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bernard\Dropbox\ExcelPratique\Loupiloup\"/>
    </mc:Choice>
  </mc:AlternateContent>
  <bookViews>
    <workbookView xWindow="0" yWindow="0" windowWidth="25590" windowHeight="7545" activeTab="1"/>
  </bookViews>
  <sheets>
    <sheet name="Commandes et récéption" sheetId="5" r:id="rId1"/>
    <sheet name="Etudes" sheetId="3" r:id="rId2"/>
  </sheets>
  <definedNames>
    <definedName name="DateReception">'Commandes et récéption'!$C$5:$C$9</definedName>
    <definedName name="DateUtilisation">Etudes!$C$6:$C$16</definedName>
    <definedName name="QuantiteNecessaire">Etudes!$D$6:$D$16</definedName>
    <definedName name="QuantiteRecue">'Commandes et récéption'!$D$5:$D$9</definedName>
  </definedNames>
  <calcPr calcId="152511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5" i="3" l="1"/>
  <c r="F36" i="3"/>
  <c r="F37" i="3"/>
  <c r="F38" i="3"/>
  <c r="F39" i="3"/>
  <c r="F40" i="3"/>
  <c r="F41" i="3"/>
  <c r="F42" i="3"/>
  <c r="F43" i="3"/>
  <c r="F44" i="3"/>
  <c r="F45" i="3"/>
  <c r="F46" i="3"/>
  <c r="F47" i="3"/>
  <c r="F48" i="3"/>
  <c r="F49" i="3"/>
  <c r="F50" i="3"/>
  <c r="F51" i="3"/>
  <c r="F52" i="3"/>
  <c r="F53" i="3"/>
  <c r="F54" i="3"/>
  <c r="F55" i="3"/>
  <c r="F56" i="3"/>
  <c r="F57" i="3"/>
  <c r="F58" i="3"/>
  <c r="F59" i="3"/>
  <c r="F60" i="3"/>
  <c r="F61" i="3"/>
  <c r="F62" i="3"/>
  <c r="F63" i="3"/>
  <c r="F64" i="3"/>
  <c r="F65" i="3"/>
  <c r="F66" i="3"/>
  <c r="F67" i="3"/>
  <c r="F68" i="3"/>
  <c r="F69" i="3"/>
  <c r="F70" i="3"/>
  <c r="F71" i="3"/>
  <c r="F72" i="3"/>
  <c r="F73" i="3"/>
  <c r="F74" i="3"/>
  <c r="F75" i="3"/>
  <c r="F76" i="3"/>
  <c r="F77" i="3"/>
  <c r="F78" i="3"/>
  <c r="F79" i="3"/>
  <c r="F80" i="3"/>
  <c r="F81" i="3"/>
  <c r="F82" i="3"/>
  <c r="F83" i="3"/>
  <c r="F84" i="3"/>
  <c r="F85" i="3"/>
  <c r="F86" i="3"/>
  <c r="F87" i="3"/>
  <c r="F88" i="3"/>
  <c r="F89" i="3"/>
  <c r="F90" i="3"/>
  <c r="F91" i="3"/>
  <c r="F92" i="3"/>
  <c r="F93" i="3"/>
  <c r="F94" i="3"/>
  <c r="F95" i="3"/>
  <c r="F96" i="3"/>
  <c r="F97" i="3"/>
  <c r="F98" i="3"/>
  <c r="F99" i="3"/>
  <c r="F100" i="3"/>
  <c r="F101" i="3"/>
  <c r="F102" i="3"/>
  <c r="F103" i="3"/>
  <c r="F104" i="3"/>
  <c r="F105" i="3"/>
  <c r="F106" i="3"/>
  <c r="F107" i="3"/>
  <c r="G107" i="3"/>
  <c r="I107" i="3"/>
  <c r="J107" i="3"/>
  <c r="K107" i="3"/>
  <c r="L107" i="3"/>
  <c r="M107" i="3"/>
  <c r="G106" i="3"/>
  <c r="I106" i="3"/>
  <c r="J106" i="3"/>
  <c r="K106" i="3"/>
  <c r="L106" i="3"/>
  <c r="M106" i="3"/>
  <c r="G105" i="3"/>
  <c r="I105" i="3"/>
  <c r="J105" i="3"/>
  <c r="K105" i="3"/>
  <c r="L105" i="3"/>
  <c r="M105" i="3"/>
  <c r="G104" i="3"/>
  <c r="I104" i="3"/>
  <c r="J104" i="3"/>
  <c r="K104" i="3"/>
  <c r="L104" i="3"/>
  <c r="M104" i="3"/>
  <c r="G103" i="3"/>
  <c r="I103" i="3"/>
  <c r="J103" i="3"/>
  <c r="K103" i="3"/>
  <c r="L103" i="3"/>
  <c r="M103" i="3"/>
  <c r="G102" i="3"/>
  <c r="I102" i="3"/>
  <c r="J102" i="3"/>
  <c r="K102" i="3"/>
  <c r="L102" i="3"/>
  <c r="M102" i="3"/>
  <c r="G101" i="3"/>
  <c r="I101" i="3"/>
  <c r="J101" i="3"/>
  <c r="K101" i="3"/>
  <c r="L101" i="3"/>
  <c r="M101" i="3"/>
  <c r="G100" i="3"/>
  <c r="I100" i="3"/>
  <c r="J100" i="3"/>
  <c r="K100" i="3"/>
  <c r="L100" i="3"/>
  <c r="M100" i="3"/>
  <c r="G99" i="3"/>
  <c r="I99" i="3"/>
  <c r="J99" i="3"/>
  <c r="K99" i="3"/>
  <c r="L99" i="3"/>
  <c r="M99" i="3"/>
  <c r="G98" i="3"/>
  <c r="I98" i="3"/>
  <c r="J98" i="3"/>
  <c r="K98" i="3"/>
  <c r="L98" i="3"/>
  <c r="M98" i="3"/>
  <c r="G97" i="3"/>
  <c r="I97" i="3"/>
  <c r="J97" i="3"/>
  <c r="K97" i="3"/>
  <c r="L97" i="3"/>
  <c r="M97" i="3"/>
  <c r="G96" i="3"/>
  <c r="I96" i="3"/>
  <c r="J96" i="3"/>
  <c r="K96" i="3"/>
  <c r="L96" i="3"/>
  <c r="M96" i="3"/>
  <c r="G95" i="3"/>
  <c r="I95" i="3"/>
  <c r="J95" i="3"/>
  <c r="K95" i="3"/>
  <c r="L95" i="3"/>
  <c r="M95" i="3"/>
  <c r="G94" i="3"/>
  <c r="I94" i="3"/>
  <c r="J94" i="3"/>
  <c r="K94" i="3"/>
  <c r="L94" i="3"/>
  <c r="M94" i="3"/>
  <c r="G93" i="3"/>
  <c r="I93" i="3"/>
  <c r="J93" i="3"/>
  <c r="K93" i="3"/>
  <c r="L93" i="3"/>
  <c r="M93" i="3"/>
  <c r="G92" i="3"/>
  <c r="I92" i="3"/>
  <c r="J92" i="3"/>
  <c r="K92" i="3"/>
  <c r="L92" i="3"/>
  <c r="M92" i="3"/>
  <c r="G91" i="3"/>
  <c r="I91" i="3"/>
  <c r="J91" i="3"/>
  <c r="K91" i="3"/>
  <c r="L91" i="3"/>
  <c r="M91" i="3"/>
  <c r="G90" i="3"/>
  <c r="I90" i="3"/>
  <c r="J90" i="3"/>
  <c r="K90" i="3"/>
  <c r="L90" i="3"/>
  <c r="M90" i="3"/>
  <c r="G89" i="3"/>
  <c r="I89" i="3"/>
  <c r="J89" i="3"/>
  <c r="K89" i="3"/>
  <c r="L89" i="3"/>
  <c r="M89" i="3"/>
  <c r="G88" i="3"/>
  <c r="I88" i="3"/>
  <c r="J88" i="3"/>
  <c r="K88" i="3"/>
  <c r="L88" i="3"/>
  <c r="M88" i="3"/>
  <c r="G87" i="3"/>
  <c r="I87" i="3"/>
  <c r="J87" i="3"/>
  <c r="K87" i="3"/>
  <c r="L87" i="3"/>
  <c r="M87" i="3"/>
  <c r="G86" i="3"/>
  <c r="I86" i="3"/>
  <c r="J86" i="3"/>
  <c r="K86" i="3"/>
  <c r="L86" i="3"/>
  <c r="M86" i="3"/>
  <c r="G85" i="3"/>
  <c r="I85" i="3"/>
  <c r="J85" i="3"/>
  <c r="K85" i="3"/>
  <c r="L85" i="3"/>
  <c r="M85" i="3"/>
  <c r="G84" i="3"/>
  <c r="I84" i="3"/>
  <c r="J84" i="3"/>
  <c r="K84" i="3"/>
  <c r="L84" i="3"/>
  <c r="M84" i="3"/>
  <c r="G83" i="3"/>
  <c r="I83" i="3"/>
  <c r="J83" i="3"/>
  <c r="K83" i="3"/>
  <c r="L83" i="3"/>
  <c r="M83" i="3"/>
  <c r="G82" i="3"/>
  <c r="I82" i="3"/>
  <c r="J82" i="3"/>
  <c r="K82" i="3"/>
  <c r="L82" i="3"/>
  <c r="M82" i="3"/>
  <c r="G81" i="3"/>
  <c r="I81" i="3"/>
  <c r="J81" i="3"/>
  <c r="K81" i="3"/>
  <c r="L81" i="3"/>
  <c r="M81" i="3"/>
  <c r="G80" i="3"/>
  <c r="I80" i="3"/>
  <c r="J80" i="3"/>
  <c r="K80" i="3"/>
  <c r="L80" i="3"/>
  <c r="M80" i="3"/>
  <c r="G79" i="3"/>
  <c r="I79" i="3"/>
  <c r="J79" i="3"/>
  <c r="K79" i="3"/>
  <c r="L79" i="3"/>
  <c r="M79" i="3"/>
  <c r="G78" i="3"/>
  <c r="I78" i="3"/>
  <c r="J78" i="3"/>
  <c r="K78" i="3"/>
  <c r="L78" i="3"/>
  <c r="M78" i="3"/>
  <c r="G77" i="3"/>
  <c r="I77" i="3"/>
  <c r="J77" i="3"/>
  <c r="K77" i="3"/>
  <c r="L77" i="3"/>
  <c r="M77" i="3"/>
  <c r="G76" i="3"/>
  <c r="I76" i="3"/>
  <c r="J76" i="3"/>
  <c r="K76" i="3"/>
  <c r="L76" i="3"/>
  <c r="M76" i="3"/>
  <c r="G75" i="3"/>
  <c r="I75" i="3"/>
  <c r="J75" i="3"/>
  <c r="K75" i="3"/>
  <c r="L75" i="3"/>
  <c r="M75" i="3"/>
  <c r="G74" i="3"/>
  <c r="I74" i="3"/>
  <c r="J74" i="3"/>
  <c r="K74" i="3"/>
  <c r="L74" i="3"/>
  <c r="M74" i="3"/>
  <c r="G73" i="3"/>
  <c r="I73" i="3"/>
  <c r="J73" i="3"/>
  <c r="K73" i="3"/>
  <c r="L73" i="3"/>
  <c r="M73" i="3"/>
  <c r="G72" i="3"/>
  <c r="I72" i="3"/>
  <c r="J72" i="3"/>
  <c r="K72" i="3"/>
  <c r="L72" i="3"/>
  <c r="M72" i="3"/>
  <c r="G71" i="3"/>
  <c r="I71" i="3"/>
  <c r="J71" i="3"/>
  <c r="K71" i="3"/>
  <c r="L71" i="3"/>
  <c r="M71" i="3"/>
  <c r="G70" i="3"/>
  <c r="I70" i="3"/>
  <c r="J70" i="3"/>
  <c r="K70" i="3"/>
  <c r="L70" i="3"/>
  <c r="M70" i="3"/>
  <c r="G69" i="3"/>
  <c r="I69" i="3"/>
  <c r="J69" i="3"/>
  <c r="K69" i="3"/>
  <c r="L69" i="3"/>
  <c r="M69" i="3"/>
  <c r="G68" i="3"/>
  <c r="I68" i="3"/>
  <c r="J68" i="3"/>
  <c r="K68" i="3"/>
  <c r="L68" i="3"/>
  <c r="M68" i="3"/>
  <c r="G67" i="3"/>
  <c r="I67" i="3"/>
  <c r="J67" i="3"/>
  <c r="K67" i="3"/>
  <c r="L67" i="3"/>
  <c r="M67" i="3"/>
  <c r="G66" i="3"/>
  <c r="I66" i="3"/>
  <c r="J66" i="3"/>
  <c r="K66" i="3"/>
  <c r="L66" i="3"/>
  <c r="M66" i="3"/>
  <c r="G65" i="3"/>
  <c r="I65" i="3"/>
  <c r="J65" i="3"/>
  <c r="K65" i="3"/>
  <c r="L65" i="3"/>
  <c r="M65" i="3"/>
  <c r="G64" i="3"/>
  <c r="I64" i="3"/>
  <c r="J64" i="3"/>
  <c r="K64" i="3"/>
  <c r="L64" i="3"/>
  <c r="M64" i="3"/>
  <c r="G63" i="3"/>
  <c r="I63" i="3"/>
  <c r="J63" i="3"/>
  <c r="K63" i="3"/>
  <c r="L63" i="3"/>
  <c r="M63" i="3"/>
  <c r="G62" i="3"/>
  <c r="I62" i="3"/>
  <c r="J62" i="3"/>
  <c r="K62" i="3"/>
  <c r="L62" i="3"/>
  <c r="M62" i="3"/>
  <c r="G61" i="3"/>
  <c r="I61" i="3"/>
  <c r="J61" i="3"/>
  <c r="K61" i="3"/>
  <c r="L61" i="3"/>
  <c r="M61" i="3"/>
  <c r="G60" i="3"/>
  <c r="I60" i="3"/>
  <c r="J60" i="3"/>
  <c r="K60" i="3"/>
  <c r="L60" i="3"/>
  <c r="M60" i="3"/>
  <c r="G59" i="3"/>
  <c r="I59" i="3"/>
  <c r="J59" i="3"/>
  <c r="K59" i="3"/>
  <c r="L59" i="3"/>
  <c r="M59" i="3"/>
  <c r="G58" i="3"/>
  <c r="I58" i="3"/>
  <c r="J58" i="3"/>
  <c r="K58" i="3"/>
  <c r="L58" i="3"/>
  <c r="M58" i="3"/>
  <c r="G57" i="3"/>
  <c r="I57" i="3"/>
  <c r="J57" i="3"/>
  <c r="K57" i="3"/>
  <c r="L57" i="3"/>
  <c r="M57" i="3"/>
  <c r="G56" i="3"/>
  <c r="I56" i="3"/>
  <c r="J56" i="3"/>
  <c r="K56" i="3"/>
  <c r="L56" i="3"/>
  <c r="M56" i="3"/>
  <c r="G55" i="3"/>
  <c r="I55" i="3"/>
  <c r="J55" i="3"/>
  <c r="K55" i="3"/>
  <c r="L55" i="3"/>
  <c r="M55" i="3"/>
  <c r="G54" i="3"/>
  <c r="I54" i="3"/>
  <c r="J54" i="3"/>
  <c r="K54" i="3"/>
  <c r="L54" i="3"/>
  <c r="M54" i="3"/>
  <c r="G53" i="3"/>
  <c r="I53" i="3"/>
  <c r="J53" i="3"/>
  <c r="K53" i="3"/>
  <c r="L53" i="3"/>
  <c r="M53" i="3"/>
  <c r="G52" i="3"/>
  <c r="I52" i="3"/>
  <c r="J52" i="3"/>
  <c r="K52" i="3"/>
  <c r="L52" i="3"/>
  <c r="M52" i="3"/>
  <c r="G51" i="3"/>
  <c r="I51" i="3"/>
  <c r="J51" i="3"/>
  <c r="K51" i="3"/>
  <c r="L51" i="3"/>
  <c r="M51" i="3"/>
  <c r="G50" i="3"/>
  <c r="I50" i="3"/>
  <c r="J50" i="3"/>
  <c r="K50" i="3"/>
  <c r="L50" i="3"/>
  <c r="M50" i="3"/>
  <c r="G49" i="3"/>
  <c r="I49" i="3"/>
  <c r="J49" i="3"/>
  <c r="K49" i="3"/>
  <c r="L49" i="3"/>
  <c r="M49" i="3"/>
  <c r="G48" i="3"/>
  <c r="I48" i="3"/>
  <c r="J48" i="3"/>
  <c r="K48" i="3"/>
  <c r="L48" i="3"/>
  <c r="M48" i="3"/>
  <c r="G47" i="3"/>
  <c r="I47" i="3"/>
  <c r="J47" i="3"/>
  <c r="K47" i="3"/>
  <c r="L47" i="3"/>
  <c r="M47" i="3"/>
  <c r="G46" i="3"/>
  <c r="I46" i="3"/>
  <c r="J46" i="3"/>
  <c r="K46" i="3"/>
  <c r="L46" i="3"/>
  <c r="M46" i="3"/>
  <c r="G45" i="3"/>
  <c r="I45" i="3"/>
  <c r="J45" i="3"/>
  <c r="K45" i="3"/>
  <c r="L45" i="3"/>
  <c r="M45" i="3"/>
  <c r="G44" i="3"/>
  <c r="I44" i="3"/>
  <c r="J44" i="3"/>
  <c r="K44" i="3"/>
  <c r="L44" i="3"/>
  <c r="M44" i="3"/>
  <c r="G43" i="3"/>
  <c r="I43" i="3"/>
  <c r="J43" i="3"/>
  <c r="K43" i="3"/>
  <c r="L43" i="3"/>
  <c r="M43" i="3"/>
  <c r="G42" i="3"/>
  <c r="I42" i="3"/>
  <c r="J42" i="3"/>
  <c r="K42" i="3"/>
  <c r="L42" i="3"/>
  <c r="M42" i="3"/>
  <c r="G41" i="3"/>
  <c r="I41" i="3"/>
  <c r="J41" i="3"/>
  <c r="K41" i="3"/>
  <c r="L41" i="3"/>
  <c r="M41" i="3"/>
  <c r="G40" i="3"/>
  <c r="I40" i="3"/>
  <c r="J40" i="3"/>
  <c r="K40" i="3"/>
  <c r="L40" i="3"/>
  <c r="M40" i="3"/>
  <c r="G39" i="3"/>
  <c r="I39" i="3"/>
  <c r="J39" i="3"/>
  <c r="K39" i="3"/>
  <c r="L39" i="3"/>
  <c r="M39" i="3"/>
  <c r="G38" i="3"/>
  <c r="I38" i="3"/>
  <c r="J38" i="3"/>
  <c r="K38" i="3"/>
  <c r="L38" i="3"/>
  <c r="M38" i="3"/>
  <c r="G37" i="3"/>
  <c r="I37" i="3"/>
  <c r="J37" i="3"/>
  <c r="K37" i="3"/>
  <c r="L37" i="3"/>
  <c r="M37" i="3"/>
  <c r="G36" i="3"/>
  <c r="I36" i="3"/>
  <c r="J36" i="3"/>
  <c r="K36" i="3"/>
  <c r="L36" i="3"/>
  <c r="M36" i="3"/>
  <c r="G35" i="3"/>
  <c r="I35" i="3"/>
  <c r="J35" i="3"/>
  <c r="K35" i="3"/>
  <c r="L35" i="3"/>
  <c r="M35" i="3"/>
  <c r="J26" i="3"/>
  <c r="G26" i="3"/>
  <c r="K26" i="3"/>
  <c r="L26" i="3"/>
  <c r="M26" i="3"/>
  <c r="J27" i="3"/>
  <c r="G27" i="3"/>
  <c r="K27" i="3"/>
  <c r="L27" i="3"/>
  <c r="M27" i="3"/>
  <c r="J28" i="3"/>
  <c r="G28" i="3"/>
  <c r="K28" i="3"/>
  <c r="L28" i="3"/>
  <c r="M28" i="3"/>
  <c r="J29" i="3"/>
  <c r="G29" i="3"/>
  <c r="K29" i="3"/>
  <c r="L29" i="3"/>
  <c r="M29" i="3"/>
  <c r="J30" i="3"/>
  <c r="G30" i="3"/>
  <c r="K30" i="3"/>
  <c r="L30" i="3"/>
  <c r="M30" i="3"/>
  <c r="J31" i="3"/>
  <c r="G31" i="3"/>
  <c r="K31" i="3"/>
  <c r="L31" i="3"/>
  <c r="M31" i="3"/>
  <c r="J32" i="3"/>
  <c r="G32" i="3"/>
  <c r="K32" i="3"/>
  <c r="L32" i="3"/>
  <c r="M32" i="3"/>
  <c r="J33" i="3"/>
  <c r="G33" i="3"/>
  <c r="K33" i="3"/>
  <c r="L33" i="3"/>
  <c r="M33" i="3"/>
  <c r="J34" i="3"/>
  <c r="G34" i="3"/>
  <c r="K34" i="3"/>
  <c r="L34" i="3"/>
  <c r="M34" i="3"/>
  <c r="J25" i="3"/>
  <c r="G25" i="3"/>
  <c r="K25" i="3"/>
  <c r="L25" i="3"/>
  <c r="M25" i="3"/>
  <c r="J24" i="3"/>
  <c r="G24" i="3"/>
  <c r="K24" i="3"/>
  <c r="L24" i="3"/>
  <c r="M24" i="3"/>
  <c r="J23" i="3"/>
  <c r="G23" i="3"/>
  <c r="K23" i="3"/>
  <c r="L23" i="3"/>
  <c r="M23" i="3"/>
  <c r="J22" i="3"/>
  <c r="G22" i="3"/>
  <c r="K22" i="3"/>
  <c r="L22" i="3"/>
  <c r="M22" i="3"/>
  <c r="J21" i="3"/>
  <c r="G21" i="3"/>
  <c r="K21" i="3"/>
  <c r="L21" i="3"/>
  <c r="M21" i="3"/>
  <c r="J20" i="3"/>
  <c r="G20" i="3"/>
  <c r="K20" i="3"/>
  <c r="L20" i="3"/>
  <c r="M20" i="3"/>
  <c r="J19" i="3"/>
  <c r="G19" i="3"/>
  <c r="K19" i="3"/>
  <c r="L19" i="3"/>
  <c r="M19" i="3"/>
  <c r="J18" i="3"/>
  <c r="G18" i="3"/>
  <c r="K18" i="3"/>
  <c r="L18" i="3"/>
  <c r="M18" i="3"/>
  <c r="J17" i="3"/>
  <c r="G17" i="3"/>
  <c r="K17" i="3"/>
  <c r="L17" i="3"/>
  <c r="M17" i="3"/>
  <c r="J16" i="3"/>
  <c r="G16" i="3"/>
  <c r="K16" i="3"/>
  <c r="L16" i="3"/>
  <c r="M16" i="3"/>
  <c r="J15" i="3"/>
  <c r="G15" i="3"/>
  <c r="K15" i="3"/>
  <c r="L15" i="3"/>
  <c r="M15" i="3"/>
  <c r="J14" i="3"/>
  <c r="G14" i="3"/>
  <c r="K14" i="3"/>
  <c r="L14" i="3"/>
  <c r="M14" i="3"/>
  <c r="J13" i="3"/>
  <c r="G13" i="3"/>
  <c r="K13" i="3"/>
  <c r="L13" i="3"/>
  <c r="M13" i="3"/>
  <c r="J12" i="3"/>
  <c r="G12" i="3"/>
  <c r="K12" i="3"/>
  <c r="L12" i="3"/>
  <c r="M12" i="3"/>
  <c r="J11" i="3"/>
  <c r="G11" i="3"/>
  <c r="K11" i="3"/>
  <c r="L11" i="3"/>
  <c r="M11" i="3"/>
  <c r="J10" i="3"/>
  <c r="G10" i="3"/>
  <c r="K10" i="3"/>
  <c r="L10" i="3"/>
  <c r="M10" i="3"/>
  <c r="J9" i="3"/>
  <c r="G9" i="3"/>
  <c r="K9" i="3"/>
  <c r="L9" i="3"/>
  <c r="M9" i="3"/>
  <c r="J8" i="3"/>
  <c r="G8" i="3"/>
  <c r="K8" i="3"/>
  <c r="L8" i="3"/>
  <c r="M8" i="3"/>
  <c r="J7" i="3"/>
  <c r="G7" i="3"/>
  <c r="K7" i="3"/>
  <c r="L7" i="3"/>
  <c r="M7" i="3"/>
  <c r="J6" i="3"/>
  <c r="G6" i="3"/>
  <c r="K6" i="3"/>
  <c r="L6" i="3"/>
  <c r="M6" i="3"/>
  <c r="J5" i="3"/>
  <c r="G5" i="3"/>
  <c r="K5" i="3"/>
  <c r="L5" i="3"/>
  <c r="M5" i="3"/>
  <c r="M4" i="3"/>
  <c r="I34" i="3"/>
  <c r="I33" i="3"/>
  <c r="I32" i="3"/>
  <c r="I31" i="3"/>
  <c r="I30" i="3"/>
  <c r="I29" i="3"/>
  <c r="I28" i="3"/>
  <c r="I27" i="3"/>
  <c r="I26" i="3"/>
  <c r="I25" i="3"/>
  <c r="I24" i="3"/>
  <c r="I23" i="3"/>
  <c r="I22" i="3"/>
  <c r="I21" i="3"/>
  <c r="I20" i="3"/>
  <c r="I19" i="3"/>
  <c r="I18" i="3"/>
  <c r="I17" i="3"/>
  <c r="I16" i="3"/>
  <c r="I15" i="3"/>
  <c r="I14" i="3"/>
  <c r="I13" i="3"/>
  <c r="I12" i="3"/>
  <c r="I11" i="3"/>
  <c r="I10" i="3"/>
  <c r="I9" i="3"/>
  <c r="I8" i="3"/>
  <c r="I7" i="3"/>
  <c r="I6" i="3"/>
  <c r="I5" i="3"/>
  <c r="F10" i="3"/>
  <c r="F11" i="3"/>
  <c r="F12" i="3"/>
  <c r="F13" i="3"/>
  <c r="F14" i="3"/>
  <c r="F15" i="3"/>
  <c r="F16" i="3"/>
  <c r="F17" i="3"/>
  <c r="F18" i="3"/>
  <c r="F19" i="3"/>
  <c r="F20" i="3"/>
  <c r="F21" i="3"/>
  <c r="F22" i="3"/>
  <c r="F23" i="3"/>
  <c r="F24" i="3"/>
  <c r="F25" i="3"/>
  <c r="F26" i="3"/>
  <c r="F27" i="3"/>
  <c r="F28" i="3"/>
  <c r="F29" i="3"/>
  <c r="F30" i="3"/>
  <c r="F31" i="3"/>
  <c r="F32" i="3"/>
  <c r="F33" i="3"/>
  <c r="F34" i="3"/>
  <c r="F5" i="3"/>
  <c r="F6" i="3"/>
  <c r="F7" i="3"/>
  <c r="F8" i="3"/>
  <c r="F9" i="3"/>
  <c r="F4" i="3"/>
  <c r="I4" i="3"/>
  <c r="J4" i="3"/>
  <c r="G4" i="3"/>
  <c r="J2" i="3"/>
  <c r="G2" i="3"/>
  <c r="J3" i="3"/>
  <c r="G3" i="3"/>
  <c r="B2" i="3"/>
</calcChain>
</file>

<file path=xl/sharedStrings.xml><?xml version="1.0" encoding="utf-8"?>
<sst xmlns="http://schemas.openxmlformats.org/spreadsheetml/2006/main" count="129" uniqueCount="20">
  <si>
    <t>AB21609</t>
  </si>
  <si>
    <t>AB21664</t>
  </si>
  <si>
    <t>AB21632</t>
  </si>
  <si>
    <t>AB21568</t>
  </si>
  <si>
    <t>Prévisionnel</t>
  </si>
  <si>
    <t>Date de la commande</t>
  </si>
  <si>
    <t>Stock prévisionnel au :</t>
  </si>
  <si>
    <t>N° Etude</t>
  </si>
  <si>
    <t>Date de récéption</t>
  </si>
  <si>
    <t>Etat des commandes/réception</t>
  </si>
  <si>
    <t>Utilisation prévisionnelle jusqu'au :</t>
  </si>
  <si>
    <t>Utilisation prévisionnelle totale :</t>
  </si>
  <si>
    <t xml:space="preserve">Stock total en temps réel : </t>
  </si>
  <si>
    <t>Insérer au dessus de cette ligne</t>
  </si>
  <si>
    <t>AB21250</t>
  </si>
  <si>
    <t>Quantité Produit nécéssaire</t>
  </si>
  <si>
    <t>Dates réalisation étude = date utilisation produit</t>
  </si>
  <si>
    <t>Quantité produit réceptionnée</t>
  </si>
  <si>
    <t>Jours</t>
  </si>
  <si>
    <t>Délai livraison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</si>
</sst>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0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vertical="center"/>
    </xf>
    <xf numFmtId="14" fontId="0" fillId="0" borderId="1" xfId="0" applyNumberFormat="1" applyBorder="1" applyAlignment="1">
      <alignment horizontal="center" vertical="center"/>
    </xf>
    <xf numFmtId="0" fontId="2" fillId="0" borderId="0" xfId="0" applyFont="1" applyAlignment="1">
      <alignment horizontal="center"/>
    </xf>
    <xf numFmtId="14" fontId="0" fillId="0" borderId="0" xfId="0" applyNumberFormat="1"/>
    <xf numFmtId="14" fontId="1" fillId="2" borderId="6" xfId="0" applyNumberFormat="1" applyFont="1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14" fontId="0" fillId="0" borderId="8" xfId="0" applyNumberFormat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1" fillId="0" borderId="0" xfId="0" applyFont="1" applyBorder="1" applyAlignment="1">
      <alignment vertical="center" wrapText="1"/>
    </xf>
    <xf numFmtId="14" fontId="1" fillId="2" borderId="6" xfId="0" applyNumberFormat="1" applyFont="1" applyFill="1" applyBorder="1" applyAlignment="1">
      <alignment horizontal="center" vertical="center" wrapText="1"/>
    </xf>
    <xf numFmtId="14" fontId="0" fillId="0" borderId="0" xfId="0" applyNumberFormat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14" fontId="0" fillId="0" borderId="17" xfId="0" applyNumberForma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0" fillId="0" borderId="5" xfId="0" applyFont="1" applyBorder="1" applyAlignment="1">
      <alignment horizontal="center" vertical="center"/>
    </xf>
    <xf numFmtId="0" fontId="4" fillId="0" borderId="4" xfId="0" applyFont="1" applyBorder="1" applyAlignment="1">
      <alignment vertical="center" wrapText="1"/>
    </xf>
    <xf numFmtId="0" fontId="4" fillId="0" borderId="4" xfId="0" applyFont="1" applyBorder="1" applyAlignment="1">
      <alignment vertical="center"/>
    </xf>
    <xf numFmtId="0" fontId="0" fillId="4" borderId="2" xfId="0" applyFill="1" applyBorder="1" applyAlignment="1">
      <alignment horizontal="center"/>
    </xf>
    <xf numFmtId="14" fontId="0" fillId="3" borderId="2" xfId="0" applyNumberFormat="1" applyFill="1" applyBorder="1" applyAlignment="1">
      <alignment horizontal="center" vertical="center"/>
    </xf>
    <xf numFmtId="14" fontId="0" fillId="0" borderId="24" xfId="0" applyNumberFormat="1" applyBorder="1" applyAlignment="1">
      <alignment horizontal="center" vertical="center"/>
    </xf>
    <xf numFmtId="0" fontId="0" fillId="0" borderId="25" xfId="0" applyFill="1" applyBorder="1" applyAlignment="1">
      <alignment horizontal="center" vertical="center"/>
    </xf>
    <xf numFmtId="0" fontId="1" fillId="0" borderId="4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14" fontId="0" fillId="5" borderId="19" xfId="0" applyNumberFormat="1" applyFill="1" applyBorder="1" applyAlignment="1">
      <alignment horizontal="center" vertical="center"/>
    </xf>
    <xf numFmtId="14" fontId="0" fillId="5" borderId="12" xfId="0" applyNumberFormat="1" applyFill="1" applyBorder="1" applyAlignment="1">
      <alignment horizontal="center" vertical="center"/>
    </xf>
    <xf numFmtId="14" fontId="0" fillId="5" borderId="20" xfId="0" applyNumberFormat="1" applyFill="1" applyBorder="1" applyAlignment="1">
      <alignment horizontal="center" vertical="center"/>
    </xf>
    <xf numFmtId="0" fontId="4" fillId="0" borderId="4" xfId="0" applyFont="1" applyBorder="1" applyAlignment="1">
      <alignment horizontal="right" vertical="center" wrapText="1"/>
    </xf>
    <xf numFmtId="0" fontId="4" fillId="0" borderId="6" xfId="0" applyFont="1" applyBorder="1" applyAlignment="1">
      <alignment horizontal="right" vertical="center" wrapText="1"/>
    </xf>
    <xf numFmtId="14" fontId="1" fillId="4" borderId="7" xfId="0" applyNumberFormat="1" applyFont="1" applyFill="1" applyBorder="1" applyAlignment="1">
      <alignment horizontal="center" vertical="center"/>
    </xf>
    <xf numFmtId="14" fontId="1" fillId="4" borderId="3" xfId="0" applyNumberFormat="1" applyFont="1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1" fontId="0" fillId="0" borderId="5" xfId="0" applyNumberFormat="1" applyFont="1" applyBorder="1" applyAlignment="1">
      <alignment horizontal="center" vertical="center"/>
    </xf>
    <xf numFmtId="0" fontId="4" fillId="0" borderId="6" xfId="0" applyFont="1" applyBorder="1" applyAlignment="1">
      <alignment vertical="center" wrapText="1"/>
    </xf>
    <xf numFmtId="1" fontId="3" fillId="0" borderId="0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5">
    <dxf>
      <font>
        <b/>
        <i val="0"/>
      </font>
      <fill>
        <patternFill>
          <bgColor theme="4" tint="0.59996337778862885"/>
        </patternFill>
      </fill>
    </dxf>
    <dxf>
      <font>
        <b/>
        <i val="0"/>
      </font>
      <fill>
        <patternFill>
          <bgColor theme="4" tint="0.59996337778862885"/>
        </patternFill>
      </fill>
    </dxf>
    <dxf>
      <font>
        <b/>
        <i val="0"/>
      </font>
      <fill>
        <patternFill>
          <bgColor theme="4" tint="0.59996337778862885"/>
        </patternFill>
      </fill>
    </dxf>
    <dxf>
      <font>
        <b/>
        <i val="0"/>
      </font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</dxfs>
  <tableStyles count="0" defaultTableStyle="TableStyleMedium2" defaultPivotStyle="PivotStyleLight16"/>
  <colors>
    <mruColors>
      <color rgb="FF66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D10"/>
  <sheetViews>
    <sheetView workbookViewId="0">
      <selection activeCell="C5" sqref="C5:C9"/>
    </sheetView>
  </sheetViews>
  <sheetFormatPr baseColWidth="10" defaultRowHeight="15" x14ac:dyDescent="0.25"/>
  <cols>
    <col min="1" max="1" width="1.5703125" customWidth="1"/>
    <col min="2" max="2" width="12" customWidth="1"/>
    <col min="3" max="3" width="27.85546875" customWidth="1"/>
    <col min="4" max="4" width="16.7109375" customWidth="1"/>
  </cols>
  <sheetData>
    <row r="2" spans="2:4" ht="15.75" thickBot="1" x14ac:dyDescent="0.3"/>
    <row r="3" spans="2:4" ht="15.75" thickBot="1" x14ac:dyDescent="0.3">
      <c r="B3" s="31" t="s">
        <v>9</v>
      </c>
      <c r="C3" s="32"/>
      <c r="D3" s="33"/>
    </row>
    <row r="4" spans="2:4" ht="30" x14ac:dyDescent="0.25">
      <c r="B4" s="12" t="s">
        <v>5</v>
      </c>
      <c r="C4" s="10" t="s">
        <v>8</v>
      </c>
      <c r="D4" s="11" t="s">
        <v>17</v>
      </c>
    </row>
    <row r="5" spans="2:4" x14ac:dyDescent="0.25">
      <c r="B5" s="13">
        <v>42673</v>
      </c>
      <c r="C5" s="4">
        <v>42765</v>
      </c>
      <c r="D5" s="14">
        <v>100</v>
      </c>
    </row>
    <row r="6" spans="2:4" x14ac:dyDescent="0.25">
      <c r="B6" s="13">
        <v>42724</v>
      </c>
      <c r="C6" s="4">
        <v>42792</v>
      </c>
      <c r="D6" s="14">
        <v>50</v>
      </c>
    </row>
    <row r="7" spans="2:4" x14ac:dyDescent="0.25">
      <c r="B7" s="13">
        <v>42734</v>
      </c>
      <c r="C7" s="4">
        <v>42771</v>
      </c>
      <c r="D7" s="14">
        <v>70</v>
      </c>
    </row>
    <row r="8" spans="2:4" x14ac:dyDescent="0.25">
      <c r="B8" s="29">
        <v>42752</v>
      </c>
      <c r="C8" s="17">
        <v>42796</v>
      </c>
      <c r="D8" s="30">
        <v>10</v>
      </c>
    </row>
    <row r="9" spans="2:4" x14ac:dyDescent="0.25">
      <c r="B9" s="29">
        <v>42755</v>
      </c>
      <c r="C9" s="17"/>
      <c r="D9" s="30">
        <v>75</v>
      </c>
    </row>
    <row r="10" spans="2:4" ht="15.75" thickBot="1" x14ac:dyDescent="0.3">
      <c r="B10" s="34" t="s">
        <v>13</v>
      </c>
      <c r="C10" s="35"/>
      <c r="D10" s="36"/>
    </row>
  </sheetData>
  <mergeCells count="2">
    <mergeCell ref="B3:D3"/>
    <mergeCell ref="B10:D10"/>
  </mergeCells>
  <conditionalFormatting sqref="B5:D10">
    <cfRule type="expression" dxfId="4" priority="1">
      <formula>IF($C5&gt;TODAY(),1,0)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107"/>
  <sheetViews>
    <sheetView tabSelected="1" workbookViewId="0">
      <selection activeCell="F25" sqref="F25"/>
    </sheetView>
  </sheetViews>
  <sheetFormatPr baseColWidth="10" defaultRowHeight="15" x14ac:dyDescent="0.25"/>
  <cols>
    <col min="1" max="1" width="1.140625" customWidth="1"/>
    <col min="2" max="2" width="11.140625" style="1" customWidth="1"/>
    <col min="3" max="3" width="15.85546875" customWidth="1"/>
    <col min="4" max="5" width="18.85546875" customWidth="1"/>
    <col min="6" max="6" width="12.140625" customWidth="1"/>
    <col min="7" max="7" width="12" customWidth="1"/>
    <col min="8" max="8" width="27.85546875" customWidth="1"/>
    <col min="9" max="9" width="16.7109375" customWidth="1"/>
    <col min="12" max="12" width="10.28515625" customWidth="1"/>
    <col min="13" max="13" width="26.7109375" customWidth="1"/>
  </cols>
  <sheetData>
    <row r="1" spans="2:14" ht="6.75" customHeight="1" thickBot="1" x14ac:dyDescent="0.3">
      <c r="J1" s="15"/>
    </row>
    <row r="2" spans="2:14" ht="15" customHeight="1" thickBot="1" x14ac:dyDescent="0.3">
      <c r="B2" s="39">
        <f ca="1">TODAY()</f>
        <v>42797</v>
      </c>
      <c r="C2" s="28" t="s">
        <v>4</v>
      </c>
      <c r="D2" s="37" t="s">
        <v>12</v>
      </c>
      <c r="E2" s="38"/>
      <c r="F2" s="38"/>
      <c r="G2" s="44">
        <f ca="1">SUMIF(DateReception,"&lt;="&amp;TODAY(),QuantiteRecue)-SUMIF(DateUtilisation,"&lt;="&amp;TODAY(),QuantiteNecessaire)</f>
        <v>159</v>
      </c>
      <c r="H2" s="37" t="s">
        <v>11</v>
      </c>
      <c r="I2" s="38"/>
      <c r="J2" s="24">
        <f ca="1">SUMIF(DateUtilisation,"&gt;"&amp;TODAY(),QuantiteNecessaire)</f>
        <v>124</v>
      </c>
      <c r="L2" t="s">
        <v>19</v>
      </c>
      <c r="M2">
        <v>30</v>
      </c>
      <c r="N2" t="s">
        <v>18</v>
      </c>
    </row>
    <row r="3" spans="2:14" ht="15" customHeight="1" thickBot="1" x14ac:dyDescent="0.3">
      <c r="B3" s="40"/>
      <c r="C3" s="27"/>
      <c r="D3" s="25" t="s">
        <v>6</v>
      </c>
      <c r="E3" s="45"/>
      <c r="F3" s="7">
        <v>42845</v>
      </c>
      <c r="G3" s="44">
        <f>SUMIF(DateReception,"&lt;="&amp;F3,QuantiteRecue)-SUMIF(DateUtilisation,"&lt;="&amp;F3,QuantiteNecessaire)</f>
        <v>97</v>
      </c>
      <c r="H3" s="26" t="s">
        <v>10</v>
      </c>
      <c r="I3" s="16">
        <v>42845</v>
      </c>
      <c r="J3" s="24">
        <f ca="1">SUMIFS(QuantiteNecessaire,DateUtilisation,"&gt;"&amp;TODAY(),DateUtilisation,"&lt;="&amp;I3)</f>
        <v>62</v>
      </c>
    </row>
    <row r="4" spans="2:14" ht="10.5" customHeight="1" thickBot="1" x14ac:dyDescent="0.45">
      <c r="D4" s="5"/>
      <c r="E4" s="5"/>
      <c r="F4" s="7">
        <f>F3+1</f>
        <v>42846</v>
      </c>
      <c r="G4" s="44">
        <f>SUMIF(DateReception,"&lt;="&amp;F4,QuantiteRecue)-SUMIF(DateUtilisation,"&lt;="&amp;F4,QuantiteNecessaire)</f>
        <v>85</v>
      </c>
      <c r="H4" s="26" t="s">
        <v>10</v>
      </c>
      <c r="I4" s="16">
        <f>F4</f>
        <v>42846</v>
      </c>
      <c r="J4" s="24">
        <f ca="1">SUMIFS(QuantiteNecessaire,DateUtilisation,"&gt;"&amp;TODAY(),DateUtilisation,"&lt;="&amp;I4)</f>
        <v>74</v>
      </c>
      <c r="M4" s="6" t="str">
        <f t="shared" ref="M4:M25" si="0">IF(L4="Rupture",I4-$M$2,"")</f>
        <v/>
      </c>
    </row>
    <row r="5" spans="2:14" s="3" customFormat="1" ht="57.75" customHeight="1" thickBot="1" x14ac:dyDescent="0.3">
      <c r="B5" s="21" t="s">
        <v>7</v>
      </c>
      <c r="C5" s="22" t="s">
        <v>16</v>
      </c>
      <c r="D5" s="23" t="s">
        <v>15</v>
      </c>
      <c r="E5"/>
      <c r="F5" s="7">
        <f t="shared" ref="F5:F9" si="1">F4+1</f>
        <v>42847</v>
      </c>
      <c r="G5" s="44">
        <f>SUMIF(DateReception,"&lt;="&amp;F5,QuantiteRecue)-SUMIF(DateUtilisation,"&lt;="&amp;F5,QuantiteNecessaire)</f>
        <v>85</v>
      </c>
      <c r="H5" s="26" t="s">
        <v>10</v>
      </c>
      <c r="I5" s="16">
        <f t="shared" ref="I5:I34" si="2">F5</f>
        <v>42847</v>
      </c>
      <c r="J5" s="24">
        <f ca="1">SUMIFS(QuantiteNecessaire,DateUtilisation,"&gt;"&amp;TODAY(),DateUtilisation,"&lt;="&amp;I5)</f>
        <v>74</v>
      </c>
      <c r="K5" s="46">
        <f ca="1">G5-J5</f>
        <v>11</v>
      </c>
      <c r="L5" s="3" t="str">
        <f ca="1">IF(K5&lt;1,"Rupture","")</f>
        <v/>
      </c>
      <c r="M5" s="6" t="str">
        <f t="shared" ca="1" si="0"/>
        <v/>
      </c>
    </row>
    <row r="6" spans="2:14" s="2" customFormat="1" ht="15.75" thickBot="1" x14ac:dyDescent="0.3">
      <c r="B6" s="8" t="s">
        <v>0</v>
      </c>
      <c r="C6" s="4">
        <v>42756</v>
      </c>
      <c r="D6" s="9">
        <v>15</v>
      </c>
      <c r="E6"/>
      <c r="F6" s="7">
        <f t="shared" si="1"/>
        <v>42848</v>
      </c>
      <c r="G6" s="44">
        <f>SUMIF(DateReception,"&lt;="&amp;F6,QuantiteRecue)-SUMIF(DateUtilisation,"&lt;="&amp;F6,QuantiteNecessaire)</f>
        <v>85</v>
      </c>
      <c r="H6" s="26" t="s">
        <v>10</v>
      </c>
      <c r="I6" s="16">
        <f t="shared" si="2"/>
        <v>42848</v>
      </c>
      <c r="J6" s="24">
        <f ca="1">SUMIFS(QuantiteNecessaire,DateUtilisation,"&gt;"&amp;TODAY(),DateUtilisation,"&lt;="&amp;I6)</f>
        <v>74</v>
      </c>
      <c r="K6" s="46">
        <f t="shared" ref="K6:K34" ca="1" si="3">G6-J6</f>
        <v>11</v>
      </c>
      <c r="L6" s="3" t="str">
        <f t="shared" ref="L6:L69" ca="1" si="4">IF(K6&lt;1,"Rupture","")</f>
        <v/>
      </c>
      <c r="M6" s="6" t="str">
        <f t="shared" ca="1" si="0"/>
        <v/>
      </c>
    </row>
    <row r="7" spans="2:14" s="2" customFormat="1" ht="15.75" thickBot="1" x14ac:dyDescent="0.3">
      <c r="B7" s="8" t="s">
        <v>1</v>
      </c>
      <c r="C7" s="4">
        <v>42756</v>
      </c>
      <c r="D7" s="9">
        <v>12</v>
      </c>
      <c r="E7"/>
      <c r="F7" s="7">
        <f t="shared" si="1"/>
        <v>42849</v>
      </c>
      <c r="G7" s="44">
        <f>SUMIF(DateReception,"&lt;="&amp;F7,QuantiteRecue)-SUMIF(DateUtilisation,"&lt;="&amp;F7,QuantiteNecessaire)</f>
        <v>85</v>
      </c>
      <c r="H7" s="26" t="s">
        <v>10</v>
      </c>
      <c r="I7" s="16">
        <f t="shared" si="2"/>
        <v>42849</v>
      </c>
      <c r="J7" s="24">
        <f ca="1">SUMIFS(QuantiteNecessaire,DateUtilisation,"&gt;"&amp;TODAY(),DateUtilisation,"&lt;="&amp;I7)</f>
        <v>74</v>
      </c>
      <c r="K7" s="46">
        <f t="shared" ca="1" si="3"/>
        <v>11</v>
      </c>
      <c r="L7" s="3" t="str">
        <f t="shared" ca="1" si="4"/>
        <v/>
      </c>
      <c r="M7" s="6" t="str">
        <f t="shared" ca="1" si="0"/>
        <v/>
      </c>
    </row>
    <row r="8" spans="2:14" s="2" customFormat="1" ht="15.75" thickBot="1" x14ac:dyDescent="0.3">
      <c r="B8" s="8" t="s">
        <v>2</v>
      </c>
      <c r="C8" s="4">
        <v>42846</v>
      </c>
      <c r="D8" s="9">
        <v>12</v>
      </c>
      <c r="E8"/>
      <c r="F8" s="7">
        <f t="shared" si="1"/>
        <v>42850</v>
      </c>
      <c r="G8" s="44">
        <f>SUMIF(DateReception,"&lt;="&amp;F8,QuantiteRecue)-SUMIF(DateUtilisation,"&lt;="&amp;F8,QuantiteNecessaire)</f>
        <v>85</v>
      </c>
      <c r="H8" s="26" t="s">
        <v>10</v>
      </c>
      <c r="I8" s="16">
        <f t="shared" si="2"/>
        <v>42850</v>
      </c>
      <c r="J8" s="24">
        <f ca="1">SUMIFS(QuantiteNecessaire,DateUtilisation,"&gt;"&amp;TODAY(),DateUtilisation,"&lt;="&amp;I8)</f>
        <v>74</v>
      </c>
      <c r="K8" s="46">
        <f t="shared" ca="1" si="3"/>
        <v>11</v>
      </c>
      <c r="L8" s="3" t="str">
        <f t="shared" ca="1" si="4"/>
        <v/>
      </c>
      <c r="M8" s="6" t="str">
        <f t="shared" ca="1" si="0"/>
        <v/>
      </c>
    </row>
    <row r="9" spans="2:14" s="2" customFormat="1" ht="15.75" thickBot="1" x14ac:dyDescent="0.3">
      <c r="B9" s="8" t="s">
        <v>3</v>
      </c>
      <c r="C9" s="4">
        <v>43071</v>
      </c>
      <c r="D9" s="9">
        <v>5</v>
      </c>
      <c r="E9"/>
      <c r="F9" s="7">
        <f t="shared" si="1"/>
        <v>42851</v>
      </c>
      <c r="G9" s="44">
        <f>SUMIF(DateReception,"&lt;="&amp;F9,QuantiteRecue)-SUMIF(DateUtilisation,"&lt;="&amp;F9,QuantiteNecessaire)</f>
        <v>85</v>
      </c>
      <c r="H9" s="26" t="s">
        <v>10</v>
      </c>
      <c r="I9" s="16">
        <f t="shared" si="2"/>
        <v>42851</v>
      </c>
      <c r="J9" s="24">
        <f ca="1">SUMIFS(QuantiteNecessaire,DateUtilisation,"&gt;"&amp;TODAY(),DateUtilisation,"&lt;="&amp;I9)</f>
        <v>74</v>
      </c>
      <c r="K9" s="46">
        <f t="shared" ca="1" si="3"/>
        <v>11</v>
      </c>
      <c r="L9" s="3" t="str">
        <f t="shared" ca="1" si="4"/>
        <v/>
      </c>
      <c r="M9" s="6" t="str">
        <f t="shared" ca="1" si="0"/>
        <v/>
      </c>
    </row>
    <row r="10" spans="2:14" s="2" customFormat="1" ht="15.75" thickBot="1" x14ac:dyDescent="0.3">
      <c r="B10" s="8" t="s">
        <v>0</v>
      </c>
      <c r="C10" s="4">
        <v>42787</v>
      </c>
      <c r="D10" s="9">
        <v>22</v>
      </c>
      <c r="E10"/>
      <c r="F10" s="7">
        <f t="shared" ref="F10:F34" si="5">F9+1</f>
        <v>42852</v>
      </c>
      <c r="G10" s="44">
        <f>SUMIF(DateReception,"&lt;="&amp;F10,QuantiteRecue)-SUMIF(DateUtilisation,"&lt;="&amp;F10,QuantiteNecessaire)</f>
        <v>85</v>
      </c>
      <c r="H10" s="26" t="s">
        <v>10</v>
      </c>
      <c r="I10" s="16">
        <f t="shared" si="2"/>
        <v>42852</v>
      </c>
      <c r="J10" s="24">
        <f ca="1">SUMIFS(QuantiteNecessaire,DateUtilisation,"&gt;"&amp;TODAY(),DateUtilisation,"&lt;="&amp;I10)</f>
        <v>74</v>
      </c>
      <c r="K10" s="46">
        <f t="shared" ca="1" si="3"/>
        <v>11</v>
      </c>
      <c r="L10" s="3" t="str">
        <f t="shared" ca="1" si="4"/>
        <v/>
      </c>
      <c r="M10" s="6" t="str">
        <f t="shared" ca="1" si="0"/>
        <v/>
      </c>
    </row>
    <row r="11" spans="2:14" s="2" customFormat="1" ht="15.75" thickBot="1" x14ac:dyDescent="0.3">
      <c r="B11" s="8" t="s">
        <v>1</v>
      </c>
      <c r="C11" s="4">
        <v>42788</v>
      </c>
      <c r="D11" s="9">
        <v>22</v>
      </c>
      <c r="E11"/>
      <c r="F11" s="7">
        <f t="shared" si="5"/>
        <v>42853</v>
      </c>
      <c r="G11" s="44">
        <f>SUMIF(DateReception,"&lt;="&amp;F11,QuantiteRecue)-SUMIF(DateUtilisation,"&lt;="&amp;F11,QuantiteNecessaire)</f>
        <v>85</v>
      </c>
      <c r="H11" s="26" t="s">
        <v>10</v>
      </c>
      <c r="I11" s="16">
        <f t="shared" si="2"/>
        <v>42853</v>
      </c>
      <c r="J11" s="24">
        <f ca="1">SUMIFS(QuantiteNecessaire,DateUtilisation,"&gt;"&amp;TODAY(),DateUtilisation,"&lt;="&amp;I11)</f>
        <v>74</v>
      </c>
      <c r="K11" s="46">
        <f t="shared" ca="1" si="3"/>
        <v>11</v>
      </c>
      <c r="L11" s="3" t="str">
        <f t="shared" ca="1" si="4"/>
        <v/>
      </c>
      <c r="M11" s="6" t="str">
        <f t="shared" ca="1" si="0"/>
        <v/>
      </c>
    </row>
    <row r="12" spans="2:14" s="2" customFormat="1" ht="15.75" thickBot="1" x14ac:dyDescent="0.3">
      <c r="B12" s="8" t="s">
        <v>14</v>
      </c>
      <c r="C12" s="4">
        <v>42843</v>
      </c>
      <c r="D12" s="9">
        <v>40</v>
      </c>
      <c r="E12"/>
      <c r="F12" s="7">
        <f t="shared" si="5"/>
        <v>42854</v>
      </c>
      <c r="G12" s="44">
        <f>SUMIF(DateReception,"&lt;="&amp;F12,QuantiteRecue)-SUMIF(DateUtilisation,"&lt;="&amp;F12,QuantiteNecessaire)</f>
        <v>85</v>
      </c>
      <c r="H12" s="26" t="s">
        <v>10</v>
      </c>
      <c r="I12" s="16">
        <f t="shared" si="2"/>
        <v>42854</v>
      </c>
      <c r="J12" s="24">
        <f ca="1">SUMIFS(QuantiteNecessaire,DateUtilisation,"&gt;"&amp;TODAY(),DateUtilisation,"&lt;="&amp;I12)</f>
        <v>74</v>
      </c>
      <c r="K12" s="46">
        <f t="shared" ca="1" si="3"/>
        <v>11</v>
      </c>
      <c r="L12" s="3" t="str">
        <f t="shared" ca="1" si="4"/>
        <v/>
      </c>
      <c r="M12" s="6" t="str">
        <f t="shared" ca="1" si="0"/>
        <v/>
      </c>
    </row>
    <row r="13" spans="2:14" s="2" customFormat="1" ht="15.75" thickBot="1" x14ac:dyDescent="0.3">
      <c r="B13" s="8" t="s">
        <v>2</v>
      </c>
      <c r="C13" s="4">
        <v>42815</v>
      </c>
      <c r="D13" s="9">
        <v>22</v>
      </c>
      <c r="E13"/>
      <c r="F13" s="7">
        <f t="shared" si="5"/>
        <v>42855</v>
      </c>
      <c r="G13" s="44">
        <f>SUMIF(DateReception,"&lt;="&amp;F13,QuantiteRecue)-SUMIF(DateUtilisation,"&lt;="&amp;F13,QuantiteNecessaire)</f>
        <v>85</v>
      </c>
      <c r="H13" s="26" t="s">
        <v>10</v>
      </c>
      <c r="I13" s="16">
        <f t="shared" si="2"/>
        <v>42855</v>
      </c>
      <c r="J13" s="24">
        <f ca="1">SUMIFS(QuantiteNecessaire,DateUtilisation,"&gt;"&amp;TODAY(),DateUtilisation,"&lt;="&amp;I13)</f>
        <v>74</v>
      </c>
      <c r="K13" s="46">
        <f t="shared" ca="1" si="3"/>
        <v>11</v>
      </c>
      <c r="L13" s="3" t="str">
        <f t="shared" ca="1" si="4"/>
        <v/>
      </c>
      <c r="M13" s="6" t="str">
        <f t="shared" ca="1" si="0"/>
        <v/>
      </c>
    </row>
    <row r="14" spans="2:14" s="2" customFormat="1" ht="15.75" thickBot="1" x14ac:dyDescent="0.3">
      <c r="B14" s="8" t="s">
        <v>3</v>
      </c>
      <c r="C14" s="4">
        <v>42865</v>
      </c>
      <c r="D14" s="9">
        <v>45</v>
      </c>
      <c r="E14"/>
      <c r="F14" s="7">
        <f t="shared" si="5"/>
        <v>42856</v>
      </c>
      <c r="G14" s="44">
        <f>SUMIF(DateReception,"&lt;="&amp;F14,QuantiteRecue)-SUMIF(DateUtilisation,"&lt;="&amp;F14,QuantiteNecessaire)</f>
        <v>85</v>
      </c>
      <c r="H14" s="26" t="s">
        <v>10</v>
      </c>
      <c r="I14" s="16">
        <f t="shared" si="2"/>
        <v>42856</v>
      </c>
      <c r="J14" s="24">
        <f ca="1">SUMIFS(QuantiteNecessaire,DateUtilisation,"&gt;"&amp;TODAY(),DateUtilisation,"&lt;="&amp;I14)</f>
        <v>74</v>
      </c>
      <c r="K14" s="46">
        <f t="shared" ca="1" si="3"/>
        <v>11</v>
      </c>
      <c r="L14" s="3" t="str">
        <f t="shared" ca="1" si="4"/>
        <v/>
      </c>
      <c r="M14" s="6" t="str">
        <f t="shared" ca="1" si="0"/>
        <v/>
      </c>
    </row>
    <row r="15" spans="2:14" s="2" customFormat="1" ht="15.75" thickBot="1" x14ac:dyDescent="0.3">
      <c r="B15" s="18"/>
      <c r="C15" s="19"/>
      <c r="D15" s="20"/>
      <c r="E15"/>
      <c r="F15" s="7">
        <f t="shared" si="5"/>
        <v>42857</v>
      </c>
      <c r="G15" s="44">
        <f>SUMIF(DateReception,"&lt;="&amp;F15,QuantiteRecue)-SUMIF(DateUtilisation,"&lt;="&amp;F15,QuantiteNecessaire)</f>
        <v>85</v>
      </c>
      <c r="H15" s="26" t="s">
        <v>10</v>
      </c>
      <c r="I15" s="16">
        <f t="shared" si="2"/>
        <v>42857</v>
      </c>
      <c r="J15" s="24">
        <f ca="1">SUMIFS(QuantiteNecessaire,DateUtilisation,"&gt;"&amp;TODAY(),DateUtilisation,"&lt;="&amp;I15)</f>
        <v>74</v>
      </c>
      <c r="K15" s="46">
        <f t="shared" ca="1" si="3"/>
        <v>11</v>
      </c>
      <c r="L15" s="3" t="str">
        <f t="shared" ca="1" si="4"/>
        <v/>
      </c>
      <c r="M15" s="6" t="str">
        <f t="shared" ca="1" si="0"/>
        <v/>
      </c>
    </row>
    <row r="16" spans="2:14" s="2" customFormat="1" ht="15.75" thickBot="1" x14ac:dyDescent="0.3">
      <c r="B16" s="41" t="s">
        <v>13</v>
      </c>
      <c r="C16" s="42"/>
      <c r="D16" s="43"/>
      <c r="E16"/>
      <c r="F16" s="7">
        <f t="shared" si="5"/>
        <v>42858</v>
      </c>
      <c r="G16" s="44">
        <f>SUMIF(DateReception,"&lt;="&amp;F16,QuantiteRecue)-SUMIF(DateUtilisation,"&lt;="&amp;F16,QuantiteNecessaire)</f>
        <v>85</v>
      </c>
      <c r="H16" s="26" t="s">
        <v>10</v>
      </c>
      <c r="I16" s="16">
        <f t="shared" si="2"/>
        <v>42858</v>
      </c>
      <c r="J16" s="24">
        <f ca="1">SUMIFS(QuantiteNecessaire,DateUtilisation,"&gt;"&amp;TODAY(),DateUtilisation,"&lt;="&amp;I16)</f>
        <v>74</v>
      </c>
      <c r="K16" s="46">
        <f t="shared" ca="1" si="3"/>
        <v>11</v>
      </c>
      <c r="L16" s="3" t="str">
        <f t="shared" ca="1" si="4"/>
        <v/>
      </c>
      <c r="M16" s="6" t="str">
        <f t="shared" ca="1" si="0"/>
        <v/>
      </c>
    </row>
    <row r="17" spans="3:13" ht="15.75" thickBot="1" x14ac:dyDescent="0.3">
      <c r="F17" s="7">
        <f t="shared" si="5"/>
        <v>42859</v>
      </c>
      <c r="G17" s="44">
        <f>SUMIF(DateReception,"&lt;="&amp;F17,QuantiteRecue)-SUMIF(DateUtilisation,"&lt;="&amp;F17,QuantiteNecessaire)</f>
        <v>85</v>
      </c>
      <c r="H17" s="26" t="s">
        <v>10</v>
      </c>
      <c r="I17" s="16">
        <f t="shared" si="2"/>
        <v>42859</v>
      </c>
      <c r="J17" s="24">
        <f ca="1">SUMIFS(QuantiteNecessaire,DateUtilisation,"&gt;"&amp;TODAY(),DateUtilisation,"&lt;="&amp;I17)</f>
        <v>74</v>
      </c>
      <c r="K17" s="46">
        <f t="shared" ca="1" si="3"/>
        <v>11</v>
      </c>
      <c r="L17" s="3" t="str">
        <f t="shared" ca="1" si="4"/>
        <v/>
      </c>
      <c r="M17" s="6" t="str">
        <f t="shared" ca="1" si="0"/>
        <v/>
      </c>
    </row>
    <row r="18" spans="3:13" ht="15.75" thickBot="1" x14ac:dyDescent="0.3">
      <c r="C18" s="6"/>
      <c r="F18" s="7">
        <f t="shared" si="5"/>
        <v>42860</v>
      </c>
      <c r="G18" s="44">
        <f>SUMIF(DateReception,"&lt;="&amp;F18,QuantiteRecue)-SUMIF(DateUtilisation,"&lt;="&amp;F18,QuantiteNecessaire)</f>
        <v>85</v>
      </c>
      <c r="H18" s="26" t="s">
        <v>10</v>
      </c>
      <c r="I18" s="16">
        <f t="shared" si="2"/>
        <v>42860</v>
      </c>
      <c r="J18" s="24">
        <f ca="1">SUMIFS(QuantiteNecessaire,DateUtilisation,"&gt;"&amp;TODAY(),DateUtilisation,"&lt;="&amp;I18)</f>
        <v>74</v>
      </c>
      <c r="K18" s="46">
        <f t="shared" ca="1" si="3"/>
        <v>11</v>
      </c>
      <c r="L18" s="3" t="str">
        <f t="shared" ca="1" si="4"/>
        <v/>
      </c>
      <c r="M18" s="6" t="str">
        <f t="shared" ca="1" si="0"/>
        <v/>
      </c>
    </row>
    <row r="19" spans="3:13" ht="15.75" thickBot="1" x14ac:dyDescent="0.3">
      <c r="F19" s="7">
        <f t="shared" si="5"/>
        <v>42861</v>
      </c>
      <c r="G19" s="44">
        <f>SUMIF(DateReception,"&lt;="&amp;F19,QuantiteRecue)-SUMIF(DateUtilisation,"&lt;="&amp;F19,QuantiteNecessaire)</f>
        <v>85</v>
      </c>
      <c r="H19" s="26" t="s">
        <v>10</v>
      </c>
      <c r="I19" s="16">
        <f t="shared" si="2"/>
        <v>42861</v>
      </c>
      <c r="J19" s="24">
        <f ca="1">SUMIFS(QuantiteNecessaire,DateUtilisation,"&gt;"&amp;TODAY(),DateUtilisation,"&lt;="&amp;I19)</f>
        <v>74</v>
      </c>
      <c r="K19" s="46">
        <f t="shared" ca="1" si="3"/>
        <v>11</v>
      </c>
      <c r="L19" s="3" t="str">
        <f t="shared" ca="1" si="4"/>
        <v/>
      </c>
      <c r="M19" s="6" t="str">
        <f t="shared" ca="1" si="0"/>
        <v/>
      </c>
    </row>
    <row r="20" spans="3:13" ht="15.75" thickBot="1" x14ac:dyDescent="0.3">
      <c r="F20" s="7">
        <f t="shared" si="5"/>
        <v>42862</v>
      </c>
      <c r="G20" s="44">
        <f>SUMIF(DateReception,"&lt;="&amp;F20,QuantiteRecue)-SUMIF(DateUtilisation,"&lt;="&amp;F20,QuantiteNecessaire)</f>
        <v>85</v>
      </c>
      <c r="H20" s="26" t="s">
        <v>10</v>
      </c>
      <c r="I20" s="16">
        <f t="shared" si="2"/>
        <v>42862</v>
      </c>
      <c r="J20" s="24">
        <f ca="1">SUMIFS(QuantiteNecessaire,DateUtilisation,"&gt;"&amp;TODAY(),DateUtilisation,"&lt;="&amp;I20)</f>
        <v>74</v>
      </c>
      <c r="K20" s="46">
        <f t="shared" ca="1" si="3"/>
        <v>11</v>
      </c>
      <c r="L20" s="3" t="str">
        <f t="shared" ca="1" si="4"/>
        <v/>
      </c>
      <c r="M20" s="6" t="str">
        <f t="shared" ca="1" si="0"/>
        <v/>
      </c>
    </row>
    <row r="21" spans="3:13" ht="15.75" thickBot="1" x14ac:dyDescent="0.3">
      <c r="F21" s="7">
        <f t="shared" si="5"/>
        <v>42863</v>
      </c>
      <c r="G21" s="44">
        <f>SUMIF(DateReception,"&lt;="&amp;F21,QuantiteRecue)-SUMIF(DateUtilisation,"&lt;="&amp;F21,QuantiteNecessaire)</f>
        <v>85</v>
      </c>
      <c r="H21" s="26" t="s">
        <v>10</v>
      </c>
      <c r="I21" s="16">
        <f t="shared" si="2"/>
        <v>42863</v>
      </c>
      <c r="J21" s="24">
        <f ca="1">SUMIFS(QuantiteNecessaire,DateUtilisation,"&gt;"&amp;TODAY(),DateUtilisation,"&lt;="&amp;I21)</f>
        <v>74</v>
      </c>
      <c r="K21" s="46">
        <f t="shared" ca="1" si="3"/>
        <v>11</v>
      </c>
      <c r="L21" s="3" t="str">
        <f t="shared" ca="1" si="4"/>
        <v/>
      </c>
      <c r="M21" s="6" t="str">
        <f t="shared" ca="1" si="0"/>
        <v/>
      </c>
    </row>
    <row r="22" spans="3:13" ht="15.75" thickBot="1" x14ac:dyDescent="0.3">
      <c r="F22" s="7">
        <f t="shared" si="5"/>
        <v>42864</v>
      </c>
      <c r="G22" s="44">
        <f>SUMIF(DateReception,"&lt;="&amp;F22,QuantiteRecue)-SUMIF(DateUtilisation,"&lt;="&amp;F22,QuantiteNecessaire)</f>
        <v>85</v>
      </c>
      <c r="H22" s="26" t="s">
        <v>10</v>
      </c>
      <c r="I22" s="16">
        <f t="shared" si="2"/>
        <v>42864</v>
      </c>
      <c r="J22" s="24">
        <f ca="1">SUMIFS(QuantiteNecessaire,DateUtilisation,"&gt;"&amp;TODAY(),DateUtilisation,"&lt;="&amp;I22)</f>
        <v>74</v>
      </c>
      <c r="K22" s="46">
        <f t="shared" ca="1" si="3"/>
        <v>11</v>
      </c>
      <c r="L22" s="3" t="str">
        <f t="shared" ca="1" si="4"/>
        <v/>
      </c>
      <c r="M22" s="6" t="str">
        <f t="shared" ca="1" si="0"/>
        <v/>
      </c>
    </row>
    <row r="23" spans="3:13" ht="15.75" thickBot="1" x14ac:dyDescent="0.3">
      <c r="F23" s="7">
        <f t="shared" si="5"/>
        <v>42865</v>
      </c>
      <c r="G23" s="44">
        <f>SUMIF(DateReception,"&lt;="&amp;F23,QuantiteRecue)-SUMIF(DateUtilisation,"&lt;="&amp;F23,QuantiteNecessaire)</f>
        <v>40</v>
      </c>
      <c r="H23" s="26" t="s">
        <v>10</v>
      </c>
      <c r="I23" s="16">
        <f t="shared" si="2"/>
        <v>42865</v>
      </c>
      <c r="J23" s="24">
        <f ca="1">SUMIFS(QuantiteNecessaire,DateUtilisation,"&gt;"&amp;TODAY(),DateUtilisation,"&lt;="&amp;I23)</f>
        <v>119</v>
      </c>
      <c r="K23" s="46">
        <f t="shared" ca="1" si="3"/>
        <v>-79</v>
      </c>
      <c r="L23" s="3" t="str">
        <f t="shared" ca="1" si="4"/>
        <v>Rupture</v>
      </c>
      <c r="M23" s="6">
        <f t="shared" ca="1" si="0"/>
        <v>42835</v>
      </c>
    </row>
    <row r="24" spans="3:13" ht="15.75" thickBot="1" x14ac:dyDescent="0.3">
      <c r="F24" s="7">
        <f t="shared" si="5"/>
        <v>42866</v>
      </c>
      <c r="G24" s="44">
        <f>SUMIF(DateReception,"&lt;="&amp;F24,QuantiteRecue)-SUMIF(DateUtilisation,"&lt;="&amp;F24,QuantiteNecessaire)</f>
        <v>40</v>
      </c>
      <c r="H24" s="26" t="s">
        <v>10</v>
      </c>
      <c r="I24" s="16">
        <f t="shared" si="2"/>
        <v>42866</v>
      </c>
      <c r="J24" s="24">
        <f ca="1">SUMIFS(QuantiteNecessaire,DateUtilisation,"&gt;"&amp;TODAY(),DateUtilisation,"&lt;="&amp;I24)</f>
        <v>119</v>
      </c>
      <c r="K24" s="46">
        <f t="shared" ca="1" si="3"/>
        <v>-79</v>
      </c>
      <c r="L24" s="3" t="str">
        <f t="shared" ca="1" si="4"/>
        <v>Rupture</v>
      </c>
      <c r="M24" s="6">
        <f t="shared" ca="1" si="0"/>
        <v>42836</v>
      </c>
    </row>
    <row r="25" spans="3:13" ht="15.75" thickBot="1" x14ac:dyDescent="0.3">
      <c r="F25" s="7">
        <f t="shared" si="5"/>
        <v>42867</v>
      </c>
      <c r="G25" s="44">
        <f>SUMIF(DateReception,"&lt;="&amp;F25,QuantiteRecue)-SUMIF(DateUtilisation,"&lt;="&amp;F25,QuantiteNecessaire)</f>
        <v>40</v>
      </c>
      <c r="H25" s="26" t="s">
        <v>10</v>
      </c>
      <c r="I25" s="16">
        <f t="shared" si="2"/>
        <v>42867</v>
      </c>
      <c r="J25" s="24">
        <f ca="1">SUMIFS(QuantiteNecessaire,DateUtilisation,"&gt;"&amp;TODAY(),DateUtilisation,"&lt;="&amp;I25)</f>
        <v>119</v>
      </c>
      <c r="K25" s="46">
        <f t="shared" ca="1" si="3"/>
        <v>-79</v>
      </c>
      <c r="L25" s="3" t="str">
        <f t="shared" ca="1" si="4"/>
        <v>Rupture</v>
      </c>
      <c r="M25" s="6">
        <f t="shared" ca="1" si="0"/>
        <v>42837</v>
      </c>
    </row>
    <row r="26" spans="3:13" ht="15.75" thickBot="1" x14ac:dyDescent="0.3">
      <c r="F26" s="7">
        <f t="shared" si="5"/>
        <v>42868</v>
      </c>
      <c r="G26" s="44">
        <f>SUMIF(DateReception,"&lt;="&amp;F26,QuantiteRecue)-SUMIF(DateUtilisation,"&lt;="&amp;F26,QuantiteNecessaire)</f>
        <v>40</v>
      </c>
      <c r="H26" s="26" t="s">
        <v>10</v>
      </c>
      <c r="I26" s="16">
        <f t="shared" si="2"/>
        <v>42868</v>
      </c>
      <c r="J26" s="24">
        <f ca="1">SUMIFS(QuantiteNecessaire,DateUtilisation,"&gt;"&amp;TODAY(),DateUtilisation,"&lt;="&amp;I26)</f>
        <v>119</v>
      </c>
      <c r="K26" s="46">
        <f t="shared" ca="1" si="3"/>
        <v>-79</v>
      </c>
      <c r="L26" s="3" t="str">
        <f t="shared" ca="1" si="4"/>
        <v>Rupture</v>
      </c>
      <c r="M26" s="6">
        <f t="shared" ref="M26:M34" ca="1" si="6">IF(L26="Rupture",I26-$M$2,"")</f>
        <v>42838</v>
      </c>
    </row>
    <row r="27" spans="3:13" ht="15.75" thickBot="1" x14ac:dyDescent="0.3">
      <c r="F27" s="7">
        <f t="shared" si="5"/>
        <v>42869</v>
      </c>
      <c r="G27" s="44">
        <f>SUMIF(DateReception,"&lt;="&amp;F27,QuantiteRecue)-SUMIF(DateUtilisation,"&lt;="&amp;F27,QuantiteNecessaire)</f>
        <v>40</v>
      </c>
      <c r="H27" s="26" t="s">
        <v>10</v>
      </c>
      <c r="I27" s="16">
        <f t="shared" si="2"/>
        <v>42869</v>
      </c>
      <c r="J27" s="24">
        <f ca="1">SUMIFS(QuantiteNecessaire,DateUtilisation,"&gt;"&amp;TODAY(),DateUtilisation,"&lt;="&amp;I27)</f>
        <v>119</v>
      </c>
      <c r="K27" s="46">
        <f t="shared" ca="1" si="3"/>
        <v>-79</v>
      </c>
      <c r="L27" s="3" t="str">
        <f t="shared" ca="1" si="4"/>
        <v>Rupture</v>
      </c>
      <c r="M27" s="6">
        <f t="shared" ca="1" si="6"/>
        <v>42839</v>
      </c>
    </row>
    <row r="28" spans="3:13" ht="15.75" thickBot="1" x14ac:dyDescent="0.3">
      <c r="F28" s="7">
        <f t="shared" si="5"/>
        <v>42870</v>
      </c>
      <c r="G28" s="44">
        <f>SUMIF(DateReception,"&lt;="&amp;F28,QuantiteRecue)-SUMIF(DateUtilisation,"&lt;="&amp;F28,QuantiteNecessaire)</f>
        <v>40</v>
      </c>
      <c r="H28" s="26" t="s">
        <v>10</v>
      </c>
      <c r="I28" s="16">
        <f t="shared" si="2"/>
        <v>42870</v>
      </c>
      <c r="J28" s="24">
        <f ca="1">SUMIFS(QuantiteNecessaire,DateUtilisation,"&gt;"&amp;TODAY(),DateUtilisation,"&lt;="&amp;I28)</f>
        <v>119</v>
      </c>
      <c r="K28" s="46">
        <f t="shared" ca="1" si="3"/>
        <v>-79</v>
      </c>
      <c r="L28" s="3" t="str">
        <f t="shared" ca="1" si="4"/>
        <v>Rupture</v>
      </c>
      <c r="M28" s="6">
        <f t="shared" ca="1" si="6"/>
        <v>42840</v>
      </c>
    </row>
    <row r="29" spans="3:13" ht="15.75" thickBot="1" x14ac:dyDescent="0.3">
      <c r="F29" s="7">
        <f t="shared" si="5"/>
        <v>42871</v>
      </c>
      <c r="G29" s="44">
        <f>SUMIF(DateReception,"&lt;="&amp;F29,QuantiteRecue)-SUMIF(DateUtilisation,"&lt;="&amp;F29,QuantiteNecessaire)</f>
        <v>40</v>
      </c>
      <c r="H29" s="26" t="s">
        <v>10</v>
      </c>
      <c r="I29" s="16">
        <f t="shared" si="2"/>
        <v>42871</v>
      </c>
      <c r="J29" s="24">
        <f ca="1">SUMIFS(QuantiteNecessaire,DateUtilisation,"&gt;"&amp;TODAY(),DateUtilisation,"&lt;="&amp;I29)</f>
        <v>119</v>
      </c>
      <c r="K29" s="46">
        <f t="shared" ca="1" si="3"/>
        <v>-79</v>
      </c>
      <c r="L29" s="3" t="str">
        <f t="shared" ca="1" si="4"/>
        <v>Rupture</v>
      </c>
      <c r="M29" s="6">
        <f t="shared" ca="1" si="6"/>
        <v>42841</v>
      </c>
    </row>
    <row r="30" spans="3:13" ht="15.75" thickBot="1" x14ac:dyDescent="0.3">
      <c r="F30" s="7">
        <f t="shared" si="5"/>
        <v>42872</v>
      </c>
      <c r="G30" s="44">
        <f>SUMIF(DateReception,"&lt;="&amp;F30,QuantiteRecue)-SUMIF(DateUtilisation,"&lt;="&amp;F30,QuantiteNecessaire)</f>
        <v>40</v>
      </c>
      <c r="H30" s="26" t="s">
        <v>10</v>
      </c>
      <c r="I30" s="16">
        <f t="shared" si="2"/>
        <v>42872</v>
      </c>
      <c r="J30" s="24">
        <f ca="1">SUMIFS(QuantiteNecessaire,DateUtilisation,"&gt;"&amp;TODAY(),DateUtilisation,"&lt;="&amp;I30)</f>
        <v>119</v>
      </c>
      <c r="K30" s="46">
        <f t="shared" ca="1" si="3"/>
        <v>-79</v>
      </c>
      <c r="L30" s="3" t="str">
        <f t="shared" ca="1" si="4"/>
        <v>Rupture</v>
      </c>
      <c r="M30" s="6">
        <f t="shared" ca="1" si="6"/>
        <v>42842</v>
      </c>
    </row>
    <row r="31" spans="3:13" ht="15.75" thickBot="1" x14ac:dyDescent="0.3">
      <c r="F31" s="7">
        <f t="shared" si="5"/>
        <v>42873</v>
      </c>
      <c r="G31" s="44">
        <f>SUMIF(DateReception,"&lt;="&amp;F31,QuantiteRecue)-SUMIF(DateUtilisation,"&lt;="&amp;F31,QuantiteNecessaire)</f>
        <v>40</v>
      </c>
      <c r="H31" s="26" t="s">
        <v>10</v>
      </c>
      <c r="I31" s="16">
        <f t="shared" si="2"/>
        <v>42873</v>
      </c>
      <c r="J31" s="24">
        <f ca="1">SUMIFS(QuantiteNecessaire,DateUtilisation,"&gt;"&amp;TODAY(),DateUtilisation,"&lt;="&amp;I31)</f>
        <v>119</v>
      </c>
      <c r="K31" s="46">
        <f t="shared" ca="1" si="3"/>
        <v>-79</v>
      </c>
      <c r="L31" s="3" t="str">
        <f t="shared" ca="1" si="4"/>
        <v>Rupture</v>
      </c>
      <c r="M31" s="6">
        <f t="shared" ca="1" si="6"/>
        <v>42843</v>
      </c>
    </row>
    <row r="32" spans="3:13" ht="15.75" thickBot="1" x14ac:dyDescent="0.3">
      <c r="F32" s="7">
        <f t="shared" si="5"/>
        <v>42874</v>
      </c>
      <c r="G32" s="44">
        <f>SUMIF(DateReception,"&lt;="&amp;F32,QuantiteRecue)-SUMIF(DateUtilisation,"&lt;="&amp;F32,QuantiteNecessaire)</f>
        <v>40</v>
      </c>
      <c r="H32" s="26" t="s">
        <v>10</v>
      </c>
      <c r="I32" s="16">
        <f t="shared" si="2"/>
        <v>42874</v>
      </c>
      <c r="J32" s="24">
        <f ca="1">SUMIFS(QuantiteNecessaire,DateUtilisation,"&gt;"&amp;TODAY(),DateUtilisation,"&lt;="&amp;I32)</f>
        <v>119</v>
      </c>
      <c r="K32" s="46">
        <f t="shared" ca="1" si="3"/>
        <v>-79</v>
      </c>
      <c r="L32" s="3" t="str">
        <f t="shared" ca="1" si="4"/>
        <v>Rupture</v>
      </c>
      <c r="M32" s="6">
        <f t="shared" ca="1" si="6"/>
        <v>42844</v>
      </c>
    </row>
    <row r="33" spans="6:13" ht="15.75" thickBot="1" x14ac:dyDescent="0.3">
      <c r="F33" s="7">
        <f t="shared" si="5"/>
        <v>42875</v>
      </c>
      <c r="G33" s="44">
        <f>SUMIF(DateReception,"&lt;="&amp;F33,QuantiteRecue)-SUMIF(DateUtilisation,"&lt;="&amp;F33,QuantiteNecessaire)</f>
        <v>40</v>
      </c>
      <c r="H33" s="26" t="s">
        <v>10</v>
      </c>
      <c r="I33" s="16">
        <f t="shared" si="2"/>
        <v>42875</v>
      </c>
      <c r="J33" s="24">
        <f ca="1">SUMIFS(QuantiteNecessaire,DateUtilisation,"&gt;"&amp;TODAY(),DateUtilisation,"&lt;="&amp;I33)</f>
        <v>119</v>
      </c>
      <c r="K33" s="46">
        <f t="shared" ca="1" si="3"/>
        <v>-79</v>
      </c>
      <c r="L33" s="3" t="str">
        <f t="shared" ca="1" si="4"/>
        <v>Rupture</v>
      </c>
      <c r="M33" s="6">
        <f t="shared" ca="1" si="6"/>
        <v>42845</v>
      </c>
    </row>
    <row r="34" spans="6:13" ht="15.75" thickBot="1" x14ac:dyDescent="0.3">
      <c r="F34" s="7">
        <f t="shared" si="5"/>
        <v>42876</v>
      </c>
      <c r="G34" s="44">
        <f>SUMIF(DateReception,"&lt;="&amp;F34,QuantiteRecue)-SUMIF(DateUtilisation,"&lt;="&amp;F34,QuantiteNecessaire)</f>
        <v>40</v>
      </c>
      <c r="H34" s="26" t="s">
        <v>10</v>
      </c>
      <c r="I34" s="16">
        <f t="shared" si="2"/>
        <v>42876</v>
      </c>
      <c r="J34" s="24">
        <f ca="1">SUMIFS(QuantiteNecessaire,DateUtilisation,"&gt;"&amp;TODAY(),DateUtilisation,"&lt;="&amp;I34)</f>
        <v>119</v>
      </c>
      <c r="K34" s="46">
        <f t="shared" ca="1" si="3"/>
        <v>-79</v>
      </c>
      <c r="L34" s="3" t="str">
        <f t="shared" ca="1" si="4"/>
        <v>Rupture</v>
      </c>
      <c r="M34" s="6">
        <f t="shared" ca="1" si="6"/>
        <v>42846</v>
      </c>
    </row>
    <row r="35" spans="6:13" ht="15.75" thickBot="1" x14ac:dyDescent="0.3">
      <c r="F35" s="7">
        <f t="shared" ref="F35:F98" si="7">F34+1</f>
        <v>42877</v>
      </c>
      <c r="G35" s="44">
        <f>SUMIF(DateReception,"&lt;="&amp;F35,QuantiteRecue)-SUMIF(DateUtilisation,"&lt;="&amp;F35,QuantiteNecessaire)</f>
        <v>40</v>
      </c>
      <c r="H35" s="26" t="s">
        <v>10</v>
      </c>
      <c r="I35" s="16">
        <f t="shared" ref="I35:I98" si="8">F35</f>
        <v>42877</v>
      </c>
      <c r="J35" s="24">
        <f ca="1">SUMIFS(QuantiteNecessaire,DateUtilisation,"&gt;"&amp;TODAY(),DateUtilisation,"&lt;="&amp;I35)</f>
        <v>119</v>
      </c>
      <c r="K35" s="46">
        <f t="shared" ref="K35:K98" ca="1" si="9">G35-J35</f>
        <v>-79</v>
      </c>
      <c r="L35" s="3" t="str">
        <f t="shared" ca="1" si="4"/>
        <v>Rupture</v>
      </c>
      <c r="M35" s="6">
        <f t="shared" ref="M35:M98" ca="1" si="10">IF(L35="Rupture",I35-$M$2,"")</f>
        <v>42847</v>
      </c>
    </row>
    <row r="36" spans="6:13" ht="15.75" thickBot="1" x14ac:dyDescent="0.3">
      <c r="F36" s="7">
        <f t="shared" si="7"/>
        <v>42878</v>
      </c>
      <c r="G36" s="44">
        <f>SUMIF(DateReception,"&lt;="&amp;F36,QuantiteRecue)-SUMIF(DateUtilisation,"&lt;="&amp;F36,QuantiteNecessaire)</f>
        <v>40</v>
      </c>
      <c r="H36" s="26" t="s">
        <v>10</v>
      </c>
      <c r="I36" s="16">
        <f t="shared" si="8"/>
        <v>42878</v>
      </c>
      <c r="J36" s="24">
        <f ca="1">SUMIFS(QuantiteNecessaire,DateUtilisation,"&gt;"&amp;TODAY(),DateUtilisation,"&lt;="&amp;I36)</f>
        <v>119</v>
      </c>
      <c r="K36" s="46">
        <f t="shared" ca="1" si="9"/>
        <v>-79</v>
      </c>
      <c r="L36" s="3" t="str">
        <f t="shared" ca="1" si="4"/>
        <v>Rupture</v>
      </c>
      <c r="M36" s="6">
        <f t="shared" ca="1" si="10"/>
        <v>42848</v>
      </c>
    </row>
    <row r="37" spans="6:13" ht="15.75" thickBot="1" x14ac:dyDescent="0.3">
      <c r="F37" s="7">
        <f t="shared" si="7"/>
        <v>42879</v>
      </c>
      <c r="G37" s="44">
        <f>SUMIF(DateReception,"&lt;="&amp;F37,QuantiteRecue)-SUMIF(DateUtilisation,"&lt;="&amp;F37,QuantiteNecessaire)</f>
        <v>40</v>
      </c>
      <c r="H37" s="26" t="s">
        <v>10</v>
      </c>
      <c r="I37" s="16">
        <f t="shared" si="8"/>
        <v>42879</v>
      </c>
      <c r="J37" s="24">
        <f ca="1">SUMIFS(QuantiteNecessaire,DateUtilisation,"&gt;"&amp;TODAY(),DateUtilisation,"&lt;="&amp;I37)</f>
        <v>119</v>
      </c>
      <c r="K37" s="46">
        <f t="shared" ca="1" si="9"/>
        <v>-79</v>
      </c>
      <c r="L37" s="3" t="str">
        <f t="shared" ca="1" si="4"/>
        <v>Rupture</v>
      </c>
      <c r="M37" s="6">
        <f t="shared" ca="1" si="10"/>
        <v>42849</v>
      </c>
    </row>
    <row r="38" spans="6:13" ht="15.75" thickBot="1" x14ac:dyDescent="0.3">
      <c r="F38" s="7">
        <f t="shared" si="7"/>
        <v>42880</v>
      </c>
      <c r="G38" s="44">
        <f>SUMIF(DateReception,"&lt;="&amp;F38,QuantiteRecue)-SUMIF(DateUtilisation,"&lt;="&amp;F38,QuantiteNecessaire)</f>
        <v>40</v>
      </c>
      <c r="H38" s="26" t="s">
        <v>10</v>
      </c>
      <c r="I38" s="16">
        <f t="shared" si="8"/>
        <v>42880</v>
      </c>
      <c r="J38" s="24">
        <f ca="1">SUMIFS(QuantiteNecessaire,DateUtilisation,"&gt;"&amp;TODAY(),DateUtilisation,"&lt;="&amp;I38)</f>
        <v>119</v>
      </c>
      <c r="K38" s="46">
        <f t="shared" ca="1" si="9"/>
        <v>-79</v>
      </c>
      <c r="L38" s="3" t="str">
        <f t="shared" ca="1" si="4"/>
        <v>Rupture</v>
      </c>
      <c r="M38" s="6">
        <f t="shared" ca="1" si="10"/>
        <v>42850</v>
      </c>
    </row>
    <row r="39" spans="6:13" ht="15.75" thickBot="1" x14ac:dyDescent="0.3">
      <c r="F39" s="7">
        <f t="shared" si="7"/>
        <v>42881</v>
      </c>
      <c r="G39" s="44">
        <f>SUMIF(DateReception,"&lt;="&amp;F39,QuantiteRecue)-SUMIF(DateUtilisation,"&lt;="&amp;F39,QuantiteNecessaire)</f>
        <v>40</v>
      </c>
      <c r="H39" s="26" t="s">
        <v>10</v>
      </c>
      <c r="I39" s="16">
        <f t="shared" si="8"/>
        <v>42881</v>
      </c>
      <c r="J39" s="24">
        <f ca="1">SUMIFS(QuantiteNecessaire,DateUtilisation,"&gt;"&amp;TODAY(),DateUtilisation,"&lt;="&amp;I39)</f>
        <v>119</v>
      </c>
      <c r="K39" s="46">
        <f t="shared" ca="1" si="9"/>
        <v>-79</v>
      </c>
      <c r="L39" s="3" t="str">
        <f t="shared" ca="1" si="4"/>
        <v>Rupture</v>
      </c>
      <c r="M39" s="6">
        <f t="shared" ca="1" si="10"/>
        <v>42851</v>
      </c>
    </row>
    <row r="40" spans="6:13" ht="15.75" thickBot="1" x14ac:dyDescent="0.3">
      <c r="F40" s="7">
        <f t="shared" si="7"/>
        <v>42882</v>
      </c>
      <c r="G40" s="44">
        <f>SUMIF(DateReception,"&lt;="&amp;F40,QuantiteRecue)-SUMIF(DateUtilisation,"&lt;="&amp;F40,QuantiteNecessaire)</f>
        <v>40</v>
      </c>
      <c r="H40" s="26" t="s">
        <v>10</v>
      </c>
      <c r="I40" s="16">
        <f t="shared" si="8"/>
        <v>42882</v>
      </c>
      <c r="J40" s="24">
        <f ca="1">SUMIFS(QuantiteNecessaire,DateUtilisation,"&gt;"&amp;TODAY(),DateUtilisation,"&lt;="&amp;I40)</f>
        <v>119</v>
      </c>
      <c r="K40" s="46">
        <f t="shared" ca="1" si="9"/>
        <v>-79</v>
      </c>
      <c r="L40" s="3" t="str">
        <f t="shared" ca="1" si="4"/>
        <v>Rupture</v>
      </c>
      <c r="M40" s="6">
        <f t="shared" ca="1" si="10"/>
        <v>42852</v>
      </c>
    </row>
    <row r="41" spans="6:13" ht="15.75" thickBot="1" x14ac:dyDescent="0.3">
      <c r="F41" s="7">
        <f t="shared" si="7"/>
        <v>42883</v>
      </c>
      <c r="G41" s="44">
        <f>SUMIF(DateReception,"&lt;="&amp;F41,QuantiteRecue)-SUMIF(DateUtilisation,"&lt;="&amp;F41,QuantiteNecessaire)</f>
        <v>40</v>
      </c>
      <c r="H41" s="26" t="s">
        <v>10</v>
      </c>
      <c r="I41" s="16">
        <f t="shared" si="8"/>
        <v>42883</v>
      </c>
      <c r="J41" s="24">
        <f ca="1">SUMIFS(QuantiteNecessaire,DateUtilisation,"&gt;"&amp;TODAY(),DateUtilisation,"&lt;="&amp;I41)</f>
        <v>119</v>
      </c>
      <c r="K41" s="46">
        <f t="shared" ca="1" si="9"/>
        <v>-79</v>
      </c>
      <c r="L41" s="3" t="str">
        <f t="shared" ca="1" si="4"/>
        <v>Rupture</v>
      </c>
      <c r="M41" s="6">
        <f t="shared" ca="1" si="10"/>
        <v>42853</v>
      </c>
    </row>
    <row r="42" spans="6:13" ht="15.75" thickBot="1" x14ac:dyDescent="0.3">
      <c r="F42" s="7">
        <f t="shared" si="7"/>
        <v>42884</v>
      </c>
      <c r="G42" s="44">
        <f>SUMIF(DateReception,"&lt;="&amp;F42,QuantiteRecue)-SUMIF(DateUtilisation,"&lt;="&amp;F42,QuantiteNecessaire)</f>
        <v>40</v>
      </c>
      <c r="H42" s="26" t="s">
        <v>10</v>
      </c>
      <c r="I42" s="16">
        <f t="shared" si="8"/>
        <v>42884</v>
      </c>
      <c r="J42" s="24">
        <f ca="1">SUMIFS(QuantiteNecessaire,DateUtilisation,"&gt;"&amp;TODAY(),DateUtilisation,"&lt;="&amp;I42)</f>
        <v>119</v>
      </c>
      <c r="K42" s="46">
        <f t="shared" ca="1" si="9"/>
        <v>-79</v>
      </c>
      <c r="L42" s="3" t="str">
        <f t="shared" ca="1" si="4"/>
        <v>Rupture</v>
      </c>
      <c r="M42" s="6">
        <f t="shared" ca="1" si="10"/>
        <v>42854</v>
      </c>
    </row>
    <row r="43" spans="6:13" ht="15.75" thickBot="1" x14ac:dyDescent="0.3">
      <c r="F43" s="7">
        <f t="shared" si="7"/>
        <v>42885</v>
      </c>
      <c r="G43" s="44">
        <f>SUMIF(DateReception,"&lt;="&amp;F43,QuantiteRecue)-SUMIF(DateUtilisation,"&lt;="&amp;F43,QuantiteNecessaire)</f>
        <v>40</v>
      </c>
      <c r="H43" s="26" t="s">
        <v>10</v>
      </c>
      <c r="I43" s="16">
        <f t="shared" si="8"/>
        <v>42885</v>
      </c>
      <c r="J43" s="24">
        <f ca="1">SUMIFS(QuantiteNecessaire,DateUtilisation,"&gt;"&amp;TODAY(),DateUtilisation,"&lt;="&amp;I43)</f>
        <v>119</v>
      </c>
      <c r="K43" s="46">
        <f t="shared" ca="1" si="9"/>
        <v>-79</v>
      </c>
      <c r="L43" s="3" t="str">
        <f t="shared" ca="1" si="4"/>
        <v>Rupture</v>
      </c>
      <c r="M43" s="6">
        <f t="shared" ca="1" si="10"/>
        <v>42855</v>
      </c>
    </row>
    <row r="44" spans="6:13" ht="15.75" thickBot="1" x14ac:dyDescent="0.3">
      <c r="F44" s="7">
        <f t="shared" si="7"/>
        <v>42886</v>
      </c>
      <c r="G44" s="44">
        <f>SUMIF(DateReception,"&lt;="&amp;F44,QuantiteRecue)-SUMIF(DateUtilisation,"&lt;="&amp;F44,QuantiteNecessaire)</f>
        <v>40</v>
      </c>
      <c r="H44" s="26" t="s">
        <v>10</v>
      </c>
      <c r="I44" s="16">
        <f t="shared" si="8"/>
        <v>42886</v>
      </c>
      <c r="J44" s="24">
        <f ca="1">SUMIFS(QuantiteNecessaire,DateUtilisation,"&gt;"&amp;TODAY(),DateUtilisation,"&lt;="&amp;I44)</f>
        <v>119</v>
      </c>
      <c r="K44" s="46">
        <f t="shared" ca="1" si="9"/>
        <v>-79</v>
      </c>
      <c r="L44" s="3" t="str">
        <f t="shared" ca="1" si="4"/>
        <v>Rupture</v>
      </c>
      <c r="M44" s="6">
        <f t="shared" ca="1" si="10"/>
        <v>42856</v>
      </c>
    </row>
    <row r="45" spans="6:13" ht="15.75" thickBot="1" x14ac:dyDescent="0.3">
      <c r="F45" s="7">
        <f t="shared" si="7"/>
        <v>42887</v>
      </c>
      <c r="G45" s="44">
        <f>SUMIF(DateReception,"&lt;="&amp;F45,QuantiteRecue)-SUMIF(DateUtilisation,"&lt;="&amp;F45,QuantiteNecessaire)</f>
        <v>40</v>
      </c>
      <c r="H45" s="26" t="s">
        <v>10</v>
      </c>
      <c r="I45" s="16">
        <f t="shared" si="8"/>
        <v>42887</v>
      </c>
      <c r="J45" s="24">
        <f ca="1">SUMIFS(QuantiteNecessaire,DateUtilisation,"&gt;"&amp;TODAY(),DateUtilisation,"&lt;="&amp;I45)</f>
        <v>119</v>
      </c>
      <c r="K45" s="46">
        <f t="shared" ca="1" si="9"/>
        <v>-79</v>
      </c>
      <c r="L45" s="3" t="str">
        <f t="shared" ca="1" si="4"/>
        <v>Rupture</v>
      </c>
      <c r="M45" s="6">
        <f t="shared" ca="1" si="10"/>
        <v>42857</v>
      </c>
    </row>
    <row r="46" spans="6:13" ht="15.75" thickBot="1" x14ac:dyDescent="0.3">
      <c r="F46" s="7">
        <f t="shared" si="7"/>
        <v>42888</v>
      </c>
      <c r="G46" s="44">
        <f>SUMIF(DateReception,"&lt;="&amp;F46,QuantiteRecue)-SUMIF(DateUtilisation,"&lt;="&amp;F46,QuantiteNecessaire)</f>
        <v>40</v>
      </c>
      <c r="H46" s="26" t="s">
        <v>10</v>
      </c>
      <c r="I46" s="16">
        <f t="shared" si="8"/>
        <v>42888</v>
      </c>
      <c r="J46" s="24">
        <f ca="1">SUMIFS(QuantiteNecessaire,DateUtilisation,"&gt;"&amp;TODAY(),DateUtilisation,"&lt;="&amp;I46)</f>
        <v>119</v>
      </c>
      <c r="K46" s="46">
        <f t="shared" ca="1" si="9"/>
        <v>-79</v>
      </c>
      <c r="L46" s="3" t="str">
        <f t="shared" ca="1" si="4"/>
        <v>Rupture</v>
      </c>
      <c r="M46" s="6">
        <f t="shared" ca="1" si="10"/>
        <v>42858</v>
      </c>
    </row>
    <row r="47" spans="6:13" ht="15.75" thickBot="1" x14ac:dyDescent="0.3">
      <c r="F47" s="7">
        <f t="shared" si="7"/>
        <v>42889</v>
      </c>
      <c r="G47" s="44">
        <f>SUMIF(DateReception,"&lt;="&amp;F47,QuantiteRecue)-SUMIF(DateUtilisation,"&lt;="&amp;F47,QuantiteNecessaire)</f>
        <v>40</v>
      </c>
      <c r="H47" s="26" t="s">
        <v>10</v>
      </c>
      <c r="I47" s="16">
        <f t="shared" si="8"/>
        <v>42889</v>
      </c>
      <c r="J47" s="24">
        <f ca="1">SUMIFS(QuantiteNecessaire,DateUtilisation,"&gt;"&amp;TODAY(),DateUtilisation,"&lt;="&amp;I47)</f>
        <v>119</v>
      </c>
      <c r="K47" s="46">
        <f t="shared" ca="1" si="9"/>
        <v>-79</v>
      </c>
      <c r="L47" s="3" t="str">
        <f t="shared" ca="1" si="4"/>
        <v>Rupture</v>
      </c>
      <c r="M47" s="6">
        <f t="shared" ca="1" si="10"/>
        <v>42859</v>
      </c>
    </row>
    <row r="48" spans="6:13" ht="15.75" thickBot="1" x14ac:dyDescent="0.3">
      <c r="F48" s="7">
        <f t="shared" si="7"/>
        <v>42890</v>
      </c>
      <c r="G48" s="44">
        <f>SUMIF(DateReception,"&lt;="&amp;F48,QuantiteRecue)-SUMIF(DateUtilisation,"&lt;="&amp;F48,QuantiteNecessaire)</f>
        <v>40</v>
      </c>
      <c r="H48" s="26" t="s">
        <v>10</v>
      </c>
      <c r="I48" s="16">
        <f t="shared" si="8"/>
        <v>42890</v>
      </c>
      <c r="J48" s="24">
        <f ca="1">SUMIFS(QuantiteNecessaire,DateUtilisation,"&gt;"&amp;TODAY(),DateUtilisation,"&lt;="&amp;I48)</f>
        <v>119</v>
      </c>
      <c r="K48" s="46">
        <f t="shared" ca="1" si="9"/>
        <v>-79</v>
      </c>
      <c r="L48" s="3" t="str">
        <f t="shared" ca="1" si="4"/>
        <v>Rupture</v>
      </c>
      <c r="M48" s="6">
        <f t="shared" ca="1" si="10"/>
        <v>42860</v>
      </c>
    </row>
    <row r="49" spans="6:13" ht="15.75" thickBot="1" x14ac:dyDescent="0.3">
      <c r="F49" s="7">
        <f t="shared" si="7"/>
        <v>42891</v>
      </c>
      <c r="G49" s="44">
        <f>SUMIF(DateReception,"&lt;="&amp;F49,QuantiteRecue)-SUMIF(DateUtilisation,"&lt;="&amp;F49,QuantiteNecessaire)</f>
        <v>40</v>
      </c>
      <c r="H49" s="26" t="s">
        <v>10</v>
      </c>
      <c r="I49" s="16">
        <f t="shared" si="8"/>
        <v>42891</v>
      </c>
      <c r="J49" s="24">
        <f ca="1">SUMIFS(QuantiteNecessaire,DateUtilisation,"&gt;"&amp;TODAY(),DateUtilisation,"&lt;="&amp;I49)</f>
        <v>119</v>
      </c>
      <c r="K49" s="46">
        <f t="shared" ca="1" si="9"/>
        <v>-79</v>
      </c>
      <c r="L49" s="3" t="str">
        <f t="shared" ca="1" si="4"/>
        <v>Rupture</v>
      </c>
      <c r="M49" s="6">
        <f t="shared" ca="1" si="10"/>
        <v>42861</v>
      </c>
    </row>
    <row r="50" spans="6:13" ht="15.75" thickBot="1" x14ac:dyDescent="0.3">
      <c r="F50" s="7">
        <f t="shared" si="7"/>
        <v>42892</v>
      </c>
      <c r="G50" s="44">
        <f>SUMIF(DateReception,"&lt;="&amp;F50,QuantiteRecue)-SUMIF(DateUtilisation,"&lt;="&amp;F50,QuantiteNecessaire)</f>
        <v>40</v>
      </c>
      <c r="H50" s="26" t="s">
        <v>10</v>
      </c>
      <c r="I50" s="16">
        <f t="shared" si="8"/>
        <v>42892</v>
      </c>
      <c r="J50" s="24">
        <f ca="1">SUMIFS(QuantiteNecessaire,DateUtilisation,"&gt;"&amp;TODAY(),DateUtilisation,"&lt;="&amp;I50)</f>
        <v>119</v>
      </c>
      <c r="K50" s="46">
        <f t="shared" ca="1" si="9"/>
        <v>-79</v>
      </c>
      <c r="L50" s="3" t="str">
        <f t="shared" ca="1" si="4"/>
        <v>Rupture</v>
      </c>
      <c r="M50" s="6">
        <f t="shared" ca="1" si="10"/>
        <v>42862</v>
      </c>
    </row>
    <row r="51" spans="6:13" ht="15.75" thickBot="1" x14ac:dyDescent="0.3">
      <c r="F51" s="7">
        <f t="shared" si="7"/>
        <v>42893</v>
      </c>
      <c r="G51" s="44">
        <f>SUMIF(DateReception,"&lt;="&amp;F51,QuantiteRecue)-SUMIF(DateUtilisation,"&lt;="&amp;F51,QuantiteNecessaire)</f>
        <v>40</v>
      </c>
      <c r="H51" s="26" t="s">
        <v>10</v>
      </c>
      <c r="I51" s="16">
        <f t="shared" si="8"/>
        <v>42893</v>
      </c>
      <c r="J51" s="24">
        <f ca="1">SUMIFS(QuantiteNecessaire,DateUtilisation,"&gt;"&amp;TODAY(),DateUtilisation,"&lt;="&amp;I51)</f>
        <v>119</v>
      </c>
      <c r="K51" s="46">
        <f t="shared" ca="1" si="9"/>
        <v>-79</v>
      </c>
      <c r="L51" s="3" t="str">
        <f t="shared" ca="1" si="4"/>
        <v>Rupture</v>
      </c>
      <c r="M51" s="6">
        <f t="shared" ca="1" si="10"/>
        <v>42863</v>
      </c>
    </row>
    <row r="52" spans="6:13" ht="15.75" thickBot="1" x14ac:dyDescent="0.3">
      <c r="F52" s="7">
        <f t="shared" si="7"/>
        <v>42894</v>
      </c>
      <c r="G52" s="44">
        <f>SUMIF(DateReception,"&lt;="&amp;F52,QuantiteRecue)-SUMIF(DateUtilisation,"&lt;="&amp;F52,QuantiteNecessaire)</f>
        <v>40</v>
      </c>
      <c r="H52" s="26" t="s">
        <v>10</v>
      </c>
      <c r="I52" s="16">
        <f t="shared" si="8"/>
        <v>42894</v>
      </c>
      <c r="J52" s="24">
        <f ca="1">SUMIFS(QuantiteNecessaire,DateUtilisation,"&gt;"&amp;TODAY(),DateUtilisation,"&lt;="&amp;I52)</f>
        <v>119</v>
      </c>
      <c r="K52" s="46">
        <f t="shared" ca="1" si="9"/>
        <v>-79</v>
      </c>
      <c r="L52" s="3" t="str">
        <f t="shared" ca="1" si="4"/>
        <v>Rupture</v>
      </c>
      <c r="M52" s="6">
        <f t="shared" ca="1" si="10"/>
        <v>42864</v>
      </c>
    </row>
    <row r="53" spans="6:13" ht="15.75" thickBot="1" x14ac:dyDescent="0.3">
      <c r="F53" s="7">
        <f t="shared" si="7"/>
        <v>42895</v>
      </c>
      <c r="G53" s="44">
        <f>SUMIF(DateReception,"&lt;="&amp;F53,QuantiteRecue)-SUMIF(DateUtilisation,"&lt;="&amp;F53,QuantiteNecessaire)</f>
        <v>40</v>
      </c>
      <c r="H53" s="26" t="s">
        <v>10</v>
      </c>
      <c r="I53" s="16">
        <f t="shared" si="8"/>
        <v>42895</v>
      </c>
      <c r="J53" s="24">
        <f ca="1">SUMIFS(QuantiteNecessaire,DateUtilisation,"&gt;"&amp;TODAY(),DateUtilisation,"&lt;="&amp;I53)</f>
        <v>119</v>
      </c>
      <c r="K53" s="46">
        <f t="shared" ca="1" si="9"/>
        <v>-79</v>
      </c>
      <c r="L53" s="3" t="str">
        <f t="shared" ca="1" si="4"/>
        <v>Rupture</v>
      </c>
      <c r="M53" s="6">
        <f t="shared" ca="1" si="10"/>
        <v>42865</v>
      </c>
    </row>
    <row r="54" spans="6:13" ht="15.75" thickBot="1" x14ac:dyDescent="0.3">
      <c r="F54" s="7">
        <f t="shared" si="7"/>
        <v>42896</v>
      </c>
      <c r="G54" s="44">
        <f>SUMIF(DateReception,"&lt;="&amp;F54,QuantiteRecue)-SUMIF(DateUtilisation,"&lt;="&amp;F54,QuantiteNecessaire)</f>
        <v>40</v>
      </c>
      <c r="H54" s="26" t="s">
        <v>10</v>
      </c>
      <c r="I54" s="16">
        <f t="shared" si="8"/>
        <v>42896</v>
      </c>
      <c r="J54" s="24">
        <f ca="1">SUMIFS(QuantiteNecessaire,DateUtilisation,"&gt;"&amp;TODAY(),DateUtilisation,"&lt;="&amp;I54)</f>
        <v>119</v>
      </c>
      <c r="K54" s="46">
        <f t="shared" ca="1" si="9"/>
        <v>-79</v>
      </c>
      <c r="L54" s="3" t="str">
        <f t="shared" ca="1" si="4"/>
        <v>Rupture</v>
      </c>
      <c r="M54" s="6">
        <f t="shared" ca="1" si="10"/>
        <v>42866</v>
      </c>
    </row>
    <row r="55" spans="6:13" ht="15.75" thickBot="1" x14ac:dyDescent="0.3">
      <c r="F55" s="7">
        <f t="shared" si="7"/>
        <v>42897</v>
      </c>
      <c r="G55" s="44">
        <f>SUMIF(DateReception,"&lt;="&amp;F55,QuantiteRecue)-SUMIF(DateUtilisation,"&lt;="&amp;F55,QuantiteNecessaire)</f>
        <v>40</v>
      </c>
      <c r="H55" s="26" t="s">
        <v>10</v>
      </c>
      <c r="I55" s="16">
        <f t="shared" si="8"/>
        <v>42897</v>
      </c>
      <c r="J55" s="24">
        <f ca="1">SUMIFS(QuantiteNecessaire,DateUtilisation,"&gt;"&amp;TODAY(),DateUtilisation,"&lt;="&amp;I55)</f>
        <v>119</v>
      </c>
      <c r="K55" s="46">
        <f t="shared" ca="1" si="9"/>
        <v>-79</v>
      </c>
      <c r="L55" s="3" t="str">
        <f t="shared" ca="1" si="4"/>
        <v>Rupture</v>
      </c>
      <c r="M55" s="6">
        <f t="shared" ca="1" si="10"/>
        <v>42867</v>
      </c>
    </row>
    <row r="56" spans="6:13" ht="15.75" thickBot="1" x14ac:dyDescent="0.3">
      <c r="F56" s="7">
        <f t="shared" si="7"/>
        <v>42898</v>
      </c>
      <c r="G56" s="44">
        <f>SUMIF(DateReception,"&lt;="&amp;F56,QuantiteRecue)-SUMIF(DateUtilisation,"&lt;="&amp;F56,QuantiteNecessaire)</f>
        <v>40</v>
      </c>
      <c r="H56" s="26" t="s">
        <v>10</v>
      </c>
      <c r="I56" s="16">
        <f t="shared" si="8"/>
        <v>42898</v>
      </c>
      <c r="J56" s="24">
        <f ca="1">SUMIFS(QuantiteNecessaire,DateUtilisation,"&gt;"&amp;TODAY(),DateUtilisation,"&lt;="&amp;I56)</f>
        <v>119</v>
      </c>
      <c r="K56" s="46">
        <f t="shared" ca="1" si="9"/>
        <v>-79</v>
      </c>
      <c r="L56" s="3" t="str">
        <f t="shared" ca="1" si="4"/>
        <v>Rupture</v>
      </c>
      <c r="M56" s="6">
        <f t="shared" ca="1" si="10"/>
        <v>42868</v>
      </c>
    </row>
    <row r="57" spans="6:13" ht="15.75" thickBot="1" x14ac:dyDescent="0.3">
      <c r="F57" s="7">
        <f t="shared" si="7"/>
        <v>42899</v>
      </c>
      <c r="G57" s="44">
        <f>SUMIF(DateReception,"&lt;="&amp;F57,QuantiteRecue)-SUMIF(DateUtilisation,"&lt;="&amp;F57,QuantiteNecessaire)</f>
        <v>40</v>
      </c>
      <c r="H57" s="26" t="s">
        <v>10</v>
      </c>
      <c r="I57" s="16">
        <f t="shared" si="8"/>
        <v>42899</v>
      </c>
      <c r="J57" s="24">
        <f ca="1">SUMIFS(QuantiteNecessaire,DateUtilisation,"&gt;"&amp;TODAY(),DateUtilisation,"&lt;="&amp;I57)</f>
        <v>119</v>
      </c>
      <c r="K57" s="46">
        <f t="shared" ca="1" si="9"/>
        <v>-79</v>
      </c>
      <c r="L57" s="3" t="str">
        <f t="shared" ca="1" si="4"/>
        <v>Rupture</v>
      </c>
      <c r="M57" s="6">
        <f t="shared" ca="1" si="10"/>
        <v>42869</v>
      </c>
    </row>
    <row r="58" spans="6:13" ht="15.75" thickBot="1" x14ac:dyDescent="0.3">
      <c r="F58" s="7">
        <f t="shared" si="7"/>
        <v>42900</v>
      </c>
      <c r="G58" s="44">
        <f>SUMIF(DateReception,"&lt;="&amp;F58,QuantiteRecue)-SUMIF(DateUtilisation,"&lt;="&amp;F58,QuantiteNecessaire)</f>
        <v>40</v>
      </c>
      <c r="H58" s="26" t="s">
        <v>10</v>
      </c>
      <c r="I58" s="16">
        <f t="shared" si="8"/>
        <v>42900</v>
      </c>
      <c r="J58" s="24">
        <f ca="1">SUMIFS(QuantiteNecessaire,DateUtilisation,"&gt;"&amp;TODAY(),DateUtilisation,"&lt;="&amp;I58)</f>
        <v>119</v>
      </c>
      <c r="K58" s="46">
        <f t="shared" ca="1" si="9"/>
        <v>-79</v>
      </c>
      <c r="L58" s="3" t="str">
        <f t="shared" ca="1" si="4"/>
        <v>Rupture</v>
      </c>
      <c r="M58" s="6">
        <f t="shared" ca="1" si="10"/>
        <v>42870</v>
      </c>
    </row>
    <row r="59" spans="6:13" ht="15.75" thickBot="1" x14ac:dyDescent="0.3">
      <c r="F59" s="7">
        <f t="shared" si="7"/>
        <v>42901</v>
      </c>
      <c r="G59" s="44">
        <f>SUMIF(DateReception,"&lt;="&amp;F59,QuantiteRecue)-SUMIF(DateUtilisation,"&lt;="&amp;F59,QuantiteNecessaire)</f>
        <v>40</v>
      </c>
      <c r="H59" s="26" t="s">
        <v>10</v>
      </c>
      <c r="I59" s="16">
        <f t="shared" si="8"/>
        <v>42901</v>
      </c>
      <c r="J59" s="24">
        <f ca="1">SUMIFS(QuantiteNecessaire,DateUtilisation,"&gt;"&amp;TODAY(),DateUtilisation,"&lt;="&amp;I59)</f>
        <v>119</v>
      </c>
      <c r="K59" s="46">
        <f t="shared" ca="1" si="9"/>
        <v>-79</v>
      </c>
      <c r="L59" s="3" t="str">
        <f t="shared" ca="1" si="4"/>
        <v>Rupture</v>
      </c>
      <c r="M59" s="6">
        <f t="shared" ca="1" si="10"/>
        <v>42871</v>
      </c>
    </row>
    <row r="60" spans="6:13" ht="15.75" thickBot="1" x14ac:dyDescent="0.3">
      <c r="F60" s="7">
        <f t="shared" si="7"/>
        <v>42902</v>
      </c>
      <c r="G60" s="44">
        <f>SUMIF(DateReception,"&lt;="&amp;F60,QuantiteRecue)-SUMIF(DateUtilisation,"&lt;="&amp;F60,QuantiteNecessaire)</f>
        <v>40</v>
      </c>
      <c r="H60" s="26" t="s">
        <v>10</v>
      </c>
      <c r="I60" s="16">
        <f t="shared" si="8"/>
        <v>42902</v>
      </c>
      <c r="J60" s="24">
        <f ca="1">SUMIFS(QuantiteNecessaire,DateUtilisation,"&gt;"&amp;TODAY(),DateUtilisation,"&lt;="&amp;I60)</f>
        <v>119</v>
      </c>
      <c r="K60" s="46">
        <f t="shared" ca="1" si="9"/>
        <v>-79</v>
      </c>
      <c r="L60" s="3" t="str">
        <f t="shared" ca="1" si="4"/>
        <v>Rupture</v>
      </c>
      <c r="M60" s="6">
        <f t="shared" ca="1" si="10"/>
        <v>42872</v>
      </c>
    </row>
    <row r="61" spans="6:13" ht="15.75" thickBot="1" x14ac:dyDescent="0.3">
      <c r="F61" s="7">
        <f t="shared" si="7"/>
        <v>42903</v>
      </c>
      <c r="G61" s="44">
        <f>SUMIF(DateReception,"&lt;="&amp;F61,QuantiteRecue)-SUMIF(DateUtilisation,"&lt;="&amp;F61,QuantiteNecessaire)</f>
        <v>40</v>
      </c>
      <c r="H61" s="26" t="s">
        <v>10</v>
      </c>
      <c r="I61" s="16">
        <f t="shared" si="8"/>
        <v>42903</v>
      </c>
      <c r="J61" s="24">
        <f ca="1">SUMIFS(QuantiteNecessaire,DateUtilisation,"&gt;"&amp;TODAY(),DateUtilisation,"&lt;="&amp;I61)</f>
        <v>119</v>
      </c>
      <c r="K61" s="46">
        <f t="shared" ca="1" si="9"/>
        <v>-79</v>
      </c>
      <c r="L61" s="3" t="str">
        <f t="shared" ca="1" si="4"/>
        <v>Rupture</v>
      </c>
      <c r="M61" s="6">
        <f t="shared" ca="1" si="10"/>
        <v>42873</v>
      </c>
    </row>
    <row r="62" spans="6:13" ht="15.75" thickBot="1" x14ac:dyDescent="0.3">
      <c r="F62" s="7">
        <f t="shared" si="7"/>
        <v>42904</v>
      </c>
      <c r="G62" s="44">
        <f>SUMIF(DateReception,"&lt;="&amp;F62,QuantiteRecue)-SUMIF(DateUtilisation,"&lt;="&amp;F62,QuantiteNecessaire)</f>
        <v>40</v>
      </c>
      <c r="H62" s="26" t="s">
        <v>10</v>
      </c>
      <c r="I62" s="16">
        <f t="shared" si="8"/>
        <v>42904</v>
      </c>
      <c r="J62" s="24">
        <f ca="1">SUMIFS(QuantiteNecessaire,DateUtilisation,"&gt;"&amp;TODAY(),DateUtilisation,"&lt;="&amp;I62)</f>
        <v>119</v>
      </c>
      <c r="K62" s="46">
        <f t="shared" ca="1" si="9"/>
        <v>-79</v>
      </c>
      <c r="L62" s="3" t="str">
        <f t="shared" ca="1" si="4"/>
        <v>Rupture</v>
      </c>
      <c r="M62" s="6">
        <f t="shared" ca="1" si="10"/>
        <v>42874</v>
      </c>
    </row>
    <row r="63" spans="6:13" ht="15.75" thickBot="1" x14ac:dyDescent="0.3">
      <c r="F63" s="7">
        <f t="shared" si="7"/>
        <v>42905</v>
      </c>
      <c r="G63" s="44">
        <f>SUMIF(DateReception,"&lt;="&amp;F63,QuantiteRecue)-SUMIF(DateUtilisation,"&lt;="&amp;F63,QuantiteNecessaire)</f>
        <v>40</v>
      </c>
      <c r="H63" s="26" t="s">
        <v>10</v>
      </c>
      <c r="I63" s="16">
        <f t="shared" si="8"/>
        <v>42905</v>
      </c>
      <c r="J63" s="24">
        <f ca="1">SUMIFS(QuantiteNecessaire,DateUtilisation,"&gt;"&amp;TODAY(),DateUtilisation,"&lt;="&amp;I63)</f>
        <v>119</v>
      </c>
      <c r="K63" s="46">
        <f t="shared" ca="1" si="9"/>
        <v>-79</v>
      </c>
      <c r="L63" s="3" t="str">
        <f t="shared" ca="1" si="4"/>
        <v>Rupture</v>
      </c>
      <c r="M63" s="6">
        <f t="shared" ca="1" si="10"/>
        <v>42875</v>
      </c>
    </row>
    <row r="64" spans="6:13" ht="15.75" thickBot="1" x14ac:dyDescent="0.3">
      <c r="F64" s="7">
        <f t="shared" si="7"/>
        <v>42906</v>
      </c>
      <c r="G64" s="44">
        <f>SUMIF(DateReception,"&lt;="&amp;F64,QuantiteRecue)-SUMIF(DateUtilisation,"&lt;="&amp;F64,QuantiteNecessaire)</f>
        <v>40</v>
      </c>
      <c r="H64" s="26" t="s">
        <v>10</v>
      </c>
      <c r="I64" s="16">
        <f t="shared" si="8"/>
        <v>42906</v>
      </c>
      <c r="J64" s="24">
        <f ca="1">SUMIFS(QuantiteNecessaire,DateUtilisation,"&gt;"&amp;TODAY(),DateUtilisation,"&lt;="&amp;I64)</f>
        <v>119</v>
      </c>
      <c r="K64" s="46">
        <f t="shared" ca="1" si="9"/>
        <v>-79</v>
      </c>
      <c r="L64" s="3" t="str">
        <f t="shared" ca="1" si="4"/>
        <v>Rupture</v>
      </c>
      <c r="M64" s="6">
        <f t="shared" ca="1" si="10"/>
        <v>42876</v>
      </c>
    </row>
    <row r="65" spans="6:13" ht="15.75" thickBot="1" x14ac:dyDescent="0.3">
      <c r="F65" s="7">
        <f t="shared" si="7"/>
        <v>42907</v>
      </c>
      <c r="G65" s="44">
        <f>SUMIF(DateReception,"&lt;="&amp;F65,QuantiteRecue)-SUMIF(DateUtilisation,"&lt;="&amp;F65,QuantiteNecessaire)</f>
        <v>40</v>
      </c>
      <c r="H65" s="26" t="s">
        <v>10</v>
      </c>
      <c r="I65" s="16">
        <f t="shared" si="8"/>
        <v>42907</v>
      </c>
      <c r="J65" s="24">
        <f ca="1">SUMIFS(QuantiteNecessaire,DateUtilisation,"&gt;"&amp;TODAY(),DateUtilisation,"&lt;="&amp;I65)</f>
        <v>119</v>
      </c>
      <c r="K65" s="46">
        <f t="shared" ca="1" si="9"/>
        <v>-79</v>
      </c>
      <c r="L65" s="3" t="str">
        <f t="shared" ca="1" si="4"/>
        <v>Rupture</v>
      </c>
      <c r="M65" s="6">
        <f t="shared" ca="1" si="10"/>
        <v>42877</v>
      </c>
    </row>
    <row r="66" spans="6:13" ht="15.75" thickBot="1" x14ac:dyDescent="0.3">
      <c r="F66" s="7">
        <f t="shared" si="7"/>
        <v>42908</v>
      </c>
      <c r="G66" s="44">
        <f>SUMIF(DateReception,"&lt;="&amp;F66,QuantiteRecue)-SUMIF(DateUtilisation,"&lt;="&amp;F66,QuantiteNecessaire)</f>
        <v>40</v>
      </c>
      <c r="H66" s="26" t="s">
        <v>10</v>
      </c>
      <c r="I66" s="16">
        <f t="shared" si="8"/>
        <v>42908</v>
      </c>
      <c r="J66" s="24">
        <f ca="1">SUMIFS(QuantiteNecessaire,DateUtilisation,"&gt;"&amp;TODAY(),DateUtilisation,"&lt;="&amp;I66)</f>
        <v>119</v>
      </c>
      <c r="K66" s="46">
        <f t="shared" ca="1" si="9"/>
        <v>-79</v>
      </c>
      <c r="L66" s="3" t="str">
        <f t="shared" ca="1" si="4"/>
        <v>Rupture</v>
      </c>
      <c r="M66" s="6">
        <f t="shared" ca="1" si="10"/>
        <v>42878</v>
      </c>
    </row>
    <row r="67" spans="6:13" ht="15.75" thickBot="1" x14ac:dyDescent="0.3">
      <c r="F67" s="7">
        <f t="shared" si="7"/>
        <v>42909</v>
      </c>
      <c r="G67" s="44">
        <f>SUMIF(DateReception,"&lt;="&amp;F67,QuantiteRecue)-SUMIF(DateUtilisation,"&lt;="&amp;F67,QuantiteNecessaire)</f>
        <v>40</v>
      </c>
      <c r="H67" s="26" t="s">
        <v>10</v>
      </c>
      <c r="I67" s="16">
        <f t="shared" si="8"/>
        <v>42909</v>
      </c>
      <c r="J67" s="24">
        <f ca="1">SUMIFS(QuantiteNecessaire,DateUtilisation,"&gt;"&amp;TODAY(),DateUtilisation,"&lt;="&amp;I67)</f>
        <v>119</v>
      </c>
      <c r="K67" s="46">
        <f t="shared" ca="1" si="9"/>
        <v>-79</v>
      </c>
      <c r="L67" s="3" t="str">
        <f t="shared" ca="1" si="4"/>
        <v>Rupture</v>
      </c>
      <c r="M67" s="6">
        <f t="shared" ca="1" si="10"/>
        <v>42879</v>
      </c>
    </row>
    <row r="68" spans="6:13" ht="15.75" thickBot="1" x14ac:dyDescent="0.3">
      <c r="F68" s="7">
        <f t="shared" si="7"/>
        <v>42910</v>
      </c>
      <c r="G68" s="44">
        <f>SUMIF(DateReception,"&lt;="&amp;F68,QuantiteRecue)-SUMIF(DateUtilisation,"&lt;="&amp;F68,QuantiteNecessaire)</f>
        <v>40</v>
      </c>
      <c r="H68" s="26" t="s">
        <v>10</v>
      </c>
      <c r="I68" s="16">
        <f t="shared" si="8"/>
        <v>42910</v>
      </c>
      <c r="J68" s="24">
        <f ca="1">SUMIFS(QuantiteNecessaire,DateUtilisation,"&gt;"&amp;TODAY(),DateUtilisation,"&lt;="&amp;I68)</f>
        <v>119</v>
      </c>
      <c r="K68" s="46">
        <f t="shared" ca="1" si="9"/>
        <v>-79</v>
      </c>
      <c r="L68" s="3" t="str">
        <f t="shared" ca="1" si="4"/>
        <v>Rupture</v>
      </c>
      <c r="M68" s="6">
        <f t="shared" ca="1" si="10"/>
        <v>42880</v>
      </c>
    </row>
    <row r="69" spans="6:13" ht="15.75" thickBot="1" x14ac:dyDescent="0.3">
      <c r="F69" s="7">
        <f t="shared" si="7"/>
        <v>42911</v>
      </c>
      <c r="G69" s="44">
        <f>SUMIF(DateReception,"&lt;="&amp;F69,QuantiteRecue)-SUMIF(DateUtilisation,"&lt;="&amp;F69,QuantiteNecessaire)</f>
        <v>40</v>
      </c>
      <c r="H69" s="26" t="s">
        <v>10</v>
      </c>
      <c r="I69" s="16">
        <f t="shared" si="8"/>
        <v>42911</v>
      </c>
      <c r="J69" s="24">
        <f ca="1">SUMIFS(QuantiteNecessaire,DateUtilisation,"&gt;"&amp;TODAY(),DateUtilisation,"&lt;="&amp;I69)</f>
        <v>119</v>
      </c>
      <c r="K69" s="46">
        <f t="shared" ca="1" si="9"/>
        <v>-79</v>
      </c>
      <c r="L69" s="3" t="str">
        <f t="shared" ca="1" si="4"/>
        <v>Rupture</v>
      </c>
      <c r="M69" s="6">
        <f t="shared" ca="1" si="10"/>
        <v>42881</v>
      </c>
    </row>
    <row r="70" spans="6:13" ht="15.75" thickBot="1" x14ac:dyDescent="0.3">
      <c r="F70" s="7">
        <f t="shared" si="7"/>
        <v>42912</v>
      </c>
      <c r="G70" s="44">
        <f>SUMIF(DateReception,"&lt;="&amp;F70,QuantiteRecue)-SUMIF(DateUtilisation,"&lt;="&amp;F70,QuantiteNecessaire)</f>
        <v>40</v>
      </c>
      <c r="H70" s="26" t="s">
        <v>10</v>
      </c>
      <c r="I70" s="16">
        <f t="shared" si="8"/>
        <v>42912</v>
      </c>
      <c r="J70" s="24">
        <f ca="1">SUMIFS(QuantiteNecessaire,DateUtilisation,"&gt;"&amp;TODAY(),DateUtilisation,"&lt;="&amp;I70)</f>
        <v>119</v>
      </c>
      <c r="K70" s="46">
        <f t="shared" ca="1" si="9"/>
        <v>-79</v>
      </c>
      <c r="L70" s="3" t="str">
        <f t="shared" ref="L70:L107" ca="1" si="11">IF(K70&lt;1,"Rupture","")</f>
        <v>Rupture</v>
      </c>
      <c r="M70" s="6">
        <f t="shared" ca="1" si="10"/>
        <v>42882</v>
      </c>
    </row>
    <row r="71" spans="6:13" ht="15.75" thickBot="1" x14ac:dyDescent="0.3">
      <c r="F71" s="7">
        <f t="shared" si="7"/>
        <v>42913</v>
      </c>
      <c r="G71" s="44">
        <f>SUMIF(DateReception,"&lt;="&amp;F71,QuantiteRecue)-SUMIF(DateUtilisation,"&lt;="&amp;F71,QuantiteNecessaire)</f>
        <v>40</v>
      </c>
      <c r="H71" s="26" t="s">
        <v>10</v>
      </c>
      <c r="I71" s="16">
        <f t="shared" si="8"/>
        <v>42913</v>
      </c>
      <c r="J71" s="24">
        <f ca="1">SUMIFS(QuantiteNecessaire,DateUtilisation,"&gt;"&amp;TODAY(),DateUtilisation,"&lt;="&amp;I71)</f>
        <v>119</v>
      </c>
      <c r="K71" s="46">
        <f t="shared" ca="1" si="9"/>
        <v>-79</v>
      </c>
      <c r="L71" s="3" t="str">
        <f t="shared" ca="1" si="11"/>
        <v>Rupture</v>
      </c>
      <c r="M71" s="6">
        <f t="shared" ca="1" si="10"/>
        <v>42883</v>
      </c>
    </row>
    <row r="72" spans="6:13" ht="15.75" thickBot="1" x14ac:dyDescent="0.3">
      <c r="F72" s="7">
        <f t="shared" si="7"/>
        <v>42914</v>
      </c>
      <c r="G72" s="44">
        <f>SUMIF(DateReception,"&lt;="&amp;F72,QuantiteRecue)-SUMIF(DateUtilisation,"&lt;="&amp;F72,QuantiteNecessaire)</f>
        <v>40</v>
      </c>
      <c r="H72" s="26" t="s">
        <v>10</v>
      </c>
      <c r="I72" s="16">
        <f t="shared" si="8"/>
        <v>42914</v>
      </c>
      <c r="J72" s="24">
        <f ca="1">SUMIFS(QuantiteNecessaire,DateUtilisation,"&gt;"&amp;TODAY(),DateUtilisation,"&lt;="&amp;I72)</f>
        <v>119</v>
      </c>
      <c r="K72" s="46">
        <f t="shared" ca="1" si="9"/>
        <v>-79</v>
      </c>
      <c r="L72" s="3" t="str">
        <f t="shared" ca="1" si="11"/>
        <v>Rupture</v>
      </c>
      <c r="M72" s="6">
        <f t="shared" ca="1" si="10"/>
        <v>42884</v>
      </c>
    </row>
    <row r="73" spans="6:13" ht="15.75" thickBot="1" x14ac:dyDescent="0.3">
      <c r="F73" s="7">
        <f t="shared" si="7"/>
        <v>42915</v>
      </c>
      <c r="G73" s="44">
        <f>SUMIF(DateReception,"&lt;="&amp;F73,QuantiteRecue)-SUMIF(DateUtilisation,"&lt;="&amp;F73,QuantiteNecessaire)</f>
        <v>40</v>
      </c>
      <c r="H73" s="26" t="s">
        <v>10</v>
      </c>
      <c r="I73" s="16">
        <f t="shared" si="8"/>
        <v>42915</v>
      </c>
      <c r="J73" s="24">
        <f ca="1">SUMIFS(QuantiteNecessaire,DateUtilisation,"&gt;"&amp;TODAY(),DateUtilisation,"&lt;="&amp;I73)</f>
        <v>119</v>
      </c>
      <c r="K73" s="46">
        <f t="shared" ca="1" si="9"/>
        <v>-79</v>
      </c>
      <c r="L73" s="3" t="str">
        <f t="shared" ca="1" si="11"/>
        <v>Rupture</v>
      </c>
      <c r="M73" s="6">
        <f t="shared" ca="1" si="10"/>
        <v>42885</v>
      </c>
    </row>
    <row r="74" spans="6:13" ht="15.75" thickBot="1" x14ac:dyDescent="0.3">
      <c r="F74" s="7">
        <f t="shared" si="7"/>
        <v>42916</v>
      </c>
      <c r="G74" s="44">
        <f>SUMIF(DateReception,"&lt;="&amp;F74,QuantiteRecue)-SUMIF(DateUtilisation,"&lt;="&amp;F74,QuantiteNecessaire)</f>
        <v>40</v>
      </c>
      <c r="H74" s="26" t="s">
        <v>10</v>
      </c>
      <c r="I74" s="16">
        <f t="shared" si="8"/>
        <v>42916</v>
      </c>
      <c r="J74" s="24">
        <f ca="1">SUMIFS(QuantiteNecessaire,DateUtilisation,"&gt;"&amp;TODAY(),DateUtilisation,"&lt;="&amp;I74)</f>
        <v>119</v>
      </c>
      <c r="K74" s="46">
        <f t="shared" ca="1" si="9"/>
        <v>-79</v>
      </c>
      <c r="L74" s="3" t="str">
        <f t="shared" ca="1" si="11"/>
        <v>Rupture</v>
      </c>
      <c r="M74" s="6">
        <f t="shared" ca="1" si="10"/>
        <v>42886</v>
      </c>
    </row>
    <row r="75" spans="6:13" ht="15.75" thickBot="1" x14ac:dyDescent="0.3">
      <c r="F75" s="7">
        <f t="shared" si="7"/>
        <v>42917</v>
      </c>
      <c r="G75" s="44">
        <f>SUMIF(DateReception,"&lt;="&amp;F75,QuantiteRecue)-SUMIF(DateUtilisation,"&lt;="&amp;F75,QuantiteNecessaire)</f>
        <v>40</v>
      </c>
      <c r="H75" s="26" t="s">
        <v>10</v>
      </c>
      <c r="I75" s="16">
        <f t="shared" si="8"/>
        <v>42917</v>
      </c>
      <c r="J75" s="24">
        <f ca="1">SUMIFS(QuantiteNecessaire,DateUtilisation,"&gt;"&amp;TODAY(),DateUtilisation,"&lt;="&amp;I75)</f>
        <v>119</v>
      </c>
      <c r="K75" s="46">
        <f t="shared" ca="1" si="9"/>
        <v>-79</v>
      </c>
      <c r="L75" s="3" t="str">
        <f t="shared" ca="1" si="11"/>
        <v>Rupture</v>
      </c>
      <c r="M75" s="6">
        <f t="shared" ca="1" si="10"/>
        <v>42887</v>
      </c>
    </row>
    <row r="76" spans="6:13" ht="15.75" thickBot="1" x14ac:dyDescent="0.3">
      <c r="F76" s="7">
        <f t="shared" si="7"/>
        <v>42918</v>
      </c>
      <c r="G76" s="44">
        <f>SUMIF(DateReception,"&lt;="&amp;F76,QuantiteRecue)-SUMIF(DateUtilisation,"&lt;="&amp;F76,QuantiteNecessaire)</f>
        <v>40</v>
      </c>
      <c r="H76" s="26" t="s">
        <v>10</v>
      </c>
      <c r="I76" s="16">
        <f t="shared" si="8"/>
        <v>42918</v>
      </c>
      <c r="J76" s="24">
        <f ca="1">SUMIFS(QuantiteNecessaire,DateUtilisation,"&gt;"&amp;TODAY(),DateUtilisation,"&lt;="&amp;I76)</f>
        <v>119</v>
      </c>
      <c r="K76" s="46">
        <f t="shared" ca="1" si="9"/>
        <v>-79</v>
      </c>
      <c r="L76" s="3" t="str">
        <f t="shared" ca="1" si="11"/>
        <v>Rupture</v>
      </c>
      <c r="M76" s="6">
        <f t="shared" ca="1" si="10"/>
        <v>42888</v>
      </c>
    </row>
    <row r="77" spans="6:13" ht="15.75" thickBot="1" x14ac:dyDescent="0.3">
      <c r="F77" s="7">
        <f t="shared" si="7"/>
        <v>42919</v>
      </c>
      <c r="G77" s="44">
        <f>SUMIF(DateReception,"&lt;="&amp;F77,QuantiteRecue)-SUMIF(DateUtilisation,"&lt;="&amp;F77,QuantiteNecessaire)</f>
        <v>40</v>
      </c>
      <c r="H77" s="26" t="s">
        <v>10</v>
      </c>
      <c r="I77" s="16">
        <f t="shared" si="8"/>
        <v>42919</v>
      </c>
      <c r="J77" s="24">
        <f ca="1">SUMIFS(QuantiteNecessaire,DateUtilisation,"&gt;"&amp;TODAY(),DateUtilisation,"&lt;="&amp;I77)</f>
        <v>119</v>
      </c>
      <c r="K77" s="46">
        <f t="shared" ca="1" si="9"/>
        <v>-79</v>
      </c>
      <c r="L77" s="3" t="str">
        <f t="shared" ca="1" si="11"/>
        <v>Rupture</v>
      </c>
      <c r="M77" s="6">
        <f t="shared" ca="1" si="10"/>
        <v>42889</v>
      </c>
    </row>
    <row r="78" spans="6:13" ht="15.75" thickBot="1" x14ac:dyDescent="0.3">
      <c r="F78" s="7">
        <f t="shared" si="7"/>
        <v>42920</v>
      </c>
      <c r="G78" s="44">
        <f>SUMIF(DateReception,"&lt;="&amp;F78,QuantiteRecue)-SUMIF(DateUtilisation,"&lt;="&amp;F78,QuantiteNecessaire)</f>
        <v>40</v>
      </c>
      <c r="H78" s="26" t="s">
        <v>10</v>
      </c>
      <c r="I78" s="16">
        <f t="shared" si="8"/>
        <v>42920</v>
      </c>
      <c r="J78" s="24">
        <f ca="1">SUMIFS(QuantiteNecessaire,DateUtilisation,"&gt;"&amp;TODAY(),DateUtilisation,"&lt;="&amp;I78)</f>
        <v>119</v>
      </c>
      <c r="K78" s="46">
        <f t="shared" ca="1" si="9"/>
        <v>-79</v>
      </c>
      <c r="L78" s="3" t="str">
        <f t="shared" ca="1" si="11"/>
        <v>Rupture</v>
      </c>
      <c r="M78" s="6">
        <f t="shared" ca="1" si="10"/>
        <v>42890</v>
      </c>
    </row>
    <row r="79" spans="6:13" ht="15.75" thickBot="1" x14ac:dyDescent="0.3">
      <c r="F79" s="7">
        <f t="shared" si="7"/>
        <v>42921</v>
      </c>
      <c r="G79" s="44">
        <f>SUMIF(DateReception,"&lt;="&amp;F79,QuantiteRecue)-SUMIF(DateUtilisation,"&lt;="&amp;F79,QuantiteNecessaire)</f>
        <v>40</v>
      </c>
      <c r="H79" s="26" t="s">
        <v>10</v>
      </c>
      <c r="I79" s="16">
        <f t="shared" si="8"/>
        <v>42921</v>
      </c>
      <c r="J79" s="24">
        <f ca="1">SUMIFS(QuantiteNecessaire,DateUtilisation,"&gt;"&amp;TODAY(),DateUtilisation,"&lt;="&amp;I79)</f>
        <v>119</v>
      </c>
      <c r="K79" s="46">
        <f t="shared" ca="1" si="9"/>
        <v>-79</v>
      </c>
      <c r="L79" s="3" t="str">
        <f t="shared" ca="1" si="11"/>
        <v>Rupture</v>
      </c>
      <c r="M79" s="6">
        <f t="shared" ca="1" si="10"/>
        <v>42891</v>
      </c>
    </row>
    <row r="80" spans="6:13" ht="15.75" thickBot="1" x14ac:dyDescent="0.3">
      <c r="F80" s="7">
        <f t="shared" si="7"/>
        <v>42922</v>
      </c>
      <c r="G80" s="44">
        <f>SUMIF(DateReception,"&lt;="&amp;F80,QuantiteRecue)-SUMIF(DateUtilisation,"&lt;="&amp;F80,QuantiteNecessaire)</f>
        <v>40</v>
      </c>
      <c r="H80" s="26" t="s">
        <v>10</v>
      </c>
      <c r="I80" s="16">
        <f t="shared" si="8"/>
        <v>42922</v>
      </c>
      <c r="J80" s="24">
        <f ca="1">SUMIFS(QuantiteNecessaire,DateUtilisation,"&gt;"&amp;TODAY(),DateUtilisation,"&lt;="&amp;I80)</f>
        <v>119</v>
      </c>
      <c r="K80" s="46">
        <f t="shared" ca="1" si="9"/>
        <v>-79</v>
      </c>
      <c r="L80" s="3" t="str">
        <f t="shared" ca="1" si="11"/>
        <v>Rupture</v>
      </c>
      <c r="M80" s="6">
        <f t="shared" ca="1" si="10"/>
        <v>42892</v>
      </c>
    </row>
    <row r="81" spans="6:13" ht="15.75" thickBot="1" x14ac:dyDescent="0.3">
      <c r="F81" s="7">
        <f t="shared" si="7"/>
        <v>42923</v>
      </c>
      <c r="G81" s="44">
        <f>SUMIF(DateReception,"&lt;="&amp;F81,QuantiteRecue)-SUMIF(DateUtilisation,"&lt;="&amp;F81,QuantiteNecessaire)</f>
        <v>40</v>
      </c>
      <c r="H81" s="26" t="s">
        <v>10</v>
      </c>
      <c r="I81" s="16">
        <f t="shared" si="8"/>
        <v>42923</v>
      </c>
      <c r="J81" s="24">
        <f ca="1">SUMIFS(QuantiteNecessaire,DateUtilisation,"&gt;"&amp;TODAY(),DateUtilisation,"&lt;="&amp;I81)</f>
        <v>119</v>
      </c>
      <c r="K81" s="46">
        <f t="shared" ca="1" si="9"/>
        <v>-79</v>
      </c>
      <c r="L81" s="3" t="str">
        <f t="shared" ca="1" si="11"/>
        <v>Rupture</v>
      </c>
      <c r="M81" s="6">
        <f t="shared" ca="1" si="10"/>
        <v>42893</v>
      </c>
    </row>
    <row r="82" spans="6:13" ht="15.75" thickBot="1" x14ac:dyDescent="0.3">
      <c r="F82" s="7">
        <f t="shared" si="7"/>
        <v>42924</v>
      </c>
      <c r="G82" s="44">
        <f>SUMIF(DateReception,"&lt;="&amp;F82,QuantiteRecue)-SUMIF(DateUtilisation,"&lt;="&amp;F82,QuantiteNecessaire)</f>
        <v>40</v>
      </c>
      <c r="H82" s="26" t="s">
        <v>10</v>
      </c>
      <c r="I82" s="16">
        <f t="shared" si="8"/>
        <v>42924</v>
      </c>
      <c r="J82" s="24">
        <f ca="1">SUMIFS(QuantiteNecessaire,DateUtilisation,"&gt;"&amp;TODAY(),DateUtilisation,"&lt;="&amp;I82)</f>
        <v>119</v>
      </c>
      <c r="K82" s="46">
        <f t="shared" ca="1" si="9"/>
        <v>-79</v>
      </c>
      <c r="L82" s="3" t="str">
        <f t="shared" ca="1" si="11"/>
        <v>Rupture</v>
      </c>
      <c r="M82" s="6">
        <f t="shared" ca="1" si="10"/>
        <v>42894</v>
      </c>
    </row>
    <row r="83" spans="6:13" ht="15.75" thickBot="1" x14ac:dyDescent="0.3">
      <c r="F83" s="7">
        <f t="shared" si="7"/>
        <v>42925</v>
      </c>
      <c r="G83" s="44">
        <f>SUMIF(DateReception,"&lt;="&amp;F83,QuantiteRecue)-SUMIF(DateUtilisation,"&lt;="&amp;F83,QuantiteNecessaire)</f>
        <v>40</v>
      </c>
      <c r="H83" s="26" t="s">
        <v>10</v>
      </c>
      <c r="I83" s="16">
        <f t="shared" si="8"/>
        <v>42925</v>
      </c>
      <c r="J83" s="24">
        <f ca="1">SUMIFS(QuantiteNecessaire,DateUtilisation,"&gt;"&amp;TODAY(),DateUtilisation,"&lt;="&amp;I83)</f>
        <v>119</v>
      </c>
      <c r="K83" s="46">
        <f t="shared" ca="1" si="9"/>
        <v>-79</v>
      </c>
      <c r="L83" s="3" t="str">
        <f t="shared" ca="1" si="11"/>
        <v>Rupture</v>
      </c>
      <c r="M83" s="6">
        <f t="shared" ca="1" si="10"/>
        <v>42895</v>
      </c>
    </row>
    <row r="84" spans="6:13" ht="15.75" thickBot="1" x14ac:dyDescent="0.3">
      <c r="F84" s="7">
        <f t="shared" si="7"/>
        <v>42926</v>
      </c>
      <c r="G84" s="44">
        <f>SUMIF(DateReception,"&lt;="&amp;F84,QuantiteRecue)-SUMIF(DateUtilisation,"&lt;="&amp;F84,QuantiteNecessaire)</f>
        <v>40</v>
      </c>
      <c r="H84" s="26" t="s">
        <v>10</v>
      </c>
      <c r="I84" s="16">
        <f t="shared" si="8"/>
        <v>42926</v>
      </c>
      <c r="J84" s="24">
        <f ca="1">SUMIFS(QuantiteNecessaire,DateUtilisation,"&gt;"&amp;TODAY(),DateUtilisation,"&lt;="&amp;I84)</f>
        <v>119</v>
      </c>
      <c r="K84" s="46">
        <f t="shared" ca="1" si="9"/>
        <v>-79</v>
      </c>
      <c r="L84" s="3" t="str">
        <f t="shared" ca="1" si="11"/>
        <v>Rupture</v>
      </c>
      <c r="M84" s="6">
        <f t="shared" ca="1" si="10"/>
        <v>42896</v>
      </c>
    </row>
    <row r="85" spans="6:13" ht="15.75" thickBot="1" x14ac:dyDescent="0.3">
      <c r="F85" s="7">
        <f t="shared" si="7"/>
        <v>42927</v>
      </c>
      <c r="G85" s="44">
        <f>SUMIF(DateReception,"&lt;="&amp;F85,QuantiteRecue)-SUMIF(DateUtilisation,"&lt;="&amp;F85,QuantiteNecessaire)</f>
        <v>40</v>
      </c>
      <c r="H85" s="26" t="s">
        <v>10</v>
      </c>
      <c r="I85" s="16">
        <f t="shared" si="8"/>
        <v>42927</v>
      </c>
      <c r="J85" s="24">
        <f ca="1">SUMIFS(QuantiteNecessaire,DateUtilisation,"&gt;"&amp;TODAY(),DateUtilisation,"&lt;="&amp;I85)</f>
        <v>119</v>
      </c>
      <c r="K85" s="46">
        <f t="shared" ca="1" si="9"/>
        <v>-79</v>
      </c>
      <c r="L85" s="3" t="str">
        <f t="shared" ca="1" si="11"/>
        <v>Rupture</v>
      </c>
      <c r="M85" s="6">
        <f t="shared" ca="1" si="10"/>
        <v>42897</v>
      </c>
    </row>
    <row r="86" spans="6:13" ht="15.75" thickBot="1" x14ac:dyDescent="0.3">
      <c r="F86" s="7">
        <f t="shared" si="7"/>
        <v>42928</v>
      </c>
      <c r="G86" s="44">
        <f>SUMIF(DateReception,"&lt;="&amp;F86,QuantiteRecue)-SUMIF(DateUtilisation,"&lt;="&amp;F86,QuantiteNecessaire)</f>
        <v>40</v>
      </c>
      <c r="H86" s="26" t="s">
        <v>10</v>
      </c>
      <c r="I86" s="16">
        <f t="shared" si="8"/>
        <v>42928</v>
      </c>
      <c r="J86" s="24">
        <f ca="1">SUMIFS(QuantiteNecessaire,DateUtilisation,"&gt;"&amp;TODAY(),DateUtilisation,"&lt;="&amp;I86)</f>
        <v>119</v>
      </c>
      <c r="K86" s="46">
        <f t="shared" ca="1" si="9"/>
        <v>-79</v>
      </c>
      <c r="L86" s="3" t="str">
        <f t="shared" ca="1" si="11"/>
        <v>Rupture</v>
      </c>
      <c r="M86" s="6">
        <f t="shared" ca="1" si="10"/>
        <v>42898</v>
      </c>
    </row>
    <row r="87" spans="6:13" ht="15.75" thickBot="1" x14ac:dyDescent="0.3">
      <c r="F87" s="7">
        <f t="shared" si="7"/>
        <v>42929</v>
      </c>
      <c r="G87" s="44">
        <f>SUMIF(DateReception,"&lt;="&amp;F87,QuantiteRecue)-SUMIF(DateUtilisation,"&lt;="&amp;F87,QuantiteNecessaire)</f>
        <v>40</v>
      </c>
      <c r="H87" s="26" t="s">
        <v>10</v>
      </c>
      <c r="I87" s="16">
        <f t="shared" si="8"/>
        <v>42929</v>
      </c>
      <c r="J87" s="24">
        <f ca="1">SUMIFS(QuantiteNecessaire,DateUtilisation,"&gt;"&amp;TODAY(),DateUtilisation,"&lt;="&amp;I87)</f>
        <v>119</v>
      </c>
      <c r="K87" s="46">
        <f t="shared" ca="1" si="9"/>
        <v>-79</v>
      </c>
      <c r="L87" s="3" t="str">
        <f t="shared" ca="1" si="11"/>
        <v>Rupture</v>
      </c>
      <c r="M87" s="6">
        <f t="shared" ca="1" si="10"/>
        <v>42899</v>
      </c>
    </row>
    <row r="88" spans="6:13" ht="15.75" thickBot="1" x14ac:dyDescent="0.3">
      <c r="F88" s="7">
        <f t="shared" si="7"/>
        <v>42930</v>
      </c>
      <c r="G88" s="44">
        <f>SUMIF(DateReception,"&lt;="&amp;F88,QuantiteRecue)-SUMIF(DateUtilisation,"&lt;="&amp;F88,QuantiteNecessaire)</f>
        <v>40</v>
      </c>
      <c r="H88" s="26" t="s">
        <v>10</v>
      </c>
      <c r="I88" s="16">
        <f t="shared" si="8"/>
        <v>42930</v>
      </c>
      <c r="J88" s="24">
        <f ca="1">SUMIFS(QuantiteNecessaire,DateUtilisation,"&gt;"&amp;TODAY(),DateUtilisation,"&lt;="&amp;I88)</f>
        <v>119</v>
      </c>
      <c r="K88" s="46">
        <f t="shared" ca="1" si="9"/>
        <v>-79</v>
      </c>
      <c r="L88" s="3" t="str">
        <f t="shared" ca="1" si="11"/>
        <v>Rupture</v>
      </c>
      <c r="M88" s="6">
        <f t="shared" ca="1" si="10"/>
        <v>42900</v>
      </c>
    </row>
    <row r="89" spans="6:13" ht="15.75" thickBot="1" x14ac:dyDescent="0.3">
      <c r="F89" s="7">
        <f t="shared" si="7"/>
        <v>42931</v>
      </c>
      <c r="G89" s="44">
        <f>SUMIF(DateReception,"&lt;="&amp;F89,QuantiteRecue)-SUMIF(DateUtilisation,"&lt;="&amp;F89,QuantiteNecessaire)</f>
        <v>40</v>
      </c>
      <c r="H89" s="26" t="s">
        <v>10</v>
      </c>
      <c r="I89" s="16">
        <f t="shared" si="8"/>
        <v>42931</v>
      </c>
      <c r="J89" s="24">
        <f ca="1">SUMIFS(QuantiteNecessaire,DateUtilisation,"&gt;"&amp;TODAY(),DateUtilisation,"&lt;="&amp;I89)</f>
        <v>119</v>
      </c>
      <c r="K89" s="46">
        <f t="shared" ca="1" si="9"/>
        <v>-79</v>
      </c>
      <c r="L89" s="3" t="str">
        <f t="shared" ca="1" si="11"/>
        <v>Rupture</v>
      </c>
      <c r="M89" s="6">
        <f t="shared" ca="1" si="10"/>
        <v>42901</v>
      </c>
    </row>
    <row r="90" spans="6:13" ht="15.75" thickBot="1" x14ac:dyDescent="0.3">
      <c r="F90" s="7">
        <f t="shared" si="7"/>
        <v>42932</v>
      </c>
      <c r="G90" s="44">
        <f>SUMIF(DateReception,"&lt;="&amp;F90,QuantiteRecue)-SUMIF(DateUtilisation,"&lt;="&amp;F90,QuantiteNecessaire)</f>
        <v>40</v>
      </c>
      <c r="H90" s="26" t="s">
        <v>10</v>
      </c>
      <c r="I90" s="16">
        <f t="shared" si="8"/>
        <v>42932</v>
      </c>
      <c r="J90" s="24">
        <f ca="1">SUMIFS(QuantiteNecessaire,DateUtilisation,"&gt;"&amp;TODAY(),DateUtilisation,"&lt;="&amp;I90)</f>
        <v>119</v>
      </c>
      <c r="K90" s="46">
        <f t="shared" ca="1" si="9"/>
        <v>-79</v>
      </c>
      <c r="L90" s="3" t="str">
        <f t="shared" ca="1" si="11"/>
        <v>Rupture</v>
      </c>
      <c r="M90" s="6">
        <f t="shared" ca="1" si="10"/>
        <v>42902</v>
      </c>
    </row>
    <row r="91" spans="6:13" ht="15.75" thickBot="1" x14ac:dyDescent="0.3">
      <c r="F91" s="7">
        <f t="shared" si="7"/>
        <v>42933</v>
      </c>
      <c r="G91" s="44">
        <f>SUMIF(DateReception,"&lt;="&amp;F91,QuantiteRecue)-SUMIF(DateUtilisation,"&lt;="&amp;F91,QuantiteNecessaire)</f>
        <v>40</v>
      </c>
      <c r="H91" s="26" t="s">
        <v>10</v>
      </c>
      <c r="I91" s="16">
        <f t="shared" si="8"/>
        <v>42933</v>
      </c>
      <c r="J91" s="24">
        <f ca="1">SUMIFS(QuantiteNecessaire,DateUtilisation,"&gt;"&amp;TODAY(),DateUtilisation,"&lt;="&amp;I91)</f>
        <v>119</v>
      </c>
      <c r="K91" s="46">
        <f t="shared" ca="1" si="9"/>
        <v>-79</v>
      </c>
      <c r="L91" s="3" t="str">
        <f t="shared" ca="1" si="11"/>
        <v>Rupture</v>
      </c>
      <c r="M91" s="6">
        <f t="shared" ca="1" si="10"/>
        <v>42903</v>
      </c>
    </row>
    <row r="92" spans="6:13" ht="15.75" thickBot="1" x14ac:dyDescent="0.3">
      <c r="F92" s="7">
        <f t="shared" si="7"/>
        <v>42934</v>
      </c>
      <c r="G92" s="44">
        <f>SUMIF(DateReception,"&lt;="&amp;F92,QuantiteRecue)-SUMIF(DateUtilisation,"&lt;="&amp;F92,QuantiteNecessaire)</f>
        <v>40</v>
      </c>
      <c r="H92" s="26" t="s">
        <v>10</v>
      </c>
      <c r="I92" s="16">
        <f t="shared" si="8"/>
        <v>42934</v>
      </c>
      <c r="J92" s="24">
        <f ca="1">SUMIFS(QuantiteNecessaire,DateUtilisation,"&gt;"&amp;TODAY(),DateUtilisation,"&lt;="&amp;I92)</f>
        <v>119</v>
      </c>
      <c r="K92" s="46">
        <f t="shared" ca="1" si="9"/>
        <v>-79</v>
      </c>
      <c r="L92" s="3" t="str">
        <f t="shared" ca="1" si="11"/>
        <v>Rupture</v>
      </c>
      <c r="M92" s="6">
        <f t="shared" ca="1" si="10"/>
        <v>42904</v>
      </c>
    </row>
    <row r="93" spans="6:13" ht="15.75" thickBot="1" x14ac:dyDescent="0.3">
      <c r="F93" s="7">
        <f t="shared" si="7"/>
        <v>42935</v>
      </c>
      <c r="G93" s="44">
        <f>SUMIF(DateReception,"&lt;="&amp;F93,QuantiteRecue)-SUMIF(DateUtilisation,"&lt;="&amp;F93,QuantiteNecessaire)</f>
        <v>40</v>
      </c>
      <c r="H93" s="26" t="s">
        <v>10</v>
      </c>
      <c r="I93" s="16">
        <f t="shared" si="8"/>
        <v>42935</v>
      </c>
      <c r="J93" s="24">
        <f ca="1">SUMIFS(QuantiteNecessaire,DateUtilisation,"&gt;"&amp;TODAY(),DateUtilisation,"&lt;="&amp;I93)</f>
        <v>119</v>
      </c>
      <c r="K93" s="46">
        <f t="shared" ca="1" si="9"/>
        <v>-79</v>
      </c>
      <c r="L93" s="3" t="str">
        <f t="shared" ca="1" si="11"/>
        <v>Rupture</v>
      </c>
      <c r="M93" s="6">
        <f t="shared" ca="1" si="10"/>
        <v>42905</v>
      </c>
    </row>
    <row r="94" spans="6:13" ht="15.75" thickBot="1" x14ac:dyDescent="0.3">
      <c r="F94" s="7">
        <f t="shared" si="7"/>
        <v>42936</v>
      </c>
      <c r="G94" s="44">
        <f>SUMIF(DateReception,"&lt;="&amp;F94,QuantiteRecue)-SUMIF(DateUtilisation,"&lt;="&amp;F94,QuantiteNecessaire)</f>
        <v>40</v>
      </c>
      <c r="H94" s="26" t="s">
        <v>10</v>
      </c>
      <c r="I94" s="16">
        <f t="shared" si="8"/>
        <v>42936</v>
      </c>
      <c r="J94" s="24">
        <f ca="1">SUMIFS(QuantiteNecessaire,DateUtilisation,"&gt;"&amp;TODAY(),DateUtilisation,"&lt;="&amp;I94)</f>
        <v>119</v>
      </c>
      <c r="K94" s="46">
        <f t="shared" ca="1" si="9"/>
        <v>-79</v>
      </c>
      <c r="L94" s="3" t="str">
        <f t="shared" ca="1" si="11"/>
        <v>Rupture</v>
      </c>
      <c r="M94" s="6">
        <f t="shared" ca="1" si="10"/>
        <v>42906</v>
      </c>
    </row>
    <row r="95" spans="6:13" ht="15.75" thickBot="1" x14ac:dyDescent="0.3">
      <c r="F95" s="7">
        <f t="shared" si="7"/>
        <v>42937</v>
      </c>
      <c r="G95" s="44">
        <f>SUMIF(DateReception,"&lt;="&amp;F95,QuantiteRecue)-SUMIF(DateUtilisation,"&lt;="&amp;F95,QuantiteNecessaire)</f>
        <v>40</v>
      </c>
      <c r="H95" s="26" t="s">
        <v>10</v>
      </c>
      <c r="I95" s="16">
        <f t="shared" si="8"/>
        <v>42937</v>
      </c>
      <c r="J95" s="24">
        <f ca="1">SUMIFS(QuantiteNecessaire,DateUtilisation,"&gt;"&amp;TODAY(),DateUtilisation,"&lt;="&amp;I95)</f>
        <v>119</v>
      </c>
      <c r="K95" s="46">
        <f t="shared" ca="1" si="9"/>
        <v>-79</v>
      </c>
      <c r="L95" s="3" t="str">
        <f t="shared" ca="1" si="11"/>
        <v>Rupture</v>
      </c>
      <c r="M95" s="6">
        <f t="shared" ca="1" si="10"/>
        <v>42907</v>
      </c>
    </row>
    <row r="96" spans="6:13" ht="15.75" thickBot="1" x14ac:dyDescent="0.3">
      <c r="F96" s="7">
        <f t="shared" si="7"/>
        <v>42938</v>
      </c>
      <c r="G96" s="44">
        <f>SUMIF(DateReception,"&lt;="&amp;F96,QuantiteRecue)-SUMIF(DateUtilisation,"&lt;="&amp;F96,QuantiteNecessaire)</f>
        <v>40</v>
      </c>
      <c r="H96" s="26" t="s">
        <v>10</v>
      </c>
      <c r="I96" s="16">
        <f t="shared" si="8"/>
        <v>42938</v>
      </c>
      <c r="J96" s="24">
        <f ca="1">SUMIFS(QuantiteNecessaire,DateUtilisation,"&gt;"&amp;TODAY(),DateUtilisation,"&lt;="&amp;I96)</f>
        <v>119</v>
      </c>
      <c r="K96" s="46">
        <f t="shared" ca="1" si="9"/>
        <v>-79</v>
      </c>
      <c r="L96" s="3" t="str">
        <f t="shared" ca="1" si="11"/>
        <v>Rupture</v>
      </c>
      <c r="M96" s="6">
        <f t="shared" ca="1" si="10"/>
        <v>42908</v>
      </c>
    </row>
    <row r="97" spans="6:13" ht="15.75" thickBot="1" x14ac:dyDescent="0.3">
      <c r="F97" s="7">
        <f t="shared" si="7"/>
        <v>42939</v>
      </c>
      <c r="G97" s="44">
        <f>SUMIF(DateReception,"&lt;="&amp;F97,QuantiteRecue)-SUMIF(DateUtilisation,"&lt;="&amp;F97,QuantiteNecessaire)</f>
        <v>40</v>
      </c>
      <c r="H97" s="26" t="s">
        <v>10</v>
      </c>
      <c r="I97" s="16">
        <f t="shared" si="8"/>
        <v>42939</v>
      </c>
      <c r="J97" s="24">
        <f ca="1">SUMIFS(QuantiteNecessaire,DateUtilisation,"&gt;"&amp;TODAY(),DateUtilisation,"&lt;="&amp;I97)</f>
        <v>119</v>
      </c>
      <c r="K97" s="46">
        <f t="shared" ca="1" si="9"/>
        <v>-79</v>
      </c>
      <c r="L97" s="3" t="str">
        <f t="shared" ca="1" si="11"/>
        <v>Rupture</v>
      </c>
      <c r="M97" s="6">
        <f t="shared" ca="1" si="10"/>
        <v>42909</v>
      </c>
    </row>
    <row r="98" spans="6:13" ht="15.75" thickBot="1" x14ac:dyDescent="0.3">
      <c r="F98" s="7">
        <f t="shared" si="7"/>
        <v>42940</v>
      </c>
      <c r="G98" s="44">
        <f>SUMIF(DateReception,"&lt;="&amp;F98,QuantiteRecue)-SUMIF(DateUtilisation,"&lt;="&amp;F98,QuantiteNecessaire)</f>
        <v>40</v>
      </c>
      <c r="H98" s="26" t="s">
        <v>10</v>
      </c>
      <c r="I98" s="16">
        <f t="shared" si="8"/>
        <v>42940</v>
      </c>
      <c r="J98" s="24">
        <f ca="1">SUMIFS(QuantiteNecessaire,DateUtilisation,"&gt;"&amp;TODAY(),DateUtilisation,"&lt;="&amp;I98)</f>
        <v>119</v>
      </c>
      <c r="K98" s="46">
        <f t="shared" ca="1" si="9"/>
        <v>-79</v>
      </c>
      <c r="L98" s="3" t="str">
        <f t="shared" ca="1" si="11"/>
        <v>Rupture</v>
      </c>
      <c r="M98" s="6">
        <f t="shared" ca="1" si="10"/>
        <v>42910</v>
      </c>
    </row>
    <row r="99" spans="6:13" ht="15.75" thickBot="1" x14ac:dyDescent="0.3">
      <c r="F99" s="7">
        <f t="shared" ref="F99:F107" si="12">F98+1</f>
        <v>42941</v>
      </c>
      <c r="G99" s="44">
        <f>SUMIF(DateReception,"&lt;="&amp;F99,QuantiteRecue)-SUMIF(DateUtilisation,"&lt;="&amp;F99,QuantiteNecessaire)</f>
        <v>40</v>
      </c>
      <c r="H99" s="26" t="s">
        <v>10</v>
      </c>
      <c r="I99" s="16">
        <f t="shared" ref="I99:I107" si="13">F99</f>
        <v>42941</v>
      </c>
      <c r="J99" s="24">
        <f ca="1">SUMIFS(QuantiteNecessaire,DateUtilisation,"&gt;"&amp;TODAY(),DateUtilisation,"&lt;="&amp;I99)</f>
        <v>119</v>
      </c>
      <c r="K99" s="46">
        <f t="shared" ref="K99:K107" ca="1" si="14">G99-J99</f>
        <v>-79</v>
      </c>
      <c r="L99" s="3" t="str">
        <f t="shared" ca="1" si="11"/>
        <v>Rupture</v>
      </c>
      <c r="M99" s="6">
        <f t="shared" ref="M99:M107" ca="1" si="15">IF(L99="Rupture",I99-$M$2,"")</f>
        <v>42911</v>
      </c>
    </row>
    <row r="100" spans="6:13" ht="15.75" thickBot="1" x14ac:dyDescent="0.3">
      <c r="F100" s="7">
        <f t="shared" si="12"/>
        <v>42942</v>
      </c>
      <c r="G100" s="44">
        <f>SUMIF(DateReception,"&lt;="&amp;F100,QuantiteRecue)-SUMIF(DateUtilisation,"&lt;="&amp;F100,QuantiteNecessaire)</f>
        <v>40</v>
      </c>
      <c r="H100" s="26" t="s">
        <v>10</v>
      </c>
      <c r="I100" s="16">
        <f t="shared" si="13"/>
        <v>42942</v>
      </c>
      <c r="J100" s="24">
        <f ca="1">SUMIFS(QuantiteNecessaire,DateUtilisation,"&gt;"&amp;TODAY(),DateUtilisation,"&lt;="&amp;I100)</f>
        <v>119</v>
      </c>
      <c r="K100" s="46">
        <f t="shared" ca="1" si="14"/>
        <v>-79</v>
      </c>
      <c r="L100" s="3" t="str">
        <f t="shared" ca="1" si="11"/>
        <v>Rupture</v>
      </c>
      <c r="M100" s="6">
        <f t="shared" ca="1" si="15"/>
        <v>42912</v>
      </c>
    </row>
    <row r="101" spans="6:13" ht="15.75" thickBot="1" x14ac:dyDescent="0.3">
      <c r="F101" s="7">
        <f t="shared" si="12"/>
        <v>42943</v>
      </c>
      <c r="G101" s="44">
        <f>SUMIF(DateReception,"&lt;="&amp;F101,QuantiteRecue)-SUMIF(DateUtilisation,"&lt;="&amp;F101,QuantiteNecessaire)</f>
        <v>40</v>
      </c>
      <c r="H101" s="26" t="s">
        <v>10</v>
      </c>
      <c r="I101" s="16">
        <f t="shared" si="13"/>
        <v>42943</v>
      </c>
      <c r="J101" s="24">
        <f ca="1">SUMIFS(QuantiteNecessaire,DateUtilisation,"&gt;"&amp;TODAY(),DateUtilisation,"&lt;="&amp;I101)</f>
        <v>119</v>
      </c>
      <c r="K101" s="46">
        <f t="shared" ca="1" si="14"/>
        <v>-79</v>
      </c>
      <c r="L101" s="3" t="str">
        <f t="shared" ca="1" si="11"/>
        <v>Rupture</v>
      </c>
      <c r="M101" s="6">
        <f t="shared" ca="1" si="15"/>
        <v>42913</v>
      </c>
    </row>
    <row r="102" spans="6:13" ht="15.75" thickBot="1" x14ac:dyDescent="0.3">
      <c r="F102" s="7">
        <f t="shared" si="12"/>
        <v>42944</v>
      </c>
      <c r="G102" s="44">
        <f>SUMIF(DateReception,"&lt;="&amp;F102,QuantiteRecue)-SUMIF(DateUtilisation,"&lt;="&amp;F102,QuantiteNecessaire)</f>
        <v>40</v>
      </c>
      <c r="H102" s="26" t="s">
        <v>10</v>
      </c>
      <c r="I102" s="16">
        <f t="shared" si="13"/>
        <v>42944</v>
      </c>
      <c r="J102" s="24">
        <f ca="1">SUMIFS(QuantiteNecessaire,DateUtilisation,"&gt;"&amp;TODAY(),DateUtilisation,"&lt;="&amp;I102)</f>
        <v>119</v>
      </c>
      <c r="K102" s="46">
        <f t="shared" ca="1" si="14"/>
        <v>-79</v>
      </c>
      <c r="L102" s="3" t="str">
        <f t="shared" ca="1" si="11"/>
        <v>Rupture</v>
      </c>
      <c r="M102" s="6">
        <f t="shared" ca="1" si="15"/>
        <v>42914</v>
      </c>
    </row>
    <row r="103" spans="6:13" ht="15.75" thickBot="1" x14ac:dyDescent="0.3">
      <c r="F103" s="7">
        <f t="shared" si="12"/>
        <v>42945</v>
      </c>
      <c r="G103" s="44">
        <f>SUMIF(DateReception,"&lt;="&amp;F103,QuantiteRecue)-SUMIF(DateUtilisation,"&lt;="&amp;F103,QuantiteNecessaire)</f>
        <v>40</v>
      </c>
      <c r="H103" s="26" t="s">
        <v>10</v>
      </c>
      <c r="I103" s="16">
        <f t="shared" si="13"/>
        <v>42945</v>
      </c>
      <c r="J103" s="24">
        <f ca="1">SUMIFS(QuantiteNecessaire,DateUtilisation,"&gt;"&amp;TODAY(),DateUtilisation,"&lt;="&amp;I103)</f>
        <v>119</v>
      </c>
      <c r="K103" s="46">
        <f t="shared" ca="1" si="14"/>
        <v>-79</v>
      </c>
      <c r="L103" s="3" t="str">
        <f t="shared" ca="1" si="11"/>
        <v>Rupture</v>
      </c>
      <c r="M103" s="6">
        <f t="shared" ca="1" si="15"/>
        <v>42915</v>
      </c>
    </row>
    <row r="104" spans="6:13" ht="15.75" thickBot="1" x14ac:dyDescent="0.3">
      <c r="F104" s="7">
        <f t="shared" si="12"/>
        <v>42946</v>
      </c>
      <c r="G104" s="44">
        <f>SUMIF(DateReception,"&lt;="&amp;F104,QuantiteRecue)-SUMIF(DateUtilisation,"&lt;="&amp;F104,QuantiteNecessaire)</f>
        <v>40</v>
      </c>
      <c r="H104" s="26" t="s">
        <v>10</v>
      </c>
      <c r="I104" s="16">
        <f t="shared" si="13"/>
        <v>42946</v>
      </c>
      <c r="J104" s="24">
        <f ca="1">SUMIFS(QuantiteNecessaire,DateUtilisation,"&gt;"&amp;TODAY(),DateUtilisation,"&lt;="&amp;I104)</f>
        <v>119</v>
      </c>
      <c r="K104" s="46">
        <f t="shared" ca="1" si="14"/>
        <v>-79</v>
      </c>
      <c r="L104" s="3" t="str">
        <f t="shared" ca="1" si="11"/>
        <v>Rupture</v>
      </c>
      <c r="M104" s="6">
        <f t="shared" ca="1" si="15"/>
        <v>42916</v>
      </c>
    </row>
    <row r="105" spans="6:13" ht="15.75" thickBot="1" x14ac:dyDescent="0.3">
      <c r="F105" s="7">
        <f t="shared" si="12"/>
        <v>42947</v>
      </c>
      <c r="G105" s="44">
        <f>SUMIF(DateReception,"&lt;="&amp;F105,QuantiteRecue)-SUMIF(DateUtilisation,"&lt;="&amp;F105,QuantiteNecessaire)</f>
        <v>40</v>
      </c>
      <c r="H105" s="26" t="s">
        <v>10</v>
      </c>
      <c r="I105" s="16">
        <f t="shared" si="13"/>
        <v>42947</v>
      </c>
      <c r="J105" s="24">
        <f ca="1">SUMIFS(QuantiteNecessaire,DateUtilisation,"&gt;"&amp;TODAY(),DateUtilisation,"&lt;="&amp;I105)</f>
        <v>119</v>
      </c>
      <c r="K105" s="46">
        <f t="shared" ca="1" si="14"/>
        <v>-79</v>
      </c>
      <c r="L105" s="3" t="str">
        <f t="shared" ca="1" si="11"/>
        <v>Rupture</v>
      </c>
      <c r="M105" s="6">
        <f t="shared" ca="1" si="15"/>
        <v>42917</v>
      </c>
    </row>
    <row r="106" spans="6:13" ht="15.75" thickBot="1" x14ac:dyDescent="0.3">
      <c r="F106" s="7">
        <f t="shared" si="12"/>
        <v>42948</v>
      </c>
      <c r="G106" s="44">
        <f>SUMIF(DateReception,"&lt;="&amp;F106,QuantiteRecue)-SUMIF(DateUtilisation,"&lt;="&amp;F106,QuantiteNecessaire)</f>
        <v>40</v>
      </c>
      <c r="H106" s="26" t="s">
        <v>10</v>
      </c>
      <c r="I106" s="16">
        <f t="shared" si="13"/>
        <v>42948</v>
      </c>
      <c r="J106" s="24">
        <f ca="1">SUMIFS(QuantiteNecessaire,DateUtilisation,"&gt;"&amp;TODAY(),DateUtilisation,"&lt;="&amp;I106)</f>
        <v>119</v>
      </c>
      <c r="K106" s="46">
        <f t="shared" ca="1" si="14"/>
        <v>-79</v>
      </c>
      <c r="L106" s="3" t="str">
        <f t="shared" ca="1" si="11"/>
        <v>Rupture</v>
      </c>
      <c r="M106" s="6">
        <f t="shared" ca="1" si="15"/>
        <v>42918</v>
      </c>
    </row>
    <row r="107" spans="6:13" ht="15.75" thickBot="1" x14ac:dyDescent="0.3">
      <c r="F107" s="7">
        <f t="shared" si="12"/>
        <v>42949</v>
      </c>
      <c r="G107" s="44">
        <f>SUMIF(DateReception,"&lt;="&amp;F107,QuantiteRecue)-SUMIF(DateUtilisation,"&lt;="&amp;F107,QuantiteNecessaire)</f>
        <v>40</v>
      </c>
      <c r="H107" s="26" t="s">
        <v>10</v>
      </c>
      <c r="I107" s="16">
        <f t="shared" si="13"/>
        <v>42949</v>
      </c>
      <c r="J107" s="24">
        <f ca="1">SUMIFS(QuantiteNecessaire,DateUtilisation,"&gt;"&amp;TODAY(),DateUtilisation,"&lt;="&amp;I107)</f>
        <v>119</v>
      </c>
      <c r="K107" s="46">
        <f t="shared" ca="1" si="14"/>
        <v>-79</v>
      </c>
      <c r="L107" s="3" t="str">
        <f t="shared" ca="1" si="11"/>
        <v>Rupture</v>
      </c>
      <c r="M107" s="6">
        <f t="shared" ca="1" si="15"/>
        <v>42919</v>
      </c>
    </row>
  </sheetData>
  <mergeCells count="4">
    <mergeCell ref="D2:F2"/>
    <mergeCell ref="B2:B3"/>
    <mergeCell ref="H2:I2"/>
    <mergeCell ref="B16:D16"/>
  </mergeCells>
  <conditionalFormatting sqref="B8:D16">
    <cfRule type="expression" dxfId="3" priority="1">
      <formula>IF($C8&gt;TODAY(),1,0)</formula>
    </cfRule>
    <cfRule type="expression" dxfId="2" priority="9">
      <formula>IF($H8&gt;TODAY(),1,0)</formula>
    </cfRule>
  </conditionalFormatting>
  <conditionalFormatting sqref="B6:D7">
    <cfRule type="expression" dxfId="1" priority="23">
      <formula>IF($C6&gt;TODAY(),1,0)</formula>
    </cfRule>
    <cfRule type="expression" dxfId="0" priority="24">
      <formula>IF(#REF!&gt;TODAY(),1,0)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Commandes et récéption</vt:lpstr>
      <vt:lpstr>Etudes</vt:lpstr>
      <vt:lpstr>DateReception</vt:lpstr>
      <vt:lpstr>DateUtilisation</vt:lpstr>
      <vt:lpstr>QuantiteNecessaire</vt:lpstr>
      <vt:lpstr>QuantiteRecue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Marine vizcaino</dc:creator>
  <cp:lastModifiedBy>bernard esnault</cp:lastModifiedBy>
  <dcterms:created xsi:type="dcterms:W3CDTF">2017-02-10T09:52:34Z</dcterms:created>
  <dcterms:modified xsi:type="dcterms:W3CDTF">2017-03-03T06:29:23Z</dcterms:modified>
</cp:coreProperties>
</file>