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ince\Desktop\"/>
    </mc:Choice>
  </mc:AlternateContent>
  <bookViews>
    <workbookView xWindow="480" yWindow="135" windowWidth="22110" windowHeight="9555" activeTab="1"/>
  </bookViews>
  <sheets>
    <sheet name="Planification" sheetId="4" r:id="rId1"/>
    <sheet name="Horaire" sheetId="2" r:id="rId2"/>
    <sheet name="Paramètres" sheetId="3" r:id="rId3"/>
  </sheets>
  <calcPr calcId="152511"/>
</workbook>
</file>

<file path=xl/calcChain.xml><?xml version="1.0" encoding="utf-8"?>
<calcChain xmlns="http://schemas.openxmlformats.org/spreadsheetml/2006/main">
  <c r="E9" i="2" l="1" a="1"/>
  <c r="E9" i="2" s="1"/>
  <c r="F9" i="2" a="1"/>
  <c r="F9" i="2" s="1"/>
  <c r="G9" i="2" a="1"/>
  <c r="G9" i="2" s="1"/>
  <c r="H9" i="2" a="1"/>
  <c r="H9" i="2" s="1"/>
  <c r="I9" i="2" a="1"/>
  <c r="I9" i="2" s="1"/>
  <c r="J9" i="2" a="1"/>
  <c r="J9" i="2" s="1"/>
  <c r="E10" i="2" a="1"/>
  <c r="E10" i="2" s="1"/>
  <c r="F10" i="2" a="1"/>
  <c r="F10" i="2" s="1"/>
  <c r="G10" i="2" a="1"/>
  <c r="G10" i="2" s="1"/>
  <c r="H10" i="2" a="1"/>
  <c r="H10" i="2" s="1"/>
  <c r="I10" i="2" a="1"/>
  <c r="I10" i="2" s="1"/>
  <c r="J10" i="2" a="1"/>
  <c r="J10" i="2" s="1"/>
  <c r="E11" i="2" a="1"/>
  <c r="E11" i="2" s="1"/>
  <c r="F11" i="2" a="1"/>
  <c r="F11" i="2" s="1"/>
  <c r="G11" i="2" a="1"/>
  <c r="G11" i="2" s="1"/>
  <c r="H11" i="2" a="1"/>
  <c r="H11" i="2" s="1"/>
  <c r="I11" i="2" a="1"/>
  <c r="I11" i="2" s="1"/>
  <c r="J11" i="2" a="1"/>
  <c r="J11" i="2" s="1"/>
  <c r="E12" i="2" a="1"/>
  <c r="E12" i="2" s="1"/>
  <c r="F12" i="2" a="1"/>
  <c r="F12" i="2" s="1"/>
  <c r="G12" i="2" a="1"/>
  <c r="G12" i="2" s="1"/>
  <c r="H12" i="2" a="1"/>
  <c r="H12" i="2" s="1"/>
  <c r="I12" i="2" a="1"/>
  <c r="I12" i="2" s="1"/>
  <c r="J12" i="2" a="1"/>
  <c r="J12" i="2" s="1"/>
  <c r="E13" i="2" a="1"/>
  <c r="E13" i="2" s="1"/>
  <c r="F13" i="2" a="1"/>
  <c r="F13" i="2" s="1"/>
  <c r="G13" i="2" a="1"/>
  <c r="G13" i="2" s="1"/>
  <c r="H13" i="2" a="1"/>
  <c r="H13" i="2" s="1"/>
  <c r="I13" i="2" a="1"/>
  <c r="I13" i="2" s="1"/>
  <c r="J13" i="2" a="1"/>
  <c r="J13" i="2" s="1"/>
  <c r="E14" i="2" a="1"/>
  <c r="E14" i="2" s="1"/>
  <c r="F14" i="2" a="1"/>
  <c r="F14" i="2" s="1"/>
  <c r="G14" i="2" a="1"/>
  <c r="G14" i="2" s="1"/>
  <c r="H14" i="2" a="1"/>
  <c r="H14" i="2" s="1"/>
  <c r="I14" i="2" a="1"/>
  <c r="I14" i="2" s="1"/>
  <c r="J14" i="2" a="1"/>
  <c r="J14" i="2" s="1"/>
  <c r="E15" i="2" a="1"/>
  <c r="E15" i="2" s="1"/>
  <c r="F15" i="2" a="1"/>
  <c r="F15" i="2" s="1"/>
  <c r="G15" i="2" a="1"/>
  <c r="G15" i="2" s="1"/>
  <c r="H15" i="2" a="1"/>
  <c r="H15" i="2" s="1"/>
  <c r="I15" i="2" a="1"/>
  <c r="I15" i="2" s="1"/>
  <c r="J15" i="2" a="1"/>
  <c r="J15" i="2" s="1"/>
  <c r="E16" i="2" a="1"/>
  <c r="E16" i="2" s="1"/>
  <c r="F16" i="2" a="1"/>
  <c r="F16" i="2" s="1"/>
  <c r="G16" i="2" a="1"/>
  <c r="G16" i="2" s="1"/>
  <c r="H16" i="2" a="1"/>
  <c r="H16" i="2" s="1"/>
  <c r="I16" i="2" a="1"/>
  <c r="I16" i="2" s="1"/>
  <c r="J16" i="2" a="1"/>
  <c r="J16" i="2" s="1"/>
  <c r="E17" i="2" a="1"/>
  <c r="E17" i="2" s="1"/>
  <c r="F17" i="2" a="1"/>
  <c r="F17" i="2" s="1"/>
  <c r="G17" i="2" a="1"/>
  <c r="G17" i="2" s="1"/>
  <c r="H17" i="2" a="1"/>
  <c r="H17" i="2" s="1"/>
  <c r="I17" i="2" a="1"/>
  <c r="I17" i="2" s="1"/>
  <c r="J17" i="2" a="1"/>
  <c r="J17" i="2" s="1"/>
  <c r="E18" i="2" a="1"/>
  <c r="E18" i="2" s="1"/>
  <c r="F18" i="2" a="1"/>
  <c r="F18" i="2" s="1"/>
  <c r="G18" i="2" a="1"/>
  <c r="G18" i="2" s="1"/>
  <c r="H18" i="2" a="1"/>
  <c r="H18" i="2" s="1"/>
  <c r="I18" i="2" a="1"/>
  <c r="I18" i="2" s="1"/>
  <c r="J18" i="2" a="1"/>
  <c r="J18" i="2" s="1"/>
  <c r="E19" i="2" a="1"/>
  <c r="E19" i="2" s="1"/>
  <c r="F19" i="2" a="1"/>
  <c r="F19" i="2" s="1"/>
  <c r="G19" i="2" a="1"/>
  <c r="G19" i="2" s="1"/>
  <c r="H19" i="2" a="1"/>
  <c r="H19" i="2" s="1"/>
  <c r="I19" i="2" a="1"/>
  <c r="I19" i="2" s="1"/>
  <c r="J19" i="2" a="1"/>
  <c r="J19" i="2" s="1"/>
  <c r="D10" i="2" a="1"/>
  <c r="D10" i="2"/>
  <c r="D11" i="2" a="1"/>
  <c r="D11" i="2" s="1"/>
  <c r="D12" i="2" a="1"/>
  <c r="D12" i="2"/>
  <c r="D13" i="2" a="1"/>
  <c r="D13" i="2" s="1"/>
  <c r="D14" i="2" a="1"/>
  <c r="D14" i="2"/>
  <c r="D15" i="2" a="1"/>
  <c r="D15" i="2" s="1"/>
  <c r="D16" i="2" a="1"/>
  <c r="D16" i="2"/>
  <c r="D17" i="2" a="1"/>
  <c r="D17" i="2" s="1"/>
  <c r="D18" i="2" a="1"/>
  <c r="D18" i="2" s="1"/>
  <c r="D19" i="2" a="1"/>
  <c r="D19" i="2" s="1"/>
  <c r="D9" i="2" a="1"/>
  <c r="D9" i="2" s="1"/>
  <c r="O9" i="4"/>
  <c r="O10" i="4"/>
  <c r="J8" i="2" l="1"/>
  <c r="I8" i="2"/>
  <c r="H8" i="2"/>
  <c r="G8" i="2"/>
  <c r="F8" i="2"/>
  <c r="E8" i="2"/>
  <c r="D8" i="2"/>
  <c r="P10" i="4" l="1"/>
  <c r="P12" i="4"/>
  <c r="P13" i="4"/>
  <c r="P17" i="4"/>
  <c r="P9" i="4"/>
  <c r="J9" i="4"/>
  <c r="J10" i="4"/>
  <c r="J11" i="4"/>
  <c r="J12" i="4"/>
  <c r="J13" i="4"/>
  <c r="J14" i="4"/>
  <c r="J15" i="4"/>
  <c r="J16" i="4"/>
  <c r="J17" i="4"/>
  <c r="C16" i="2"/>
  <c r="B10" i="2"/>
  <c r="C10" i="2"/>
  <c r="B11" i="2"/>
  <c r="C11" i="2"/>
  <c r="B12" i="2"/>
  <c r="C12" i="2"/>
  <c r="B13" i="2"/>
  <c r="C13" i="2"/>
  <c r="B14" i="2"/>
  <c r="C14" i="2"/>
  <c r="B15" i="2"/>
  <c r="C15" i="2"/>
  <c r="B16" i="2"/>
  <c r="B17" i="2"/>
  <c r="C17" i="2"/>
  <c r="B18" i="2"/>
  <c r="C18" i="2"/>
  <c r="B19" i="2"/>
  <c r="C19" i="2"/>
  <c r="C9" i="2"/>
  <c r="B9" i="2"/>
  <c r="A10" i="2"/>
  <c r="A11" i="2"/>
  <c r="A12" i="2"/>
  <c r="A13" i="2"/>
  <c r="A14" i="2"/>
  <c r="A15" i="2"/>
  <c r="A16" i="2"/>
  <c r="A17" i="2"/>
  <c r="A18" i="2"/>
  <c r="A19" i="2"/>
  <c r="A9" i="2"/>
  <c r="O11" i="4"/>
  <c r="P11" i="4" s="1"/>
  <c r="O12" i="4"/>
  <c r="O13" i="4"/>
  <c r="O14" i="4"/>
  <c r="P14" i="4" s="1"/>
  <c r="O15" i="4"/>
  <c r="P15" i="4" s="1"/>
  <c r="O16" i="4"/>
  <c r="P16" i="4" s="1"/>
  <c r="O17" i="4"/>
  <c r="E10" i="4"/>
  <c r="E11" i="4"/>
  <c r="E12" i="4"/>
  <c r="E13" i="4"/>
  <c r="E14" i="4"/>
  <c r="E15" i="4"/>
  <c r="E16" i="4"/>
  <c r="E17" i="4"/>
  <c r="E9" i="4"/>
  <c r="D9" i="4"/>
  <c r="D10" i="4"/>
  <c r="D11" i="4"/>
  <c r="D12" i="4"/>
  <c r="D13" i="4"/>
  <c r="D14" i="4"/>
  <c r="D15" i="4"/>
  <c r="D16" i="4"/>
  <c r="D17" i="4"/>
  <c r="F13" i="3"/>
  <c r="E13" i="3"/>
  <c r="F12" i="3"/>
  <c r="E12" i="3"/>
  <c r="E14" i="3" s="1"/>
  <c r="F14" i="3" s="1"/>
  <c r="E15" i="3" s="1"/>
  <c r="F15" i="3" s="1"/>
  <c r="E16" i="3" s="1"/>
  <c r="F16" i="3" s="1"/>
  <c r="E17" i="3" s="1"/>
  <c r="F17" i="3" s="1"/>
  <c r="E18" i="3" s="1"/>
  <c r="F18" i="3" s="1"/>
  <c r="E19" i="3" s="1"/>
  <c r="F19" i="3" s="1"/>
  <c r="E20" i="3" s="1"/>
  <c r="F20" i="3" s="1"/>
  <c r="E21" i="3" s="1"/>
  <c r="F21" i="3" s="1"/>
  <c r="E22" i="3" s="1"/>
  <c r="F22" i="3" s="1"/>
</calcChain>
</file>

<file path=xl/sharedStrings.xml><?xml version="1.0" encoding="utf-8"?>
<sst xmlns="http://schemas.openxmlformats.org/spreadsheetml/2006/main" count="188" uniqueCount="145">
  <si>
    <t>Code</t>
  </si>
  <si>
    <t>Nom</t>
  </si>
  <si>
    <t>Abbréviation</t>
  </si>
  <si>
    <t>Nombre de périodes</t>
  </si>
  <si>
    <t>Session 1</t>
  </si>
  <si>
    <t>601-101-MQ</t>
  </si>
  <si>
    <t>Écriture et littérature</t>
  </si>
  <si>
    <t>Écriture et lit.</t>
  </si>
  <si>
    <t>604-101-MQ</t>
  </si>
  <si>
    <t>Langue anglaise et communication</t>
  </si>
  <si>
    <t>Langue angl. et com.</t>
  </si>
  <si>
    <t>109-114-MQ</t>
  </si>
  <si>
    <t>Randonnée pédestre (25$)</t>
  </si>
  <si>
    <t>Randonnée pédestre</t>
  </si>
  <si>
    <t>201-A12-VM</t>
  </si>
  <si>
    <t>Mathématique pour l'informatique 1</t>
  </si>
  <si>
    <t>Math. pour info. 1</t>
  </si>
  <si>
    <t>410-A11-VM</t>
  </si>
  <si>
    <t>Administration</t>
  </si>
  <si>
    <t>420-B11-VM</t>
  </si>
  <si>
    <t>Programmation structurée</t>
  </si>
  <si>
    <t>Prog. structurée</t>
  </si>
  <si>
    <t>420-B12-VM</t>
  </si>
  <si>
    <t>Outils et matériels informatiques</t>
  </si>
  <si>
    <t>Outils et mat. info.</t>
  </si>
  <si>
    <t>340-101-MQ</t>
  </si>
  <si>
    <t>Philosophie et rationalité</t>
  </si>
  <si>
    <t>Philo. et rationalité</t>
  </si>
  <si>
    <t>601-102-MQ</t>
  </si>
  <si>
    <t>Littérature et imaginaire</t>
  </si>
  <si>
    <t>Littérature et imagin.</t>
  </si>
  <si>
    <t>604-4T1-VM</t>
  </si>
  <si>
    <t>Anglais des techniques I</t>
  </si>
  <si>
    <t>Anglais des tech. 1</t>
  </si>
  <si>
    <t>109-213-MQ</t>
  </si>
  <si>
    <t>Démarche et efficacité en power yoga</t>
  </si>
  <si>
    <t>Démarche power Yoga</t>
  </si>
  <si>
    <t>201-A22-VM</t>
  </si>
  <si>
    <t>Mathématique pour l'informatique II</t>
  </si>
  <si>
    <t>Math. pour info. 2</t>
  </si>
  <si>
    <t>420-B21-VM</t>
  </si>
  <si>
    <t>Programmation avancée</t>
  </si>
  <si>
    <t>Prog. avancée</t>
  </si>
  <si>
    <t>420-B22-VM</t>
  </si>
  <si>
    <t>Systèmes d'exploitation</t>
  </si>
  <si>
    <t>Système d'exploitation</t>
  </si>
  <si>
    <t>340-102-MQ</t>
  </si>
  <si>
    <t>L'être humain</t>
  </si>
  <si>
    <t>601-103-MQ</t>
  </si>
  <si>
    <t>Littérature québécoise</t>
  </si>
  <si>
    <t>109-311-MQ</t>
  </si>
  <si>
    <t>Mouvement / relaxation et autonomie</t>
  </si>
  <si>
    <t>Mouv. relax. auto.</t>
  </si>
  <si>
    <t>350-A32-VM</t>
  </si>
  <si>
    <t>Communications et interrelations</t>
  </si>
  <si>
    <t>Comm. et interrela.</t>
  </si>
  <si>
    <t>420-B31-VM</t>
  </si>
  <si>
    <t>Structures de données</t>
  </si>
  <si>
    <t>420-B32-VM</t>
  </si>
  <si>
    <t>Administration Linux et Windows</t>
  </si>
  <si>
    <t>Admin. Linux et Win.</t>
  </si>
  <si>
    <t>420-B33-VM</t>
  </si>
  <si>
    <t>Concepts de l'orienté objet</t>
  </si>
  <si>
    <t>Orienté objet</t>
  </si>
  <si>
    <t>340-4EB-VM</t>
  </si>
  <si>
    <t>Éthique et politique</t>
  </si>
  <si>
    <t>601-4EB-VM</t>
  </si>
  <si>
    <t>Littérature et culture contemporaines</t>
  </si>
  <si>
    <t>Litt. et cult. contemp.</t>
  </si>
  <si>
    <t>202-5DS-VM</t>
  </si>
  <si>
    <t>500 ans de développements scientifiques</t>
  </si>
  <si>
    <t>Dév. scientifique</t>
  </si>
  <si>
    <t>201-A31-VM</t>
  </si>
  <si>
    <t>Traitement statistique des données</t>
  </si>
  <si>
    <t>Traitement stat.</t>
  </si>
  <si>
    <t>420-B41-VM</t>
  </si>
  <si>
    <t>Gestion de projet: Techniques et méthodologie</t>
  </si>
  <si>
    <t>Gestion de projet</t>
  </si>
  <si>
    <t>420-B42-VM</t>
  </si>
  <si>
    <t>Langages d'exploitation des bases de données</t>
  </si>
  <si>
    <t>Langage d'expl. des BD</t>
  </si>
  <si>
    <t>420-B43-VM</t>
  </si>
  <si>
    <t>Programmation par objets avancée</t>
  </si>
  <si>
    <t>Prog. object avancée</t>
  </si>
  <si>
    <t>101-NHU-VM</t>
  </si>
  <si>
    <t>Nutrition humaine</t>
  </si>
  <si>
    <t>420-B51-VM</t>
  </si>
  <si>
    <t>Développement de systèmes</t>
  </si>
  <si>
    <t>Dév. systèmes</t>
  </si>
  <si>
    <t>420-B52-VM</t>
  </si>
  <si>
    <t>Développement en environnement de base de données</t>
  </si>
  <si>
    <t>Dév. env. de BD</t>
  </si>
  <si>
    <t>420-B53-VM</t>
  </si>
  <si>
    <t>Programmation en environnement graphique</t>
  </si>
  <si>
    <t>Prog. env. graphique</t>
  </si>
  <si>
    <t>420-B54-VM</t>
  </si>
  <si>
    <t>Gestion de réseaux</t>
  </si>
  <si>
    <t>420-B55-VM</t>
  </si>
  <si>
    <t>Administration de bases de données</t>
  </si>
  <si>
    <t>Admin. de BD</t>
  </si>
  <si>
    <t>420-B61-VM</t>
  </si>
  <si>
    <t>Réseaux mondiaux</t>
  </si>
  <si>
    <t>420-B62-VM</t>
  </si>
  <si>
    <t>Projet Oracle</t>
  </si>
  <si>
    <t>420-B63-VM</t>
  </si>
  <si>
    <t>Programmation Web avancée</t>
  </si>
  <si>
    <t>Prog. Web avancée</t>
  </si>
  <si>
    <t>420-B64-VM</t>
  </si>
  <si>
    <t>Configuration des réseaux</t>
  </si>
  <si>
    <t>Config. des réseaux</t>
  </si>
  <si>
    <t>420-B65-VM</t>
  </si>
  <si>
    <t>Synthèse</t>
  </si>
  <si>
    <t>Paramètres de la plage horaire</t>
  </si>
  <si>
    <t>Heure de la première période</t>
  </si>
  <si>
    <t>Durée de chaque période</t>
  </si>
  <si>
    <t>Interval entre chaque période</t>
  </si>
  <si>
    <t>Plage horaire</t>
  </si>
  <si>
    <t>Selection des cours</t>
  </si>
  <si>
    <t>No</t>
  </si>
  <si>
    <t>Cours</t>
  </si>
  <si>
    <t>Période</t>
  </si>
  <si>
    <t>Jour</t>
  </si>
  <si>
    <t>Heure</t>
  </si>
  <si>
    <t>Nb</t>
  </si>
  <si>
    <t>Heure Fin</t>
  </si>
  <si>
    <t>Local</t>
  </si>
  <si>
    <t>Planification de la 1ère période</t>
  </si>
  <si>
    <t>Planification de la 2ième période</t>
  </si>
  <si>
    <t>Jour de la semaine</t>
  </si>
  <si>
    <t>Lundi</t>
  </si>
  <si>
    <t>Mardi</t>
  </si>
  <si>
    <t>Mercredi</t>
  </si>
  <si>
    <t>Jeudi</t>
  </si>
  <si>
    <t>Vendredi</t>
  </si>
  <si>
    <t>Samedi</t>
  </si>
  <si>
    <t>Dimanche</t>
  </si>
  <si>
    <t>Liste des locaux</t>
  </si>
  <si>
    <t>4.07</t>
  </si>
  <si>
    <t>4.08</t>
  </si>
  <si>
    <t>5.29</t>
  </si>
  <si>
    <t>3.34</t>
  </si>
  <si>
    <t>6.66</t>
  </si>
  <si>
    <t>7.15</t>
  </si>
  <si>
    <t>6.45</t>
  </si>
  <si>
    <t>Liste des informations relatives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</si>
</sst>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left"/>
    </xf>
    <xf numFmtId="2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3" borderId="0" xfId="0" applyFont="1" applyFill="1"/>
    <xf numFmtId="164" fontId="0" fillId="0" borderId="0" xfId="0" applyNumberFormat="1"/>
    <xf numFmtId="0" fontId="3" fillId="0" borderId="0" xfId="0" applyFont="1"/>
    <xf numFmtId="20" fontId="3" fillId="0" borderId="0" xfId="0" applyNumberFormat="1" applyFont="1"/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Q17"/>
  <sheetViews>
    <sheetView topLeftCell="F3" workbookViewId="0">
      <selection activeCell="I12" sqref="I12"/>
    </sheetView>
  </sheetViews>
  <sheetFormatPr defaultRowHeight="15" x14ac:dyDescent="0.25"/>
  <cols>
    <col min="1" max="1" width="5.140625" customWidth="1"/>
    <col min="2" max="2" width="4.85546875" customWidth="1"/>
    <col min="3" max="3" width="12.42578125" customWidth="1"/>
    <col min="4" max="4" width="36.5703125" customWidth="1"/>
    <col min="5" max="5" width="7.28515625" customWidth="1"/>
    <col min="6" max="6" width="5.7109375" customWidth="1"/>
    <col min="12" max="12" width="2.140625" customWidth="1"/>
  </cols>
  <sheetData>
    <row r="7" spans="2:17" x14ac:dyDescent="0.25">
      <c r="B7" s="9" t="s">
        <v>117</v>
      </c>
      <c r="C7" s="9"/>
      <c r="D7" s="9"/>
      <c r="E7" s="9"/>
      <c r="G7" s="9" t="s">
        <v>126</v>
      </c>
      <c r="H7" s="9"/>
      <c r="I7" s="9"/>
      <c r="J7" s="9"/>
      <c r="K7" s="9"/>
      <c r="M7" s="9" t="s">
        <v>127</v>
      </c>
      <c r="N7" s="9"/>
      <c r="O7" s="9"/>
      <c r="P7" s="9"/>
      <c r="Q7" s="9"/>
    </row>
    <row r="8" spans="2:17" x14ac:dyDescent="0.25">
      <c r="B8" s="5" t="s">
        <v>118</v>
      </c>
      <c r="C8" s="5" t="s">
        <v>119</v>
      </c>
      <c r="D8" s="5" t="s">
        <v>1</v>
      </c>
      <c r="E8" s="5" t="s">
        <v>120</v>
      </c>
      <c r="G8" s="5" t="s">
        <v>121</v>
      </c>
      <c r="H8" s="5" t="s">
        <v>122</v>
      </c>
      <c r="I8" s="5" t="s">
        <v>123</v>
      </c>
      <c r="J8" s="5" t="s">
        <v>124</v>
      </c>
      <c r="K8" s="5" t="s">
        <v>125</v>
      </c>
      <c r="M8" s="5" t="s">
        <v>121</v>
      </c>
      <c r="N8" s="5" t="s">
        <v>122</v>
      </c>
      <c r="O8" s="5" t="s">
        <v>123</v>
      </c>
      <c r="P8" s="5" t="s">
        <v>124</v>
      </c>
      <c r="Q8" s="5" t="s">
        <v>125</v>
      </c>
    </row>
    <row r="9" spans="2:17" x14ac:dyDescent="0.25">
      <c r="B9" s="7">
        <v>1</v>
      </c>
      <c r="C9" t="s">
        <v>5</v>
      </c>
      <c r="D9" s="7" t="str">
        <f>VLOOKUP(C9,Paramètres!N13:Q51,2,FALSE)</f>
        <v>Écriture et littérature</v>
      </c>
      <c r="E9" s="7">
        <f>VLOOKUP(C9,Paramètres!N13:Q51,4,FALSE)</f>
        <v>4</v>
      </c>
      <c r="G9" t="s">
        <v>129</v>
      </c>
      <c r="H9" s="6">
        <v>0.375</v>
      </c>
      <c r="I9">
        <v>2</v>
      </c>
      <c r="J9" s="8">
        <f>H9+(I9*Paramètres!$B$13)+ ((I9-1)*Paramètres!$B$14)</f>
        <v>0.44791666666666663</v>
      </c>
      <c r="K9" t="s">
        <v>137</v>
      </c>
      <c r="M9" t="s">
        <v>130</v>
      </c>
      <c r="N9" s="6">
        <v>0.48958333333333326</v>
      </c>
      <c r="O9" s="7">
        <f>E9-I9</f>
        <v>2</v>
      </c>
      <c r="P9" s="8">
        <f>N9+(Paramètres!$B$13*O9)+((O9-1)*Paramètres!$B$14)</f>
        <v>0.56249999999999989</v>
      </c>
      <c r="Q9" t="s">
        <v>137</v>
      </c>
    </row>
    <row r="10" spans="2:17" x14ac:dyDescent="0.25">
      <c r="B10" s="7">
        <v>2</v>
      </c>
      <c r="C10" t="s">
        <v>8</v>
      </c>
      <c r="D10" s="7" t="str">
        <f>VLOOKUP(C10,Paramètres!N14:Q52,2,FALSE)</f>
        <v>Langue anglaise et communication</v>
      </c>
      <c r="E10" s="7">
        <f>VLOOKUP(C10,Paramètres!N14:Q52,4,FALSE)</f>
        <v>3</v>
      </c>
      <c r="H10" s="6">
        <v>0.41319444444444442</v>
      </c>
      <c r="I10">
        <v>2</v>
      </c>
      <c r="J10" s="8">
        <f>H10+(I10*Paramètres!$B$13)+ ((I10-1)*Paramètres!$B$14)</f>
        <v>0.48611111111111105</v>
      </c>
      <c r="K10" t="s">
        <v>137</v>
      </c>
      <c r="N10" s="6">
        <v>0.375</v>
      </c>
      <c r="O10" s="7">
        <f>E10-I10</f>
        <v>1</v>
      </c>
      <c r="P10" s="8">
        <f>N10+(Paramètres!$B$13*O10)+((O10-1)*Paramètres!$B$14)</f>
        <v>0.40972222222222221</v>
      </c>
      <c r="Q10" t="s">
        <v>138</v>
      </c>
    </row>
    <row r="11" spans="2:17" x14ac:dyDescent="0.25">
      <c r="B11" s="7">
        <v>3</v>
      </c>
      <c r="C11" t="s">
        <v>11</v>
      </c>
      <c r="D11" s="7" t="str">
        <f>VLOOKUP(C11,Paramètres!N15:Q53,2,FALSE)</f>
        <v>Randonnée pédestre (25$)</v>
      </c>
      <c r="E11" s="7">
        <f>VLOOKUP(C11,Paramètres!N15:Q53,4,FALSE)</f>
        <v>2</v>
      </c>
      <c r="G11" t="s">
        <v>131</v>
      </c>
      <c r="H11" s="6">
        <v>0.52777777777777768</v>
      </c>
      <c r="I11">
        <v>2</v>
      </c>
      <c r="J11" s="8">
        <f>H11+(I11*Paramètres!$B$13)+ ((I11-1)*Paramètres!$B$14)</f>
        <v>0.60069444444444431</v>
      </c>
      <c r="N11" s="6">
        <v>0.45138888888888884</v>
      </c>
      <c r="O11" s="7">
        <f t="shared" ref="O10:O17" si="0">E11-I11</f>
        <v>0</v>
      </c>
      <c r="P11" s="8">
        <f>N11+(Paramètres!$B$13*O11)+((O11-1)*Paramètres!$B$14)</f>
        <v>0.44791666666666663</v>
      </c>
      <c r="Q11" t="s">
        <v>142</v>
      </c>
    </row>
    <row r="12" spans="2:17" x14ac:dyDescent="0.25">
      <c r="B12" s="7">
        <v>4</v>
      </c>
      <c r="C12" t="s">
        <v>14</v>
      </c>
      <c r="D12" s="7" t="str">
        <f>VLOOKUP(C12,Paramètres!N16:Q54,2,FALSE)</f>
        <v>Mathématique pour l'informatique 1</v>
      </c>
      <c r="E12" s="7">
        <f>VLOOKUP(C12,Paramètres!N16:Q54,4,FALSE)</f>
        <v>3</v>
      </c>
      <c r="G12" t="s">
        <v>129</v>
      </c>
      <c r="H12" s="6">
        <v>0.68055555555555536</v>
      </c>
      <c r="I12">
        <v>2</v>
      </c>
      <c r="J12" s="8">
        <f>H12+(I12*Paramètres!$B$13)+ ((I12-1)*Paramètres!$B$14)</f>
        <v>0.75347222222222199</v>
      </c>
      <c r="N12" s="6">
        <v>0.48958333333333326</v>
      </c>
      <c r="O12" s="7">
        <f t="shared" si="0"/>
        <v>1</v>
      </c>
      <c r="P12" s="8">
        <f>N12+(Paramètres!$B$13*O12)+((O12-1)*Paramètres!$B$14)</f>
        <v>0.52430555555555547</v>
      </c>
      <c r="Q12" t="s">
        <v>141</v>
      </c>
    </row>
    <row r="13" spans="2:17" x14ac:dyDescent="0.25">
      <c r="B13" s="7">
        <v>5</v>
      </c>
      <c r="C13" t="s">
        <v>17</v>
      </c>
      <c r="D13" s="7" t="str">
        <f>VLOOKUP(C13,Paramètres!N17:Q55,2,FALSE)</f>
        <v>Administration</v>
      </c>
      <c r="E13" s="7">
        <f>VLOOKUP(C13,Paramètres!N17:Q55,4,FALSE)</f>
        <v>5</v>
      </c>
      <c r="H13" s="6">
        <v>0.48958333333333326</v>
      </c>
      <c r="I13">
        <v>2</v>
      </c>
      <c r="J13" s="8">
        <f>H13+(I13*Paramètres!$B$13)+ ((I13-1)*Paramètres!$B$14)</f>
        <v>0.56249999999999989</v>
      </c>
      <c r="N13" s="6">
        <v>0.52777777777777768</v>
      </c>
      <c r="O13" s="7">
        <f t="shared" si="0"/>
        <v>3</v>
      </c>
      <c r="P13" s="8">
        <f>N13+(Paramètres!$B$13*O13)+((O13-1)*Paramètres!$B$14)</f>
        <v>0.63888888888888873</v>
      </c>
      <c r="Q13" t="s">
        <v>137</v>
      </c>
    </row>
    <row r="14" spans="2:17" x14ac:dyDescent="0.25">
      <c r="B14" s="7">
        <v>6</v>
      </c>
      <c r="C14" t="s">
        <v>19</v>
      </c>
      <c r="D14" s="7" t="str">
        <f>VLOOKUP(C14,Paramètres!N18:Q56,2,FALSE)</f>
        <v>Programmation structurée</v>
      </c>
      <c r="E14" s="7">
        <f>VLOOKUP(C14,Paramètres!N18:Q56,4,FALSE)</f>
        <v>6</v>
      </c>
      <c r="H14" s="6">
        <v>0.45138888888888884</v>
      </c>
      <c r="I14">
        <v>4</v>
      </c>
      <c r="J14" s="8">
        <f>H14+(I14*Paramètres!$B$13)+ ((I14-1)*Paramètres!$B$14)</f>
        <v>0.60069444444444431</v>
      </c>
      <c r="N14" s="6">
        <v>0.48958333333333326</v>
      </c>
      <c r="O14" s="7">
        <f t="shared" si="0"/>
        <v>2</v>
      </c>
      <c r="P14" s="8">
        <f>N14+(Paramètres!$B$13*O14)+((O14-1)*Paramètres!$B$14)</f>
        <v>0.56249999999999989</v>
      </c>
      <c r="Q14" t="s">
        <v>138</v>
      </c>
    </row>
    <row r="15" spans="2:17" x14ac:dyDescent="0.25">
      <c r="B15" s="7">
        <v>7</v>
      </c>
      <c r="C15" t="s">
        <v>22</v>
      </c>
      <c r="D15" s="7" t="str">
        <f>VLOOKUP(C15,Paramètres!N19:Q57,2,FALSE)</f>
        <v>Outils et matériels informatiques</v>
      </c>
      <c r="E15" s="7">
        <f>VLOOKUP(C15,Paramètres!N19:Q57,4,FALSE)</f>
        <v>6</v>
      </c>
      <c r="H15" s="6">
        <v>0.48958333333333326</v>
      </c>
      <c r="I15">
        <v>3</v>
      </c>
      <c r="J15" s="8">
        <f>H15+(I15*Paramètres!$B$13)+ ((I15-1)*Paramètres!$B$14)</f>
        <v>0.60069444444444431</v>
      </c>
      <c r="N15" s="6">
        <v>0.5659722222222221</v>
      </c>
      <c r="O15" s="7">
        <f t="shared" si="0"/>
        <v>3</v>
      </c>
      <c r="P15" s="8">
        <f>N15+(Paramètres!$B$13*O15)+((O15-1)*Paramètres!$B$14)</f>
        <v>0.67708333333333315</v>
      </c>
      <c r="Q15" t="s">
        <v>139</v>
      </c>
    </row>
    <row r="16" spans="2:17" x14ac:dyDescent="0.25">
      <c r="B16" s="7">
        <v>8</v>
      </c>
      <c r="C16" t="s">
        <v>25</v>
      </c>
      <c r="D16" s="7" t="str">
        <f>VLOOKUP(C16,Paramètres!N20:Q58,2,FALSE)</f>
        <v>Philosophie et rationalité</v>
      </c>
      <c r="E16" s="7">
        <f>VLOOKUP(C16,Paramètres!N20:Q58,4,FALSE)</f>
        <v>4</v>
      </c>
      <c r="H16" s="6">
        <v>0.52777777777777768</v>
      </c>
      <c r="I16">
        <v>1</v>
      </c>
      <c r="J16" s="8">
        <f>H16+(I16*Paramètres!$B$13)+ ((I16-1)*Paramètres!$B$14)</f>
        <v>0.56249999999999989</v>
      </c>
      <c r="N16" s="6">
        <v>0.60416666666666652</v>
      </c>
      <c r="O16" s="7">
        <f t="shared" si="0"/>
        <v>3</v>
      </c>
      <c r="P16" s="8">
        <f>N16+(Paramètres!$B$13*O16)+((O16-1)*Paramètres!$B$14)</f>
        <v>0.71527777777777757</v>
      </c>
      <c r="Q16" t="s">
        <v>140</v>
      </c>
    </row>
    <row r="17" spans="2:17" x14ac:dyDescent="0.25">
      <c r="B17" s="7">
        <v>9</v>
      </c>
      <c r="C17" t="s">
        <v>28</v>
      </c>
      <c r="D17" s="7" t="str">
        <f>VLOOKUP(C17,Paramètres!N21:Q59,2,FALSE)</f>
        <v>Littérature et imaginaire</v>
      </c>
      <c r="E17" s="7">
        <f>VLOOKUP(C17,Paramètres!N21:Q59,4,FALSE)</f>
        <v>4</v>
      </c>
      <c r="G17" t="s">
        <v>132</v>
      </c>
      <c r="H17" s="6">
        <v>0.52777777777777768</v>
      </c>
      <c r="I17">
        <v>2</v>
      </c>
      <c r="J17" s="8">
        <f>H17+(I17*Paramètres!$B$13)+ ((I17-1)*Paramètres!$B$14)</f>
        <v>0.60069444444444431</v>
      </c>
      <c r="K17" t="s">
        <v>142</v>
      </c>
      <c r="M17" t="s">
        <v>134</v>
      </c>
      <c r="N17" s="6">
        <v>0.45138888888888884</v>
      </c>
      <c r="O17" s="7">
        <f t="shared" si="0"/>
        <v>2</v>
      </c>
      <c r="P17" s="8">
        <f>N17+(Paramètres!$B$13*O17)+((O17-1)*Paramètres!$B$14)</f>
        <v>0.52430555555555547</v>
      </c>
      <c r="Q17" t="s">
        <v>140</v>
      </c>
    </row>
  </sheetData>
  <mergeCells count="3">
    <mergeCell ref="B7:E7"/>
    <mergeCell ref="G7:K7"/>
    <mergeCell ref="M7:Q7"/>
  </mergeCells>
  <pageMargins left="0.7" right="0.7" top="0.75" bottom="0.75" header="0.3" footer="0.3"/>
  <pageSetup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Paramètres!$N$13:$N$51</xm:f>
          </x14:formula1>
          <xm:sqref>C9:C17</xm:sqref>
        </x14:dataValidation>
        <x14:dataValidation type="list" allowBlank="1" showInputMessage="1" showErrorMessage="1">
          <x14:formula1>
            <xm:f>Paramètres!$I$12:$I$18</xm:f>
          </x14:formula1>
          <xm:sqref>G9:G17 M9:M17</xm:sqref>
        </x14:dataValidation>
        <x14:dataValidation type="list" allowBlank="1" showInputMessage="1" showErrorMessage="1">
          <x14:formula1>
            <xm:f>Paramètres!$E$12:$E$22</xm:f>
          </x14:formula1>
          <xm:sqref>H9:H17 N9:N17</xm:sqref>
        </x14:dataValidation>
        <x14:dataValidation type="list" allowBlank="1" showInputMessage="1" showErrorMessage="1">
          <x14:formula1>
            <xm:f>Paramètres!$K$12:$K$18</xm:f>
          </x14:formula1>
          <xm:sqref>K9:K17 Q9:Q17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J19"/>
  <sheetViews>
    <sheetView tabSelected="1" workbookViewId="0">
      <selection activeCell="F3" sqref="F3"/>
    </sheetView>
  </sheetViews>
  <sheetFormatPr defaultColWidth="11.42578125" defaultRowHeight="15" x14ac:dyDescent="0.25"/>
  <cols>
    <col min="4" max="4" width="13.42578125" customWidth="1"/>
  </cols>
  <sheetData>
    <row r="8" spans="1:10" x14ac:dyDescent="0.25">
      <c r="D8" t="str">
        <f>Paramètres!I12</f>
        <v>Lundi</v>
      </c>
      <c r="E8" t="str">
        <f>Paramètres!I13</f>
        <v>Mardi</v>
      </c>
      <c r="F8" t="str">
        <f>Paramètres!I14</f>
        <v>Mercredi</v>
      </c>
      <c r="G8" t="str">
        <f>Paramètres!I15</f>
        <v>Jeudi</v>
      </c>
      <c r="H8" t="str">
        <f>Paramètres!I16</f>
        <v>Vendredi</v>
      </c>
      <c r="I8" t="str">
        <f>Paramètres!I17</f>
        <v>Samedi</v>
      </c>
      <c r="J8" t="str">
        <f>Paramètres!I18</f>
        <v>Dimanche</v>
      </c>
    </row>
    <row r="9" spans="1:10" x14ac:dyDescent="0.25">
      <c r="A9">
        <f>Paramètres!D12</f>
        <v>1</v>
      </c>
      <c r="B9" s="2">
        <f>Paramètres!E12</f>
        <v>0.375</v>
      </c>
      <c r="C9" s="2">
        <f>Paramètres!F12</f>
        <v>0.40972222222222221</v>
      </c>
      <c r="D9" t="str">
        <f t="array" ref="D9" xml:space="preserve"> INDEX(Planification!$C$9:$C$17,MATCH(1,(Planification!$G$9:$G$17 =Horaire!D$8)*(Planification!$H$9:$H$17 =Horaire!$B9),0))</f>
        <v>601-101-MQ</v>
      </c>
      <c r="E9" t="e">
        <f t="array" ref="E9" xml:space="preserve"> INDEX(Planification!$C$9:$C$17,MATCH(1,(Planification!$G$9:$G$17 =Horaire!E$8)*(Planification!$H$9:$H$17 =Horaire!$B9),0))</f>
        <v>#N/A</v>
      </c>
      <c r="F9" t="e">
        <f t="array" ref="F9" xml:space="preserve"> INDEX(Planification!$C$9:$C$17,MATCH(1,(Planification!$G$9:$G$17 =Horaire!F$8)*(Planification!$H$9:$H$17 =Horaire!$B9),0))</f>
        <v>#N/A</v>
      </c>
      <c r="G9" t="e">
        <f t="array" ref="G9" xml:space="preserve"> INDEX(Planification!$C$9:$C$17,MATCH(1,(Planification!$G$9:$G$17 =Horaire!G$8)*(Planification!$H$9:$H$17 =Horaire!$B9),0))</f>
        <v>#N/A</v>
      </c>
      <c r="H9" t="e">
        <f t="array" ref="H9" xml:space="preserve"> INDEX(Planification!$C$9:$C$17,MATCH(1,(Planification!$G$9:$G$17 =Horaire!H$8)*(Planification!$H$9:$H$17 =Horaire!$B9),0))</f>
        <v>#N/A</v>
      </c>
      <c r="I9" t="e">
        <f t="array" ref="I9" xml:space="preserve"> INDEX(Planification!$C$9:$C$17,MATCH(1,(Planification!$G$9:$G$17 =Horaire!I$8)*(Planification!$H$9:$H$17 =Horaire!$B9),0))</f>
        <v>#N/A</v>
      </c>
      <c r="J9" t="e">
        <f t="array" ref="J9" xml:space="preserve"> INDEX(Planification!$C$9:$C$17,MATCH(1,(Planification!$G$9:$G$17 =Horaire!J$8)*(Planification!$H$9:$H$17 =Horaire!$B9),0))</f>
        <v>#N/A</v>
      </c>
    </row>
    <row r="10" spans="1:10" x14ac:dyDescent="0.25">
      <c r="A10">
        <f>Paramètres!D13</f>
        <v>2</v>
      </c>
      <c r="B10" s="2">
        <f>Paramètres!E13</f>
        <v>0.41319444444444442</v>
      </c>
      <c r="C10" s="2">
        <f>Paramètres!F13</f>
        <v>0.44791666666666663</v>
      </c>
      <c r="D10" t="e">
        <f t="array" ref="D10" xml:space="preserve"> INDEX(Planification!$C$9:$C$17,MATCH(1,(Planification!$G$9:$G$17 =Horaire!D$8)*(Planification!$H$9:$H$17 =Horaire!$B10),0))</f>
        <v>#N/A</v>
      </c>
      <c r="E10" t="e">
        <f t="array" ref="E10" xml:space="preserve"> INDEX(Planification!$C$9:$C$17,MATCH(1,(Planification!$G$9:$G$17 =Horaire!E$8)*(Planification!$H$9:$H$17 =Horaire!$B10),0))</f>
        <v>#N/A</v>
      </c>
      <c r="F10" t="e">
        <f t="array" ref="F10" xml:space="preserve"> INDEX(Planification!$C$9:$C$17,MATCH(1,(Planification!$G$9:$G$17 =Horaire!F$8)*(Planification!$H$9:$H$17 =Horaire!$B10),0))</f>
        <v>#N/A</v>
      </c>
      <c r="G10" t="e">
        <f t="array" ref="G10" xml:space="preserve"> INDEX(Planification!$C$9:$C$17,MATCH(1,(Planification!$G$9:$G$17 =Horaire!G$8)*(Planification!$H$9:$H$17 =Horaire!$B10),0))</f>
        <v>#N/A</v>
      </c>
      <c r="H10" t="e">
        <f t="array" ref="H10" xml:space="preserve"> INDEX(Planification!$C$9:$C$17,MATCH(1,(Planification!$G$9:$G$17 =Horaire!H$8)*(Planification!$H$9:$H$17 =Horaire!$B10),0))</f>
        <v>#N/A</v>
      </c>
      <c r="I10" t="e">
        <f t="array" ref="I10" xml:space="preserve"> INDEX(Planification!$C$9:$C$17,MATCH(1,(Planification!$G$9:$G$17 =Horaire!I$8)*(Planification!$H$9:$H$17 =Horaire!$B10),0))</f>
        <v>#N/A</v>
      </c>
      <c r="J10" t="e">
        <f t="array" ref="J10" xml:space="preserve"> INDEX(Planification!$C$9:$C$17,MATCH(1,(Planification!$G$9:$G$17 =Horaire!J$8)*(Planification!$H$9:$H$17 =Horaire!$B10),0))</f>
        <v>#N/A</v>
      </c>
    </row>
    <row r="11" spans="1:10" x14ac:dyDescent="0.25">
      <c r="A11">
        <f>Paramètres!D14</f>
        <v>3</v>
      </c>
      <c r="B11" s="2">
        <f>Paramètres!E14</f>
        <v>0.45138888888888884</v>
      </c>
      <c r="C11" s="2">
        <f>Paramètres!F14</f>
        <v>0.48611111111111105</v>
      </c>
      <c r="D11" t="e">
        <f t="array" ref="D11" xml:space="preserve"> INDEX(Planification!$C$9:$C$17,MATCH(1,(Planification!$G$9:$G$17 =Horaire!D$8)*(Planification!$H$9:$H$17 =Horaire!$B11),0))</f>
        <v>#N/A</v>
      </c>
      <c r="E11" t="e">
        <f t="array" ref="E11" xml:space="preserve"> INDEX(Planification!$C$9:$C$17,MATCH(1,(Planification!$G$9:$G$17 =Horaire!E$8)*(Planification!$H$9:$H$17 =Horaire!$B11),0))</f>
        <v>#N/A</v>
      </c>
      <c r="F11" t="e">
        <f t="array" ref="F11" xml:space="preserve"> INDEX(Planification!$C$9:$C$17,MATCH(1,(Planification!$G$9:$G$17 =Horaire!F$8)*(Planification!$H$9:$H$17 =Horaire!$B11),0))</f>
        <v>#N/A</v>
      </c>
      <c r="G11" t="e">
        <f t="array" ref="G11" xml:space="preserve"> INDEX(Planification!$C$9:$C$17,MATCH(1,(Planification!$G$9:$G$17 =Horaire!G$8)*(Planification!$H$9:$H$17 =Horaire!$B11),0))</f>
        <v>#N/A</v>
      </c>
      <c r="H11" t="e">
        <f t="array" ref="H11" xml:space="preserve"> INDEX(Planification!$C$9:$C$17,MATCH(1,(Planification!$G$9:$G$17 =Horaire!H$8)*(Planification!$H$9:$H$17 =Horaire!$B11),0))</f>
        <v>#N/A</v>
      </c>
      <c r="I11" t="e">
        <f t="array" ref="I11" xml:space="preserve"> INDEX(Planification!$C$9:$C$17,MATCH(1,(Planification!$G$9:$G$17 =Horaire!I$8)*(Planification!$H$9:$H$17 =Horaire!$B11),0))</f>
        <v>#N/A</v>
      </c>
      <c r="J11" t="e">
        <f t="array" ref="J11" xml:space="preserve"> INDEX(Planification!$C$9:$C$17,MATCH(1,(Planification!$G$9:$G$17 =Horaire!J$8)*(Planification!$H$9:$H$17 =Horaire!$B11),0))</f>
        <v>#N/A</v>
      </c>
    </row>
    <row r="12" spans="1:10" x14ac:dyDescent="0.25">
      <c r="A12">
        <f>Paramètres!D15</f>
        <v>4</v>
      </c>
      <c r="B12" s="2">
        <f>Paramètres!E15</f>
        <v>0.48958333333333326</v>
      </c>
      <c r="C12" s="2">
        <f>Paramètres!F15</f>
        <v>0.52430555555555547</v>
      </c>
      <c r="D12" t="e">
        <f t="array" ref="D12" xml:space="preserve"> INDEX(Planification!$C$9:$C$17,MATCH(1,(Planification!$G$9:$G$17 =Horaire!D$8)*(Planification!$H$9:$H$17 =Horaire!$B12),0))</f>
        <v>#N/A</v>
      </c>
      <c r="E12" t="e">
        <f t="array" ref="E12" xml:space="preserve"> INDEX(Planification!$C$9:$C$17,MATCH(1,(Planification!$G$9:$G$17 =Horaire!E$8)*(Planification!$H$9:$H$17 =Horaire!$B12),0))</f>
        <v>#N/A</v>
      </c>
      <c r="F12" t="e">
        <f t="array" ref="F12" xml:space="preserve"> INDEX(Planification!$C$9:$C$17,MATCH(1,(Planification!$G$9:$G$17 =Horaire!F$8)*(Planification!$H$9:$H$17 =Horaire!$B12),0))</f>
        <v>#N/A</v>
      </c>
      <c r="G12" t="e">
        <f t="array" ref="G12" xml:space="preserve"> INDEX(Planification!$C$9:$C$17,MATCH(1,(Planification!$G$9:$G$17 =Horaire!G$8)*(Planification!$H$9:$H$17 =Horaire!$B12),0))</f>
        <v>#N/A</v>
      </c>
      <c r="H12" t="e">
        <f t="array" ref="H12" xml:space="preserve"> INDEX(Planification!$C$9:$C$17,MATCH(1,(Planification!$G$9:$G$17 =Horaire!H$8)*(Planification!$H$9:$H$17 =Horaire!$B12),0))</f>
        <v>#N/A</v>
      </c>
      <c r="I12" t="e">
        <f t="array" ref="I12" xml:space="preserve"> INDEX(Planification!$C$9:$C$17,MATCH(1,(Planification!$G$9:$G$17 =Horaire!I$8)*(Planification!$H$9:$H$17 =Horaire!$B12),0))</f>
        <v>#N/A</v>
      </c>
      <c r="J12" t="e">
        <f t="array" ref="J12" xml:space="preserve"> INDEX(Planification!$C$9:$C$17,MATCH(1,(Planification!$G$9:$G$17 =Horaire!J$8)*(Planification!$H$9:$H$17 =Horaire!$B12),0))</f>
        <v>#N/A</v>
      </c>
    </row>
    <row r="13" spans="1:10" x14ac:dyDescent="0.25">
      <c r="A13">
        <f>Paramètres!D16</f>
        <v>5</v>
      </c>
      <c r="B13" s="2">
        <f>Paramètres!E16</f>
        <v>0.52777777777777768</v>
      </c>
      <c r="C13" s="2">
        <f>Paramètres!F16</f>
        <v>0.56249999999999989</v>
      </c>
      <c r="D13" t="e">
        <f t="array" ref="D13" xml:space="preserve"> INDEX(Planification!$C$9:$C$17,MATCH(1,(Planification!$G$9:$G$17 =Horaire!D$8)*(Planification!$H$9:$H$17 =Horaire!$B13),0))</f>
        <v>#N/A</v>
      </c>
      <c r="E13" t="e">
        <f t="array" ref="E13" xml:space="preserve"> INDEX(Planification!$C$9:$C$17,MATCH(1,(Planification!$G$9:$G$17 =Horaire!E$8)*(Planification!$H$9:$H$17 =Horaire!$B13),0))</f>
        <v>#N/A</v>
      </c>
      <c r="F13" t="str">
        <f t="array" ref="F13" xml:space="preserve"> INDEX(Planification!$C$9:$C$17,MATCH(1,(Planification!$G$9:$G$17 =Horaire!F$8)*(Planification!$H$9:$H$17 =Horaire!$B13),0))</f>
        <v>109-114-MQ</v>
      </c>
      <c r="G13" t="str">
        <f t="array" ref="G13" xml:space="preserve"> INDEX(Planification!$C$9:$C$17,MATCH(1,(Planification!$G$9:$G$17 =Horaire!G$8)*(Planification!$H$9:$H$17 =Horaire!$B13),0))</f>
        <v>601-102-MQ</v>
      </c>
      <c r="H13" t="e">
        <f t="array" ref="H13" xml:space="preserve"> INDEX(Planification!$C$9:$C$17,MATCH(1,(Planification!$G$9:$G$17 =Horaire!H$8)*(Planification!$H$9:$H$17 =Horaire!$B13),0))</f>
        <v>#N/A</v>
      </c>
      <c r="I13" t="e">
        <f t="array" ref="I13" xml:space="preserve"> INDEX(Planification!$C$9:$C$17,MATCH(1,(Planification!$G$9:$G$17 =Horaire!I$8)*(Planification!$H$9:$H$17 =Horaire!$B13),0))</f>
        <v>#N/A</v>
      </c>
      <c r="J13" t="e">
        <f t="array" ref="J13" xml:space="preserve"> INDEX(Planification!$C$9:$C$17,MATCH(1,(Planification!$G$9:$G$17 =Horaire!J$8)*(Planification!$H$9:$H$17 =Horaire!$B13),0))</f>
        <v>#N/A</v>
      </c>
    </row>
    <row r="14" spans="1:10" x14ac:dyDescent="0.25">
      <c r="A14">
        <f>Paramètres!D17</f>
        <v>6</v>
      </c>
      <c r="B14" s="2">
        <f>Paramètres!E17</f>
        <v>0.5659722222222221</v>
      </c>
      <c r="C14" s="2">
        <f>Paramètres!F17</f>
        <v>0.60069444444444431</v>
      </c>
      <c r="D14" t="e">
        <f t="array" ref="D14" xml:space="preserve"> INDEX(Planification!$C$9:$C$17,MATCH(1,(Planification!$G$9:$G$17 =Horaire!D$8)*(Planification!$H$9:$H$17 =Horaire!$B14),0))</f>
        <v>#N/A</v>
      </c>
      <c r="E14" t="e">
        <f t="array" ref="E14" xml:space="preserve"> INDEX(Planification!$C$9:$C$17,MATCH(1,(Planification!$G$9:$G$17 =Horaire!E$8)*(Planification!$H$9:$H$17 =Horaire!$B14),0))</f>
        <v>#N/A</v>
      </c>
      <c r="F14" t="e">
        <f t="array" ref="F14" xml:space="preserve"> INDEX(Planification!$C$9:$C$17,MATCH(1,(Planification!$G$9:$G$17 =Horaire!F$8)*(Planification!$H$9:$H$17 =Horaire!$B14),0))</f>
        <v>#N/A</v>
      </c>
      <c r="G14" t="e">
        <f t="array" ref="G14" xml:space="preserve"> INDEX(Planification!$C$9:$C$17,MATCH(1,(Planification!$G$9:$G$17 =Horaire!G$8)*(Planification!$H$9:$H$17 =Horaire!$B14),0))</f>
        <v>#N/A</v>
      </c>
      <c r="H14" t="e">
        <f t="array" ref="H14" xml:space="preserve"> INDEX(Planification!$C$9:$C$17,MATCH(1,(Planification!$G$9:$G$17 =Horaire!H$8)*(Planification!$H$9:$H$17 =Horaire!$B14),0))</f>
        <v>#N/A</v>
      </c>
      <c r="I14" t="e">
        <f t="array" ref="I14" xml:space="preserve"> INDEX(Planification!$C$9:$C$17,MATCH(1,(Planification!$G$9:$G$17 =Horaire!I$8)*(Planification!$H$9:$H$17 =Horaire!$B14),0))</f>
        <v>#N/A</v>
      </c>
      <c r="J14" t="e">
        <f t="array" ref="J14" xml:space="preserve"> INDEX(Planification!$C$9:$C$17,MATCH(1,(Planification!$G$9:$G$17 =Horaire!J$8)*(Planification!$H$9:$H$17 =Horaire!$B14),0))</f>
        <v>#N/A</v>
      </c>
    </row>
    <row r="15" spans="1:10" x14ac:dyDescent="0.25">
      <c r="A15">
        <f>Paramètres!D18</f>
        <v>7</v>
      </c>
      <c r="B15" s="2">
        <f>Paramètres!E18</f>
        <v>0.60416666666666652</v>
      </c>
      <c r="C15" s="2">
        <f>Paramètres!F18</f>
        <v>0.63888888888888873</v>
      </c>
      <c r="D15" t="e">
        <f t="array" ref="D15" xml:space="preserve"> INDEX(Planification!$C$9:$C$17,MATCH(1,(Planification!$G$9:$G$17 =Horaire!D$8)*(Planification!$H$9:$H$17 =Horaire!$B15),0))</f>
        <v>#N/A</v>
      </c>
      <c r="E15" t="e">
        <f t="array" ref="E15" xml:space="preserve"> INDEX(Planification!$C$9:$C$17,MATCH(1,(Planification!$G$9:$G$17 =Horaire!E$8)*(Planification!$H$9:$H$17 =Horaire!$B15),0))</f>
        <v>#N/A</v>
      </c>
      <c r="F15" t="e">
        <f t="array" ref="F15" xml:space="preserve"> INDEX(Planification!$C$9:$C$17,MATCH(1,(Planification!$G$9:$G$17 =Horaire!F$8)*(Planification!$H$9:$H$17 =Horaire!$B15),0))</f>
        <v>#N/A</v>
      </c>
      <c r="G15" t="e">
        <f t="array" ref="G15" xml:space="preserve"> INDEX(Planification!$C$9:$C$17,MATCH(1,(Planification!$G$9:$G$17 =Horaire!G$8)*(Planification!$H$9:$H$17 =Horaire!$B15),0))</f>
        <v>#N/A</v>
      </c>
      <c r="H15" t="e">
        <f t="array" ref="H15" xml:space="preserve"> INDEX(Planification!$C$9:$C$17,MATCH(1,(Planification!$G$9:$G$17 =Horaire!H$8)*(Planification!$H$9:$H$17 =Horaire!$B15),0))</f>
        <v>#N/A</v>
      </c>
      <c r="I15" t="e">
        <f t="array" ref="I15" xml:space="preserve"> INDEX(Planification!$C$9:$C$17,MATCH(1,(Planification!$G$9:$G$17 =Horaire!I$8)*(Planification!$H$9:$H$17 =Horaire!$B15),0))</f>
        <v>#N/A</v>
      </c>
      <c r="J15" t="e">
        <f t="array" ref="J15" xml:space="preserve"> INDEX(Planification!$C$9:$C$17,MATCH(1,(Planification!$G$9:$G$17 =Horaire!J$8)*(Planification!$H$9:$H$17 =Horaire!$B15),0))</f>
        <v>#N/A</v>
      </c>
    </row>
    <row r="16" spans="1:10" x14ac:dyDescent="0.25">
      <c r="A16">
        <f>Paramètres!D19</f>
        <v>8</v>
      </c>
      <c r="B16" s="2">
        <f>Paramètres!E19</f>
        <v>0.64236111111111094</v>
      </c>
      <c r="C16" s="2">
        <f>Paramètres!F19</f>
        <v>0.67708333333333315</v>
      </c>
      <c r="D16" t="e">
        <f t="array" ref="D16" xml:space="preserve"> INDEX(Planification!$C$9:$C$17,MATCH(1,(Planification!$G$9:$G$17 =Horaire!D$8)*(Planification!$H$9:$H$17 =Horaire!$B16),0))</f>
        <v>#N/A</v>
      </c>
      <c r="E16" t="e">
        <f t="array" ref="E16" xml:space="preserve"> INDEX(Planification!$C$9:$C$17,MATCH(1,(Planification!$G$9:$G$17 =Horaire!E$8)*(Planification!$H$9:$H$17 =Horaire!$B16),0))</f>
        <v>#N/A</v>
      </c>
      <c r="F16" t="e">
        <f t="array" ref="F16" xml:space="preserve"> INDEX(Planification!$C$9:$C$17,MATCH(1,(Planification!$G$9:$G$17 =Horaire!F$8)*(Planification!$H$9:$H$17 =Horaire!$B16),0))</f>
        <v>#N/A</v>
      </c>
      <c r="G16" t="e">
        <f t="array" ref="G16" xml:space="preserve"> INDEX(Planification!$C$9:$C$17,MATCH(1,(Planification!$G$9:$G$17 =Horaire!G$8)*(Planification!$H$9:$H$17 =Horaire!$B16),0))</f>
        <v>#N/A</v>
      </c>
      <c r="H16" t="e">
        <f t="array" ref="H16" xml:space="preserve"> INDEX(Planification!$C$9:$C$17,MATCH(1,(Planification!$G$9:$G$17 =Horaire!H$8)*(Planification!$H$9:$H$17 =Horaire!$B16),0))</f>
        <v>#N/A</v>
      </c>
      <c r="I16" t="e">
        <f t="array" ref="I16" xml:space="preserve"> INDEX(Planification!$C$9:$C$17,MATCH(1,(Planification!$G$9:$G$17 =Horaire!I$8)*(Planification!$H$9:$H$17 =Horaire!$B16),0))</f>
        <v>#N/A</v>
      </c>
      <c r="J16" t="e">
        <f t="array" ref="J16" xml:space="preserve"> INDEX(Planification!$C$9:$C$17,MATCH(1,(Planification!$G$9:$G$17 =Horaire!J$8)*(Planification!$H$9:$H$17 =Horaire!$B16),0))</f>
        <v>#N/A</v>
      </c>
    </row>
    <row r="17" spans="1:10" x14ac:dyDescent="0.25">
      <c r="A17">
        <f>Paramètres!D20</f>
        <v>9</v>
      </c>
      <c r="B17" s="2">
        <f>Paramètres!E20</f>
        <v>0.68055555555555536</v>
      </c>
      <c r="C17" s="2">
        <f>Paramètres!F20</f>
        <v>0.71527777777777757</v>
      </c>
      <c r="D17" t="str">
        <f t="array" ref="D17" xml:space="preserve"> INDEX(Planification!$C$9:$C$17,MATCH(1,(Planification!$G$9:$G$17 =Horaire!D$8)*(Planification!$H$9:$H$17 =Horaire!$B17),0))</f>
        <v>201-A12-VM</v>
      </c>
      <c r="E17" t="e">
        <f t="array" ref="E17" xml:space="preserve"> INDEX(Planification!$C$9:$C$17,MATCH(1,(Planification!$G$9:$G$17 =Horaire!E$8)*(Planification!$H$9:$H$17 =Horaire!$B17),0))</f>
        <v>#N/A</v>
      </c>
      <c r="F17" t="e">
        <f t="array" ref="F17" xml:space="preserve"> INDEX(Planification!$C$9:$C$17,MATCH(1,(Planification!$G$9:$G$17 =Horaire!F$8)*(Planification!$H$9:$H$17 =Horaire!$B17),0))</f>
        <v>#N/A</v>
      </c>
      <c r="G17" t="e">
        <f t="array" ref="G17" xml:space="preserve"> INDEX(Planification!$C$9:$C$17,MATCH(1,(Planification!$G$9:$G$17 =Horaire!G$8)*(Planification!$H$9:$H$17 =Horaire!$B17),0))</f>
        <v>#N/A</v>
      </c>
      <c r="H17" t="e">
        <f t="array" ref="H17" xml:space="preserve"> INDEX(Planification!$C$9:$C$17,MATCH(1,(Planification!$G$9:$G$17 =Horaire!H$8)*(Planification!$H$9:$H$17 =Horaire!$B17),0))</f>
        <v>#N/A</v>
      </c>
      <c r="I17" t="e">
        <f t="array" ref="I17" xml:space="preserve"> INDEX(Planification!$C$9:$C$17,MATCH(1,(Planification!$G$9:$G$17 =Horaire!I$8)*(Planification!$H$9:$H$17 =Horaire!$B17),0))</f>
        <v>#N/A</v>
      </c>
      <c r="J17" t="e">
        <f t="array" ref="J17" xml:space="preserve"> INDEX(Planification!$C$9:$C$17,MATCH(1,(Planification!$G$9:$G$17 =Horaire!J$8)*(Planification!$H$9:$H$17 =Horaire!$B17),0))</f>
        <v>#N/A</v>
      </c>
    </row>
    <row r="18" spans="1:10" x14ac:dyDescent="0.25">
      <c r="A18">
        <f>Paramètres!D21</f>
        <v>10</v>
      </c>
      <c r="B18" s="2">
        <f>Paramètres!E21</f>
        <v>0.71874999999999978</v>
      </c>
      <c r="C18" s="2">
        <f>Paramètres!F21</f>
        <v>0.75347222222222199</v>
      </c>
      <c r="D18" t="e">
        <f t="array" ref="D18" xml:space="preserve"> INDEX(Planification!$C$9:$C$17,MATCH(1,(Planification!$G$9:$G$17 =Horaire!D$8)*(Planification!$H$9:$H$17 =Horaire!$B18),0))</f>
        <v>#N/A</v>
      </c>
      <c r="E18" t="e">
        <f t="array" ref="E18" xml:space="preserve"> INDEX(Planification!$C$9:$C$17,MATCH(1,(Planification!$G$9:$G$17 =Horaire!E$8)*(Planification!$H$9:$H$17 =Horaire!$B18),0))</f>
        <v>#N/A</v>
      </c>
      <c r="F18" t="e">
        <f t="array" ref="F18" xml:space="preserve"> INDEX(Planification!$C$9:$C$17,MATCH(1,(Planification!$G$9:$G$17 =Horaire!F$8)*(Planification!$H$9:$H$17 =Horaire!$B18),0))</f>
        <v>#N/A</v>
      </c>
      <c r="G18" t="e">
        <f t="array" ref="G18" xml:space="preserve"> INDEX(Planification!$C$9:$C$17,MATCH(1,(Planification!$G$9:$G$17 =Horaire!G$8)*(Planification!$H$9:$H$17 =Horaire!$B18),0))</f>
        <v>#N/A</v>
      </c>
      <c r="H18" t="e">
        <f t="array" ref="H18" xml:space="preserve"> INDEX(Planification!$C$9:$C$17,MATCH(1,(Planification!$G$9:$G$17 =Horaire!H$8)*(Planification!$H$9:$H$17 =Horaire!$B18),0))</f>
        <v>#N/A</v>
      </c>
      <c r="I18" t="e">
        <f t="array" ref="I18" xml:space="preserve"> INDEX(Planification!$C$9:$C$17,MATCH(1,(Planification!$G$9:$G$17 =Horaire!I$8)*(Planification!$H$9:$H$17 =Horaire!$B18),0))</f>
        <v>#N/A</v>
      </c>
      <c r="J18" t="e">
        <f t="array" ref="J18" xml:space="preserve"> INDEX(Planification!$C$9:$C$17,MATCH(1,(Planification!$G$9:$G$17 =Horaire!J$8)*(Planification!$H$9:$H$17 =Horaire!$B18),0))</f>
        <v>#N/A</v>
      </c>
    </row>
    <row r="19" spans="1:10" x14ac:dyDescent="0.25">
      <c r="A19">
        <f>Paramètres!D22</f>
        <v>11</v>
      </c>
      <c r="B19" s="2">
        <f>Paramètres!E22</f>
        <v>0.7569444444444442</v>
      </c>
      <c r="C19" s="2">
        <f>Paramètres!F22</f>
        <v>0.79166666666666641</v>
      </c>
      <c r="D19" t="e">
        <f t="array" ref="D19" xml:space="preserve"> INDEX(Planification!$C$9:$C$17,MATCH(1,(Planification!$G$9:$G$17 =Horaire!D$8)*(Planification!$H$9:$H$17 =Horaire!$B19),0))</f>
        <v>#N/A</v>
      </c>
      <c r="E19" t="e">
        <f t="array" ref="E19" xml:space="preserve"> INDEX(Planification!$C$9:$C$17,MATCH(1,(Planification!$G$9:$G$17 =Horaire!E$8)*(Planification!$H$9:$H$17 =Horaire!$B19),0))</f>
        <v>#N/A</v>
      </c>
      <c r="F19" t="e">
        <f t="array" ref="F19" xml:space="preserve"> INDEX(Planification!$C$9:$C$17,MATCH(1,(Planification!$G$9:$G$17 =Horaire!F$8)*(Planification!$H$9:$H$17 =Horaire!$B19),0))</f>
        <v>#N/A</v>
      </c>
      <c r="G19" t="e">
        <f t="array" ref="G19" xml:space="preserve"> INDEX(Planification!$C$9:$C$17,MATCH(1,(Planification!$G$9:$G$17 =Horaire!G$8)*(Planification!$H$9:$H$17 =Horaire!$B19),0))</f>
        <v>#N/A</v>
      </c>
      <c r="H19" t="e">
        <f t="array" ref="H19" xml:space="preserve"> INDEX(Planification!$C$9:$C$17,MATCH(1,(Planification!$G$9:$G$17 =Horaire!H$8)*(Planification!$H$9:$H$17 =Horaire!$B19),0))</f>
        <v>#N/A</v>
      </c>
      <c r="I19" t="e">
        <f t="array" ref="I19" xml:space="preserve"> INDEX(Planification!$C$9:$C$17,MATCH(1,(Planification!$G$9:$G$17 =Horaire!I$8)*(Planification!$H$9:$H$17 =Horaire!$B19),0))</f>
        <v>#N/A</v>
      </c>
      <c r="J19" t="e">
        <f t="array" ref="J19" xml:space="preserve"> INDEX(Planification!$C$9:$C$17,MATCH(1,(Planification!$G$9:$G$17 =Horaire!J$8)*(Planification!$H$9:$H$17 =Horaire!$B19),0))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51"/>
  <sheetViews>
    <sheetView topLeftCell="A8" workbookViewId="0">
      <selection activeCell="B14" sqref="B14"/>
    </sheetView>
  </sheetViews>
  <sheetFormatPr defaultColWidth="11.42578125" defaultRowHeight="15" x14ac:dyDescent="0.25"/>
  <cols>
    <col min="1" max="1" width="27.85546875" customWidth="1"/>
    <col min="3" max="3" width="6.28515625" customWidth="1"/>
    <col min="4" max="4" width="8.28515625" customWidth="1"/>
    <col min="7" max="7" width="6.5703125" customWidth="1"/>
    <col min="8" max="8" width="8.28515625" customWidth="1"/>
    <col min="10" max="10" width="5.7109375" customWidth="1"/>
    <col min="11" max="11" width="17" customWidth="1"/>
    <col min="12" max="12" width="6" customWidth="1"/>
    <col min="14" max="14" width="12.85546875" customWidth="1"/>
    <col min="15" max="15" width="39.28515625" bestFit="1" customWidth="1"/>
    <col min="16" max="16" width="17.5703125" customWidth="1"/>
    <col min="17" max="17" width="15.42578125" customWidth="1"/>
  </cols>
  <sheetData>
    <row r="3" spans="1:17" x14ac:dyDescent="0.25">
      <c r="E3" s="2"/>
      <c r="F3" s="2"/>
    </row>
    <row r="4" spans="1:17" x14ac:dyDescent="0.25">
      <c r="B4" s="2"/>
      <c r="E4" s="2"/>
      <c r="F4" s="2"/>
    </row>
    <row r="5" spans="1:17" x14ac:dyDescent="0.25">
      <c r="B5" s="2"/>
      <c r="E5" s="2"/>
      <c r="F5" s="2"/>
    </row>
    <row r="6" spans="1:17" x14ac:dyDescent="0.25">
      <c r="B6" s="2"/>
      <c r="E6" s="2"/>
      <c r="F6" s="2"/>
    </row>
    <row r="7" spans="1:17" x14ac:dyDescent="0.25">
      <c r="E7" s="2"/>
      <c r="F7" s="2"/>
    </row>
    <row r="8" spans="1:17" x14ac:dyDescent="0.25">
      <c r="E8" s="2"/>
      <c r="F8" s="2"/>
    </row>
    <row r="9" spans="1:17" x14ac:dyDescent="0.25">
      <c r="E9" s="2"/>
      <c r="F9" s="2"/>
    </row>
    <row r="10" spans="1:17" x14ac:dyDescent="0.25">
      <c r="A10" s="10" t="s">
        <v>112</v>
      </c>
      <c r="B10" s="10"/>
      <c r="D10" s="10" t="s">
        <v>116</v>
      </c>
      <c r="E10" s="10"/>
      <c r="F10" s="10"/>
      <c r="H10" t="s">
        <v>128</v>
      </c>
      <c r="K10" s="3" t="s">
        <v>136</v>
      </c>
      <c r="M10" t="s">
        <v>144</v>
      </c>
    </row>
    <row r="11" spans="1:17" x14ac:dyDescent="0.25">
      <c r="E11" s="2"/>
      <c r="F11" s="2"/>
      <c r="K11" s="3"/>
    </row>
    <row r="12" spans="1:17" x14ac:dyDescent="0.25">
      <c r="A12" t="s">
        <v>113</v>
      </c>
      <c r="B12" s="6">
        <v>0.375</v>
      </c>
      <c r="D12">
        <v>1</v>
      </c>
      <c r="E12" s="2">
        <f>B12</f>
        <v>0.375</v>
      </c>
      <c r="F12" s="2">
        <f>E12+$B$13</f>
        <v>0.40972222222222221</v>
      </c>
      <c r="H12" s="3">
        <v>1</v>
      </c>
      <c r="I12" t="s">
        <v>129</v>
      </c>
      <c r="K12" s="3" t="s">
        <v>137</v>
      </c>
      <c r="N12" s="1" t="s">
        <v>0</v>
      </c>
      <c r="O12" s="1" t="s">
        <v>1</v>
      </c>
      <c r="P12" s="4" t="s">
        <v>2</v>
      </c>
      <c r="Q12" s="4" t="s">
        <v>3</v>
      </c>
    </row>
    <row r="13" spans="1:17" x14ac:dyDescent="0.25">
      <c r="A13" t="s">
        <v>114</v>
      </c>
      <c r="B13" s="6">
        <v>3.4722222222222224E-2</v>
      </c>
      <c r="D13">
        <v>2</v>
      </c>
      <c r="E13" s="2">
        <f>F12+$B$14</f>
        <v>0.41319444444444442</v>
      </c>
      <c r="F13" s="2">
        <f>E13+$B$13</f>
        <v>0.44791666666666663</v>
      </c>
      <c r="H13" s="3">
        <v>2</v>
      </c>
      <c r="I13" t="s">
        <v>130</v>
      </c>
      <c r="K13" s="3" t="s">
        <v>138</v>
      </c>
      <c r="M13" t="s">
        <v>4</v>
      </c>
      <c r="N13" s="1" t="s">
        <v>5</v>
      </c>
      <c r="O13" s="1" t="s">
        <v>6</v>
      </c>
      <c r="P13" s="4" t="s">
        <v>7</v>
      </c>
      <c r="Q13" s="4">
        <v>4</v>
      </c>
    </row>
    <row r="14" spans="1:17" x14ac:dyDescent="0.25">
      <c r="A14" t="s">
        <v>115</v>
      </c>
      <c r="B14" s="6">
        <v>3.472222222222222E-3</v>
      </c>
      <c r="D14">
        <v>3</v>
      </c>
      <c r="E14" s="2">
        <f t="shared" ref="E14:E22" si="0">F13+$B$14</f>
        <v>0.45138888888888884</v>
      </c>
      <c r="F14" s="2">
        <f t="shared" ref="F14:F22" si="1">E14+$B$13</f>
        <v>0.48611111111111105</v>
      </c>
      <c r="H14" s="3">
        <v>3</v>
      </c>
      <c r="I14" t="s">
        <v>131</v>
      </c>
      <c r="K14" s="3" t="s">
        <v>139</v>
      </c>
      <c r="N14" s="1" t="s">
        <v>8</v>
      </c>
      <c r="O14" s="1" t="s">
        <v>9</v>
      </c>
      <c r="P14" s="4" t="s">
        <v>10</v>
      </c>
      <c r="Q14" s="4">
        <v>3</v>
      </c>
    </row>
    <row r="15" spans="1:17" x14ac:dyDescent="0.25">
      <c r="D15">
        <v>4</v>
      </c>
      <c r="E15" s="2">
        <f t="shared" si="0"/>
        <v>0.48958333333333326</v>
      </c>
      <c r="F15" s="2">
        <f t="shared" si="1"/>
        <v>0.52430555555555547</v>
      </c>
      <c r="H15" s="3">
        <v>4</v>
      </c>
      <c r="I15" t="s">
        <v>132</v>
      </c>
      <c r="K15" s="3" t="s">
        <v>140</v>
      </c>
      <c r="N15" s="1" t="s">
        <v>11</v>
      </c>
      <c r="O15" s="1" t="s">
        <v>12</v>
      </c>
      <c r="P15" s="4" t="s">
        <v>13</v>
      </c>
      <c r="Q15" s="4">
        <v>2</v>
      </c>
    </row>
    <row r="16" spans="1:17" x14ac:dyDescent="0.25">
      <c r="D16">
        <v>5</v>
      </c>
      <c r="E16" s="2">
        <f t="shared" si="0"/>
        <v>0.52777777777777768</v>
      </c>
      <c r="F16" s="2">
        <f t="shared" si="1"/>
        <v>0.56249999999999989</v>
      </c>
      <c r="H16" s="3">
        <v>5</v>
      </c>
      <c r="I16" t="s">
        <v>133</v>
      </c>
      <c r="K16" s="3" t="s">
        <v>141</v>
      </c>
      <c r="N16" s="1" t="s">
        <v>14</v>
      </c>
      <c r="O16" s="1" t="s">
        <v>15</v>
      </c>
      <c r="P16" s="4" t="s">
        <v>16</v>
      </c>
      <c r="Q16" s="4">
        <v>3</v>
      </c>
    </row>
    <row r="17" spans="4:17" x14ac:dyDescent="0.25">
      <c r="D17">
        <v>6</v>
      </c>
      <c r="E17" s="2">
        <f t="shared" si="0"/>
        <v>0.5659722222222221</v>
      </c>
      <c r="F17" s="2">
        <f t="shared" si="1"/>
        <v>0.60069444444444431</v>
      </c>
      <c r="H17" s="3">
        <v>6</v>
      </c>
      <c r="I17" t="s">
        <v>134</v>
      </c>
      <c r="K17" s="3" t="s">
        <v>142</v>
      </c>
      <c r="N17" s="1" t="s">
        <v>17</v>
      </c>
      <c r="O17" s="1" t="s">
        <v>18</v>
      </c>
      <c r="P17" s="4" t="s">
        <v>18</v>
      </c>
      <c r="Q17" s="4">
        <v>5</v>
      </c>
    </row>
    <row r="18" spans="4:17" x14ac:dyDescent="0.25">
      <c r="D18">
        <v>7</v>
      </c>
      <c r="E18" s="2">
        <f t="shared" si="0"/>
        <v>0.60416666666666652</v>
      </c>
      <c r="F18" s="2">
        <f t="shared" si="1"/>
        <v>0.63888888888888873</v>
      </c>
      <c r="H18" s="3">
        <v>7</v>
      </c>
      <c r="I18" t="s">
        <v>135</v>
      </c>
      <c r="K18" s="3" t="s">
        <v>143</v>
      </c>
      <c r="N18" s="1" t="s">
        <v>19</v>
      </c>
      <c r="O18" s="1" t="s">
        <v>20</v>
      </c>
      <c r="P18" s="4" t="s">
        <v>21</v>
      </c>
      <c r="Q18" s="4">
        <v>6</v>
      </c>
    </row>
    <row r="19" spans="4:17" x14ac:dyDescent="0.25">
      <c r="D19">
        <v>8</v>
      </c>
      <c r="E19" s="2">
        <f t="shared" si="0"/>
        <v>0.64236111111111094</v>
      </c>
      <c r="F19" s="2">
        <f t="shared" si="1"/>
        <v>0.67708333333333315</v>
      </c>
      <c r="N19" s="1" t="s">
        <v>22</v>
      </c>
      <c r="O19" s="1" t="s">
        <v>23</v>
      </c>
      <c r="P19" s="4" t="s">
        <v>24</v>
      </c>
      <c r="Q19" s="4">
        <v>6</v>
      </c>
    </row>
    <row r="20" spans="4:17" x14ac:dyDescent="0.25">
      <c r="D20">
        <v>9</v>
      </c>
      <c r="E20" s="2">
        <f t="shared" si="0"/>
        <v>0.68055555555555536</v>
      </c>
      <c r="F20" s="2">
        <f t="shared" si="1"/>
        <v>0.71527777777777757</v>
      </c>
      <c r="N20" s="1" t="s">
        <v>25</v>
      </c>
      <c r="O20" s="1" t="s">
        <v>26</v>
      </c>
      <c r="P20" s="4" t="s">
        <v>27</v>
      </c>
      <c r="Q20" s="4">
        <v>4</v>
      </c>
    </row>
    <row r="21" spans="4:17" x14ac:dyDescent="0.25">
      <c r="D21">
        <v>10</v>
      </c>
      <c r="E21" s="2">
        <f t="shared" si="0"/>
        <v>0.71874999999999978</v>
      </c>
      <c r="F21" s="2">
        <f t="shared" si="1"/>
        <v>0.75347222222222199</v>
      </c>
      <c r="N21" s="1" t="s">
        <v>28</v>
      </c>
      <c r="O21" s="1" t="s">
        <v>29</v>
      </c>
      <c r="P21" s="4" t="s">
        <v>30</v>
      </c>
      <c r="Q21" s="4">
        <v>4</v>
      </c>
    </row>
    <row r="22" spans="4:17" x14ac:dyDescent="0.25">
      <c r="D22">
        <v>11</v>
      </c>
      <c r="E22" s="2">
        <f t="shared" si="0"/>
        <v>0.7569444444444442</v>
      </c>
      <c r="F22" s="2">
        <f t="shared" si="1"/>
        <v>0.79166666666666641</v>
      </c>
      <c r="N22" s="1" t="s">
        <v>31</v>
      </c>
      <c r="O22" s="1" t="s">
        <v>32</v>
      </c>
      <c r="P22" s="4" t="s">
        <v>33</v>
      </c>
      <c r="Q22" s="4">
        <v>3</v>
      </c>
    </row>
    <row r="23" spans="4:17" x14ac:dyDescent="0.25">
      <c r="N23" s="1" t="s">
        <v>34</v>
      </c>
      <c r="O23" s="1" t="s">
        <v>35</v>
      </c>
      <c r="P23" s="4" t="s">
        <v>36</v>
      </c>
      <c r="Q23" s="4">
        <v>2</v>
      </c>
    </row>
    <row r="24" spans="4:17" x14ac:dyDescent="0.25">
      <c r="N24" s="1" t="s">
        <v>37</v>
      </c>
      <c r="O24" s="1" t="s">
        <v>38</v>
      </c>
      <c r="P24" s="4" t="s">
        <v>39</v>
      </c>
      <c r="Q24" s="4">
        <v>4</v>
      </c>
    </row>
    <row r="25" spans="4:17" x14ac:dyDescent="0.25">
      <c r="N25" s="1" t="s">
        <v>40</v>
      </c>
      <c r="O25" s="1" t="s">
        <v>41</v>
      </c>
      <c r="P25" s="4" t="s">
        <v>42</v>
      </c>
      <c r="Q25" s="4">
        <v>6</v>
      </c>
    </row>
    <row r="26" spans="4:17" x14ac:dyDescent="0.25">
      <c r="N26" s="1" t="s">
        <v>43</v>
      </c>
      <c r="O26" s="1" t="s">
        <v>44</v>
      </c>
      <c r="P26" s="4" t="s">
        <v>45</v>
      </c>
      <c r="Q26" s="4">
        <v>6</v>
      </c>
    </row>
    <row r="27" spans="4:17" x14ac:dyDescent="0.25">
      <c r="N27" s="1" t="s">
        <v>46</v>
      </c>
      <c r="O27" s="1" t="s">
        <v>47</v>
      </c>
      <c r="P27" s="4" t="s">
        <v>47</v>
      </c>
      <c r="Q27" s="4">
        <v>3</v>
      </c>
    </row>
    <row r="28" spans="4:17" x14ac:dyDescent="0.25">
      <c r="N28" s="1" t="s">
        <v>48</v>
      </c>
      <c r="O28" s="1" t="s">
        <v>49</v>
      </c>
      <c r="P28" s="4" t="s">
        <v>49</v>
      </c>
      <c r="Q28" s="4">
        <v>4</v>
      </c>
    </row>
    <row r="29" spans="4:17" x14ac:dyDescent="0.25">
      <c r="N29" s="1" t="s">
        <v>50</v>
      </c>
      <c r="O29" s="1" t="s">
        <v>51</v>
      </c>
      <c r="P29" s="4" t="s">
        <v>52</v>
      </c>
      <c r="Q29" s="4">
        <v>2</v>
      </c>
    </row>
    <row r="30" spans="4:17" x14ac:dyDescent="0.25">
      <c r="N30" s="1" t="s">
        <v>53</v>
      </c>
      <c r="O30" s="1" t="s">
        <v>54</v>
      </c>
      <c r="P30" s="4" t="s">
        <v>55</v>
      </c>
      <c r="Q30" s="4">
        <v>3</v>
      </c>
    </row>
    <row r="31" spans="4:17" x14ac:dyDescent="0.25">
      <c r="N31" s="1" t="s">
        <v>56</v>
      </c>
      <c r="O31" s="1" t="s">
        <v>57</v>
      </c>
      <c r="P31" s="4" t="s">
        <v>57</v>
      </c>
      <c r="Q31" s="4">
        <v>6</v>
      </c>
    </row>
    <row r="32" spans="4:17" x14ac:dyDescent="0.25">
      <c r="N32" s="1" t="s">
        <v>58</v>
      </c>
      <c r="O32" s="1" t="s">
        <v>59</v>
      </c>
      <c r="P32" s="4" t="s">
        <v>60</v>
      </c>
      <c r="Q32" s="4">
        <v>5</v>
      </c>
    </row>
    <row r="33" spans="14:17" x14ac:dyDescent="0.25">
      <c r="N33" s="1" t="s">
        <v>61</v>
      </c>
      <c r="O33" s="1" t="s">
        <v>62</v>
      </c>
      <c r="P33" s="4" t="s">
        <v>63</v>
      </c>
      <c r="Q33" s="4">
        <v>6</v>
      </c>
    </row>
    <row r="34" spans="14:17" x14ac:dyDescent="0.25">
      <c r="N34" s="1" t="s">
        <v>64</v>
      </c>
      <c r="O34" s="1" t="s">
        <v>65</v>
      </c>
      <c r="P34" s="4" t="s">
        <v>65</v>
      </c>
      <c r="Q34" s="4">
        <v>3</v>
      </c>
    </row>
    <row r="35" spans="14:17" x14ac:dyDescent="0.25">
      <c r="N35" s="1" t="s">
        <v>66</v>
      </c>
      <c r="O35" s="1" t="s">
        <v>67</v>
      </c>
      <c r="P35" s="4" t="s">
        <v>68</v>
      </c>
      <c r="Q35" s="4">
        <v>4</v>
      </c>
    </row>
    <row r="36" spans="14:17" x14ac:dyDescent="0.25">
      <c r="N36" s="1" t="s">
        <v>69</v>
      </c>
      <c r="O36" s="1" t="s">
        <v>70</v>
      </c>
      <c r="P36" s="4" t="s">
        <v>71</v>
      </c>
      <c r="Q36" s="4">
        <v>3</v>
      </c>
    </row>
    <row r="37" spans="14:17" x14ac:dyDescent="0.25">
      <c r="N37" s="1" t="s">
        <v>72</v>
      </c>
      <c r="O37" s="1" t="s">
        <v>73</v>
      </c>
      <c r="P37" s="4" t="s">
        <v>74</v>
      </c>
      <c r="Q37" s="4">
        <v>3</v>
      </c>
    </row>
    <row r="38" spans="14:17" x14ac:dyDescent="0.25">
      <c r="N38" s="1" t="s">
        <v>75</v>
      </c>
      <c r="O38" s="1" t="s">
        <v>76</v>
      </c>
      <c r="P38" s="4" t="s">
        <v>77</v>
      </c>
      <c r="Q38" s="4">
        <v>5</v>
      </c>
    </row>
    <row r="39" spans="14:17" x14ac:dyDescent="0.25">
      <c r="N39" s="1" t="s">
        <v>78</v>
      </c>
      <c r="O39" s="1" t="s">
        <v>79</v>
      </c>
      <c r="P39" s="4" t="s">
        <v>80</v>
      </c>
      <c r="Q39" s="4">
        <v>5</v>
      </c>
    </row>
    <row r="40" spans="14:17" x14ac:dyDescent="0.25">
      <c r="N40" s="1" t="s">
        <v>81</v>
      </c>
      <c r="O40" s="1" t="s">
        <v>82</v>
      </c>
      <c r="P40" s="4" t="s">
        <v>83</v>
      </c>
      <c r="Q40" s="4">
        <v>6</v>
      </c>
    </row>
    <row r="41" spans="14:17" x14ac:dyDescent="0.25">
      <c r="N41" s="1" t="s">
        <v>84</v>
      </c>
      <c r="O41" s="1" t="s">
        <v>85</v>
      </c>
      <c r="P41" s="4" t="s">
        <v>85</v>
      </c>
      <c r="Q41" s="4">
        <v>3</v>
      </c>
    </row>
    <row r="42" spans="14:17" x14ac:dyDescent="0.25">
      <c r="N42" s="1" t="s">
        <v>86</v>
      </c>
      <c r="O42" s="1" t="s">
        <v>87</v>
      </c>
      <c r="P42" s="4" t="s">
        <v>88</v>
      </c>
      <c r="Q42" s="4">
        <v>5</v>
      </c>
    </row>
    <row r="43" spans="14:17" x14ac:dyDescent="0.25">
      <c r="N43" s="1" t="s">
        <v>89</v>
      </c>
      <c r="O43" s="1" t="s">
        <v>90</v>
      </c>
      <c r="P43" s="4" t="s">
        <v>91</v>
      </c>
      <c r="Q43" s="4">
        <v>8</v>
      </c>
    </row>
    <row r="44" spans="14:17" x14ac:dyDescent="0.25">
      <c r="N44" s="1" t="s">
        <v>92</v>
      </c>
      <c r="O44" s="1" t="s">
        <v>93</v>
      </c>
      <c r="P44" s="4" t="s">
        <v>94</v>
      </c>
      <c r="Q44" s="4">
        <v>5</v>
      </c>
    </row>
    <row r="45" spans="14:17" x14ac:dyDescent="0.25">
      <c r="N45" s="1" t="s">
        <v>95</v>
      </c>
      <c r="O45" s="1" t="s">
        <v>96</v>
      </c>
      <c r="P45" s="4" t="s">
        <v>96</v>
      </c>
      <c r="Q45" s="4">
        <v>6</v>
      </c>
    </row>
    <row r="46" spans="14:17" x14ac:dyDescent="0.25">
      <c r="N46" s="1" t="s">
        <v>97</v>
      </c>
      <c r="O46" s="1" t="s">
        <v>98</v>
      </c>
      <c r="P46" s="4" t="s">
        <v>99</v>
      </c>
      <c r="Q46" s="4">
        <v>3</v>
      </c>
    </row>
    <row r="47" spans="14:17" x14ac:dyDescent="0.25">
      <c r="N47" s="1" t="s">
        <v>100</v>
      </c>
      <c r="O47" s="1" t="s">
        <v>101</v>
      </c>
      <c r="P47" s="4" t="s">
        <v>101</v>
      </c>
      <c r="Q47" s="4">
        <v>6</v>
      </c>
    </row>
    <row r="48" spans="14:17" x14ac:dyDescent="0.25">
      <c r="N48" s="1" t="s">
        <v>102</v>
      </c>
      <c r="O48" s="1" t="s">
        <v>103</v>
      </c>
      <c r="P48" s="4" t="s">
        <v>103</v>
      </c>
      <c r="Q48" s="4">
        <v>6</v>
      </c>
    </row>
    <row r="49" spans="14:17" x14ac:dyDescent="0.25">
      <c r="N49" s="1" t="s">
        <v>104</v>
      </c>
      <c r="O49" s="1" t="s">
        <v>105</v>
      </c>
      <c r="P49" s="4" t="s">
        <v>106</v>
      </c>
      <c r="Q49" s="4">
        <v>9</v>
      </c>
    </row>
    <row r="50" spans="14:17" x14ac:dyDescent="0.25">
      <c r="N50" s="1" t="s">
        <v>107</v>
      </c>
      <c r="O50" s="1" t="s">
        <v>108</v>
      </c>
      <c r="P50" s="4" t="s">
        <v>109</v>
      </c>
      <c r="Q50" s="4">
        <v>6</v>
      </c>
    </row>
    <row r="51" spans="14:17" x14ac:dyDescent="0.25">
      <c r="N51" s="1" t="s">
        <v>110</v>
      </c>
      <c r="O51" s="1" t="s">
        <v>111</v>
      </c>
      <c r="P51" s="4" t="s">
        <v>111</v>
      </c>
      <c r="Q51" s="4">
        <v>3</v>
      </c>
    </row>
  </sheetData>
  <mergeCells count="2">
    <mergeCell ref="D10:F10"/>
    <mergeCell ref="A10:B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Planification</vt:lpstr>
      <vt:lpstr>Horaire</vt:lpstr>
      <vt:lpstr>Paramètres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Demers</dc:creator>
  <cp:lastModifiedBy>Vince</cp:lastModifiedBy>
  <dcterms:created xsi:type="dcterms:W3CDTF">2013-10-28T13:00:28Z</dcterms:created>
  <dcterms:modified xsi:type="dcterms:W3CDTF">2015-03-25T02:26:23Z</dcterms:modified>
</cp:coreProperties>
</file>