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3" i="1" l="1"/>
  <c r="I40" i="1"/>
  <c r="I37" i="1"/>
  <c r="I34" i="1"/>
  <c r="J43" i="1"/>
  <c r="J40" i="1"/>
  <c r="J37" i="1"/>
  <c r="J34" i="1"/>
  <c r="K43" i="1"/>
  <c r="K40" i="1"/>
  <c r="K37" i="1"/>
  <c r="K34" i="1"/>
  <c r="H42" i="1"/>
  <c r="H39" i="1"/>
  <c r="H36" i="1"/>
  <c r="J45" i="1"/>
  <c r="I45" i="1"/>
  <c r="A45" i="1"/>
  <c r="G42" i="1"/>
  <c r="G39" i="1"/>
  <c r="G36" i="1"/>
  <c r="J44" i="1"/>
  <c r="I44" i="1"/>
  <c r="A44" i="1"/>
  <c r="F39" i="1"/>
  <c r="F36" i="1"/>
  <c r="J42" i="1"/>
  <c r="I42" i="1"/>
  <c r="A42" i="1"/>
  <c r="E39" i="1"/>
  <c r="E36" i="1"/>
  <c r="J41" i="1"/>
  <c r="I41" i="1"/>
  <c r="A41" i="1"/>
  <c r="D36" i="1"/>
  <c r="J39" i="1"/>
  <c r="I39" i="1"/>
  <c r="A39" i="1"/>
  <c r="C36" i="1"/>
  <c r="J38" i="1"/>
  <c r="I38" i="1"/>
  <c r="A38" i="1"/>
  <c r="J36" i="1"/>
  <c r="I36" i="1"/>
  <c r="A36" i="1"/>
  <c r="J35" i="1"/>
  <c r="I35" i="1"/>
  <c r="A35" i="1"/>
</calcChain>
</file>

<file path=xl/sharedStrings.xml><?xml version="1.0" encoding="utf-8"?>
<sst xmlns="http://schemas.openxmlformats.org/spreadsheetml/2006/main" count="24" uniqueCount="20">
  <si>
    <t>Poule 1        Terrain 1</t>
  </si>
  <si>
    <t>Classement</t>
  </si>
  <si>
    <t>ETAPE 2</t>
  </si>
  <si>
    <t>J1</t>
  </si>
  <si>
    <t>J2</t>
  </si>
  <si>
    <t>J3</t>
  </si>
  <si>
    <t>J4</t>
  </si>
  <si>
    <t xml:space="preserve">EN BLEU </t>
  </si>
  <si>
    <t>Les scores de tennis (matchs en 7 points)</t>
  </si>
  <si>
    <t>en dessous le nombre de points (2 pour une victoire 1 pour une défaite)</t>
  </si>
  <si>
    <t>exemple</t>
  </si>
  <si>
    <t>C35 D35</t>
  </si>
  <si>
    <t>C36</t>
  </si>
  <si>
    <t>D36</t>
  </si>
  <si>
    <t>a coté la différence pour le point average</t>
  </si>
  <si>
    <t>Classement (je n'y arrive pas)</t>
  </si>
  <si>
    <t>Points (calculés et ok)</t>
  </si>
  <si>
    <t>average (calculé et ok)</t>
  </si>
  <si>
    <t>colonne J c'est juste des calculs de points et d'average temporaires</t>
  </si>
  <si>
    <t>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</si>
</sst>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20"/>
      <color theme="1"/>
      <name val="Calibri"/>
      <scheme val="minor"/>
    </font>
    <font>
      <b/>
      <sz val="12"/>
      <color theme="1"/>
      <name val="Calibri"/>
      <family val="2"/>
      <scheme val="minor"/>
    </font>
    <font>
      <i/>
      <sz val="12"/>
      <color theme="0" tint="-0.499984740745262"/>
      <name val="Calibri"/>
      <scheme val="minor"/>
    </font>
    <font>
      <b/>
      <sz val="16"/>
      <color theme="0"/>
      <name val="Calibri"/>
      <scheme val="minor"/>
    </font>
    <font>
      <sz val="12"/>
      <name val="Calibri"/>
      <scheme val="minor"/>
    </font>
    <font>
      <b/>
      <sz val="12"/>
      <name val="Calibri"/>
      <scheme val="minor"/>
    </font>
    <font>
      <b/>
      <sz val="24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00FF"/>
        <bgColor rgb="FF000000"/>
      </patternFill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/>
    </xf>
    <xf numFmtId="1" fontId="0" fillId="2" borderId="20" xfId="0" applyNumberForma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1" fontId="5" fillId="0" borderId="21" xfId="0" applyNumberFormat="1" applyFont="1" applyFill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5" fillId="0" borderId="22" xfId="0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" fontId="0" fillId="2" borderId="23" xfId="0" applyNumberFormat="1" applyFill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0" fillId="0" borderId="18" xfId="0" applyBorder="1"/>
    <xf numFmtId="0" fontId="6" fillId="0" borderId="16" xfId="0" applyFont="1" applyBorder="1" applyAlignment="1">
      <alignment horizontal="center" vertical="center"/>
    </xf>
    <xf numFmtId="1" fontId="4" fillId="5" borderId="6" xfId="0" applyNumberFormat="1" applyFont="1" applyFill="1" applyBorder="1" applyAlignment="1">
      <alignment horizontal="center" vertical="center"/>
    </xf>
    <xf numFmtId="1" fontId="4" fillId="5" borderId="9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2" borderId="24" xfId="0" applyNumberForma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0" fillId="0" borderId="17" xfId="0" applyBorder="1"/>
    <xf numFmtId="0" fontId="0" fillId="0" borderId="4" xfId="0" applyBorder="1"/>
    <xf numFmtId="0" fontId="4" fillId="4" borderId="16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" fontId="0" fillId="2" borderId="25" xfId="0" applyNumberForma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3" borderId="17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3" borderId="16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1" fontId="6" fillId="0" borderId="17" xfId="0" applyNumberFormat="1" applyFont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K45"/>
  <sheetViews>
    <sheetView tabSelected="1" topLeftCell="A16" workbookViewId="0">
      <selection activeCell="N37" sqref="N37"/>
    </sheetView>
  </sheetViews>
  <sheetFormatPr baseColWidth="10" defaultRowHeight="15" x14ac:dyDescent="0.25"/>
  <cols>
    <col min="9" max="9" width="19.28515625" bestFit="1" customWidth="1"/>
    <col min="10" max="10" width="11.42578125" style="73"/>
  </cols>
  <sheetData>
    <row r="8" spans="2:4" x14ac:dyDescent="0.25">
      <c r="B8" t="s">
        <v>10</v>
      </c>
    </row>
    <row r="9" spans="2:4" x14ac:dyDescent="0.25">
      <c r="B9" t="s">
        <v>11</v>
      </c>
      <c r="C9" t="s">
        <v>7</v>
      </c>
      <c r="D9" t="s">
        <v>8</v>
      </c>
    </row>
    <row r="10" spans="2:4" x14ac:dyDescent="0.25">
      <c r="B10" t="s">
        <v>12</v>
      </c>
      <c r="C10" t="s">
        <v>9</v>
      </c>
    </row>
    <row r="11" spans="2:4" x14ac:dyDescent="0.25">
      <c r="B11" t="s">
        <v>13</v>
      </c>
      <c r="C11" t="s">
        <v>14</v>
      </c>
    </row>
    <row r="14" spans="2:4" x14ac:dyDescent="0.25">
      <c r="B14" t="s">
        <v>15</v>
      </c>
    </row>
    <row r="15" spans="2:4" x14ac:dyDescent="0.25">
      <c r="B15" t="s">
        <v>16</v>
      </c>
    </row>
    <row r="16" spans="2:4" x14ac:dyDescent="0.25">
      <c r="B16" t="s">
        <v>17</v>
      </c>
    </row>
    <row r="18" spans="1:10" x14ac:dyDescent="0.25">
      <c r="B18" t="s">
        <v>18</v>
      </c>
    </row>
    <row r="30" spans="1:10" ht="15.75" thickBot="1" x14ac:dyDescent="0.3"/>
    <row r="31" spans="1:10" ht="15.75" x14ac:dyDescent="0.25">
      <c r="A31" s="59" t="s">
        <v>0</v>
      </c>
      <c r="B31" s="1" t="s">
        <v>3</v>
      </c>
      <c r="C31" s="62" t="s">
        <v>4</v>
      </c>
      <c r="D31" s="63"/>
      <c r="E31" s="62" t="s">
        <v>5</v>
      </c>
      <c r="F31" s="63"/>
      <c r="G31" s="43" t="s">
        <v>6</v>
      </c>
      <c r="H31" s="44"/>
      <c r="I31" s="64" t="s">
        <v>1</v>
      </c>
      <c r="J31" s="2"/>
    </row>
    <row r="32" spans="1:10" ht="15.75" x14ac:dyDescent="0.25">
      <c r="A32" s="60"/>
      <c r="B32" s="3"/>
      <c r="C32" s="67"/>
      <c r="D32" s="68"/>
      <c r="E32" s="67"/>
      <c r="F32" s="68"/>
      <c r="G32" s="69"/>
      <c r="H32" s="70"/>
      <c r="I32" s="65"/>
      <c r="J32" s="2"/>
    </row>
    <row r="33" spans="1:11" ht="16.5" thickBot="1" x14ac:dyDescent="0.3">
      <c r="A33" s="61"/>
      <c r="B33" s="4"/>
      <c r="C33" s="71"/>
      <c r="D33" s="72"/>
      <c r="E33" s="71"/>
      <c r="F33" s="72"/>
      <c r="G33" s="36"/>
      <c r="H33" s="37"/>
      <c r="I33" s="66"/>
      <c r="J33" s="5"/>
      <c r="K33" s="5" t="s">
        <v>19</v>
      </c>
    </row>
    <row r="34" spans="1:11" ht="15.75" x14ac:dyDescent="0.25">
      <c r="A34" s="6" t="s">
        <v>3</v>
      </c>
      <c r="B34" s="38"/>
      <c r="C34" s="40"/>
      <c r="D34" s="41"/>
      <c r="E34" s="42"/>
      <c r="F34" s="41"/>
      <c r="G34" s="43"/>
      <c r="H34" s="44"/>
      <c r="I34" s="7" t="str">
        <f>"Classement : "&amp;J34</f>
        <v>Classement : 2</v>
      </c>
      <c r="J34" s="5">
        <f>RANK(K34,$K$34:$K$45,0)</f>
        <v>2</v>
      </c>
      <c r="K34" s="13">
        <f>J35*100000+J36</f>
        <v>400001</v>
      </c>
    </row>
    <row r="35" spans="1:11" ht="21" x14ac:dyDescent="0.35">
      <c r="A35" s="6">
        <f>B32</f>
        <v>0</v>
      </c>
      <c r="B35" s="39"/>
      <c r="C35" s="8">
        <v>7</v>
      </c>
      <c r="D35" s="9">
        <v>2</v>
      </c>
      <c r="E35" s="9">
        <v>5</v>
      </c>
      <c r="F35" s="10">
        <v>7</v>
      </c>
      <c r="G35" s="11">
        <v>6</v>
      </c>
      <c r="H35" s="11">
        <v>8</v>
      </c>
      <c r="I35" s="12" t="str">
        <f>CONCATENATE("Points : ",SUM(C36,G36,E36))</f>
        <v>Points : 4</v>
      </c>
      <c r="J35" s="13">
        <f>C36+E36+G36</f>
        <v>4</v>
      </c>
      <c r="K35" s="20"/>
    </row>
    <row r="36" spans="1:11" ht="16.5" thickBot="1" x14ac:dyDescent="0.3">
      <c r="A36" s="14">
        <f>B33</f>
        <v>0</v>
      </c>
      <c r="B36" s="39"/>
      <c r="C36" s="15">
        <f>IF(C35&gt;D35,2,1)</f>
        <v>2</v>
      </c>
      <c r="D36" s="16">
        <f>C35-D35</f>
        <v>5</v>
      </c>
      <c r="E36" s="17">
        <f>IF(E35&gt;F35,2,1)</f>
        <v>1</v>
      </c>
      <c r="F36" s="16">
        <f>E35-F35</f>
        <v>-2</v>
      </c>
      <c r="G36" s="18">
        <f>IF(G35&gt;H35,2,1)</f>
        <v>1</v>
      </c>
      <c r="H36" s="18">
        <f>G35-H35</f>
        <v>-2</v>
      </c>
      <c r="I36" s="19" t="str">
        <f>CONCATENATE("Points average : ",SUM(F36,H36))</f>
        <v>Points average : -4</v>
      </c>
      <c r="J36" s="74">
        <f>D36+F36+H36</f>
        <v>1</v>
      </c>
      <c r="K36" s="5"/>
    </row>
    <row r="37" spans="1:11" ht="15.75" x14ac:dyDescent="0.25">
      <c r="A37" s="21" t="s">
        <v>4</v>
      </c>
      <c r="B37" s="45" t="s">
        <v>2</v>
      </c>
      <c r="C37" s="46"/>
      <c r="D37" s="46"/>
      <c r="E37" s="49"/>
      <c r="F37" s="50"/>
      <c r="G37" s="22"/>
      <c r="H37" s="22"/>
      <c r="I37" s="7" t="str">
        <f>"Classement : "&amp;J37</f>
        <v>Classement : 3</v>
      </c>
      <c r="J37" s="5">
        <f>RANK(K37,$K$34:$K$45,0)</f>
        <v>3</v>
      </c>
      <c r="K37" s="13">
        <f>J38*100000+J39</f>
        <v>399997</v>
      </c>
    </row>
    <row r="38" spans="1:11" ht="21" x14ac:dyDescent="0.25">
      <c r="A38" s="23">
        <f>C32</f>
        <v>0</v>
      </c>
      <c r="B38" s="45"/>
      <c r="C38" s="46"/>
      <c r="D38" s="46"/>
      <c r="E38" s="24">
        <v>7</v>
      </c>
      <c r="F38" s="25">
        <v>2</v>
      </c>
      <c r="G38" s="10">
        <v>4</v>
      </c>
      <c r="H38" s="10">
        <v>7</v>
      </c>
      <c r="I38" s="12" t="str">
        <f>CONCATENATE("Points : ",SUM(E39,G39,IF(C36=1,2,1)))</f>
        <v>Points : 4</v>
      </c>
      <c r="J38" s="13">
        <f>E39+G39+IF(C36=1,2,1)</f>
        <v>4</v>
      </c>
      <c r="K38" s="28"/>
    </row>
    <row r="39" spans="1:11" ht="16.5" thickBot="1" x14ac:dyDescent="0.3">
      <c r="A39" s="14">
        <f>C33</f>
        <v>0</v>
      </c>
      <c r="B39" s="45"/>
      <c r="C39" s="46"/>
      <c r="D39" s="46"/>
      <c r="E39" s="15">
        <f>IF(E38&gt;F38,2,1)</f>
        <v>2</v>
      </c>
      <c r="F39" s="16">
        <f>E38-F38</f>
        <v>5</v>
      </c>
      <c r="G39" s="26">
        <f>IF(G38&gt;H38,2,1)</f>
        <v>1</v>
      </c>
      <c r="H39" s="26">
        <f>G38-H38</f>
        <v>-3</v>
      </c>
      <c r="I39" s="27" t="str">
        <f>CONCATENATE("Points average : ",F39+H39-D36)</f>
        <v>Points average : -3</v>
      </c>
      <c r="J39" s="13">
        <f>F39+H39-D36</f>
        <v>-3</v>
      </c>
      <c r="K39" s="5"/>
    </row>
    <row r="40" spans="1:11" ht="15.75" x14ac:dyDescent="0.25">
      <c r="A40" s="21" t="s">
        <v>5</v>
      </c>
      <c r="B40" s="45"/>
      <c r="C40" s="46"/>
      <c r="D40" s="46"/>
      <c r="E40" s="51"/>
      <c r="F40" s="51"/>
      <c r="G40" s="30"/>
      <c r="H40" s="31"/>
      <c r="I40" s="7" t="str">
        <f>"Classement : "&amp;J40</f>
        <v>Classement : 4</v>
      </c>
      <c r="J40" s="5">
        <f>RANK(K40,$K$34:$K$45,0)</f>
        <v>4</v>
      </c>
      <c r="K40" s="13">
        <f>J41*100000+J42</f>
        <v>399992</v>
      </c>
    </row>
    <row r="41" spans="1:11" ht="21" x14ac:dyDescent="0.25">
      <c r="A41" s="23">
        <f>E32</f>
        <v>0</v>
      </c>
      <c r="B41" s="45"/>
      <c r="C41" s="46"/>
      <c r="D41" s="46"/>
      <c r="E41" s="52"/>
      <c r="F41" s="52"/>
      <c r="G41" s="32">
        <v>2</v>
      </c>
      <c r="H41" s="9">
        <v>7</v>
      </c>
      <c r="I41" s="12" t="str">
        <f>CONCATENATE("Points : ",SUM(G42,IF(E39=1,2,1),IF(E36=1,2,1)))</f>
        <v>Points : 4</v>
      </c>
      <c r="J41" s="13">
        <f>G42+IF(E39=1,2,1)+IF(E36=1,2,1)</f>
        <v>4</v>
      </c>
      <c r="K41" s="28"/>
    </row>
    <row r="42" spans="1:11" ht="16.5" thickBot="1" x14ac:dyDescent="0.3">
      <c r="A42" s="29">
        <f>E33</f>
        <v>0</v>
      </c>
      <c r="B42" s="45"/>
      <c r="C42" s="46"/>
      <c r="D42" s="46"/>
      <c r="E42" s="52"/>
      <c r="F42" s="52"/>
      <c r="G42" s="15">
        <f>IF(G41&gt;H41,2,1)</f>
        <v>1</v>
      </c>
      <c r="H42" s="33">
        <f>G41-H41</f>
        <v>-5</v>
      </c>
      <c r="I42" s="34" t="str">
        <f>CONCATENATE("Points average : ",H42-F39-F36)</f>
        <v>Points average : -8</v>
      </c>
      <c r="J42" s="13">
        <f>H42-F39-F36</f>
        <v>-8</v>
      </c>
      <c r="K42" s="5"/>
    </row>
    <row r="43" spans="1:11" ht="15.75" x14ac:dyDescent="0.25">
      <c r="A43" s="21" t="s">
        <v>6</v>
      </c>
      <c r="B43" s="45"/>
      <c r="C43" s="46"/>
      <c r="D43" s="46"/>
      <c r="E43" s="53"/>
      <c r="F43" s="53"/>
      <c r="G43" s="55"/>
      <c r="H43" s="56"/>
      <c r="I43" s="7" t="str">
        <f>"Classement : "&amp;J43</f>
        <v>Classement : 1</v>
      </c>
      <c r="J43" s="5">
        <f>RANK(K43,$K$34:$K$45,0)</f>
        <v>1</v>
      </c>
      <c r="K43" s="5">
        <f>J44*100000+J45</f>
        <v>600010</v>
      </c>
    </row>
    <row r="44" spans="1:11" ht="15.75" x14ac:dyDescent="0.25">
      <c r="A44" s="23">
        <f>G32</f>
        <v>0</v>
      </c>
      <c r="B44" s="45"/>
      <c r="C44" s="46"/>
      <c r="D44" s="46"/>
      <c r="E44" s="53"/>
      <c r="F44" s="53"/>
      <c r="G44" s="55"/>
      <c r="H44" s="56"/>
      <c r="I44" s="12" t="str">
        <f>CONCATENATE("Points : ",SUM(IF(G36=1,2,1),IF(G42=1,2,1),IF(G39=1,2,1)))</f>
        <v>Points : 6</v>
      </c>
      <c r="J44" s="5">
        <f>IF(G42=1,2,1)+IF(G39=1,2,1)+IF(G36=1,2,1)</f>
        <v>6</v>
      </c>
      <c r="K44" s="35"/>
    </row>
    <row r="45" spans="1:11" ht="16.5" thickBot="1" x14ac:dyDescent="0.3">
      <c r="A45" s="14">
        <f>G33</f>
        <v>0</v>
      </c>
      <c r="B45" s="47"/>
      <c r="C45" s="48"/>
      <c r="D45" s="48"/>
      <c r="E45" s="54"/>
      <c r="F45" s="54"/>
      <c r="G45" s="57"/>
      <c r="H45" s="58"/>
      <c r="I45" s="19" t="str">
        <f>CONCATENATE("Points average : ",-H42-H39-H36)</f>
        <v>Points average : 10</v>
      </c>
      <c r="J45" s="5">
        <f>-H42-H39-H36</f>
        <v>10</v>
      </c>
      <c r="K45" s="5"/>
    </row>
  </sheetData>
  <mergeCells count="20">
    <mergeCell ref="A31:A33"/>
    <mergeCell ref="C31:D31"/>
    <mergeCell ref="E31:F31"/>
    <mergeCell ref="G31:H31"/>
    <mergeCell ref="I31:I33"/>
    <mergeCell ref="C32:D32"/>
    <mergeCell ref="E32:F32"/>
    <mergeCell ref="G32:H32"/>
    <mergeCell ref="C33:D33"/>
    <mergeCell ref="E33:F33"/>
    <mergeCell ref="B37:D45"/>
    <mergeCell ref="E37:F37"/>
    <mergeCell ref="E40:F42"/>
    <mergeCell ref="E43:F45"/>
    <mergeCell ref="G43:H45"/>
    <mergeCell ref="G33:H33"/>
    <mergeCell ref="B34:B36"/>
    <mergeCell ref="C34:D34"/>
    <mergeCell ref="E34:F34"/>
    <mergeCell ref="G34:H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Bastide</dc:creator>
  <cp:lastModifiedBy>LE GOUX Guillaume</cp:lastModifiedBy>
  <dcterms:created xsi:type="dcterms:W3CDTF">2019-08-29T13:31:57Z</dcterms:created>
  <dcterms:modified xsi:type="dcterms:W3CDTF">2019-08-29T14:04:49Z</dcterms:modified>
</cp:coreProperties>
</file>