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60" yWindow="75" windowWidth="18915" windowHeight="8505"/>
  </bookViews>
  <sheets>
    <sheet name="Feuil1" sheetId="1" r:id="rId1"/>
  </sheets>
  <functionGroups builtInGroupCount="17"/>
  <calcPr calcId="145621"/>
</workbook>
</file>

<file path=xl/calcChain.xml><?xml version="1.0" encoding="utf-8"?>
<calcChain xmlns="http://schemas.openxmlformats.org/spreadsheetml/2006/main">
  <c r="C5" i="1" l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4" i="1"/>
  <c r="I32" i="1"/>
  <c r="H32" i="1"/>
  <c r="G32" i="1"/>
  <c r="I29" i="1"/>
  <c r="M23" i="1"/>
  <c r="N23" i="1" s="1"/>
  <c r="M22" i="1"/>
  <c r="N22" i="1" s="1"/>
  <c r="M21" i="1"/>
  <c r="N21" i="1" s="1"/>
  <c r="M20" i="1"/>
  <c r="N20" i="1" s="1"/>
  <c r="M19" i="1"/>
  <c r="N19" i="1" s="1"/>
  <c r="M18" i="1"/>
  <c r="N18" i="1" s="1"/>
  <c r="M17" i="1"/>
  <c r="N17" i="1" s="1"/>
  <c r="M16" i="1"/>
  <c r="N16" i="1" s="1"/>
  <c r="M15" i="1"/>
  <c r="N15" i="1" s="1"/>
  <c r="M14" i="1"/>
  <c r="N14" i="1" s="1"/>
  <c r="M13" i="1"/>
  <c r="N13" i="1" s="1"/>
  <c r="M12" i="1"/>
  <c r="N12" i="1" s="1"/>
  <c r="M11" i="1"/>
  <c r="N11" i="1" s="1"/>
  <c r="M10" i="1"/>
  <c r="N10" i="1" s="1"/>
  <c r="D4" i="1" a="1"/>
  <c r="A4" i="1" a="1"/>
  <c r="D11" i="1" l="1"/>
  <c r="E11" i="1" s="1"/>
  <c r="D4" i="1"/>
  <c r="E4" i="1" s="1"/>
  <c r="D8" i="1"/>
  <c r="E8" i="1" s="1"/>
  <c r="D12" i="1"/>
  <c r="E12" i="1" s="1"/>
  <c r="D16" i="1"/>
  <c r="E16" i="1" s="1"/>
  <c r="D20" i="1"/>
  <c r="E20" i="1" s="1"/>
  <c r="D19" i="1"/>
  <c r="E19" i="1" s="1"/>
  <c r="D5" i="1"/>
  <c r="E5" i="1" s="1"/>
  <c r="D9" i="1"/>
  <c r="E9" i="1" s="1"/>
  <c r="D13" i="1"/>
  <c r="E13" i="1" s="1"/>
  <c r="D17" i="1"/>
  <c r="E17" i="1" s="1"/>
  <c r="D21" i="1"/>
  <c r="E21" i="1" s="1"/>
  <c r="D15" i="1"/>
  <c r="E15" i="1" s="1"/>
  <c r="D6" i="1"/>
  <c r="E6" i="1" s="1"/>
  <c r="D10" i="1"/>
  <c r="E10" i="1" s="1"/>
  <c r="D14" i="1"/>
  <c r="E14" i="1" s="1"/>
  <c r="D18" i="1"/>
  <c r="E18" i="1" s="1"/>
  <c r="D22" i="1"/>
  <c r="E22" i="1" s="1"/>
  <c r="D7" i="1"/>
  <c r="E7" i="1" s="1"/>
  <c r="D23" i="1"/>
  <c r="E23" i="1" s="1"/>
  <c r="A5" i="1"/>
  <c r="A9" i="1"/>
  <c r="A13" i="1"/>
  <c r="A17" i="1"/>
  <c r="A21" i="1"/>
  <c r="A10" i="1"/>
  <c r="A14" i="1"/>
  <c r="A18" i="1"/>
  <c r="A22" i="1"/>
  <c r="A7" i="1"/>
  <c r="A11" i="1"/>
  <c r="A15" i="1"/>
  <c r="A19" i="1"/>
  <c r="A23" i="1"/>
  <c r="A4" i="1"/>
  <c r="A8" i="1"/>
  <c r="A12" i="1"/>
  <c r="A16" i="1"/>
  <c r="A20" i="1"/>
  <c r="A6" i="1"/>
  <c r="M9" i="1"/>
  <c r="N9" i="1" s="1"/>
  <c r="M8" i="1"/>
  <c r="N8" i="1" s="1"/>
  <c r="M7" i="1"/>
  <c r="N7" i="1" s="1"/>
  <c r="M6" i="1"/>
  <c r="N6" i="1" s="1"/>
  <c r="M5" i="1"/>
  <c r="N5" i="1" s="1"/>
  <c r="M4" i="1"/>
  <c r="N4" i="1" s="1"/>
</calcChain>
</file>

<file path=xl/sharedStrings.xml><?xml version="1.0" encoding="utf-8"?>
<sst xmlns="http://schemas.openxmlformats.org/spreadsheetml/2006/main" count="95" uniqueCount="68">
  <si>
    <t>MANCHON ALU 50 mm²</t>
  </si>
  <si>
    <t>001680095</t>
  </si>
  <si>
    <t>MANCHON ALU 95 mm²</t>
  </si>
  <si>
    <t>001680150</t>
  </si>
  <si>
    <t>MANCHON ALU 150 mm²</t>
  </si>
  <si>
    <t>001680240</t>
  </si>
  <si>
    <t>MANCHON ALU 240 mm²</t>
  </si>
  <si>
    <t>001680900</t>
  </si>
  <si>
    <t>MANCH.  SERRAGE 95-240mm²</t>
  </si>
  <si>
    <t>001681025</t>
  </si>
  <si>
    <t>COSSE MT CUIVRE 25 mm²</t>
  </si>
  <si>
    <t>REFERENCE</t>
  </si>
  <si>
    <t>DESIGNATION</t>
  </si>
  <si>
    <t>PRIX PUBLIC</t>
  </si>
  <si>
    <t>MAX</t>
  </si>
  <si>
    <t>Prix HT MAX</t>
  </si>
  <si>
    <t>Prix HT MAX +3</t>
  </si>
  <si>
    <t>MAX + 3</t>
  </si>
  <si>
    <t>U500V</t>
  </si>
  <si>
    <t>U500 V</t>
  </si>
  <si>
    <t>061000151</t>
  </si>
  <si>
    <t>CABLE U500V 1,5 ROUGE</t>
  </si>
  <si>
    <t>061000152</t>
  </si>
  <si>
    <t>CABLE U500V 1,5 BLEU</t>
  </si>
  <si>
    <t>061000153</t>
  </si>
  <si>
    <t>CABLE U500V 1,5 JAUNE</t>
  </si>
  <si>
    <t>061000154</t>
  </si>
  <si>
    <t>CABLE U500V 1,5 NOIR</t>
  </si>
  <si>
    <t>061000155</t>
  </si>
  <si>
    <t>CABLE U500V 1,5 VERT/JAUNE</t>
  </si>
  <si>
    <t>061000251</t>
  </si>
  <si>
    <t>CABLE U500V 2,5 ROUGE</t>
  </si>
  <si>
    <t>061000252</t>
  </si>
  <si>
    <t>CABLE U500V 2,5 BLEU</t>
  </si>
  <si>
    <t>061000253</t>
  </si>
  <si>
    <t>CABLE U500V 2,5 JAUNE</t>
  </si>
  <si>
    <t>061000254</t>
  </si>
  <si>
    <t>CABLE U500V 2,5 NOIR</t>
  </si>
  <si>
    <t>061000255</t>
  </si>
  <si>
    <t>CABLE U500V 2.5 VERT/JAUNE</t>
  </si>
  <si>
    <t>061000401</t>
  </si>
  <si>
    <t>CABLE U500V 4 ROUGE</t>
  </si>
  <si>
    <t>061000402</t>
  </si>
  <si>
    <t>CABLE U500V 4 BLEU</t>
  </si>
  <si>
    <t>061000403</t>
  </si>
  <si>
    <t>CABLE U500V 4 JAUNE</t>
  </si>
  <si>
    <t>061000404</t>
  </si>
  <si>
    <t>CABLE U500V 4 NOIR</t>
  </si>
  <si>
    <t>REMISE 1</t>
  </si>
  <si>
    <t xml:space="preserve"> REMISE 2</t>
  </si>
  <si>
    <t>REMISE 3</t>
  </si>
  <si>
    <t>MANCHON</t>
  </si>
  <si>
    <t>COSSE</t>
  </si>
  <si>
    <t xml:space="preserve">&lt;--- Cellule recherchée (Liste déroulante) </t>
  </si>
  <si>
    <t>Ligne produit</t>
  </si>
  <si>
    <t>Manchon</t>
  </si>
  <si>
    <t>Cosse</t>
  </si>
  <si>
    <t xml:space="preserve">&lt;--- condition de choix
par ligne de produit </t>
  </si>
  <si>
    <t>SI j'appui sur une condition"F31:F33", il m'affiche seulement les désignations de la ligne produit dans la cellule recherchée "B29"</t>
  </si>
  <si>
    <t>&lt;--- Résultat</t>
  </si>
  <si>
    <t>&lt;--- Afficher la REFERENCE de la désignation de la cellule "B29"</t>
  </si>
  <si>
    <t>Saisir la REFERENCE ---&gt;</t>
  </si>
  <si>
    <t>&lt;--- Afficher la désignation de la REFERENCE cellule C35</t>
  </si>
  <si>
    <t>Aller à</t>
  </si>
  <si>
    <t>&lt;--- Si j'appui sur (Aller à) il pointe directement la cellule dans le tableau du résultat de 
la liste déroulante "B29"</t>
  </si>
  <si>
    <t>FORMULAIRE DE RECHERCHE TARIF</t>
  </si>
  <si>
    <t>Selection du type de produits</t>
  </si>
  <si>
    <t>Tous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</si>
</sst>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indexed="8"/>
      <name val="ARIAL"/>
      <family val="2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rgb="FFFF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 vertical="center"/>
    </xf>
    <xf numFmtId="0" fontId="0" fillId="0" borderId="0" xfId="0" applyFill="1"/>
    <xf numFmtId="0" fontId="0" fillId="3" borderId="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2" fontId="3" fillId="0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0" borderId="0" xfId="0" applyBorder="1" applyAlignment="1">
      <alignment vertical="top"/>
    </xf>
    <xf numFmtId="4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0" fillId="0" borderId="1" xfId="0" quotePrefix="1" applyBorder="1" applyAlignment="1">
      <alignment horizontal="center"/>
    </xf>
    <xf numFmtId="0" fontId="0" fillId="0" borderId="1" xfId="0" applyBorder="1" applyAlignment="1"/>
    <xf numFmtId="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0" fillId="3" borderId="0" xfId="0" applyFill="1" applyAlignment="1">
      <alignment wrapText="1"/>
    </xf>
    <xf numFmtId="0" fontId="0" fillId="3" borderId="0" xfId="0" applyFill="1" applyBorder="1"/>
    <xf numFmtId="0" fontId="0" fillId="0" borderId="4" xfId="0" applyFill="1" applyBorder="1"/>
    <xf numFmtId="0" fontId="0" fillId="3" borderId="3" xfId="0" applyFill="1" applyBorder="1"/>
    <xf numFmtId="0" fontId="0" fillId="3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1" xfId="0" applyBorder="1" applyAlignment="1">
      <alignment horizontal="left"/>
    </xf>
    <xf numFmtId="0" fontId="0" fillId="0" borderId="1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0" fillId="3" borderId="3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24653</xdr:colOff>
      <xdr:row>29</xdr:row>
      <xdr:rowOff>49306</xdr:rowOff>
    </xdr:from>
    <xdr:to>
      <xdr:col>12</xdr:col>
      <xdr:colOff>405653</xdr:colOff>
      <xdr:row>31</xdr:row>
      <xdr:rowOff>39781</xdr:rowOff>
    </xdr:to>
    <xdr:sp macro="" textlink="">
      <xdr:nvSpPr>
        <xdr:cNvPr id="2" name="Bulle ronde 1"/>
        <xdr:cNvSpPr/>
      </xdr:nvSpPr>
      <xdr:spPr>
        <a:xfrm>
          <a:off x="12283888" y="5831541"/>
          <a:ext cx="381000" cy="382681"/>
        </a:xfrm>
        <a:prstGeom prst="wedgeEllipseCallou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600" b="1">
              <a:solidFill>
                <a:srgbClr val="FF0000"/>
              </a:solidFill>
            </a:rPr>
            <a:t>1</a:t>
          </a:r>
        </a:p>
      </xdr:txBody>
    </xdr:sp>
    <xdr:clientData/>
  </xdr:twoCellAnchor>
  <xdr:twoCellAnchor>
    <xdr:from>
      <xdr:col>6</xdr:col>
      <xdr:colOff>1466850</xdr:colOff>
      <xdr:row>25</xdr:row>
      <xdr:rowOff>171450</xdr:rowOff>
    </xdr:from>
    <xdr:to>
      <xdr:col>6</xdr:col>
      <xdr:colOff>1847850</xdr:colOff>
      <xdr:row>27</xdr:row>
      <xdr:rowOff>171450</xdr:rowOff>
    </xdr:to>
    <xdr:sp macro="" textlink="">
      <xdr:nvSpPr>
        <xdr:cNvPr id="3" name="Bulle ronde 2"/>
        <xdr:cNvSpPr/>
      </xdr:nvSpPr>
      <xdr:spPr>
        <a:xfrm>
          <a:off x="2343150" y="4933950"/>
          <a:ext cx="381000" cy="381000"/>
        </a:xfrm>
        <a:prstGeom prst="wedgeEllipseCallou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600" b="1">
              <a:solidFill>
                <a:srgbClr val="FF0000"/>
              </a:solidFill>
            </a:rPr>
            <a:t>2</a:t>
          </a:r>
        </a:p>
      </xdr:txBody>
    </xdr:sp>
    <xdr:clientData/>
  </xdr:twoCellAnchor>
  <xdr:twoCellAnchor>
    <xdr:from>
      <xdr:col>8</xdr:col>
      <xdr:colOff>495300</xdr:colOff>
      <xdr:row>25</xdr:row>
      <xdr:rowOff>171450</xdr:rowOff>
    </xdr:from>
    <xdr:to>
      <xdr:col>8</xdr:col>
      <xdr:colOff>876300</xdr:colOff>
      <xdr:row>27</xdr:row>
      <xdr:rowOff>171450</xdr:rowOff>
    </xdr:to>
    <xdr:sp macro="" textlink="">
      <xdr:nvSpPr>
        <xdr:cNvPr id="4" name="Bulle ronde 3"/>
        <xdr:cNvSpPr/>
      </xdr:nvSpPr>
      <xdr:spPr>
        <a:xfrm>
          <a:off x="5810250" y="4933950"/>
          <a:ext cx="381000" cy="381000"/>
        </a:xfrm>
        <a:prstGeom prst="wedgeEllipseCallou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600" b="1">
              <a:solidFill>
                <a:srgbClr val="FF0000"/>
              </a:solidFill>
            </a:rPr>
            <a:t>3</a:t>
          </a:r>
        </a:p>
      </xdr:txBody>
    </xdr:sp>
    <xdr:clientData/>
  </xdr:twoCellAnchor>
  <xdr:twoCellAnchor>
    <xdr:from>
      <xdr:col>7</xdr:col>
      <xdr:colOff>447675</xdr:colOff>
      <xdr:row>28</xdr:row>
      <xdr:rowOff>295275</xdr:rowOff>
    </xdr:from>
    <xdr:to>
      <xdr:col>7</xdr:col>
      <xdr:colOff>828675</xdr:colOff>
      <xdr:row>30</xdr:row>
      <xdr:rowOff>161925</xdr:rowOff>
    </xdr:to>
    <xdr:sp macro="" textlink="">
      <xdr:nvSpPr>
        <xdr:cNvPr id="5" name="Bulle ronde 4"/>
        <xdr:cNvSpPr/>
      </xdr:nvSpPr>
      <xdr:spPr>
        <a:xfrm>
          <a:off x="3181350" y="5629275"/>
          <a:ext cx="381000" cy="381000"/>
        </a:xfrm>
        <a:prstGeom prst="wedgeEllipseCallou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600" b="1">
              <a:solidFill>
                <a:srgbClr val="FF0000"/>
              </a:solidFill>
            </a:rPr>
            <a:t>4</a:t>
          </a:r>
        </a:p>
      </xdr:txBody>
    </xdr:sp>
    <xdr:clientData/>
  </xdr:twoCellAnchor>
  <xdr:twoCellAnchor>
    <xdr:from>
      <xdr:col>13</xdr:col>
      <xdr:colOff>533400</xdr:colOff>
      <xdr:row>28</xdr:row>
      <xdr:rowOff>257175</xdr:rowOff>
    </xdr:from>
    <xdr:to>
      <xdr:col>14</xdr:col>
      <xdr:colOff>152400</xdr:colOff>
      <xdr:row>30</xdr:row>
      <xdr:rowOff>123825</xdr:rowOff>
    </xdr:to>
    <xdr:sp macro="" textlink="">
      <xdr:nvSpPr>
        <xdr:cNvPr id="6" name="Bulle ronde 5"/>
        <xdr:cNvSpPr/>
      </xdr:nvSpPr>
      <xdr:spPr>
        <a:xfrm>
          <a:off x="10515600" y="5591175"/>
          <a:ext cx="381000" cy="381000"/>
        </a:xfrm>
        <a:prstGeom prst="wedgeEllipseCallou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600" b="1">
              <a:solidFill>
                <a:srgbClr val="FF0000"/>
              </a:solidFill>
            </a:rPr>
            <a:t>5</a:t>
          </a:r>
        </a:p>
      </xdr:txBody>
    </xdr:sp>
    <xdr:clientData/>
  </xdr:twoCellAnchor>
  <xdr:twoCellAnchor>
    <xdr:from>
      <xdr:col>11</xdr:col>
      <xdr:colOff>19050</xdr:colOff>
      <xdr:row>34</xdr:row>
      <xdr:rowOff>47625</xdr:rowOff>
    </xdr:from>
    <xdr:to>
      <xdr:col>11</xdr:col>
      <xdr:colOff>400050</xdr:colOff>
      <xdr:row>36</xdr:row>
      <xdr:rowOff>38100</xdr:rowOff>
    </xdr:to>
    <xdr:sp macro="" textlink="">
      <xdr:nvSpPr>
        <xdr:cNvPr id="7" name="Bulle ronde 6"/>
        <xdr:cNvSpPr/>
      </xdr:nvSpPr>
      <xdr:spPr>
        <a:xfrm>
          <a:off x="7800975" y="7734300"/>
          <a:ext cx="381000" cy="381000"/>
        </a:xfrm>
        <a:prstGeom prst="wedgeEllipseCallou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600" b="1">
              <a:solidFill>
                <a:srgbClr val="FF0000"/>
              </a:solidFill>
            </a:rPr>
            <a:t>1</a:t>
          </a:r>
        </a:p>
      </xdr:txBody>
    </xdr:sp>
    <xdr:clientData/>
  </xdr:twoCellAnchor>
  <xdr:twoCellAnchor>
    <xdr:from>
      <xdr:col>7</xdr:col>
      <xdr:colOff>342900</xdr:colOff>
      <xdr:row>33</xdr:row>
      <xdr:rowOff>504825</xdr:rowOff>
    </xdr:from>
    <xdr:to>
      <xdr:col>7</xdr:col>
      <xdr:colOff>723900</xdr:colOff>
      <xdr:row>34</xdr:row>
      <xdr:rowOff>9525</xdr:rowOff>
    </xdr:to>
    <xdr:sp macro="" textlink="">
      <xdr:nvSpPr>
        <xdr:cNvPr id="9" name="Bulle ronde 8"/>
        <xdr:cNvSpPr/>
      </xdr:nvSpPr>
      <xdr:spPr>
        <a:xfrm>
          <a:off x="3076575" y="7315200"/>
          <a:ext cx="381000" cy="381000"/>
        </a:xfrm>
        <a:prstGeom prst="wedgeEllipseCallou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600" b="1">
              <a:solidFill>
                <a:srgbClr val="FF0000"/>
              </a:solidFill>
            </a:rPr>
            <a:t>2</a:t>
          </a:r>
        </a:p>
      </xdr:txBody>
    </xdr:sp>
    <xdr:clientData/>
  </xdr:twoCellAnchor>
  <xdr:twoCellAnchor>
    <xdr:from>
      <xdr:col>9</xdr:col>
      <xdr:colOff>123825</xdr:colOff>
      <xdr:row>33</xdr:row>
      <xdr:rowOff>466725</xdr:rowOff>
    </xdr:from>
    <xdr:to>
      <xdr:col>9</xdr:col>
      <xdr:colOff>504825</xdr:colOff>
      <xdr:row>33</xdr:row>
      <xdr:rowOff>847725</xdr:rowOff>
    </xdr:to>
    <xdr:sp macro="" textlink="">
      <xdr:nvSpPr>
        <xdr:cNvPr id="10" name="Bulle ronde 9"/>
        <xdr:cNvSpPr/>
      </xdr:nvSpPr>
      <xdr:spPr>
        <a:xfrm>
          <a:off x="6381750" y="7277100"/>
          <a:ext cx="381000" cy="381000"/>
        </a:xfrm>
        <a:prstGeom prst="wedgeEllipseCallou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600" b="1">
              <a:solidFill>
                <a:srgbClr val="FF0000"/>
              </a:solidFill>
            </a:rPr>
            <a:t>3</a:t>
          </a:r>
        </a:p>
      </xdr:txBody>
    </xdr:sp>
    <xdr:clientData/>
  </xdr:twoCellAnchor>
  <xdr:twoCellAnchor>
    <xdr:from>
      <xdr:col>7</xdr:col>
      <xdr:colOff>466725</xdr:colOff>
      <xdr:row>35</xdr:row>
      <xdr:rowOff>171450</xdr:rowOff>
    </xdr:from>
    <xdr:to>
      <xdr:col>7</xdr:col>
      <xdr:colOff>847725</xdr:colOff>
      <xdr:row>37</xdr:row>
      <xdr:rowOff>161925</xdr:rowOff>
    </xdr:to>
    <xdr:sp macro="" textlink="">
      <xdr:nvSpPr>
        <xdr:cNvPr id="11" name="Bulle ronde 10"/>
        <xdr:cNvSpPr/>
      </xdr:nvSpPr>
      <xdr:spPr>
        <a:xfrm>
          <a:off x="3200400" y="8058150"/>
          <a:ext cx="381000" cy="381000"/>
        </a:xfrm>
        <a:prstGeom prst="wedgeEllipseCallou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600" b="1">
              <a:solidFill>
                <a:srgbClr val="FF0000"/>
              </a:solidFill>
            </a:rPr>
            <a:t>4</a:t>
          </a:r>
        </a:p>
      </xdr:txBody>
    </xdr:sp>
    <xdr:clientData/>
  </xdr:twoCellAnchor>
  <xdr:twoCellAnchor>
    <xdr:from>
      <xdr:col>13</xdr:col>
      <xdr:colOff>428625</xdr:colOff>
      <xdr:row>34</xdr:row>
      <xdr:rowOff>142875</xdr:rowOff>
    </xdr:from>
    <xdr:to>
      <xdr:col>14</xdr:col>
      <xdr:colOff>47625</xdr:colOff>
      <xdr:row>36</xdr:row>
      <xdr:rowOff>133350</xdr:rowOff>
    </xdr:to>
    <xdr:sp macro="" textlink="">
      <xdr:nvSpPr>
        <xdr:cNvPr id="12" name="Bulle ronde 11"/>
        <xdr:cNvSpPr/>
      </xdr:nvSpPr>
      <xdr:spPr>
        <a:xfrm>
          <a:off x="10410825" y="7829550"/>
          <a:ext cx="381000" cy="381000"/>
        </a:xfrm>
        <a:prstGeom prst="wedgeEllipseCallou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600" b="1">
              <a:solidFill>
                <a:srgbClr val="FF0000"/>
              </a:solidFill>
            </a:rPr>
            <a:t>5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19050</xdr:colOff>
          <xdr:row>31</xdr:row>
          <xdr:rowOff>19050</xdr:rowOff>
        </xdr:from>
        <xdr:to>
          <xdr:col>13</xdr:col>
          <xdr:colOff>752475</xdr:colOff>
          <xdr:row>31</xdr:row>
          <xdr:rowOff>552450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Aller à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P42"/>
  <sheetViews>
    <sheetView tabSelected="1" zoomScale="85" zoomScaleNormal="85" workbookViewId="0"/>
  </sheetViews>
  <sheetFormatPr baseColWidth="10" defaultRowHeight="15" x14ac:dyDescent="0.25"/>
  <cols>
    <col min="6" max="6" width="13.140625" bestFit="1" customWidth="1"/>
    <col min="7" max="7" width="27.85546875" style="1" bestFit="1" customWidth="1"/>
    <col min="8" max="8" width="38.7109375" bestFit="1" customWidth="1"/>
    <col min="9" max="9" width="14.140625" bestFit="1" customWidth="1"/>
    <col min="12" max="12" width="21.5703125" bestFit="1" customWidth="1"/>
    <col min="13" max="13" width="11.42578125" style="1"/>
    <col min="15" max="15" width="48.7109375" customWidth="1"/>
  </cols>
  <sheetData>
    <row r="3" spans="1:14" x14ac:dyDescent="0.25">
      <c r="B3" t="s">
        <v>67</v>
      </c>
      <c r="F3" s="3" t="s">
        <v>54</v>
      </c>
      <c r="G3" s="3" t="s">
        <v>11</v>
      </c>
      <c r="H3" s="3" t="s">
        <v>12</v>
      </c>
      <c r="I3" s="3" t="s">
        <v>13</v>
      </c>
      <c r="J3" s="3" t="s">
        <v>48</v>
      </c>
      <c r="K3" s="3" t="s">
        <v>49</v>
      </c>
      <c r="L3" s="3" t="s">
        <v>50</v>
      </c>
      <c r="M3" s="16" t="s">
        <v>14</v>
      </c>
      <c r="N3" s="16" t="s">
        <v>17</v>
      </c>
    </row>
    <row r="4" spans="1:14" x14ac:dyDescent="0.25">
      <c r="A4" t="str">
        <f t="array" ref="A4:A23">sansdoublons(F4:F23)</f>
        <v>Manchon</v>
      </c>
      <c r="B4" t="str">
        <f>IF(A4=0,"",A4)</f>
        <v>Manchon</v>
      </c>
      <c r="C4" t="str">
        <f>IF($K$32="Tous",H4,IF($K$32=F4,H4,""))</f>
        <v/>
      </c>
      <c r="D4" t="str">
        <f t="array" ref="D4:D23">sansdoublons(C4:C23)</f>
        <v>COSSE MT CUIVRE 25 mm²</v>
      </c>
      <c r="E4" t="str">
        <f>IF(D4=0,"",D4)</f>
        <v>COSSE MT CUIVRE 25 mm²</v>
      </c>
      <c r="F4" s="28" t="s">
        <v>55</v>
      </c>
      <c r="G4" s="17" t="s">
        <v>1</v>
      </c>
      <c r="H4" s="18" t="s">
        <v>0</v>
      </c>
      <c r="I4" s="19">
        <v>40</v>
      </c>
      <c r="J4" s="15">
        <v>40</v>
      </c>
      <c r="K4" s="15">
        <v>5</v>
      </c>
      <c r="L4" s="15">
        <v>2</v>
      </c>
      <c r="M4" s="20">
        <f>((I4*J4/100)*((K4/100)-1)*((L4/100)-1))</f>
        <v>14.895999999999999</v>
      </c>
      <c r="N4" s="20">
        <f>M4*0.97</f>
        <v>14.449119999999999</v>
      </c>
    </row>
    <row r="5" spans="1:14" x14ac:dyDescent="0.25">
      <c r="A5" t="str">
        <v>Cosse</v>
      </c>
      <c r="B5" t="str">
        <f t="shared" ref="B5:B23" si="0">IF(A5=0,"",A5)</f>
        <v>Cosse</v>
      </c>
      <c r="C5" t="str">
        <f t="shared" ref="C5:C23" si="1">IF($K$32="Tous",H5,IF($K$32=F5,H5,""))</f>
        <v/>
      </c>
      <c r="D5">
        <v>0</v>
      </c>
      <c r="E5" t="str">
        <f t="shared" ref="E5:E23" si="2">IF(D5=0,"",D5)</f>
        <v/>
      </c>
      <c r="F5" s="29" t="s">
        <v>55</v>
      </c>
      <c r="G5" s="15" t="s">
        <v>1</v>
      </c>
      <c r="H5" s="18" t="s">
        <v>2</v>
      </c>
      <c r="I5" s="19">
        <v>90</v>
      </c>
      <c r="J5" s="15">
        <v>40</v>
      </c>
      <c r="K5" s="15">
        <v>5</v>
      </c>
      <c r="L5" s="15">
        <v>2</v>
      </c>
      <c r="M5" s="20">
        <f t="shared" ref="M5:M23" si="3">((I5*J5/100)*((K5/100)-1)*((L5/100)-1))</f>
        <v>33.515999999999998</v>
      </c>
      <c r="N5" s="20">
        <f t="shared" ref="N5:N23" si="4">M5*0.97</f>
        <v>32.51052</v>
      </c>
    </row>
    <row r="6" spans="1:14" x14ac:dyDescent="0.25">
      <c r="A6" t="str">
        <v>U500V</v>
      </c>
      <c r="B6" t="str">
        <f t="shared" si="0"/>
        <v>U500V</v>
      </c>
      <c r="C6" t="str">
        <f t="shared" si="1"/>
        <v/>
      </c>
      <c r="D6">
        <v>0</v>
      </c>
      <c r="E6" t="str">
        <f t="shared" si="2"/>
        <v/>
      </c>
      <c r="F6" s="29" t="s">
        <v>55</v>
      </c>
      <c r="G6" s="15" t="s">
        <v>3</v>
      </c>
      <c r="H6" s="18" t="s">
        <v>4</v>
      </c>
      <c r="I6" s="19">
        <v>100</v>
      </c>
      <c r="J6" s="15">
        <v>40</v>
      </c>
      <c r="K6" s="15">
        <v>5</v>
      </c>
      <c r="L6" s="15">
        <v>2</v>
      </c>
      <c r="M6" s="20">
        <f t="shared" si="3"/>
        <v>37.24</v>
      </c>
      <c r="N6" s="20">
        <f t="shared" si="4"/>
        <v>36.122799999999998</v>
      </c>
    </row>
    <row r="7" spans="1:14" x14ac:dyDescent="0.25">
      <c r="A7">
        <v>0</v>
      </c>
      <c r="B7" t="str">
        <f t="shared" si="0"/>
        <v/>
      </c>
      <c r="C7" t="str">
        <f t="shared" si="1"/>
        <v/>
      </c>
      <c r="D7">
        <v>0</v>
      </c>
      <c r="E7" t="str">
        <f t="shared" si="2"/>
        <v/>
      </c>
      <c r="F7" s="29" t="s">
        <v>55</v>
      </c>
      <c r="G7" s="15" t="s">
        <v>5</v>
      </c>
      <c r="H7" s="18" t="s">
        <v>6</v>
      </c>
      <c r="I7" s="19">
        <v>120</v>
      </c>
      <c r="J7" s="15">
        <v>40</v>
      </c>
      <c r="K7" s="15">
        <v>5</v>
      </c>
      <c r="L7" s="15">
        <v>2</v>
      </c>
      <c r="M7" s="20">
        <f t="shared" si="3"/>
        <v>44.687999999999995</v>
      </c>
      <c r="N7" s="20">
        <f t="shared" si="4"/>
        <v>43.347359999999995</v>
      </c>
    </row>
    <row r="8" spans="1:14" x14ac:dyDescent="0.25">
      <c r="A8">
        <v>0</v>
      </c>
      <c r="B8" t="str">
        <f t="shared" si="0"/>
        <v/>
      </c>
      <c r="C8" t="str">
        <f t="shared" si="1"/>
        <v/>
      </c>
      <c r="D8">
        <v>0</v>
      </c>
      <c r="E8" t="str">
        <f t="shared" si="2"/>
        <v/>
      </c>
      <c r="F8" s="30" t="s">
        <v>55</v>
      </c>
      <c r="G8" s="15" t="s">
        <v>7</v>
      </c>
      <c r="H8" s="18" t="s">
        <v>8</v>
      </c>
      <c r="I8" s="19">
        <v>800</v>
      </c>
      <c r="J8" s="15">
        <v>40</v>
      </c>
      <c r="K8" s="15">
        <v>5</v>
      </c>
      <c r="L8" s="15">
        <v>2</v>
      </c>
      <c r="M8" s="20">
        <f t="shared" si="3"/>
        <v>297.92</v>
      </c>
      <c r="N8" s="20">
        <f t="shared" si="4"/>
        <v>288.98239999999998</v>
      </c>
    </row>
    <row r="9" spans="1:14" x14ac:dyDescent="0.25">
      <c r="A9">
        <v>0</v>
      </c>
      <c r="B9" t="str">
        <f t="shared" si="0"/>
        <v/>
      </c>
      <c r="C9" t="str">
        <f t="shared" si="1"/>
        <v>COSSE MT CUIVRE 25 mm²</v>
      </c>
      <c r="D9">
        <v>0</v>
      </c>
      <c r="E9" t="str">
        <f t="shared" si="2"/>
        <v/>
      </c>
      <c r="F9" s="31" t="s">
        <v>56</v>
      </c>
      <c r="G9" s="15" t="s">
        <v>9</v>
      </c>
      <c r="H9" s="18" t="s">
        <v>10</v>
      </c>
      <c r="I9" s="19">
        <v>18</v>
      </c>
      <c r="J9" s="15">
        <v>40</v>
      </c>
      <c r="K9" s="15">
        <v>5</v>
      </c>
      <c r="L9" s="15">
        <v>2</v>
      </c>
      <c r="M9" s="20">
        <f t="shared" si="3"/>
        <v>6.7031999999999998</v>
      </c>
      <c r="N9" s="20">
        <f t="shared" si="4"/>
        <v>6.5021039999999992</v>
      </c>
    </row>
    <row r="10" spans="1:14" x14ac:dyDescent="0.25">
      <c r="A10">
        <v>0</v>
      </c>
      <c r="B10" t="str">
        <f t="shared" si="0"/>
        <v/>
      </c>
      <c r="C10" t="str">
        <f t="shared" si="1"/>
        <v/>
      </c>
      <c r="D10">
        <v>0</v>
      </c>
      <c r="E10" t="str">
        <f t="shared" si="2"/>
        <v/>
      </c>
      <c r="F10" s="28" t="s">
        <v>18</v>
      </c>
      <c r="G10" s="15" t="s">
        <v>20</v>
      </c>
      <c r="H10" s="18" t="s">
        <v>21</v>
      </c>
      <c r="I10" s="19">
        <v>3</v>
      </c>
      <c r="J10" s="15">
        <v>40</v>
      </c>
      <c r="K10" s="15">
        <v>5</v>
      </c>
      <c r="L10" s="15">
        <v>2</v>
      </c>
      <c r="M10" s="20">
        <f t="shared" si="3"/>
        <v>1.1172</v>
      </c>
      <c r="N10" s="20">
        <f t="shared" si="4"/>
        <v>1.0836839999999999</v>
      </c>
    </row>
    <row r="11" spans="1:14" x14ac:dyDescent="0.25">
      <c r="A11">
        <v>0</v>
      </c>
      <c r="B11" t="str">
        <f t="shared" si="0"/>
        <v/>
      </c>
      <c r="C11" t="str">
        <f t="shared" si="1"/>
        <v/>
      </c>
      <c r="D11">
        <v>0</v>
      </c>
      <c r="E11" t="str">
        <f t="shared" si="2"/>
        <v/>
      </c>
      <c r="F11" s="29" t="s">
        <v>18</v>
      </c>
      <c r="G11" s="15" t="s">
        <v>22</v>
      </c>
      <c r="H11" s="18" t="s">
        <v>23</v>
      </c>
      <c r="I11" s="19">
        <v>3</v>
      </c>
      <c r="J11" s="15">
        <v>40</v>
      </c>
      <c r="K11" s="15">
        <v>5</v>
      </c>
      <c r="L11" s="15">
        <v>2</v>
      </c>
      <c r="M11" s="20">
        <f t="shared" si="3"/>
        <v>1.1172</v>
      </c>
      <c r="N11" s="20">
        <f t="shared" si="4"/>
        <v>1.0836839999999999</v>
      </c>
    </row>
    <row r="12" spans="1:14" x14ac:dyDescent="0.25">
      <c r="A12">
        <v>0</v>
      </c>
      <c r="B12" t="str">
        <f t="shared" si="0"/>
        <v/>
      </c>
      <c r="C12" t="str">
        <f t="shared" si="1"/>
        <v/>
      </c>
      <c r="D12">
        <v>0</v>
      </c>
      <c r="E12" t="str">
        <f t="shared" si="2"/>
        <v/>
      </c>
      <c r="F12" s="29" t="s">
        <v>18</v>
      </c>
      <c r="G12" s="15" t="s">
        <v>24</v>
      </c>
      <c r="H12" s="18" t="s">
        <v>25</v>
      </c>
      <c r="I12" s="19">
        <v>3</v>
      </c>
      <c r="J12" s="15">
        <v>40</v>
      </c>
      <c r="K12" s="15">
        <v>5</v>
      </c>
      <c r="L12" s="15">
        <v>2</v>
      </c>
      <c r="M12" s="20">
        <f t="shared" si="3"/>
        <v>1.1172</v>
      </c>
      <c r="N12" s="20">
        <f t="shared" si="4"/>
        <v>1.0836839999999999</v>
      </c>
    </row>
    <row r="13" spans="1:14" x14ac:dyDescent="0.25">
      <c r="A13">
        <v>0</v>
      </c>
      <c r="B13" t="str">
        <f t="shared" si="0"/>
        <v/>
      </c>
      <c r="C13" t="str">
        <f t="shared" si="1"/>
        <v/>
      </c>
      <c r="D13">
        <v>0</v>
      </c>
      <c r="E13" t="str">
        <f t="shared" si="2"/>
        <v/>
      </c>
      <c r="F13" s="29" t="s">
        <v>18</v>
      </c>
      <c r="G13" s="15" t="s">
        <v>26</v>
      </c>
      <c r="H13" s="18" t="s">
        <v>27</v>
      </c>
      <c r="I13" s="19">
        <v>3</v>
      </c>
      <c r="J13" s="15">
        <v>40</v>
      </c>
      <c r="K13" s="15">
        <v>5</v>
      </c>
      <c r="L13" s="15">
        <v>2</v>
      </c>
      <c r="M13" s="20">
        <f t="shared" si="3"/>
        <v>1.1172</v>
      </c>
      <c r="N13" s="20">
        <f t="shared" si="4"/>
        <v>1.0836839999999999</v>
      </c>
    </row>
    <row r="14" spans="1:14" x14ac:dyDescent="0.25">
      <c r="A14">
        <v>0</v>
      </c>
      <c r="B14" t="str">
        <f t="shared" si="0"/>
        <v/>
      </c>
      <c r="C14" t="str">
        <f t="shared" si="1"/>
        <v/>
      </c>
      <c r="D14">
        <v>0</v>
      </c>
      <c r="E14" t="str">
        <f t="shared" si="2"/>
        <v/>
      </c>
      <c r="F14" s="29" t="s">
        <v>18</v>
      </c>
      <c r="G14" s="15" t="s">
        <v>28</v>
      </c>
      <c r="H14" s="18" t="s">
        <v>29</v>
      </c>
      <c r="I14" s="19">
        <v>3</v>
      </c>
      <c r="J14" s="15">
        <v>40</v>
      </c>
      <c r="K14" s="15">
        <v>5</v>
      </c>
      <c r="L14" s="15">
        <v>2</v>
      </c>
      <c r="M14" s="20">
        <f t="shared" si="3"/>
        <v>1.1172</v>
      </c>
      <c r="N14" s="20">
        <f t="shared" si="4"/>
        <v>1.0836839999999999</v>
      </c>
    </row>
    <row r="15" spans="1:14" x14ac:dyDescent="0.25">
      <c r="A15">
        <v>0</v>
      </c>
      <c r="B15" t="str">
        <f t="shared" si="0"/>
        <v/>
      </c>
      <c r="C15" t="str">
        <f t="shared" si="1"/>
        <v/>
      </c>
      <c r="D15">
        <v>0</v>
      </c>
      <c r="E15" t="str">
        <f t="shared" si="2"/>
        <v/>
      </c>
      <c r="F15" s="29" t="s">
        <v>18</v>
      </c>
      <c r="G15" s="15" t="s">
        <v>30</v>
      </c>
      <c r="H15" s="18" t="s">
        <v>31</v>
      </c>
      <c r="I15" s="19">
        <v>4</v>
      </c>
      <c r="J15" s="15">
        <v>40</v>
      </c>
      <c r="K15" s="15">
        <v>5</v>
      </c>
      <c r="L15" s="15">
        <v>2</v>
      </c>
      <c r="M15" s="20">
        <f t="shared" si="3"/>
        <v>1.4896</v>
      </c>
      <c r="N15" s="20">
        <f t="shared" si="4"/>
        <v>1.444912</v>
      </c>
    </row>
    <row r="16" spans="1:14" x14ac:dyDescent="0.25">
      <c r="A16">
        <v>0</v>
      </c>
      <c r="B16" t="str">
        <f t="shared" si="0"/>
        <v/>
      </c>
      <c r="C16" t="str">
        <f t="shared" si="1"/>
        <v/>
      </c>
      <c r="D16">
        <v>0</v>
      </c>
      <c r="E16" t="str">
        <f t="shared" si="2"/>
        <v/>
      </c>
      <c r="F16" s="29" t="s">
        <v>18</v>
      </c>
      <c r="G16" s="15" t="s">
        <v>32</v>
      </c>
      <c r="H16" s="18" t="s">
        <v>33</v>
      </c>
      <c r="I16" s="19">
        <v>4</v>
      </c>
      <c r="J16" s="15">
        <v>40</v>
      </c>
      <c r="K16" s="15">
        <v>5</v>
      </c>
      <c r="L16" s="15">
        <v>2</v>
      </c>
      <c r="M16" s="20">
        <f t="shared" si="3"/>
        <v>1.4896</v>
      </c>
      <c r="N16" s="20">
        <f t="shared" si="4"/>
        <v>1.444912</v>
      </c>
    </row>
    <row r="17" spans="1:16" x14ac:dyDescent="0.25">
      <c r="A17">
        <v>0</v>
      </c>
      <c r="B17" t="str">
        <f t="shared" si="0"/>
        <v/>
      </c>
      <c r="C17" t="str">
        <f t="shared" si="1"/>
        <v/>
      </c>
      <c r="D17">
        <v>0</v>
      </c>
      <c r="E17" t="str">
        <f t="shared" si="2"/>
        <v/>
      </c>
      <c r="F17" s="29" t="s">
        <v>18</v>
      </c>
      <c r="G17" s="15" t="s">
        <v>34</v>
      </c>
      <c r="H17" s="18" t="s">
        <v>35</v>
      </c>
      <c r="I17" s="19">
        <v>4</v>
      </c>
      <c r="J17" s="15">
        <v>40</v>
      </c>
      <c r="K17" s="15">
        <v>5</v>
      </c>
      <c r="L17" s="15">
        <v>2</v>
      </c>
      <c r="M17" s="20">
        <f t="shared" si="3"/>
        <v>1.4896</v>
      </c>
      <c r="N17" s="20">
        <f t="shared" si="4"/>
        <v>1.444912</v>
      </c>
    </row>
    <row r="18" spans="1:16" x14ac:dyDescent="0.25">
      <c r="A18">
        <v>0</v>
      </c>
      <c r="B18" t="str">
        <f t="shared" si="0"/>
        <v/>
      </c>
      <c r="C18" t="str">
        <f t="shared" si="1"/>
        <v/>
      </c>
      <c r="D18">
        <v>0</v>
      </c>
      <c r="E18" t="str">
        <f t="shared" si="2"/>
        <v/>
      </c>
      <c r="F18" s="29" t="s">
        <v>18</v>
      </c>
      <c r="G18" s="15" t="s">
        <v>36</v>
      </c>
      <c r="H18" s="18" t="s">
        <v>37</v>
      </c>
      <c r="I18" s="19">
        <v>4</v>
      </c>
      <c r="J18" s="15">
        <v>40</v>
      </c>
      <c r="K18" s="15">
        <v>5</v>
      </c>
      <c r="L18" s="15">
        <v>2</v>
      </c>
      <c r="M18" s="20">
        <f t="shared" si="3"/>
        <v>1.4896</v>
      </c>
      <c r="N18" s="20">
        <f t="shared" si="4"/>
        <v>1.444912</v>
      </c>
    </row>
    <row r="19" spans="1:16" x14ac:dyDescent="0.25">
      <c r="A19">
        <v>0</v>
      </c>
      <c r="B19" t="str">
        <f t="shared" si="0"/>
        <v/>
      </c>
      <c r="C19" t="str">
        <f t="shared" si="1"/>
        <v/>
      </c>
      <c r="D19">
        <v>0</v>
      </c>
      <c r="E19" t="str">
        <f t="shared" si="2"/>
        <v/>
      </c>
      <c r="F19" s="29" t="s">
        <v>18</v>
      </c>
      <c r="G19" s="15" t="s">
        <v>38</v>
      </c>
      <c r="H19" s="18" t="s">
        <v>39</v>
      </c>
      <c r="I19" s="19">
        <v>4</v>
      </c>
      <c r="J19" s="15">
        <v>40</v>
      </c>
      <c r="K19" s="15">
        <v>5</v>
      </c>
      <c r="L19" s="15">
        <v>2</v>
      </c>
      <c r="M19" s="20">
        <f t="shared" si="3"/>
        <v>1.4896</v>
      </c>
      <c r="N19" s="20">
        <f t="shared" si="4"/>
        <v>1.444912</v>
      </c>
    </row>
    <row r="20" spans="1:16" x14ac:dyDescent="0.25">
      <c r="A20">
        <v>0</v>
      </c>
      <c r="B20" t="str">
        <f t="shared" si="0"/>
        <v/>
      </c>
      <c r="C20" t="str">
        <f t="shared" si="1"/>
        <v/>
      </c>
      <c r="D20">
        <v>0</v>
      </c>
      <c r="E20" t="str">
        <f t="shared" si="2"/>
        <v/>
      </c>
      <c r="F20" s="29" t="s">
        <v>18</v>
      </c>
      <c r="G20" s="15" t="s">
        <v>40</v>
      </c>
      <c r="H20" s="18" t="s">
        <v>41</v>
      </c>
      <c r="I20" s="19">
        <v>10</v>
      </c>
      <c r="J20" s="15">
        <v>40</v>
      </c>
      <c r="K20" s="15">
        <v>5</v>
      </c>
      <c r="L20" s="15">
        <v>2</v>
      </c>
      <c r="M20" s="20">
        <f t="shared" si="3"/>
        <v>3.7239999999999998</v>
      </c>
      <c r="N20" s="20">
        <f t="shared" si="4"/>
        <v>3.6122799999999997</v>
      </c>
    </row>
    <row r="21" spans="1:16" x14ac:dyDescent="0.25">
      <c r="A21">
        <v>0</v>
      </c>
      <c r="B21" t="str">
        <f t="shared" si="0"/>
        <v/>
      </c>
      <c r="C21" t="str">
        <f t="shared" si="1"/>
        <v/>
      </c>
      <c r="D21">
        <v>0</v>
      </c>
      <c r="E21" t="str">
        <f t="shared" si="2"/>
        <v/>
      </c>
      <c r="F21" s="29" t="s">
        <v>18</v>
      </c>
      <c r="G21" s="15" t="s">
        <v>42</v>
      </c>
      <c r="H21" s="18" t="s">
        <v>43</v>
      </c>
      <c r="I21" s="19">
        <v>10</v>
      </c>
      <c r="J21" s="15">
        <v>40</v>
      </c>
      <c r="K21" s="15">
        <v>5</v>
      </c>
      <c r="L21" s="15">
        <v>2</v>
      </c>
      <c r="M21" s="20">
        <f t="shared" si="3"/>
        <v>3.7239999999999998</v>
      </c>
      <c r="N21" s="20">
        <f t="shared" si="4"/>
        <v>3.6122799999999997</v>
      </c>
    </row>
    <row r="22" spans="1:16" x14ac:dyDescent="0.25">
      <c r="A22">
        <v>0</v>
      </c>
      <c r="B22" t="str">
        <f t="shared" si="0"/>
        <v/>
      </c>
      <c r="C22" t="str">
        <f t="shared" si="1"/>
        <v/>
      </c>
      <c r="D22">
        <v>0</v>
      </c>
      <c r="E22" t="str">
        <f t="shared" si="2"/>
        <v/>
      </c>
      <c r="F22" s="29" t="s">
        <v>18</v>
      </c>
      <c r="G22" s="15" t="s">
        <v>44</v>
      </c>
      <c r="H22" s="18" t="s">
        <v>45</v>
      </c>
      <c r="I22" s="19">
        <v>10</v>
      </c>
      <c r="J22" s="15">
        <v>40</v>
      </c>
      <c r="K22" s="15">
        <v>5</v>
      </c>
      <c r="L22" s="15">
        <v>2</v>
      </c>
      <c r="M22" s="20">
        <f t="shared" si="3"/>
        <v>3.7239999999999998</v>
      </c>
      <c r="N22" s="20">
        <f t="shared" si="4"/>
        <v>3.6122799999999997</v>
      </c>
    </row>
    <row r="23" spans="1:16" x14ac:dyDescent="0.25">
      <c r="A23">
        <v>0</v>
      </c>
      <c r="B23" t="str">
        <f t="shared" si="0"/>
        <v/>
      </c>
      <c r="C23" t="str">
        <f t="shared" si="1"/>
        <v/>
      </c>
      <c r="D23">
        <v>0</v>
      </c>
      <c r="E23" t="str">
        <f t="shared" si="2"/>
        <v/>
      </c>
      <c r="F23" s="30" t="s">
        <v>18</v>
      </c>
      <c r="G23" s="15" t="s">
        <v>46</v>
      </c>
      <c r="H23" s="18" t="s">
        <v>47</v>
      </c>
      <c r="I23" s="19">
        <v>10</v>
      </c>
      <c r="J23" s="15">
        <v>40</v>
      </c>
      <c r="K23" s="15">
        <v>5</v>
      </c>
      <c r="L23" s="15">
        <v>2</v>
      </c>
      <c r="M23" s="20">
        <f t="shared" si="3"/>
        <v>3.7239999999999998</v>
      </c>
      <c r="N23" s="20">
        <f t="shared" si="4"/>
        <v>3.6122799999999997</v>
      </c>
    </row>
    <row r="24" spans="1:16" ht="15.75" thickBot="1" x14ac:dyDescent="0.3">
      <c r="G24" s="13"/>
      <c r="H24" s="11"/>
      <c r="I24" s="12"/>
      <c r="J24" s="13"/>
      <c r="K24" s="13"/>
      <c r="L24" s="13"/>
      <c r="M24" s="14"/>
      <c r="N24" s="14"/>
    </row>
    <row r="25" spans="1:16" ht="22.5" thickTop="1" thickBot="1" x14ac:dyDescent="0.3">
      <c r="G25" s="13"/>
      <c r="H25" s="34" t="s">
        <v>65</v>
      </c>
      <c r="I25" s="34"/>
      <c r="J25" s="34"/>
      <c r="K25" s="34"/>
      <c r="L25" s="34"/>
      <c r="M25" s="14"/>
      <c r="N25" s="14"/>
    </row>
    <row r="26" spans="1:16" ht="15.75" thickTop="1" x14ac:dyDescent="0.25"/>
    <row r="27" spans="1:16" x14ac:dyDescent="0.25">
      <c r="G27" s="5"/>
      <c r="H27" s="4"/>
      <c r="I27" s="4"/>
      <c r="J27" s="4"/>
      <c r="K27" s="4"/>
      <c r="L27" s="4"/>
      <c r="M27" s="5"/>
      <c r="N27" s="4"/>
      <c r="O27" s="4"/>
      <c r="P27" s="4"/>
    </row>
    <row r="28" spans="1:16" x14ac:dyDescent="0.25">
      <c r="G28" s="5"/>
      <c r="H28" s="4"/>
      <c r="I28" s="4"/>
      <c r="J28" s="4"/>
      <c r="K28" s="4"/>
      <c r="L28" s="4"/>
      <c r="M28" s="5"/>
      <c r="N28" s="4"/>
      <c r="O28" s="4"/>
      <c r="P28" s="4"/>
    </row>
    <row r="29" spans="1:16" ht="25.5" customHeight="1" x14ac:dyDescent="0.25">
      <c r="F29" s="1"/>
      <c r="G29" s="8" t="s">
        <v>10</v>
      </c>
      <c r="H29" s="7" t="s">
        <v>53</v>
      </c>
      <c r="I29" s="32" t="str">
        <f>INDEX(G4:G23,MATCH(G29,H4:H23,0))</f>
        <v>001681025</v>
      </c>
      <c r="J29" s="4" t="s">
        <v>60</v>
      </c>
      <c r="K29" s="4"/>
      <c r="L29" s="4"/>
      <c r="M29" s="5"/>
      <c r="N29" s="4"/>
      <c r="O29" s="4"/>
      <c r="P29" s="4"/>
    </row>
    <row r="30" spans="1:16" x14ac:dyDescent="0.25">
      <c r="G30" s="5"/>
      <c r="H30" s="4"/>
      <c r="I30" s="4"/>
      <c r="J30" s="4"/>
      <c r="K30" s="4"/>
      <c r="L30" s="4"/>
      <c r="M30" s="5"/>
      <c r="N30" s="4"/>
      <c r="O30" s="4"/>
      <c r="P30" s="4"/>
    </row>
    <row r="31" spans="1:16" ht="15.75" customHeight="1" thickBot="1" x14ac:dyDescent="0.3">
      <c r="G31" s="10" t="s">
        <v>13</v>
      </c>
      <c r="H31" s="10" t="s">
        <v>15</v>
      </c>
      <c r="I31" s="10" t="s">
        <v>16</v>
      </c>
      <c r="J31" s="4"/>
      <c r="K31" s="35" t="s">
        <v>66</v>
      </c>
      <c r="L31" s="36"/>
      <c r="M31" s="5"/>
      <c r="N31" s="4"/>
      <c r="O31" s="4"/>
      <c r="P31" s="4"/>
    </row>
    <row r="32" spans="1:16" ht="44.25" customHeight="1" thickTop="1" thickBot="1" x14ac:dyDescent="0.3">
      <c r="G32" s="9">
        <f>VLOOKUP(G29,H4:N23,2,0)</f>
        <v>18</v>
      </c>
      <c r="H32" s="9">
        <f>VLOOKUP(G29,H4:N23,6,0)</f>
        <v>6.7031999999999998</v>
      </c>
      <c r="I32" s="9">
        <f>VLOOKUP(G29,H4:N23,7,0)</f>
        <v>6.5021039999999992</v>
      </c>
      <c r="J32" s="4" t="s">
        <v>59</v>
      </c>
      <c r="K32" s="37" t="s">
        <v>56</v>
      </c>
      <c r="L32" s="38"/>
      <c r="M32" s="5"/>
      <c r="N32" s="27" t="s">
        <v>63</v>
      </c>
      <c r="O32" s="21" t="s">
        <v>64</v>
      </c>
      <c r="P32" s="4"/>
    </row>
    <row r="33" spans="7:16" ht="15.75" customHeight="1" thickTop="1" x14ac:dyDescent="0.25">
      <c r="G33" s="5"/>
      <c r="H33" s="4"/>
      <c r="I33" s="4"/>
      <c r="J33" s="4"/>
      <c r="K33" s="4"/>
      <c r="L33" s="4"/>
      <c r="M33" s="5"/>
      <c r="N33" s="4"/>
      <c r="O33" s="4"/>
      <c r="P33" s="4"/>
    </row>
    <row r="34" spans="7:16" ht="69" customHeight="1" thickBot="1" x14ac:dyDescent="0.3">
      <c r="G34" s="25"/>
      <c r="H34" s="24"/>
      <c r="I34" s="24"/>
      <c r="J34" s="24"/>
      <c r="K34" s="39" t="s">
        <v>58</v>
      </c>
      <c r="L34" s="39"/>
      <c r="M34" s="39"/>
      <c r="N34" s="24"/>
      <c r="O34" s="4"/>
      <c r="P34" s="4"/>
    </row>
    <row r="35" spans="7:16" ht="15.75" thickTop="1" x14ac:dyDescent="0.25">
      <c r="G35" s="5" t="s">
        <v>61</v>
      </c>
      <c r="H35" s="6"/>
      <c r="I35" s="4"/>
      <c r="J35" s="23"/>
      <c r="K35" s="4" t="s">
        <v>62</v>
      </c>
      <c r="L35" s="4"/>
      <c r="M35" s="5"/>
      <c r="N35" s="4"/>
      <c r="O35" s="4"/>
      <c r="P35" s="4"/>
    </row>
    <row r="36" spans="7:16" x14ac:dyDescent="0.25">
      <c r="G36" s="5"/>
      <c r="H36" s="4"/>
      <c r="I36" s="4"/>
      <c r="J36" s="4"/>
      <c r="K36" s="4"/>
      <c r="L36" s="4"/>
      <c r="M36" s="5"/>
      <c r="N36" s="4"/>
      <c r="O36" s="4"/>
      <c r="P36" s="4"/>
    </row>
    <row r="37" spans="7:16" ht="15.75" thickBot="1" x14ac:dyDescent="0.3">
      <c r="G37" s="5"/>
      <c r="H37" s="4"/>
      <c r="I37" s="4"/>
      <c r="J37" s="4"/>
      <c r="K37" s="2" t="s">
        <v>19</v>
      </c>
      <c r="L37" s="40" t="s">
        <v>57</v>
      </c>
      <c r="M37" s="5"/>
      <c r="N37" s="4"/>
      <c r="O37" s="4"/>
      <c r="P37" s="4"/>
    </row>
    <row r="38" spans="7:16" ht="16.5" thickTop="1" thickBot="1" x14ac:dyDescent="0.3">
      <c r="G38" s="10" t="s">
        <v>13</v>
      </c>
      <c r="H38" s="10" t="s">
        <v>15</v>
      </c>
      <c r="I38" s="10" t="s">
        <v>16</v>
      </c>
      <c r="J38" s="4"/>
      <c r="K38" s="2" t="s">
        <v>51</v>
      </c>
      <c r="L38" s="41"/>
      <c r="M38" s="5"/>
      <c r="N38" s="27" t="s">
        <v>63</v>
      </c>
      <c r="O38" s="4"/>
      <c r="P38" s="4"/>
    </row>
    <row r="39" spans="7:16" ht="19.5" thickTop="1" x14ac:dyDescent="0.25">
      <c r="G39" s="9"/>
      <c r="H39" s="9"/>
      <c r="I39" s="9"/>
      <c r="J39" s="4" t="s">
        <v>59</v>
      </c>
      <c r="K39" s="26" t="s">
        <v>52</v>
      </c>
      <c r="L39" s="42"/>
      <c r="M39" s="5"/>
      <c r="N39" s="4"/>
      <c r="O39" s="4"/>
      <c r="P39" s="4"/>
    </row>
    <row r="40" spans="7:16" ht="63.75" customHeight="1" x14ac:dyDescent="0.25">
      <c r="G40" s="5"/>
      <c r="H40" s="22"/>
      <c r="I40" s="4"/>
      <c r="J40" s="4"/>
      <c r="K40" s="33" t="s">
        <v>58</v>
      </c>
      <c r="L40" s="33"/>
      <c r="M40" s="33"/>
      <c r="N40" s="4"/>
      <c r="O40" s="4"/>
      <c r="P40" s="4"/>
    </row>
    <row r="41" spans="7:16" x14ac:dyDescent="0.25">
      <c r="G41" s="5"/>
      <c r="H41" s="22"/>
      <c r="I41" s="4"/>
      <c r="J41" s="4"/>
      <c r="K41" s="4"/>
      <c r="L41" s="4"/>
      <c r="M41" s="5"/>
      <c r="N41" s="4"/>
      <c r="O41" s="4"/>
      <c r="P41" s="4"/>
    </row>
    <row r="42" spans="7:16" x14ac:dyDescent="0.25">
      <c r="G42" s="5"/>
      <c r="H42" s="4"/>
      <c r="I42" s="4"/>
      <c r="J42" s="4"/>
      <c r="K42" s="4"/>
      <c r="L42" s="4"/>
      <c r="M42" s="5"/>
      <c r="N42" s="4"/>
      <c r="O42" s="4"/>
      <c r="P42" s="4"/>
    </row>
  </sheetData>
  <mergeCells count="6">
    <mergeCell ref="K40:M40"/>
    <mergeCell ref="H25:L25"/>
    <mergeCell ref="K31:L31"/>
    <mergeCell ref="K32:L32"/>
    <mergeCell ref="K34:M34"/>
    <mergeCell ref="L37:L39"/>
  </mergeCells>
  <dataValidations count="2">
    <dataValidation type="list" allowBlank="1" showInputMessage="1" showErrorMessage="1" promptTitle="Choix Désignation" sqref="G29">
      <formula1>$E$4:$E$23</formula1>
    </dataValidation>
    <dataValidation type="list" allowBlank="1" showInputMessage="1" showErrorMessage="1" sqref="K32">
      <formula1>$B$3:$B$23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3" name="Button 4">
              <controlPr defaultSize="0" print="0" autoFill="0" autoPict="0" macro="[0]!Feuil1.MacroSelectContenuB29">
                <anchor moveWithCells="1" sizeWithCells="1">
                  <from>
                    <xdr:col>13</xdr:col>
                    <xdr:colOff>19050</xdr:colOff>
                    <xdr:row>31</xdr:row>
                    <xdr:rowOff>19050</xdr:rowOff>
                  </from>
                  <to>
                    <xdr:col>13</xdr:col>
                    <xdr:colOff>752475</xdr:colOff>
                    <xdr:row>31</xdr:row>
                    <xdr:rowOff>552450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Nexans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kelamil</dc:creator>
  <cp:lastModifiedBy>Guillaume Le Goux</cp:lastModifiedBy>
  <dcterms:created xsi:type="dcterms:W3CDTF">2016-03-20T10:03:26Z</dcterms:created>
  <dcterms:modified xsi:type="dcterms:W3CDTF">2016-03-24T18:47:44Z</dcterms:modified>
</cp:coreProperties>
</file>