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6" i="1"/>
  <c r="F17" i="1"/>
  <c r="F18" i="1"/>
  <c r="F14" i="1"/>
  <c r="D19" i="1"/>
  <c r="D14" i="1"/>
  <c r="D15" i="1"/>
  <c r="D16" i="1"/>
  <c r="D17" i="1"/>
  <c r="D18" i="1"/>
  <c r="C19" i="1"/>
  <c r="E19" i="1"/>
  <c r="E17" i="1"/>
  <c r="E18" i="1"/>
  <c r="E14" i="1"/>
  <c r="E15" i="1"/>
  <c r="E16" i="1"/>
  <c r="F19" i="1" l="1"/>
  <c r="A18" i="1" l="1"/>
  <c r="C18" i="1" s="1"/>
  <c r="A17" i="1"/>
  <c r="A16" i="1"/>
  <c r="A15" i="1"/>
  <c r="C15" i="1" s="1"/>
  <c r="A14" i="1"/>
  <c r="C14" i="1" s="1"/>
  <c r="C5" i="1"/>
  <c r="C6" i="1"/>
  <c r="C7" i="1"/>
  <c r="C8" i="1"/>
  <c r="C4" i="1"/>
  <c r="C9" i="1" l="1"/>
  <c r="C17" i="1"/>
  <c r="C16" i="1"/>
  <c r="D4" i="1" l="1"/>
  <c r="D8" i="1"/>
  <c r="D5" i="1"/>
  <c r="D7" i="1"/>
  <c r="D6" i="1"/>
  <c r="G14" i="1" l="1"/>
  <c r="G17" i="1"/>
  <c r="G16" i="1"/>
  <c r="G15" i="1"/>
  <c r="D9" i="1"/>
  <c r="G18" i="1" l="1"/>
</calcChain>
</file>

<file path=xl/sharedStrings.xml><?xml version="1.0" encoding="utf-8"?>
<sst xmlns="http://schemas.openxmlformats.org/spreadsheetml/2006/main" count="15" uniqueCount="13">
  <si>
    <t>VA</t>
  </si>
  <si>
    <t>Stock</t>
  </si>
  <si>
    <t>% de la VA</t>
  </si>
  <si>
    <t>A Faire</t>
  </si>
  <si>
    <t>Remplir Manuellement</t>
  </si>
  <si>
    <t>Quantité en stock</t>
  </si>
  <si>
    <t>% stock/VA aprés conditionnement</t>
  </si>
  <si>
    <t>Nombre de biscuits</t>
  </si>
  <si>
    <t>Nombre  biscuit annuel</t>
  </si>
  <si>
    <t>% utilisation annuel biscuit</t>
  </si>
  <si>
    <t>Nombre de biscuits total</t>
  </si>
  <si>
    <t>Biscuits en stocks</t>
  </si>
  <si>
    <t>Surproduction antérieure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</si>
</sst>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9" formatCode="_-* #,##0.00000\ _€_-;\-* #,##0.00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2" fillId="2" borderId="9" xfId="0" applyFont="1" applyFill="1" applyBorder="1" applyAlignment="1">
      <alignment horizontal="center"/>
    </xf>
    <xf numFmtId="9" fontId="2" fillId="2" borderId="10" xfId="2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9" fontId="2" fillId="2" borderId="4" xfId="2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9" fontId="2" fillId="2" borderId="7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5" xfId="0" applyFill="1" applyBorder="1"/>
    <xf numFmtId="0" fontId="0" fillId="3" borderId="6" xfId="0" applyFill="1" applyBorder="1"/>
    <xf numFmtId="164" fontId="2" fillId="2" borderId="9" xfId="0" applyNumberFormat="1" applyFont="1" applyFill="1" applyBorder="1" applyAlignment="1">
      <alignment horizontal="center" vertical="center"/>
    </xf>
    <xf numFmtId="9" fontId="2" fillId="2" borderId="9" xfId="2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9" fontId="2" fillId="2" borderId="1" xfId="2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9" fontId="2" fillId="2" borderId="6" xfId="2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5" borderId="8" xfId="0" applyFill="1" applyBorder="1" applyProtection="1">
      <protection locked="0"/>
    </xf>
    <xf numFmtId="0" fontId="0" fillId="5" borderId="9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1" xfId="0" applyFill="1" applyBorder="1" applyProtection="1">
      <protection locked="0"/>
    </xf>
    <xf numFmtId="164" fontId="0" fillId="5" borderId="9" xfId="1" applyNumberFormat="1" applyFont="1" applyFill="1" applyBorder="1"/>
    <xf numFmtId="164" fontId="0" fillId="5" borderId="1" xfId="1" applyNumberFormat="1" applyFont="1" applyFill="1" applyBorder="1"/>
    <xf numFmtId="164" fontId="0" fillId="5" borderId="6" xfId="1" applyNumberFormat="1" applyFont="1" applyFill="1" applyBorder="1"/>
    <xf numFmtId="0" fontId="0" fillId="0" borderId="2" xfId="0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9" xfId="0" applyNumberFormat="1" applyFont="1" applyFill="1" applyBorder="1" applyAlignment="1">
      <alignment horizontal="center" vertical="center"/>
    </xf>
    <xf numFmtId="10" fontId="0" fillId="0" borderId="0" xfId="2" applyNumberFormat="1" applyFont="1"/>
    <xf numFmtId="43" fontId="0" fillId="0" borderId="2" xfId="0" applyNumberFormat="1" applyBorder="1"/>
    <xf numFmtId="0" fontId="3" fillId="0" borderId="0" xfId="0" applyFont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2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2" fillId="2" borderId="9" xfId="2" applyNumberFormat="1" applyFont="1" applyFill="1" applyBorder="1" applyAlignment="1">
      <alignment horizontal="center" vertical="center"/>
    </xf>
    <xf numFmtId="43" fontId="0" fillId="0" borderId="0" xfId="0" applyNumberFormat="1"/>
    <xf numFmtId="43" fontId="0" fillId="0" borderId="16" xfId="0" applyNumberFormat="1" applyBorder="1"/>
    <xf numFmtId="169" fontId="0" fillId="0" borderId="0" xfId="0" applyNumberFormat="1"/>
    <xf numFmtId="9" fontId="0" fillId="0" borderId="2" xfId="2" applyNumberFormat="1" applyFon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F14" sqref="F14"/>
    </sheetView>
  </sheetViews>
  <sheetFormatPr baseColWidth="10" defaultRowHeight="15" x14ac:dyDescent="0.25"/>
  <cols>
    <col min="1" max="1" width="11.5703125" customWidth="1"/>
    <col min="2" max="2" width="14.7109375" customWidth="1"/>
    <col min="3" max="3" width="15.7109375" customWidth="1"/>
    <col min="4" max="5" width="14" customWidth="1"/>
    <col min="6" max="6" width="17.7109375" customWidth="1"/>
    <col min="7" max="7" width="17.28515625" customWidth="1"/>
  </cols>
  <sheetData>
    <row r="1" spans="1:8" ht="19.5" thickBot="1" x14ac:dyDescent="0.35">
      <c r="A1" s="42"/>
      <c r="B1" s="42"/>
      <c r="C1" s="42"/>
      <c r="D1" s="42"/>
      <c r="E1" s="42"/>
      <c r="F1" s="42"/>
      <c r="G1" s="42"/>
    </row>
    <row r="2" spans="1:8" ht="15.75" thickBot="1" x14ac:dyDescent="0.3">
      <c r="A2" s="43" t="s">
        <v>4</v>
      </c>
      <c r="B2" s="44"/>
      <c r="C2" s="2"/>
      <c r="D2" s="2"/>
      <c r="E2" s="2"/>
      <c r="F2" s="2"/>
      <c r="G2" s="2"/>
    </row>
    <row r="3" spans="1:8" s="12" customFormat="1" ht="34.5" customHeight="1" thickBot="1" x14ac:dyDescent="0.3">
      <c r="A3" s="36" t="s">
        <v>7</v>
      </c>
      <c r="B3" s="37" t="s">
        <v>0</v>
      </c>
      <c r="C3" s="21" t="s">
        <v>8</v>
      </c>
      <c r="D3" s="22" t="s">
        <v>9</v>
      </c>
      <c r="E3" s="45"/>
    </row>
    <row r="4" spans="1:8" x14ac:dyDescent="0.25">
      <c r="A4" s="23"/>
      <c r="B4" s="24"/>
      <c r="C4" s="5">
        <f>A4*B4</f>
        <v>0</v>
      </c>
      <c r="D4" s="6">
        <f>C4/$C$9</f>
        <v>0</v>
      </c>
      <c r="E4" s="46"/>
    </row>
    <row r="5" spans="1:8" x14ac:dyDescent="0.25">
      <c r="A5" s="25"/>
      <c r="B5" s="26"/>
      <c r="C5" s="7">
        <f t="shared" ref="C5:C8" si="0">A5*B5</f>
        <v>0</v>
      </c>
      <c r="D5" s="8">
        <f t="shared" ref="D5:D8" si="1">C5/$C$9</f>
        <v>0</v>
      </c>
      <c r="E5" s="46"/>
    </row>
    <row r="6" spans="1:8" x14ac:dyDescent="0.25">
      <c r="A6" s="25">
        <v>50</v>
      </c>
      <c r="B6" s="26">
        <v>1050</v>
      </c>
      <c r="C6" s="7">
        <f t="shared" si="0"/>
        <v>52500</v>
      </c>
      <c r="D6" s="8">
        <f t="shared" si="1"/>
        <v>6.1028770706190061E-2</v>
      </c>
      <c r="E6" s="46"/>
    </row>
    <row r="7" spans="1:8" x14ac:dyDescent="0.25">
      <c r="A7" s="25">
        <v>150</v>
      </c>
      <c r="B7" s="26">
        <v>2785</v>
      </c>
      <c r="C7" s="7">
        <f t="shared" si="0"/>
        <v>417750</v>
      </c>
      <c r="D7" s="8">
        <f t="shared" si="1"/>
        <v>0.48561464690496947</v>
      </c>
      <c r="E7" s="46"/>
    </row>
    <row r="8" spans="1:8" x14ac:dyDescent="0.25">
      <c r="A8" s="25">
        <v>1200</v>
      </c>
      <c r="B8" s="26">
        <v>325</v>
      </c>
      <c r="C8" s="7">
        <f t="shared" si="0"/>
        <v>390000</v>
      </c>
      <c r="D8" s="8">
        <f t="shared" si="1"/>
        <v>0.45335658238884047</v>
      </c>
      <c r="E8" s="46"/>
    </row>
    <row r="9" spans="1:8" ht="15.75" thickBot="1" x14ac:dyDescent="0.3">
      <c r="A9" s="13"/>
      <c r="B9" s="14"/>
      <c r="C9" s="9">
        <f>SUM(C4:C8)</f>
        <v>860250</v>
      </c>
      <c r="D9" s="10">
        <f>SUM(D4:D8)</f>
        <v>1</v>
      </c>
      <c r="E9" s="47"/>
    </row>
    <row r="11" spans="1:8" ht="19.5" thickBot="1" x14ac:dyDescent="0.35">
      <c r="A11" s="42" t="s">
        <v>1</v>
      </c>
      <c r="B11" s="42"/>
      <c r="C11" s="42"/>
      <c r="D11" s="42"/>
      <c r="E11" s="42"/>
      <c r="F11" s="42"/>
      <c r="G11" s="42"/>
    </row>
    <row r="12" spans="1:8" ht="34.5" customHeight="1" thickBot="1" x14ac:dyDescent="0.3">
      <c r="B12" s="30" t="s">
        <v>4</v>
      </c>
      <c r="C12" s="2"/>
      <c r="D12" s="2"/>
      <c r="E12" s="2"/>
    </row>
    <row r="13" spans="1:8" ht="47.25" customHeight="1" thickBot="1" x14ac:dyDescent="0.3">
      <c r="A13" s="31" t="s">
        <v>7</v>
      </c>
      <c r="B13" s="11" t="s">
        <v>5</v>
      </c>
      <c r="C13" s="21" t="s">
        <v>10</v>
      </c>
      <c r="D13" s="21" t="s">
        <v>2</v>
      </c>
      <c r="E13" s="21" t="s">
        <v>12</v>
      </c>
      <c r="F13" s="38" t="s">
        <v>3</v>
      </c>
      <c r="G13" s="21" t="s">
        <v>6</v>
      </c>
    </row>
    <row r="14" spans="1:8" x14ac:dyDescent="0.25">
      <c r="A14" s="32">
        <f>A4</f>
        <v>0</v>
      </c>
      <c r="B14" s="27"/>
      <c r="C14" s="15">
        <f>A14*B14</f>
        <v>0</v>
      </c>
      <c r="D14" s="16">
        <f>IFERROR(B14/B4,0)</f>
        <v>0</v>
      </c>
      <c r="E14" s="48">
        <f t="shared" ref="E14:E18" si="2">MAX(IFERROR(B14-ROUND(B4/$C$9*($C$21+SUM($C$14:$C$18)),0),0),0)</f>
        <v>0</v>
      </c>
      <c r="F14" s="39">
        <f>IF(E14=0,IFERROR(ROUND(B4/$C$9*($C$21+SUM($C$14:$C$18)-$E$19)-B14,0),0),0)</f>
        <v>0</v>
      </c>
      <c r="G14" s="16">
        <f>IFERROR((F14+B14)/B4,0)</f>
        <v>0</v>
      </c>
      <c r="H14" s="1"/>
    </row>
    <row r="15" spans="1:8" x14ac:dyDescent="0.25">
      <c r="A15" s="33">
        <f>A5</f>
        <v>0</v>
      </c>
      <c r="B15" s="28"/>
      <c r="C15" s="17">
        <f t="shared" ref="C15:C18" si="3">A15*B15</f>
        <v>0</v>
      </c>
      <c r="D15" s="18">
        <f t="shared" ref="D15:D18" si="4">IFERROR(B15/B5,0)</f>
        <v>0</v>
      </c>
      <c r="E15" s="48">
        <f t="shared" si="2"/>
        <v>0</v>
      </c>
      <c r="F15" s="39">
        <f t="shared" ref="F15:F18" si="5">IF(E15=0,IFERROR(ROUND(B5/$C$9*($C$21+SUM($C$14:$C$18)-$E$19)-B15,0),0),0)</f>
        <v>0</v>
      </c>
      <c r="G15" s="18">
        <f t="shared" ref="G15:G18" si="6">IFERROR((F15+B15)/B5,0)</f>
        <v>0</v>
      </c>
      <c r="H15" s="1"/>
    </row>
    <row r="16" spans="1:8" x14ac:dyDescent="0.25">
      <c r="A16" s="33">
        <f>A6</f>
        <v>50</v>
      </c>
      <c r="B16" s="28">
        <v>750</v>
      </c>
      <c r="C16" s="17">
        <f t="shared" si="3"/>
        <v>37500</v>
      </c>
      <c r="D16" s="18">
        <f t="shared" si="4"/>
        <v>0.7142857142857143</v>
      </c>
      <c r="E16" s="48">
        <f>MAX(IFERROR(B16-ROUND(B6/$C$9*($C$21+SUM($C$14:$C$18)),0),0),0)</f>
        <v>197</v>
      </c>
      <c r="F16" s="39">
        <f t="shared" si="5"/>
        <v>0</v>
      </c>
      <c r="G16" s="18">
        <f t="shared" si="6"/>
        <v>0.7142857142857143</v>
      </c>
      <c r="H16" s="1"/>
    </row>
    <row r="17" spans="1:8" x14ac:dyDescent="0.25">
      <c r="A17" s="33">
        <f>A7</f>
        <v>150</v>
      </c>
      <c r="B17" s="28">
        <v>350</v>
      </c>
      <c r="C17" s="17">
        <f t="shared" si="3"/>
        <v>52500</v>
      </c>
      <c r="D17" s="18">
        <f t="shared" si="4"/>
        <v>0.12567324955116696</v>
      </c>
      <c r="E17" s="48">
        <f t="shared" si="2"/>
        <v>0</v>
      </c>
      <c r="F17" s="39">
        <f t="shared" si="5"/>
        <v>1085</v>
      </c>
      <c r="G17" s="18">
        <f t="shared" si="6"/>
        <v>0.51526032315978454</v>
      </c>
      <c r="H17" s="1"/>
    </row>
    <row r="18" spans="1:8" ht="15.75" thickBot="1" x14ac:dyDescent="0.3">
      <c r="A18" s="34">
        <f>A8</f>
        <v>1200</v>
      </c>
      <c r="B18" s="29">
        <v>11</v>
      </c>
      <c r="C18" s="19">
        <f t="shared" si="3"/>
        <v>13200</v>
      </c>
      <c r="D18" s="20">
        <f t="shared" si="4"/>
        <v>3.3846153846153845E-2</v>
      </c>
      <c r="E18" s="48">
        <f t="shared" si="2"/>
        <v>0</v>
      </c>
      <c r="F18" s="39">
        <f t="shared" si="5"/>
        <v>156</v>
      </c>
      <c r="G18" s="20">
        <f t="shared" si="6"/>
        <v>0.51384615384615384</v>
      </c>
      <c r="H18" s="1"/>
    </row>
    <row r="19" spans="1:8" ht="15.75" thickBot="1" x14ac:dyDescent="0.3">
      <c r="B19" s="50"/>
      <c r="C19" s="41">
        <f>SUM(C14:C18)</f>
        <v>103200</v>
      </c>
      <c r="D19" s="52">
        <f>C19/C9</f>
        <v>0.11996512641673931</v>
      </c>
      <c r="E19" s="41">
        <f>(E14*$A14)+(E15*$A15)+(E16*$A16)+(E17*$A17)+(E18*$A18)</f>
        <v>9850</v>
      </c>
      <c r="F19" s="41">
        <f>(F14*$A14)+(F15*$A15)+(F16*$A16)+(F17*$A17)+(F18*$A18)</f>
        <v>349950</v>
      </c>
    </row>
    <row r="20" spans="1:8" ht="15.75" thickBot="1" x14ac:dyDescent="0.3"/>
    <row r="21" spans="1:8" ht="15.75" thickBot="1" x14ac:dyDescent="0.3">
      <c r="A21" s="3" t="s">
        <v>11</v>
      </c>
      <c r="B21" s="4"/>
      <c r="C21" s="35">
        <v>350000</v>
      </c>
    </row>
    <row r="22" spans="1:8" x14ac:dyDescent="0.25">
      <c r="C22" s="40"/>
    </row>
    <row r="24" spans="1:8" x14ac:dyDescent="0.25">
      <c r="C24" s="49"/>
    </row>
    <row r="25" spans="1:8" x14ac:dyDescent="0.25">
      <c r="D25" s="51"/>
    </row>
  </sheetData>
  <mergeCells count="3">
    <mergeCell ref="A1:G1"/>
    <mergeCell ref="A2:B2"/>
    <mergeCell ref="A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UserCorilus</dc:creator>
  <cp:lastModifiedBy>LE GOUX Guillaume</cp:lastModifiedBy>
  <cp:lastPrinted>2019-04-05T14:14:17Z</cp:lastPrinted>
  <dcterms:created xsi:type="dcterms:W3CDTF">2019-04-05T13:37:21Z</dcterms:created>
  <dcterms:modified xsi:type="dcterms:W3CDTF">2019-04-10T11:26:24Z</dcterms:modified>
</cp:coreProperties>
</file>