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Data base" sheetId="2" r:id="rId1"/>
    <sheet name="Input" sheetId="3" r:id="rId2"/>
  </sheets>
  <definedNames>
    <definedName name="_xlnm._FilterDatabase" localSheetId="0" hidden="1">'Data base'!$A$1:$E$74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2" i="2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" i="3"/>
  <c r="D20" i="3" l="1"/>
  <c r="D19" i="3"/>
  <c r="D17" i="3"/>
  <c r="D16" i="3"/>
  <c r="D15" i="3"/>
  <c r="D11" i="3"/>
  <c r="D10" i="3"/>
  <c r="D8" i="3"/>
  <c r="D5" i="3"/>
</calcChain>
</file>

<file path=xl/sharedStrings.xml><?xml version="1.0" encoding="utf-8"?>
<sst xmlns="http://schemas.openxmlformats.org/spreadsheetml/2006/main" count="277" uniqueCount="38">
  <si>
    <t>CSG</t>
  </si>
  <si>
    <t>CFT</t>
  </si>
  <si>
    <t>Surface treatment</t>
  </si>
  <si>
    <t>Derisking</t>
  </si>
  <si>
    <t>Sealants</t>
  </si>
  <si>
    <t>Structural Paint</t>
  </si>
  <si>
    <t>Qualification</t>
  </si>
  <si>
    <t>all</t>
  </si>
  <si>
    <t>Activity</t>
  </si>
  <si>
    <t>Contract management</t>
  </si>
  <si>
    <t>Distribution</t>
  </si>
  <si>
    <t>Key Project</t>
  </si>
  <si>
    <t xml:space="preserve">CFT </t>
  </si>
  <si>
    <t>Scope</t>
  </si>
  <si>
    <t>Team lead protective solutions</t>
  </si>
  <si>
    <t>Team Lead</t>
  </si>
  <si>
    <t>SA/A350 derisking</t>
  </si>
  <si>
    <t xml:space="preserve">Outsourcing of NT Surface Treatment activities </t>
  </si>
  <si>
    <t>In draft</t>
  </si>
  <si>
    <t>contract amendment</t>
  </si>
  <si>
    <t>All</t>
  </si>
  <si>
    <t>Contract creation / amendment</t>
  </si>
  <si>
    <t>contract
 expiry date</t>
  </si>
  <si>
    <t>contract management</t>
  </si>
  <si>
    <t>estimated workload</t>
  </si>
  <si>
    <t>Complexity</t>
  </si>
  <si>
    <t>Medium</t>
  </si>
  <si>
    <t>Standard</t>
  </si>
  <si>
    <t>Low</t>
  </si>
  <si>
    <t>High</t>
  </si>
  <si>
    <t xml:space="preserve">Low </t>
  </si>
  <si>
    <t>CSG + Strategy</t>
  </si>
  <si>
    <t>SA/A350 Derisking</t>
  </si>
  <si>
    <t>Effort</t>
  </si>
  <si>
    <t>SMM / SFM</t>
  </si>
  <si>
    <t>SFM / SMM</t>
  </si>
  <si>
    <t>N/A</t>
  </si>
  <si>
    <t>A_B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</si>
</sst>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tabSelected="1" zoomScale="70" zoomScaleNormal="70" workbookViewId="0">
      <pane ySplit="1" topLeftCell="A2" activePane="bottomLeft" state="frozen"/>
      <selection pane="bottomLeft" activeCell="D5" sqref="D5"/>
    </sheetView>
  </sheetViews>
  <sheetFormatPr baseColWidth="10" defaultColWidth="11" defaultRowHeight="14.25" x14ac:dyDescent="0.2"/>
  <cols>
    <col min="1" max="1" width="19.5" style="5" customWidth="1"/>
    <col min="2" max="2" width="25" style="5" customWidth="1"/>
    <col min="3" max="3" width="13.25" style="5" customWidth="1"/>
    <col min="4" max="4" width="14.625" style="5" customWidth="1"/>
    <col min="5" max="5" width="17.75" style="14" customWidth="1"/>
    <col min="6" max="16384" width="11" style="5"/>
  </cols>
  <sheetData>
    <row r="1" spans="1:5" ht="32.25" customHeight="1" x14ac:dyDescent="0.2">
      <c r="A1" s="8" t="s">
        <v>13</v>
      </c>
      <c r="B1" s="8" t="s">
        <v>8</v>
      </c>
      <c r="C1" s="8" t="s">
        <v>25</v>
      </c>
      <c r="D1" s="17" t="s">
        <v>24</v>
      </c>
      <c r="E1" s="18" t="s">
        <v>22</v>
      </c>
    </row>
    <row r="2" spans="1:5" s="7" customFormat="1" ht="51.75" customHeight="1" x14ac:dyDescent="0.2">
      <c r="A2" s="9" t="s">
        <v>2</v>
      </c>
      <c r="B2" s="9" t="s">
        <v>21</v>
      </c>
      <c r="C2" s="9" t="s">
        <v>26</v>
      </c>
      <c r="D2" s="9">
        <f>VLOOKUP('Data base'!B2&amp;"_"&amp;'Data base'!C2,Input!C:D,2,FALSE)</f>
        <v>50</v>
      </c>
      <c r="E2" s="12" t="s">
        <v>18</v>
      </c>
    </row>
    <row r="3" spans="1:5" s="7" customFormat="1" ht="51.75" customHeight="1" x14ac:dyDescent="0.2">
      <c r="A3" s="9" t="s">
        <v>2</v>
      </c>
      <c r="B3" s="9" t="s">
        <v>21</v>
      </c>
      <c r="C3" s="9" t="s">
        <v>26</v>
      </c>
      <c r="D3" s="9">
        <f>VLOOKUP('Data base'!B3&amp;"_"&amp;'Data base'!C3,Input!C:D,2,FALSE)</f>
        <v>50</v>
      </c>
      <c r="E3" s="12" t="s">
        <v>18</v>
      </c>
    </row>
    <row r="4" spans="1:5" s="7" customFormat="1" ht="51.75" customHeight="1" x14ac:dyDescent="0.2">
      <c r="A4" s="9" t="s">
        <v>2</v>
      </c>
      <c r="B4" s="9" t="s">
        <v>0</v>
      </c>
      <c r="C4" s="9" t="s">
        <v>27</v>
      </c>
      <c r="D4" s="9" t="e">
        <f>VLOOKUP('Data base'!B4&amp;"_"&amp;'Data base'!C4,Input!C:D,2,FALSE)</f>
        <v>#N/A</v>
      </c>
      <c r="E4" s="12"/>
    </row>
    <row r="5" spans="1:5" s="7" customFormat="1" ht="51.75" customHeight="1" x14ac:dyDescent="0.2">
      <c r="A5" s="9" t="s">
        <v>2</v>
      </c>
      <c r="B5" s="9" t="s">
        <v>9</v>
      </c>
      <c r="C5" s="9" t="s">
        <v>26</v>
      </c>
      <c r="D5" s="9">
        <f>VLOOKUP('Data base'!B5&amp;"_"&amp;'Data base'!C5,Input!C:D,2,FALSE)</f>
        <v>16</v>
      </c>
      <c r="E5" s="13">
        <v>45473</v>
      </c>
    </row>
    <row r="6" spans="1:5" s="7" customFormat="1" ht="51.75" customHeight="1" x14ac:dyDescent="0.2">
      <c r="A6" s="9" t="s">
        <v>2</v>
      </c>
      <c r="B6" s="9" t="s">
        <v>9</v>
      </c>
      <c r="C6" s="9" t="s">
        <v>26</v>
      </c>
      <c r="D6" s="9">
        <f>VLOOKUP('Data base'!B6&amp;"_"&amp;'Data base'!C6,Input!C:D,2,FALSE)</f>
        <v>16</v>
      </c>
      <c r="E6" s="13">
        <v>45473</v>
      </c>
    </row>
    <row r="7" spans="1:5" s="6" customFormat="1" ht="51.75" customHeight="1" x14ac:dyDescent="0.2">
      <c r="A7" s="9" t="s">
        <v>10</v>
      </c>
      <c r="B7" s="9" t="s">
        <v>0</v>
      </c>
      <c r="C7" s="9" t="s">
        <v>28</v>
      </c>
      <c r="D7" s="9" t="e">
        <f>VLOOKUP('Data base'!B7&amp;"_"&amp;'Data base'!C7,Input!C:D,2,FALSE)</f>
        <v>#N/A</v>
      </c>
      <c r="E7" s="12"/>
    </row>
    <row r="8" spans="1:5" s="6" customFormat="1" ht="51.75" customHeight="1" x14ac:dyDescent="0.2">
      <c r="A8" s="9" t="s">
        <v>10</v>
      </c>
      <c r="B8" s="9" t="s">
        <v>9</v>
      </c>
      <c r="C8" s="6" t="s">
        <v>26</v>
      </c>
      <c r="D8" s="9">
        <f>VLOOKUP('Data base'!B8&amp;"_"&amp;'Data base'!C8,Input!C:D,2,FALSE)</f>
        <v>16</v>
      </c>
      <c r="E8" s="13">
        <v>43465</v>
      </c>
    </row>
    <row r="9" spans="1:5" s="6" customFormat="1" ht="51.75" customHeight="1" x14ac:dyDescent="0.2">
      <c r="A9" s="9" t="s">
        <v>10</v>
      </c>
      <c r="B9" s="9" t="s">
        <v>9</v>
      </c>
      <c r="C9" s="9" t="s">
        <v>28</v>
      </c>
      <c r="D9" s="9" t="e">
        <f>VLOOKUP('Data base'!B9&amp;"_"&amp;'Data base'!C9,Input!C:D,2,FALSE)</f>
        <v>#N/A</v>
      </c>
      <c r="E9" s="13">
        <v>43646</v>
      </c>
    </row>
    <row r="10" spans="1:5" s="6" customFormat="1" ht="51.75" customHeight="1" x14ac:dyDescent="0.2">
      <c r="A10" s="9" t="s">
        <v>10</v>
      </c>
      <c r="B10" s="9" t="s">
        <v>9</v>
      </c>
      <c r="C10" s="10" t="s">
        <v>29</v>
      </c>
      <c r="D10" s="9">
        <f>VLOOKUP('Data base'!B10&amp;"_"&amp;'Data base'!C10,Input!C:D,2,FALSE)</f>
        <v>32</v>
      </c>
      <c r="E10" s="13">
        <v>43830</v>
      </c>
    </row>
    <row r="11" spans="1:5" s="6" customFormat="1" ht="51.75" customHeight="1" x14ac:dyDescent="0.2">
      <c r="A11" s="9" t="s">
        <v>10</v>
      </c>
      <c r="B11" s="9" t="s">
        <v>9</v>
      </c>
      <c r="C11" s="10" t="s">
        <v>26</v>
      </c>
      <c r="D11" s="9">
        <f>VLOOKUP('Data base'!B11&amp;"_"&amp;'Data base'!C11,Input!C:D,2,FALSE)</f>
        <v>16</v>
      </c>
      <c r="E11" s="13">
        <v>43830</v>
      </c>
    </row>
    <row r="12" spans="1:5" s="6" customFormat="1" ht="51.75" customHeight="1" x14ac:dyDescent="0.2">
      <c r="A12" s="9" t="s">
        <v>10</v>
      </c>
      <c r="B12" s="9" t="s">
        <v>9</v>
      </c>
      <c r="C12" s="6" t="s">
        <v>28</v>
      </c>
      <c r="D12" s="9" t="e">
        <f>VLOOKUP('Data base'!B12&amp;"_"&amp;'Data base'!C12,Input!C:D,2,FALSE)</f>
        <v>#N/A</v>
      </c>
      <c r="E12" s="13">
        <v>43830</v>
      </c>
    </row>
    <row r="13" spans="1:5" s="6" customFormat="1" ht="51.75" customHeight="1" x14ac:dyDescent="0.2">
      <c r="A13" s="9" t="s">
        <v>10</v>
      </c>
      <c r="B13" s="9" t="s">
        <v>9</v>
      </c>
      <c r="C13" s="10" t="s">
        <v>26</v>
      </c>
      <c r="D13" s="9">
        <f>VLOOKUP('Data base'!B13&amp;"_"&amp;'Data base'!C13,Input!C:D,2,FALSE)</f>
        <v>16</v>
      </c>
      <c r="E13" s="13">
        <v>43100</v>
      </c>
    </row>
    <row r="14" spans="1:5" s="6" customFormat="1" ht="51.75" customHeight="1" x14ac:dyDescent="0.2">
      <c r="A14" s="10" t="s">
        <v>10</v>
      </c>
      <c r="B14" s="10" t="s">
        <v>9</v>
      </c>
      <c r="C14" s="15" t="s">
        <v>26</v>
      </c>
      <c r="D14" s="9">
        <f>VLOOKUP('Data base'!B14&amp;"_"&amp;'Data base'!C14,Input!C:D,2,FALSE)</f>
        <v>16</v>
      </c>
      <c r="E14" s="16">
        <v>46022</v>
      </c>
    </row>
    <row r="15" spans="1:5" s="6" customFormat="1" ht="51.75" customHeight="1" x14ac:dyDescent="0.2">
      <c r="A15" s="10" t="s">
        <v>5</v>
      </c>
      <c r="B15" s="10" t="s">
        <v>9</v>
      </c>
      <c r="C15" s="10" t="s">
        <v>26</v>
      </c>
      <c r="D15" s="9">
        <f>VLOOKUP('Data base'!B15&amp;"_"&amp;'Data base'!C15,Input!C:D,2,FALSE)</f>
        <v>16</v>
      </c>
      <c r="E15" s="13">
        <v>44561</v>
      </c>
    </row>
    <row r="16" spans="1:5" s="6" customFormat="1" ht="51.75" customHeight="1" x14ac:dyDescent="0.2">
      <c r="A16" s="10" t="s">
        <v>5</v>
      </c>
      <c r="B16" s="10" t="s">
        <v>9</v>
      </c>
      <c r="C16" s="10" t="s">
        <v>26</v>
      </c>
      <c r="D16" s="9">
        <f>VLOOKUP('Data base'!B16&amp;"_"&amp;'Data base'!C16,Input!C:D,2,FALSE)</f>
        <v>16</v>
      </c>
      <c r="E16" s="13">
        <v>43830</v>
      </c>
    </row>
    <row r="17" spans="1:5" s="6" customFormat="1" ht="51.75" customHeight="1" x14ac:dyDescent="0.2">
      <c r="A17" s="10" t="s">
        <v>5</v>
      </c>
      <c r="B17" s="10" t="s">
        <v>9</v>
      </c>
      <c r="C17" s="10" t="s">
        <v>26</v>
      </c>
      <c r="D17" s="9">
        <f>VLOOKUP('Data base'!B17&amp;"_"&amp;'Data base'!C17,Input!C:D,2,FALSE)</f>
        <v>16</v>
      </c>
      <c r="E17" s="13">
        <v>43830</v>
      </c>
    </row>
    <row r="18" spans="1:5" s="6" customFormat="1" ht="51.75" customHeight="1" x14ac:dyDescent="0.2">
      <c r="A18" s="10" t="s">
        <v>5</v>
      </c>
      <c r="B18" s="10" t="s">
        <v>9</v>
      </c>
      <c r="C18" s="10" t="s">
        <v>26</v>
      </c>
      <c r="D18" s="9">
        <f>VLOOKUP('Data base'!B18&amp;"_"&amp;'Data base'!C18,Input!C:D,2,FALSE)</f>
        <v>16</v>
      </c>
      <c r="E18" s="13">
        <v>45657</v>
      </c>
    </row>
    <row r="19" spans="1:5" s="6" customFormat="1" ht="51.75" customHeight="1" x14ac:dyDescent="0.2">
      <c r="A19" s="10" t="s">
        <v>5</v>
      </c>
      <c r="B19" s="10" t="s">
        <v>11</v>
      </c>
      <c r="C19" s="10" t="s">
        <v>29</v>
      </c>
      <c r="D19" s="9">
        <f>VLOOKUP('Data base'!B19&amp;"_"&amp;'Data base'!C19,Input!C:D,2,FALSE)</f>
        <v>96</v>
      </c>
      <c r="E19" s="12"/>
    </row>
    <row r="20" spans="1:5" s="6" customFormat="1" ht="51.75" customHeight="1" x14ac:dyDescent="0.2">
      <c r="A20" s="10" t="s">
        <v>5</v>
      </c>
      <c r="B20" s="10" t="s">
        <v>1</v>
      </c>
      <c r="C20" s="10" t="s">
        <v>29</v>
      </c>
      <c r="D20" s="9">
        <f>VLOOKUP('Data base'!B20&amp;"_"&amp;'Data base'!C20,Input!C:D,2,FALSE)</f>
        <v>500</v>
      </c>
      <c r="E20" s="12"/>
    </row>
    <row r="21" spans="1:5" s="6" customFormat="1" ht="51.75" customHeight="1" x14ac:dyDescent="0.2">
      <c r="A21" s="10" t="s">
        <v>10</v>
      </c>
      <c r="B21" s="10" t="s">
        <v>1</v>
      </c>
      <c r="C21" s="10" t="s">
        <v>29</v>
      </c>
      <c r="D21" s="9">
        <f>VLOOKUP('Data base'!B21&amp;"_"&amp;'Data base'!C21,Input!C:D,2,FALSE)</f>
        <v>500</v>
      </c>
      <c r="E21" s="12"/>
    </row>
    <row r="22" spans="1:5" s="6" customFormat="1" ht="51.75" customHeight="1" x14ac:dyDescent="0.2">
      <c r="A22" s="10" t="s">
        <v>10</v>
      </c>
      <c r="B22" s="10" t="s">
        <v>1</v>
      </c>
      <c r="C22" s="10" t="s">
        <v>26</v>
      </c>
      <c r="D22" s="9">
        <f>VLOOKUP('Data base'!B22&amp;"_"&amp;'Data base'!C22,Input!C:D,2,FALSE)</f>
        <v>300</v>
      </c>
      <c r="E22" s="12"/>
    </row>
    <row r="23" spans="1:5" s="6" customFormat="1" ht="51.75" customHeight="1" x14ac:dyDescent="0.2">
      <c r="A23" s="10" t="s">
        <v>10</v>
      </c>
      <c r="B23" s="10" t="s">
        <v>12</v>
      </c>
      <c r="C23" s="10" t="s">
        <v>28</v>
      </c>
      <c r="D23" s="9" t="e">
        <f>VLOOKUP('Data base'!B23&amp;"_"&amp;'Data base'!C23,Input!C:D,2,FALSE)</f>
        <v>#N/A</v>
      </c>
      <c r="E23" s="12"/>
    </row>
    <row r="24" spans="1:5" s="6" customFormat="1" ht="51.75" customHeight="1" x14ac:dyDescent="0.2">
      <c r="A24" s="10" t="s">
        <v>10</v>
      </c>
      <c r="B24" s="10" t="s">
        <v>11</v>
      </c>
      <c r="C24" s="10" t="s">
        <v>26</v>
      </c>
      <c r="D24" s="9">
        <f>VLOOKUP('Data base'!B24&amp;"_"&amp;'Data base'!C24,Input!C:D,2,FALSE)</f>
        <v>48</v>
      </c>
      <c r="E24" s="12"/>
    </row>
    <row r="25" spans="1:5" s="6" customFormat="1" ht="51.75" customHeight="1" x14ac:dyDescent="0.2">
      <c r="A25" s="10" t="s">
        <v>5</v>
      </c>
      <c r="B25" s="9" t="s">
        <v>21</v>
      </c>
      <c r="C25" s="10" t="s">
        <v>28</v>
      </c>
      <c r="D25" s="9" t="e">
        <f>VLOOKUP('Data base'!B25&amp;"_"&amp;'Data base'!C25,Input!C:D,2,FALSE)</f>
        <v>#N/A</v>
      </c>
      <c r="E25" s="12"/>
    </row>
    <row r="26" spans="1:5" s="6" customFormat="1" ht="51.75" customHeight="1" x14ac:dyDescent="0.2">
      <c r="A26" s="10" t="s">
        <v>4</v>
      </c>
      <c r="B26" s="10" t="s">
        <v>9</v>
      </c>
      <c r="C26" s="10" t="s">
        <v>29</v>
      </c>
      <c r="D26" s="9">
        <f>VLOOKUP('Data base'!B26&amp;"_"&amp;'Data base'!C26,Input!C:D,2,FALSE)</f>
        <v>32</v>
      </c>
      <c r="E26" s="13">
        <v>44231</v>
      </c>
    </row>
    <row r="27" spans="1:5" s="6" customFormat="1" ht="51.75" customHeight="1" x14ac:dyDescent="0.2">
      <c r="A27" s="10" t="s">
        <v>4</v>
      </c>
      <c r="B27" s="10" t="s">
        <v>9</v>
      </c>
      <c r="C27" s="10" t="s">
        <v>29</v>
      </c>
      <c r="D27" s="9">
        <f>VLOOKUP('Data base'!B27&amp;"_"&amp;'Data base'!C27,Input!C:D,2,FALSE)</f>
        <v>32</v>
      </c>
      <c r="E27" s="13">
        <v>43830</v>
      </c>
    </row>
    <row r="28" spans="1:5" s="6" customFormat="1" ht="51.75" customHeight="1" x14ac:dyDescent="0.2">
      <c r="A28" s="10" t="s">
        <v>4</v>
      </c>
      <c r="B28" s="10" t="s">
        <v>9</v>
      </c>
      <c r="C28" s="10" t="s">
        <v>26</v>
      </c>
      <c r="D28" s="9">
        <f>VLOOKUP('Data base'!B28&amp;"_"&amp;'Data base'!C28,Input!C:D,2,FALSE)</f>
        <v>16</v>
      </c>
      <c r="E28" s="13">
        <v>44196</v>
      </c>
    </row>
    <row r="29" spans="1:5" s="6" customFormat="1" ht="51.75" customHeight="1" x14ac:dyDescent="0.2">
      <c r="A29" s="10" t="s">
        <v>4</v>
      </c>
      <c r="B29" s="10" t="s">
        <v>1</v>
      </c>
      <c r="C29" s="10" t="s">
        <v>29</v>
      </c>
      <c r="D29" s="9">
        <f>VLOOKUP('Data base'!B29&amp;"_"&amp;'Data base'!C29,Input!C:D,2,FALSE)</f>
        <v>500</v>
      </c>
      <c r="E29" s="12"/>
    </row>
    <row r="30" spans="1:5" s="6" customFormat="1" ht="51.75" customHeight="1" x14ac:dyDescent="0.2">
      <c r="A30" s="10" t="s">
        <v>4</v>
      </c>
      <c r="B30" s="9" t="s">
        <v>0</v>
      </c>
      <c r="C30" s="10" t="s">
        <v>27</v>
      </c>
      <c r="D30" s="9" t="e">
        <f>VLOOKUP('Data base'!B30&amp;"_"&amp;'Data base'!C30,Input!C:D,2,FALSE)</f>
        <v>#N/A</v>
      </c>
      <c r="E30" s="12"/>
    </row>
    <row r="31" spans="1:5" s="6" customFormat="1" ht="51.75" customHeight="1" x14ac:dyDescent="0.2">
      <c r="A31" s="10" t="s">
        <v>5</v>
      </c>
      <c r="B31" s="9" t="s">
        <v>0</v>
      </c>
      <c r="C31" s="10" t="s">
        <v>27</v>
      </c>
      <c r="D31" s="9" t="e">
        <f>VLOOKUP('Data base'!B31&amp;"_"&amp;'Data base'!C31,Input!C:D,2,FALSE)</f>
        <v>#N/A</v>
      </c>
      <c r="E31" s="12"/>
    </row>
    <row r="32" spans="1:5" s="6" customFormat="1" ht="51.75" customHeight="1" x14ac:dyDescent="0.2">
      <c r="A32" s="10" t="s">
        <v>10</v>
      </c>
      <c r="B32" s="10" t="s">
        <v>1</v>
      </c>
      <c r="C32" s="10" t="s">
        <v>28</v>
      </c>
      <c r="D32" s="9" t="e">
        <f>VLOOKUP('Data base'!B32&amp;"_"&amp;'Data base'!C32,Input!C:D,2,FALSE)</f>
        <v>#N/A</v>
      </c>
      <c r="E32" s="12"/>
    </row>
    <row r="33" spans="1:5" s="6" customFormat="1" ht="51.75" customHeight="1" x14ac:dyDescent="0.2">
      <c r="A33" s="10" t="s">
        <v>14</v>
      </c>
      <c r="B33" s="10" t="s">
        <v>15</v>
      </c>
      <c r="C33" s="10" t="s">
        <v>27</v>
      </c>
      <c r="D33" s="9">
        <f>VLOOKUP('Data base'!B33&amp;"_"&amp;'Data base'!C33,Input!C:D,2,FALSE)</f>
        <v>48</v>
      </c>
      <c r="E33" s="12"/>
    </row>
    <row r="34" spans="1:5" s="6" customFormat="1" ht="51.75" customHeight="1" x14ac:dyDescent="0.2">
      <c r="A34" s="10"/>
      <c r="B34" s="10" t="s">
        <v>16</v>
      </c>
      <c r="C34" s="10" t="s">
        <v>28</v>
      </c>
      <c r="D34" s="9" t="e">
        <f>VLOOKUP('Data base'!B34&amp;"_"&amp;'Data base'!C34,Input!C:D,2,FALSE)</f>
        <v>#N/A</v>
      </c>
      <c r="E34" s="12"/>
    </row>
    <row r="35" spans="1:5" s="6" customFormat="1" ht="51.75" customHeight="1" x14ac:dyDescent="0.2">
      <c r="A35" s="10" t="s">
        <v>17</v>
      </c>
      <c r="B35" s="10" t="s">
        <v>1</v>
      </c>
      <c r="C35" s="10" t="s">
        <v>28</v>
      </c>
      <c r="D35" s="9" t="e">
        <f>VLOOKUP('Data base'!B35&amp;"_"&amp;'Data base'!C35,Input!C:D,2,FALSE)</f>
        <v>#N/A</v>
      </c>
      <c r="E35" s="12"/>
    </row>
    <row r="36" spans="1:5" s="6" customFormat="1" ht="51.75" customHeight="1" x14ac:dyDescent="0.2">
      <c r="A36" s="10" t="s">
        <v>5</v>
      </c>
      <c r="B36" s="10" t="s">
        <v>1</v>
      </c>
      <c r="C36" s="10" t="s">
        <v>28</v>
      </c>
      <c r="D36" s="9" t="e">
        <f>VLOOKUP('Data base'!B36&amp;"_"&amp;'Data base'!C36,Input!C:D,2,FALSE)</f>
        <v>#N/A</v>
      </c>
      <c r="E36" s="12"/>
    </row>
    <row r="37" spans="1:5" s="6" customFormat="1" ht="51.75" customHeight="1" x14ac:dyDescent="0.2">
      <c r="A37" s="10" t="s">
        <v>5</v>
      </c>
      <c r="B37" s="9" t="s">
        <v>21</v>
      </c>
      <c r="C37" s="10" t="s">
        <v>26</v>
      </c>
      <c r="D37" s="9">
        <f>VLOOKUP('Data base'!B37&amp;"_"&amp;'Data base'!C37,Input!C:D,2,FALSE)</f>
        <v>50</v>
      </c>
      <c r="E37" s="12"/>
    </row>
    <row r="38" spans="1:5" s="6" customFormat="1" ht="51.75" customHeight="1" x14ac:dyDescent="0.2">
      <c r="A38" s="10" t="s">
        <v>10</v>
      </c>
      <c r="B38" s="9" t="s">
        <v>21</v>
      </c>
      <c r="C38" s="9" t="s">
        <v>26</v>
      </c>
      <c r="D38" s="9">
        <f>VLOOKUP('Data base'!B38&amp;"_"&amp;'Data base'!C38,Input!C:D,2,FALSE)</f>
        <v>50</v>
      </c>
      <c r="E38" s="12"/>
    </row>
    <row r="39" spans="1:5" s="6" customFormat="1" ht="51.75" customHeight="1" x14ac:dyDescent="0.2">
      <c r="A39" s="10" t="s">
        <v>10</v>
      </c>
      <c r="B39" s="9" t="s">
        <v>21</v>
      </c>
      <c r="C39" s="10" t="s">
        <v>26</v>
      </c>
      <c r="D39" s="9">
        <f>VLOOKUP('Data base'!B39&amp;"_"&amp;'Data base'!C39,Input!C:D,2,FALSE)</f>
        <v>50</v>
      </c>
      <c r="E39" s="12"/>
    </row>
    <row r="40" spans="1:5" s="6" customFormat="1" ht="51.75" customHeight="1" x14ac:dyDescent="0.2">
      <c r="A40" s="10" t="s">
        <v>10</v>
      </c>
      <c r="B40" s="9" t="s">
        <v>21</v>
      </c>
      <c r="C40" s="10" t="s">
        <v>26</v>
      </c>
      <c r="D40" s="9">
        <f>VLOOKUP('Data base'!B40&amp;"_"&amp;'Data base'!C40,Input!C:D,2,FALSE)</f>
        <v>50</v>
      </c>
      <c r="E40" s="12"/>
    </row>
    <row r="41" spans="1:5" s="6" customFormat="1" ht="51.75" customHeight="1" x14ac:dyDescent="0.2">
      <c r="A41" s="10" t="s">
        <v>10</v>
      </c>
      <c r="B41" s="9" t="s">
        <v>21</v>
      </c>
      <c r="C41" s="10" t="s">
        <v>28</v>
      </c>
      <c r="D41" s="9" t="e">
        <f>VLOOKUP('Data base'!B41&amp;"_"&amp;'Data base'!C41,Input!C:D,2,FALSE)</f>
        <v>#N/A</v>
      </c>
      <c r="E41" s="12"/>
    </row>
    <row r="42" spans="1:5" s="6" customFormat="1" ht="51.75" customHeight="1" x14ac:dyDescent="0.2">
      <c r="A42" s="10" t="s">
        <v>20</v>
      </c>
      <c r="B42" s="10" t="s">
        <v>11</v>
      </c>
      <c r="C42" s="10" t="s">
        <v>26</v>
      </c>
      <c r="D42" s="9">
        <f>VLOOKUP('Data base'!B42&amp;"_"&amp;'Data base'!C42,Input!C:D,2,FALSE)</f>
        <v>48</v>
      </c>
      <c r="E42" s="12"/>
    </row>
    <row r="43" spans="1:5" s="6" customFormat="1" ht="51.75" customHeight="1" x14ac:dyDescent="0.2">
      <c r="A43" s="10" t="s">
        <v>5</v>
      </c>
      <c r="B43" s="9" t="s">
        <v>21</v>
      </c>
      <c r="C43" s="10" t="s">
        <v>26</v>
      </c>
      <c r="D43" s="9">
        <f>VLOOKUP('Data base'!B43&amp;"_"&amp;'Data base'!C43,Input!C:D,2,FALSE)</f>
        <v>50</v>
      </c>
      <c r="E43" s="12"/>
    </row>
    <row r="44" spans="1:5" s="6" customFormat="1" ht="51.75" customHeight="1" x14ac:dyDescent="0.2">
      <c r="A44" s="10" t="s">
        <v>10</v>
      </c>
      <c r="B44" s="9" t="s">
        <v>21</v>
      </c>
      <c r="C44" s="10" t="s">
        <v>28</v>
      </c>
      <c r="D44" s="9" t="e">
        <f>VLOOKUP('Data base'!B44&amp;"_"&amp;'Data base'!C44,Input!C:D,2,FALSE)</f>
        <v>#N/A</v>
      </c>
      <c r="E44" s="12"/>
    </row>
    <row r="45" spans="1:5" s="6" customFormat="1" ht="51.75" customHeight="1" x14ac:dyDescent="0.2">
      <c r="A45" s="10" t="s">
        <v>2</v>
      </c>
      <c r="B45" s="10" t="s">
        <v>9</v>
      </c>
      <c r="C45" s="10" t="s">
        <v>28</v>
      </c>
      <c r="D45" s="9" t="e">
        <f>VLOOKUP('Data base'!B45&amp;"_"&amp;'Data base'!C45,Input!C:D,2,FALSE)</f>
        <v>#N/A</v>
      </c>
      <c r="E45" s="12"/>
    </row>
    <row r="46" spans="1:5" s="6" customFormat="1" ht="51.75" customHeight="1" x14ac:dyDescent="0.2">
      <c r="A46" s="10" t="s">
        <v>2</v>
      </c>
      <c r="B46" s="10" t="s">
        <v>9</v>
      </c>
      <c r="C46" s="10" t="s">
        <v>28</v>
      </c>
      <c r="D46" s="9" t="e">
        <f>VLOOKUP('Data base'!B46&amp;"_"&amp;'Data base'!C46,Input!C:D,2,FALSE)</f>
        <v>#N/A</v>
      </c>
      <c r="E46" s="12"/>
    </row>
    <row r="47" spans="1:5" s="6" customFormat="1" ht="51.75" customHeight="1" x14ac:dyDescent="0.2">
      <c r="A47" s="10" t="s">
        <v>4</v>
      </c>
      <c r="B47" s="9" t="s">
        <v>21</v>
      </c>
      <c r="C47" s="10" t="s">
        <v>28</v>
      </c>
      <c r="D47" s="9" t="e">
        <f>VLOOKUP('Data base'!B47&amp;"_"&amp;'Data base'!C47,Input!C:D,2,FALSE)</f>
        <v>#N/A</v>
      </c>
      <c r="E47" s="12"/>
    </row>
    <row r="48" spans="1:5" s="6" customFormat="1" ht="51.75" customHeight="1" x14ac:dyDescent="0.2">
      <c r="A48" s="10" t="s">
        <v>10</v>
      </c>
      <c r="B48" s="9" t="s">
        <v>21</v>
      </c>
      <c r="C48" s="10" t="s">
        <v>26</v>
      </c>
      <c r="D48" s="9">
        <f>VLOOKUP('Data base'!B48&amp;"_"&amp;'Data base'!C48,Input!C:D,2,FALSE)</f>
        <v>50</v>
      </c>
      <c r="E48" s="12"/>
    </row>
    <row r="49" spans="1:5" s="6" customFormat="1" ht="51.75" customHeight="1" x14ac:dyDescent="0.2">
      <c r="A49" s="10" t="s">
        <v>20</v>
      </c>
      <c r="B49" s="10" t="s">
        <v>11</v>
      </c>
      <c r="C49" s="10" t="s">
        <v>26</v>
      </c>
      <c r="D49" s="9">
        <f>VLOOKUP('Data base'!B49&amp;"_"&amp;'Data base'!C49,Input!C:D,2,FALSE)</f>
        <v>48</v>
      </c>
      <c r="E49" s="12"/>
    </row>
    <row r="50" spans="1:5" s="6" customFormat="1" ht="51.75" customHeight="1" x14ac:dyDescent="0.2">
      <c r="A50" s="10" t="s">
        <v>4</v>
      </c>
      <c r="B50" s="10" t="s">
        <v>11</v>
      </c>
      <c r="C50" s="10" t="s">
        <v>28</v>
      </c>
      <c r="D50" s="9" t="e">
        <f>VLOOKUP('Data base'!B50&amp;"_"&amp;'Data base'!C50,Input!C:D,2,FALSE)</f>
        <v>#N/A</v>
      </c>
      <c r="E50" s="12"/>
    </row>
    <row r="51" spans="1:5" s="6" customFormat="1" ht="51.75" customHeight="1" x14ac:dyDescent="0.2">
      <c r="A51" s="10" t="s">
        <v>4</v>
      </c>
      <c r="B51" s="10" t="s">
        <v>11</v>
      </c>
      <c r="C51" s="1" t="s">
        <v>26</v>
      </c>
      <c r="D51" s="9">
        <f>VLOOKUP('Data base'!B51&amp;"_"&amp;'Data base'!C51,Input!C:D,2,FALSE)</f>
        <v>48</v>
      </c>
      <c r="E51" s="12"/>
    </row>
    <row r="52" spans="1:5" s="6" customFormat="1" ht="51.75" customHeight="1" x14ac:dyDescent="0.2">
      <c r="A52" s="10" t="s">
        <v>4</v>
      </c>
      <c r="B52" s="10" t="s">
        <v>11</v>
      </c>
      <c r="C52" s="1" t="s">
        <v>28</v>
      </c>
      <c r="D52" s="9" t="e">
        <f>VLOOKUP('Data base'!B52&amp;"_"&amp;'Data base'!C52,Input!C:D,2,FALSE)</f>
        <v>#N/A</v>
      </c>
      <c r="E52" s="12"/>
    </row>
    <row r="53" spans="1:5" s="6" customFormat="1" ht="51.75" customHeight="1" x14ac:dyDescent="0.2">
      <c r="A53" s="10" t="s">
        <v>4</v>
      </c>
      <c r="B53" s="10" t="s">
        <v>11</v>
      </c>
      <c r="C53" s="1" t="s">
        <v>28</v>
      </c>
      <c r="D53" s="9" t="e">
        <f>VLOOKUP('Data base'!B53&amp;"_"&amp;'Data base'!C53,Input!C:D,2,FALSE)</f>
        <v>#N/A</v>
      </c>
      <c r="E53" s="12"/>
    </row>
    <row r="54" spans="1:5" s="6" customFormat="1" ht="51.75" customHeight="1" x14ac:dyDescent="0.2">
      <c r="A54" s="10" t="s">
        <v>4</v>
      </c>
      <c r="B54" s="10" t="s">
        <v>11</v>
      </c>
      <c r="C54" s="1" t="s">
        <v>28</v>
      </c>
      <c r="D54" s="9" t="e">
        <f>VLOOKUP('Data base'!B54&amp;"_"&amp;'Data base'!C54,Input!C:D,2,FALSE)</f>
        <v>#N/A</v>
      </c>
      <c r="E54" s="12"/>
    </row>
    <row r="55" spans="1:5" s="6" customFormat="1" ht="51.75" customHeight="1" x14ac:dyDescent="0.2">
      <c r="A55" s="10" t="s">
        <v>7</v>
      </c>
      <c r="B55" s="10" t="s">
        <v>11</v>
      </c>
      <c r="C55" s="1" t="s">
        <v>26</v>
      </c>
      <c r="D55" s="9">
        <f>VLOOKUP('Data base'!B55&amp;"_"&amp;'Data base'!C55,Input!C:D,2,FALSE)</f>
        <v>48</v>
      </c>
      <c r="E55" s="12"/>
    </row>
    <row r="56" spans="1:5" s="6" customFormat="1" ht="51.75" customHeight="1" x14ac:dyDescent="0.2">
      <c r="A56" s="10" t="s">
        <v>4</v>
      </c>
      <c r="B56" s="10" t="s">
        <v>11</v>
      </c>
      <c r="C56" s="1" t="s">
        <v>26</v>
      </c>
      <c r="D56" s="9">
        <f>VLOOKUP('Data base'!B56&amp;"_"&amp;'Data base'!C56,Input!C:D,2,FALSE)</f>
        <v>48</v>
      </c>
      <c r="E56" s="12"/>
    </row>
    <row r="57" spans="1:5" s="6" customFormat="1" ht="51.75" customHeight="1" x14ac:dyDescent="0.2">
      <c r="A57" s="10"/>
      <c r="B57" s="10" t="s">
        <v>6</v>
      </c>
      <c r="C57" s="1" t="s">
        <v>28</v>
      </c>
      <c r="D57" s="9" t="e">
        <f>VLOOKUP('Data base'!B57&amp;"_"&amp;'Data base'!C57,Input!C:D,2,FALSE)</f>
        <v>#N/A</v>
      </c>
      <c r="E57" s="12"/>
    </row>
    <row r="58" spans="1:5" s="6" customFormat="1" ht="51.75" customHeight="1" x14ac:dyDescent="0.2">
      <c r="A58" s="10" t="s">
        <v>4</v>
      </c>
      <c r="B58" s="10" t="s">
        <v>11</v>
      </c>
      <c r="C58" s="1" t="s">
        <v>28</v>
      </c>
      <c r="D58" s="9" t="e">
        <f>VLOOKUP('Data base'!B58&amp;"_"&amp;'Data base'!C58,Input!C:D,2,FALSE)</f>
        <v>#N/A</v>
      </c>
      <c r="E58" s="12"/>
    </row>
    <row r="59" spans="1:5" s="6" customFormat="1" ht="51.75" customHeight="1" x14ac:dyDescent="0.2">
      <c r="A59" s="10" t="s">
        <v>10</v>
      </c>
      <c r="B59" s="10" t="s">
        <v>11</v>
      </c>
      <c r="C59" s="4" t="s">
        <v>26</v>
      </c>
      <c r="D59" s="9">
        <f>VLOOKUP('Data base'!B59&amp;"_"&amp;'Data base'!C59,Input!C:D,2,FALSE)</f>
        <v>48</v>
      </c>
      <c r="E59" s="12"/>
    </row>
    <row r="60" spans="1:5" s="6" customFormat="1" ht="51.75" customHeight="1" x14ac:dyDescent="0.2">
      <c r="A60" s="10" t="s">
        <v>20</v>
      </c>
      <c r="B60" s="10" t="s">
        <v>11</v>
      </c>
      <c r="C60" s="1" t="s">
        <v>26</v>
      </c>
      <c r="D60" s="9">
        <f>VLOOKUP('Data base'!B60&amp;"_"&amp;'Data base'!C60,Input!C:D,2,FALSE)</f>
        <v>48</v>
      </c>
      <c r="E60" s="12"/>
    </row>
    <row r="61" spans="1:5" s="6" customFormat="1" ht="51.75" customHeight="1" x14ac:dyDescent="0.2">
      <c r="A61" s="10" t="s">
        <v>4</v>
      </c>
      <c r="B61" s="10" t="s">
        <v>21</v>
      </c>
      <c r="C61" s="1" t="s">
        <v>28</v>
      </c>
      <c r="D61" s="9" t="e">
        <f>VLOOKUP('Data base'!B61&amp;"_"&amp;'Data base'!C61,Input!C:D,2,FALSE)</f>
        <v>#N/A</v>
      </c>
      <c r="E61" s="12"/>
    </row>
    <row r="62" spans="1:5" s="6" customFormat="1" ht="51.75" customHeight="1" x14ac:dyDescent="0.2">
      <c r="A62" s="10" t="s">
        <v>4</v>
      </c>
      <c r="B62" s="10" t="s">
        <v>1</v>
      </c>
      <c r="C62" s="1" t="s">
        <v>26</v>
      </c>
      <c r="D62" s="9">
        <f>VLOOKUP('Data base'!B62&amp;"_"&amp;'Data base'!C62,Input!C:D,2,FALSE)</f>
        <v>300</v>
      </c>
      <c r="E62" s="12"/>
    </row>
    <row r="63" spans="1:5" s="6" customFormat="1" ht="51.75" customHeight="1" x14ac:dyDescent="0.2">
      <c r="A63" s="10" t="s">
        <v>4</v>
      </c>
      <c r="B63" s="10" t="s">
        <v>1</v>
      </c>
      <c r="C63" s="1" t="s">
        <v>26</v>
      </c>
      <c r="D63" s="9">
        <f>VLOOKUP('Data base'!B63&amp;"_"&amp;'Data base'!C63,Input!C:D,2,FALSE)</f>
        <v>300</v>
      </c>
      <c r="E63" s="12"/>
    </row>
    <row r="64" spans="1:5" s="6" customFormat="1" ht="51.75" customHeight="1" x14ac:dyDescent="0.2">
      <c r="A64" s="10" t="s">
        <v>4</v>
      </c>
      <c r="B64" s="10" t="s">
        <v>11</v>
      </c>
      <c r="C64" s="1" t="s">
        <v>26</v>
      </c>
      <c r="D64" s="9">
        <f>VLOOKUP('Data base'!B64&amp;"_"&amp;'Data base'!C64,Input!C:D,2,FALSE)</f>
        <v>48</v>
      </c>
      <c r="E64" s="12"/>
    </row>
    <row r="65" spans="1:5" s="6" customFormat="1" ht="51.75" customHeight="1" x14ac:dyDescent="0.2">
      <c r="A65" s="10" t="s">
        <v>4</v>
      </c>
      <c r="B65" s="10" t="s">
        <v>3</v>
      </c>
      <c r="C65" s="1" t="s">
        <v>26</v>
      </c>
      <c r="D65" s="9" t="e">
        <f>VLOOKUP('Data base'!B65&amp;"_"&amp;'Data base'!C65,Input!C:D,2,FALSE)</f>
        <v>#N/A</v>
      </c>
      <c r="E65" s="12"/>
    </row>
    <row r="66" spans="1:5" s="6" customFormat="1" ht="51.75" customHeight="1" x14ac:dyDescent="0.2">
      <c r="A66" s="10" t="s">
        <v>4</v>
      </c>
      <c r="B66" s="10" t="s">
        <v>23</v>
      </c>
      <c r="C66" s="1" t="s">
        <v>28</v>
      </c>
      <c r="D66" s="9" t="e">
        <f>VLOOKUP('Data base'!B66&amp;"_"&amp;'Data base'!C66,Input!C:D,2,FALSE)</f>
        <v>#N/A</v>
      </c>
      <c r="E66" s="12"/>
    </row>
    <row r="67" spans="1:5" s="6" customFormat="1" ht="51.75" customHeight="1" x14ac:dyDescent="0.2">
      <c r="A67" s="10" t="s">
        <v>4</v>
      </c>
      <c r="B67" s="10" t="s">
        <v>19</v>
      </c>
      <c r="C67" s="1" t="s">
        <v>28</v>
      </c>
      <c r="D67" s="9" t="e">
        <f>VLOOKUP('Data base'!B67&amp;"_"&amp;'Data base'!C67,Input!C:D,2,FALSE)</f>
        <v>#N/A</v>
      </c>
      <c r="E67" s="12"/>
    </row>
    <row r="68" spans="1:5" s="6" customFormat="1" ht="51.75" customHeight="1" x14ac:dyDescent="0.2">
      <c r="A68" s="10" t="s">
        <v>5</v>
      </c>
      <c r="B68" s="10" t="s">
        <v>21</v>
      </c>
      <c r="C68" s="1" t="s">
        <v>26</v>
      </c>
      <c r="D68" s="9">
        <f>VLOOKUP('Data base'!B68&amp;"_"&amp;'Data base'!C68,Input!C:D,2,FALSE)</f>
        <v>50</v>
      </c>
      <c r="E68" s="12"/>
    </row>
    <row r="69" spans="1:5" s="6" customFormat="1" ht="51.75" customHeight="1" x14ac:dyDescent="0.2">
      <c r="A69" s="2" t="s">
        <v>5</v>
      </c>
      <c r="B69" s="10" t="s">
        <v>16</v>
      </c>
      <c r="C69" s="3" t="s">
        <v>28</v>
      </c>
      <c r="D69" s="9" t="e">
        <f>VLOOKUP('Data base'!B69&amp;"_"&amp;'Data base'!C69,Input!C:D,2,FALSE)</f>
        <v>#N/A</v>
      </c>
      <c r="E69" s="12"/>
    </row>
    <row r="70" spans="1:5" s="6" customFormat="1" ht="51.75" customHeight="1" x14ac:dyDescent="0.2">
      <c r="A70" s="2" t="s">
        <v>5</v>
      </c>
      <c r="B70" s="10" t="s">
        <v>16</v>
      </c>
      <c r="C70" s="3" t="s">
        <v>28</v>
      </c>
      <c r="D70" s="9" t="e">
        <f>VLOOKUP('Data base'!B70&amp;"_"&amp;'Data base'!C70,Input!C:D,2,FALSE)</f>
        <v>#N/A</v>
      </c>
      <c r="E70" s="12"/>
    </row>
    <row r="71" spans="1:5" x14ac:dyDescent="0.2">
      <c r="A71" s="2" t="s">
        <v>5</v>
      </c>
      <c r="B71" s="10" t="s">
        <v>16</v>
      </c>
      <c r="C71" s="3" t="s">
        <v>28</v>
      </c>
      <c r="D71" s="9" t="e">
        <f>VLOOKUP('Data base'!B71&amp;"_"&amp;'Data base'!C71,Input!C:D,2,FALSE)</f>
        <v>#N/A</v>
      </c>
      <c r="E71" s="19"/>
    </row>
    <row r="72" spans="1:5" x14ac:dyDescent="0.2">
      <c r="A72" s="2" t="s">
        <v>5</v>
      </c>
      <c r="B72" s="10" t="s">
        <v>16</v>
      </c>
      <c r="C72" s="3" t="s">
        <v>28</v>
      </c>
      <c r="D72" s="9" t="e">
        <f>VLOOKUP('Data base'!B72&amp;"_"&amp;'Data base'!C72,Input!C:D,2,FALSE)</f>
        <v>#N/A</v>
      </c>
      <c r="E72" s="19"/>
    </row>
    <row r="73" spans="1:5" x14ac:dyDescent="0.2">
      <c r="A73" s="2" t="s">
        <v>4</v>
      </c>
      <c r="B73" s="10" t="s">
        <v>16</v>
      </c>
      <c r="C73" s="3" t="s">
        <v>28</v>
      </c>
      <c r="D73" s="9" t="e">
        <f>VLOOKUP('Data base'!B73&amp;"_"&amp;'Data base'!C73,Input!C:D,2,FALSE)</f>
        <v>#N/A</v>
      </c>
      <c r="E73" s="19"/>
    </row>
    <row r="74" spans="1:5" x14ac:dyDescent="0.2">
      <c r="A74" s="2" t="s">
        <v>5</v>
      </c>
      <c r="B74" s="10" t="s">
        <v>16</v>
      </c>
      <c r="C74" s="3" t="s">
        <v>28</v>
      </c>
      <c r="D74" s="9" t="e">
        <f>VLOOKUP('Data base'!B74&amp;"_"&amp;'Data base'!C74,Input!C:D,2,FALSE)</f>
        <v>#N/A</v>
      </c>
      <c r="E74" s="19"/>
    </row>
    <row r="75" spans="1:5" x14ac:dyDescent="0.2">
      <c r="B75" s="5" t="s">
        <v>34</v>
      </c>
      <c r="D75" s="9" t="e">
        <f>VLOOKUP('Data base'!B75&amp;"_"&amp;'Data base'!C75,Input!C:D,2,FALSE)</f>
        <v>#N/A</v>
      </c>
    </row>
  </sheetData>
  <autoFilter ref="A1:E7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showGridLines="0" workbookViewId="0">
      <selection activeCell="D6" sqref="D6"/>
    </sheetView>
  </sheetViews>
  <sheetFormatPr baseColWidth="10" defaultColWidth="11" defaultRowHeight="14.25" x14ac:dyDescent="0.2"/>
  <cols>
    <col min="1" max="1" width="34.5" customWidth="1"/>
    <col min="3" max="3" width="30.875" bestFit="1" customWidth="1"/>
    <col min="4" max="4" width="11" style="24"/>
  </cols>
  <sheetData>
    <row r="1" spans="1:4" ht="15" x14ac:dyDescent="0.2">
      <c r="A1" s="8" t="s">
        <v>8</v>
      </c>
      <c r="B1" s="8" t="s">
        <v>25</v>
      </c>
      <c r="C1" s="8" t="s">
        <v>37</v>
      </c>
      <c r="D1" s="11" t="s">
        <v>33</v>
      </c>
    </row>
    <row r="2" spans="1:4" x14ac:dyDescent="0.2">
      <c r="A2" s="9" t="s">
        <v>21</v>
      </c>
      <c r="B2" s="20" t="s">
        <v>30</v>
      </c>
      <c r="C2" s="20" t="str">
        <f>A2&amp;"_"&amp;B2</f>
        <v xml:space="preserve">Contract creation / amendment_Low </v>
      </c>
      <c r="D2" s="22">
        <v>30</v>
      </c>
    </row>
    <row r="3" spans="1:4" x14ac:dyDescent="0.2">
      <c r="A3" s="9" t="s">
        <v>21</v>
      </c>
      <c r="B3" s="21" t="s">
        <v>26</v>
      </c>
      <c r="C3" s="20" t="str">
        <f t="shared" ref="C3:C24" si="0">A3&amp;"_"&amp;B3</f>
        <v>Contract creation / amendment_Medium</v>
      </c>
      <c r="D3" s="23">
        <v>50</v>
      </c>
    </row>
    <row r="4" spans="1:4" x14ac:dyDescent="0.2">
      <c r="A4" s="9" t="s">
        <v>21</v>
      </c>
      <c r="B4" s="21" t="s">
        <v>29</v>
      </c>
      <c r="C4" s="20" t="str">
        <f t="shared" si="0"/>
        <v>Contract creation / amendment_High</v>
      </c>
      <c r="D4" s="23">
        <v>60</v>
      </c>
    </row>
    <row r="5" spans="1:4" x14ac:dyDescent="0.2">
      <c r="A5" s="20" t="s">
        <v>9</v>
      </c>
      <c r="B5" s="20" t="s">
        <v>30</v>
      </c>
      <c r="C5" s="20" t="str">
        <f t="shared" si="0"/>
        <v xml:space="preserve">Contract management_Low </v>
      </c>
      <c r="D5" s="22">
        <f>1*8</f>
        <v>8</v>
      </c>
    </row>
    <row r="6" spans="1:4" x14ac:dyDescent="0.2">
      <c r="A6" s="20" t="s">
        <v>9</v>
      </c>
      <c r="B6" s="21" t="s">
        <v>26</v>
      </c>
      <c r="C6" s="20" t="str">
        <f t="shared" si="0"/>
        <v>Contract management_Medium</v>
      </c>
      <c r="D6" s="23">
        <v>16</v>
      </c>
    </row>
    <row r="7" spans="1:4" x14ac:dyDescent="0.2">
      <c r="A7" s="20" t="s">
        <v>9</v>
      </c>
      <c r="B7" s="21" t="s">
        <v>29</v>
      </c>
      <c r="C7" s="20" t="str">
        <f t="shared" si="0"/>
        <v>Contract management_High</v>
      </c>
      <c r="D7" s="23">
        <v>32</v>
      </c>
    </row>
    <row r="8" spans="1:4" x14ac:dyDescent="0.2">
      <c r="A8" s="20" t="s">
        <v>31</v>
      </c>
      <c r="B8" s="21" t="s">
        <v>27</v>
      </c>
      <c r="C8" s="20" t="str">
        <f t="shared" si="0"/>
        <v>CSG + Strategy_Standard</v>
      </c>
      <c r="D8" s="23">
        <f>12*8</f>
        <v>96</v>
      </c>
    </row>
    <row r="9" spans="1:4" x14ac:dyDescent="0.2">
      <c r="A9" s="20" t="s">
        <v>11</v>
      </c>
      <c r="B9" s="20" t="s">
        <v>30</v>
      </c>
      <c r="C9" s="20" t="str">
        <f t="shared" si="0"/>
        <v xml:space="preserve">Key Project_Low </v>
      </c>
      <c r="D9" s="22">
        <v>12</v>
      </c>
    </row>
    <row r="10" spans="1:4" x14ac:dyDescent="0.2">
      <c r="A10" s="20" t="s">
        <v>11</v>
      </c>
      <c r="B10" s="21" t="s">
        <v>26</v>
      </c>
      <c r="C10" s="20" t="str">
        <f t="shared" si="0"/>
        <v>Key Project_Medium</v>
      </c>
      <c r="D10" s="23">
        <f>12*2*2</f>
        <v>48</v>
      </c>
    </row>
    <row r="11" spans="1:4" x14ac:dyDescent="0.2">
      <c r="A11" s="20" t="s">
        <v>11</v>
      </c>
      <c r="B11" s="21" t="s">
        <v>29</v>
      </c>
      <c r="C11" s="20" t="str">
        <f t="shared" si="0"/>
        <v>Key Project_High</v>
      </c>
      <c r="D11" s="23">
        <f>12*4*2</f>
        <v>96</v>
      </c>
    </row>
    <row r="12" spans="1:4" x14ac:dyDescent="0.2">
      <c r="A12" s="20" t="s">
        <v>1</v>
      </c>
      <c r="B12" s="20" t="s">
        <v>30</v>
      </c>
      <c r="C12" s="20" t="str">
        <f t="shared" si="0"/>
        <v xml:space="preserve">CFT_Low </v>
      </c>
      <c r="D12" s="22">
        <v>150</v>
      </c>
    </row>
    <row r="13" spans="1:4" x14ac:dyDescent="0.2">
      <c r="A13" s="20" t="s">
        <v>1</v>
      </c>
      <c r="B13" s="21" t="s">
        <v>26</v>
      </c>
      <c r="C13" s="20" t="str">
        <f t="shared" si="0"/>
        <v>CFT_Medium</v>
      </c>
      <c r="D13" s="23">
        <v>300</v>
      </c>
    </row>
    <row r="14" spans="1:4" x14ac:dyDescent="0.2">
      <c r="A14" s="20" t="s">
        <v>1</v>
      </c>
      <c r="B14" s="21" t="s">
        <v>29</v>
      </c>
      <c r="C14" s="20" t="str">
        <f t="shared" si="0"/>
        <v>CFT_High</v>
      </c>
      <c r="D14" s="23">
        <v>500</v>
      </c>
    </row>
    <row r="15" spans="1:4" x14ac:dyDescent="0.2">
      <c r="A15" s="20" t="s">
        <v>15</v>
      </c>
      <c r="B15" s="21" t="s">
        <v>27</v>
      </c>
      <c r="C15" s="20" t="str">
        <f t="shared" si="0"/>
        <v>Team Lead_Standard</v>
      </c>
      <c r="D15" s="23">
        <f>6*4*1+6*4*1</f>
        <v>48</v>
      </c>
    </row>
    <row r="16" spans="1:4" x14ac:dyDescent="0.2">
      <c r="A16" s="20" t="s">
        <v>32</v>
      </c>
      <c r="B16" s="20" t="s">
        <v>30</v>
      </c>
      <c r="C16" s="20" t="str">
        <f t="shared" si="0"/>
        <v xml:space="preserve">SA/A350 Derisking_Low </v>
      </c>
      <c r="D16" s="22">
        <f>12*4</f>
        <v>48</v>
      </c>
    </row>
    <row r="17" spans="1:4" x14ac:dyDescent="0.2">
      <c r="A17" s="20" t="s">
        <v>32</v>
      </c>
      <c r="B17" s="21" t="s">
        <v>26</v>
      </c>
      <c r="C17" s="20" t="str">
        <f t="shared" si="0"/>
        <v>SA/A350 Derisking_Medium</v>
      </c>
      <c r="D17" s="23">
        <f>12*4*2</f>
        <v>96</v>
      </c>
    </row>
    <row r="18" spans="1:4" x14ac:dyDescent="0.2">
      <c r="A18" s="20" t="s">
        <v>32</v>
      </c>
      <c r="B18" s="21" t="s">
        <v>29</v>
      </c>
      <c r="C18" s="20" t="str">
        <f t="shared" si="0"/>
        <v>SA/A350 Derisking_High</v>
      </c>
      <c r="D18" s="23" t="s">
        <v>36</v>
      </c>
    </row>
    <row r="19" spans="1:4" x14ac:dyDescent="0.2">
      <c r="A19" s="20" t="s">
        <v>6</v>
      </c>
      <c r="B19" s="20" t="s">
        <v>30</v>
      </c>
      <c r="C19" s="20" t="str">
        <f t="shared" si="0"/>
        <v xml:space="preserve">Qualification_Low </v>
      </c>
      <c r="D19" s="22">
        <f>12</f>
        <v>12</v>
      </c>
    </row>
    <row r="20" spans="1:4" x14ac:dyDescent="0.2">
      <c r="A20" s="20" t="s">
        <v>6</v>
      </c>
      <c r="B20" s="21" t="s">
        <v>26</v>
      </c>
      <c r="C20" s="20" t="str">
        <f t="shared" si="0"/>
        <v>Qualification_Medium</v>
      </c>
      <c r="D20" s="23">
        <f>12*2</f>
        <v>24</v>
      </c>
    </row>
    <row r="21" spans="1:4" x14ac:dyDescent="0.2">
      <c r="A21" s="20" t="s">
        <v>6</v>
      </c>
      <c r="B21" s="21" t="s">
        <v>29</v>
      </c>
      <c r="C21" s="20" t="str">
        <f t="shared" si="0"/>
        <v>Qualification_High</v>
      </c>
      <c r="D21" s="23" t="s">
        <v>36</v>
      </c>
    </row>
    <row r="22" spans="1:4" x14ac:dyDescent="0.2">
      <c r="A22" s="20" t="s">
        <v>35</v>
      </c>
      <c r="B22" s="25" t="s">
        <v>30</v>
      </c>
      <c r="C22" s="20" t="str">
        <f t="shared" si="0"/>
        <v xml:space="preserve">SFM / SMM_Low </v>
      </c>
      <c r="D22" s="23">
        <v>16</v>
      </c>
    </row>
    <row r="23" spans="1:4" x14ac:dyDescent="0.2">
      <c r="A23" s="20" t="s">
        <v>35</v>
      </c>
      <c r="B23" s="25" t="s">
        <v>26</v>
      </c>
      <c r="C23" s="20" t="str">
        <f t="shared" si="0"/>
        <v>SFM / SMM_Medium</v>
      </c>
      <c r="D23" s="23">
        <v>30</v>
      </c>
    </row>
    <row r="24" spans="1:4" x14ac:dyDescent="0.2">
      <c r="A24" s="20" t="s">
        <v>35</v>
      </c>
      <c r="B24" s="25" t="s">
        <v>29</v>
      </c>
      <c r="C24" s="20" t="str">
        <f t="shared" si="0"/>
        <v>SFM / SMM_High</v>
      </c>
      <c r="D24" s="2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base</vt:lpstr>
      <vt:lpstr>Input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PAPARELLA, GREGORY</dc:creator>
  <cp:lastModifiedBy>LE GOUX Guillaume</cp:lastModifiedBy>
  <dcterms:created xsi:type="dcterms:W3CDTF">2019-08-19T08:08:16Z</dcterms:created>
  <dcterms:modified xsi:type="dcterms:W3CDTF">2019-08-22T07:58:26Z</dcterms:modified>
</cp:coreProperties>
</file>