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600" windowWidth="23115" windowHeight="9210" activeTab="6"/>
  </bookViews>
  <sheets>
    <sheet name="CAISSE" sheetId="11" r:id="rId1"/>
    <sheet name="JOURNAL DE CAISSE" sheetId="10" r:id="rId2"/>
    <sheet name="JOURNAL DE CAISSE CUMUL" sheetId="7" r:id="rId3"/>
    <sheet name="TABLE" sheetId="2" r:id="rId4"/>
    <sheet name="STOCK" sheetId="3" r:id="rId5"/>
    <sheet name="SUIVI CA" sheetId="4" r:id="rId6"/>
    <sheet name="TICKET DE CAISSE" sheetId="12" r:id="rId7"/>
  </sheets>
  <externalReferences>
    <externalReference r:id="rId8"/>
  </externalReferences>
  <definedNames>
    <definedName name="_xlnm._FilterDatabase" localSheetId="0" hidden="1">CAISSE!$B$1:$G$223</definedName>
    <definedName name="_xlnm._FilterDatabase" localSheetId="4" hidden="1">STOCK!$A$2:$AI$826</definedName>
    <definedName name="_xlnm._FilterDatabase" localSheetId="3" hidden="1">TABLE!$A$2:$T$2</definedName>
    <definedName name="_xlnm.Print_Titles" localSheetId="2">'JOURNAL DE CAISSE CUMUL'!$1:$4</definedName>
    <definedName name="_xlnm.Print_Area" localSheetId="1">'JOURNAL DE CAISSE'!$A$1:$H$25</definedName>
    <definedName name="_xlnm.Print_Area" localSheetId="6">'TICKET DE CAISSE'!$A$1:$D$23</definedName>
  </definedNames>
  <calcPr calcId="145621"/>
</workbook>
</file>

<file path=xl/calcChain.xml><?xml version="1.0" encoding="utf-8"?>
<calcChain xmlns="http://schemas.openxmlformats.org/spreadsheetml/2006/main">
  <c r="A10" i="12" l="1" a="1"/>
  <c r="A10" i="12" l="1"/>
  <c r="E23" i="12" l="1"/>
  <c r="D23" i="12" s="1"/>
  <c r="J28" i="2"/>
  <c r="A23" i="12" l="1"/>
  <c r="B20" i="12"/>
  <c r="B1" i="10" l="1"/>
  <c r="A8" i="12" a="1"/>
  <c r="A9" i="12" a="1"/>
  <c r="A8" i="12" l="1"/>
  <c r="A9" i="12"/>
  <c r="A15" i="12" a="1"/>
  <c r="A14" i="12" a="1"/>
  <c r="A11" i="12" a="1"/>
  <c r="A12" i="12" a="1"/>
  <c r="A13" i="12" a="1"/>
  <c r="A15" i="12" l="1"/>
  <c r="A13" i="12"/>
  <c r="A14" i="12"/>
  <c r="A12" i="12"/>
  <c r="A11" i="12"/>
  <c r="C2" i="11"/>
  <c r="D2" i="11"/>
  <c r="I2" i="11"/>
  <c r="J2" i="11"/>
  <c r="K2" i="11"/>
  <c r="L2" i="11"/>
  <c r="M2" i="11"/>
  <c r="N2" i="11"/>
  <c r="V2" i="11"/>
  <c r="Y2" i="11" s="1"/>
  <c r="Z2" i="11"/>
  <c r="C3" i="11"/>
  <c r="D3" i="11"/>
  <c r="I3" i="11"/>
  <c r="J3" i="11"/>
  <c r="K3" i="11"/>
  <c r="L3" i="11"/>
  <c r="M3" i="11"/>
  <c r="N3" i="11"/>
  <c r="V3" i="11"/>
  <c r="W3" i="11" s="1"/>
  <c r="Z3" i="11"/>
  <c r="C4" i="11"/>
  <c r="D4" i="11"/>
  <c r="I4" i="11"/>
  <c r="J4" i="11"/>
  <c r="K4" i="11"/>
  <c r="L4" i="11"/>
  <c r="M4" i="11"/>
  <c r="N4" i="11"/>
  <c r="V4" i="11"/>
  <c r="Y4" i="11" s="1"/>
  <c r="C5" i="11"/>
  <c r="D5" i="11"/>
  <c r="I5" i="11"/>
  <c r="J5" i="11"/>
  <c r="K5" i="11"/>
  <c r="L5" i="11"/>
  <c r="M5" i="11"/>
  <c r="N5" i="11"/>
  <c r="V5" i="11"/>
  <c r="X5" i="11" s="1"/>
  <c r="W5" i="11"/>
  <c r="Z5" i="11"/>
  <c r="C6" i="11"/>
  <c r="D6" i="11"/>
  <c r="I6" i="11"/>
  <c r="J6" i="11"/>
  <c r="K6" i="11"/>
  <c r="L6" i="11"/>
  <c r="M6" i="11"/>
  <c r="N6" i="11"/>
  <c r="V6" i="11"/>
  <c r="W6" i="11" s="1"/>
  <c r="C7" i="11"/>
  <c r="D7" i="11"/>
  <c r="I7" i="11"/>
  <c r="J7" i="11"/>
  <c r="K7" i="11"/>
  <c r="L7" i="11"/>
  <c r="M7" i="11"/>
  <c r="N7" i="11"/>
  <c r="V7" i="11"/>
  <c r="Y7" i="11" s="1"/>
  <c r="W7" i="11"/>
  <c r="X7" i="11"/>
  <c r="Z7" i="11"/>
  <c r="C8" i="11"/>
  <c r="D8" i="11"/>
  <c r="I8" i="11"/>
  <c r="J8" i="11"/>
  <c r="K8" i="11"/>
  <c r="L8" i="11"/>
  <c r="M8" i="11"/>
  <c r="N8" i="11"/>
  <c r="V8" i="11"/>
  <c r="W8" i="11" s="1"/>
  <c r="C9" i="11"/>
  <c r="D9" i="11"/>
  <c r="I9" i="11"/>
  <c r="J9" i="11"/>
  <c r="K9" i="11"/>
  <c r="L9" i="11"/>
  <c r="M9" i="11"/>
  <c r="N9" i="11"/>
  <c r="V9" i="11"/>
  <c r="Y9" i="11" s="1"/>
  <c r="W9" i="11"/>
  <c r="X9" i="11"/>
  <c r="Z9" i="11"/>
  <c r="C10" i="11"/>
  <c r="D10" i="11"/>
  <c r="I10" i="11"/>
  <c r="J10" i="11"/>
  <c r="K10" i="11"/>
  <c r="L10" i="11"/>
  <c r="M10" i="11"/>
  <c r="N10" i="11"/>
  <c r="V10" i="11"/>
  <c r="W10" i="11" s="1"/>
  <c r="C11" i="11"/>
  <c r="D11" i="11"/>
  <c r="I11" i="11"/>
  <c r="J11" i="11"/>
  <c r="K11" i="11"/>
  <c r="L11" i="11"/>
  <c r="M11" i="11"/>
  <c r="N11" i="11"/>
  <c r="V11" i="11"/>
  <c r="Y11" i="11" s="1"/>
  <c r="W11" i="11"/>
  <c r="X11" i="11"/>
  <c r="Z11" i="11"/>
  <c r="C12" i="11"/>
  <c r="D12" i="11"/>
  <c r="I12" i="11"/>
  <c r="J12" i="11"/>
  <c r="K12" i="11"/>
  <c r="L12" i="11"/>
  <c r="M12" i="11"/>
  <c r="N12" i="11"/>
  <c r="V12" i="11"/>
  <c r="X12" i="11" s="1"/>
  <c r="C13" i="11"/>
  <c r="D13" i="11"/>
  <c r="I13" i="11"/>
  <c r="J13" i="11"/>
  <c r="K13" i="11"/>
  <c r="L13" i="11"/>
  <c r="M13" i="11"/>
  <c r="N13" i="11"/>
  <c r="V13" i="11"/>
  <c r="W13" i="11" s="1"/>
  <c r="Z13" i="11"/>
  <c r="C14" i="11"/>
  <c r="D14" i="11"/>
  <c r="I14" i="11"/>
  <c r="J14" i="11"/>
  <c r="K14" i="11"/>
  <c r="L14" i="11"/>
  <c r="M14" i="11"/>
  <c r="N14" i="11"/>
  <c r="V14" i="11"/>
  <c r="C15" i="11"/>
  <c r="D15" i="11"/>
  <c r="I15" i="11"/>
  <c r="J15" i="11"/>
  <c r="K15" i="11"/>
  <c r="L15" i="11"/>
  <c r="M15" i="11"/>
  <c r="N15" i="11"/>
  <c r="V15" i="11"/>
  <c r="X15" i="11" s="1"/>
  <c r="C16" i="11"/>
  <c r="D16" i="11"/>
  <c r="I16" i="11"/>
  <c r="J16" i="11"/>
  <c r="K16" i="11"/>
  <c r="L16" i="11"/>
  <c r="M16" i="11"/>
  <c r="N16" i="11"/>
  <c r="V16" i="11"/>
  <c r="Z16" i="11" s="1"/>
  <c r="C17" i="11"/>
  <c r="D17" i="11"/>
  <c r="I17" i="11"/>
  <c r="J17" i="11"/>
  <c r="K17" i="11"/>
  <c r="L17" i="11"/>
  <c r="M17" i="11"/>
  <c r="N17" i="11"/>
  <c r="V17" i="11"/>
  <c r="X17" i="11" s="1"/>
  <c r="C18" i="11"/>
  <c r="D18" i="11"/>
  <c r="I18" i="11"/>
  <c r="J18" i="11"/>
  <c r="K18" i="11"/>
  <c r="L18" i="11"/>
  <c r="M18" i="11"/>
  <c r="N18" i="11"/>
  <c r="V18" i="11"/>
  <c r="W18" i="11" s="1"/>
  <c r="C19" i="11"/>
  <c r="D19" i="11"/>
  <c r="I19" i="11"/>
  <c r="J19" i="11"/>
  <c r="K19" i="11"/>
  <c r="L19" i="11"/>
  <c r="M19" i="11"/>
  <c r="N19" i="11"/>
  <c r="V19" i="11"/>
  <c r="X19" i="11" s="1"/>
  <c r="C20" i="11"/>
  <c r="D20" i="11"/>
  <c r="I20" i="11"/>
  <c r="J20" i="11"/>
  <c r="K20" i="11"/>
  <c r="L20" i="11"/>
  <c r="M20" i="11"/>
  <c r="N20" i="11"/>
  <c r="V20" i="11"/>
  <c r="W20" i="11" s="1"/>
  <c r="C21" i="11"/>
  <c r="D21" i="11"/>
  <c r="I21" i="11"/>
  <c r="J21" i="11"/>
  <c r="K21" i="11"/>
  <c r="L21" i="11"/>
  <c r="M21" i="11"/>
  <c r="N21" i="11"/>
  <c r="V21" i="11"/>
  <c r="X21" i="11" s="1"/>
  <c r="C22" i="11"/>
  <c r="D22" i="11"/>
  <c r="I22" i="11"/>
  <c r="J22" i="11"/>
  <c r="K22" i="11"/>
  <c r="L22" i="11"/>
  <c r="M22" i="11"/>
  <c r="N22" i="11"/>
  <c r="V22" i="11"/>
  <c r="W22" i="11" s="1"/>
  <c r="Z22" i="11"/>
  <c r="C23" i="11"/>
  <c r="D23" i="11"/>
  <c r="I23" i="11"/>
  <c r="J23" i="11"/>
  <c r="K23" i="11"/>
  <c r="L23" i="11"/>
  <c r="M23" i="11"/>
  <c r="N23" i="11"/>
  <c r="V23" i="11"/>
  <c r="X23" i="11" s="1"/>
  <c r="Z23" i="11"/>
  <c r="C24" i="11"/>
  <c r="D24" i="11"/>
  <c r="I24" i="11"/>
  <c r="J24" i="11"/>
  <c r="K24" i="11"/>
  <c r="L24" i="11"/>
  <c r="M24" i="11"/>
  <c r="N24" i="11"/>
  <c r="V24" i="11"/>
  <c r="W24" i="11" s="1"/>
  <c r="Y24" i="11"/>
  <c r="Z24" i="11"/>
  <c r="C25" i="11"/>
  <c r="D25" i="11"/>
  <c r="I25" i="11"/>
  <c r="J25" i="11"/>
  <c r="K25" i="11"/>
  <c r="L25" i="11"/>
  <c r="M25" i="11"/>
  <c r="N25" i="11"/>
  <c r="V25" i="11"/>
  <c r="X25" i="11" s="1"/>
  <c r="W25" i="11"/>
  <c r="Y25" i="11"/>
  <c r="Z25" i="11"/>
  <c r="C26" i="11"/>
  <c r="D26" i="11"/>
  <c r="I26" i="11"/>
  <c r="J26" i="11"/>
  <c r="K26" i="11"/>
  <c r="L26" i="11"/>
  <c r="M26" i="11"/>
  <c r="N26" i="11"/>
  <c r="V26" i="11"/>
  <c r="W26" i="11" s="1"/>
  <c r="X26" i="11"/>
  <c r="Y26" i="11"/>
  <c r="Z26" i="11"/>
  <c r="C27" i="11"/>
  <c r="D27" i="11"/>
  <c r="I27" i="11"/>
  <c r="J27" i="11"/>
  <c r="K27" i="11"/>
  <c r="L27" i="11"/>
  <c r="M27" i="11"/>
  <c r="N27" i="11"/>
  <c r="V27" i="11"/>
  <c r="X27" i="11" s="1"/>
  <c r="W27" i="11"/>
  <c r="C28" i="11"/>
  <c r="D28" i="11"/>
  <c r="I28" i="11"/>
  <c r="J28" i="11"/>
  <c r="K28" i="11"/>
  <c r="L28" i="11"/>
  <c r="M28" i="11"/>
  <c r="N28" i="11"/>
  <c r="V28" i="11"/>
  <c r="X28" i="11" s="1"/>
  <c r="W28" i="11"/>
  <c r="Z28" i="11"/>
  <c r="C29" i="11"/>
  <c r="D29" i="11"/>
  <c r="I29" i="11"/>
  <c r="J29" i="11"/>
  <c r="K29" i="11"/>
  <c r="L29" i="11"/>
  <c r="M29" i="11"/>
  <c r="N29" i="11"/>
  <c r="V29" i="11"/>
  <c r="X29" i="11" s="1"/>
  <c r="C30" i="11"/>
  <c r="D30" i="11"/>
  <c r="I30" i="11"/>
  <c r="J30" i="11"/>
  <c r="K30" i="11"/>
  <c r="L30" i="11"/>
  <c r="M30" i="11"/>
  <c r="N30" i="11"/>
  <c r="C31" i="11"/>
  <c r="D31" i="11"/>
  <c r="I31" i="11"/>
  <c r="J31" i="11"/>
  <c r="K31" i="11"/>
  <c r="L31" i="11"/>
  <c r="M31" i="11"/>
  <c r="N31" i="11"/>
  <c r="C32" i="11"/>
  <c r="D32" i="11"/>
  <c r="I32" i="11"/>
  <c r="J32" i="11"/>
  <c r="K32" i="11"/>
  <c r="L32" i="11"/>
  <c r="M32" i="11"/>
  <c r="N32" i="11"/>
  <c r="C33" i="11"/>
  <c r="D33" i="11"/>
  <c r="I33" i="11"/>
  <c r="J33" i="11"/>
  <c r="K33" i="11"/>
  <c r="L33" i="11"/>
  <c r="M33" i="11"/>
  <c r="N33" i="11"/>
  <c r="C34" i="11"/>
  <c r="D34" i="11"/>
  <c r="I34" i="11"/>
  <c r="J34" i="11"/>
  <c r="K34" i="11"/>
  <c r="L34" i="11"/>
  <c r="M34" i="11"/>
  <c r="N34" i="11"/>
  <c r="C35" i="11"/>
  <c r="D35" i="11"/>
  <c r="I35" i="11"/>
  <c r="J35" i="11"/>
  <c r="K35" i="11"/>
  <c r="L35" i="11"/>
  <c r="M35" i="11"/>
  <c r="N35" i="11"/>
  <c r="C36" i="11"/>
  <c r="D36" i="11"/>
  <c r="I36" i="11"/>
  <c r="J36" i="11"/>
  <c r="K36" i="11"/>
  <c r="L36" i="11"/>
  <c r="M36" i="11"/>
  <c r="N36" i="11"/>
  <c r="C37" i="11"/>
  <c r="D37" i="11"/>
  <c r="I37" i="11"/>
  <c r="J37" i="11"/>
  <c r="K37" i="11"/>
  <c r="L37" i="11"/>
  <c r="M37" i="11"/>
  <c r="N37" i="11"/>
  <c r="C38" i="11"/>
  <c r="D38" i="11"/>
  <c r="I38" i="11"/>
  <c r="J38" i="11"/>
  <c r="K38" i="11"/>
  <c r="L38" i="11"/>
  <c r="M38" i="11"/>
  <c r="N38" i="11"/>
  <c r="C39" i="11"/>
  <c r="D39" i="11"/>
  <c r="I39" i="11"/>
  <c r="J39" i="11"/>
  <c r="K39" i="11"/>
  <c r="L39" i="11"/>
  <c r="M39" i="11"/>
  <c r="N39" i="11"/>
  <c r="C40" i="11"/>
  <c r="D40" i="11"/>
  <c r="I40" i="11"/>
  <c r="J40" i="11"/>
  <c r="K40" i="11"/>
  <c r="L40" i="11"/>
  <c r="M40" i="11"/>
  <c r="N40" i="11"/>
  <c r="C41" i="11"/>
  <c r="D41" i="11"/>
  <c r="I41" i="11"/>
  <c r="J41" i="11"/>
  <c r="K41" i="11"/>
  <c r="L41" i="11"/>
  <c r="M41" i="11"/>
  <c r="N41" i="11"/>
  <c r="C42" i="11"/>
  <c r="D42" i="11"/>
  <c r="I42" i="11"/>
  <c r="J42" i="11"/>
  <c r="K42" i="11"/>
  <c r="L42" i="11"/>
  <c r="M42" i="11"/>
  <c r="N42" i="11"/>
  <c r="C43" i="11"/>
  <c r="D43" i="11"/>
  <c r="I43" i="11"/>
  <c r="J43" i="11"/>
  <c r="K43" i="11"/>
  <c r="L43" i="11"/>
  <c r="M43" i="11"/>
  <c r="N43" i="11"/>
  <c r="C44" i="11"/>
  <c r="D44" i="11"/>
  <c r="I44" i="11"/>
  <c r="J44" i="11"/>
  <c r="K44" i="11"/>
  <c r="L44" i="11"/>
  <c r="M44" i="11"/>
  <c r="N44" i="11"/>
  <c r="C45" i="11"/>
  <c r="D45" i="11"/>
  <c r="I45" i="11"/>
  <c r="J45" i="11"/>
  <c r="K45" i="11"/>
  <c r="L45" i="11"/>
  <c r="M45" i="11"/>
  <c r="N45" i="11"/>
  <c r="C46" i="11"/>
  <c r="D46" i="11"/>
  <c r="I46" i="11"/>
  <c r="J46" i="11"/>
  <c r="K46" i="11"/>
  <c r="L46" i="11"/>
  <c r="M46" i="11"/>
  <c r="N46" i="11"/>
  <c r="C47" i="11"/>
  <c r="D47" i="11"/>
  <c r="I47" i="11"/>
  <c r="J47" i="11"/>
  <c r="K47" i="11"/>
  <c r="L47" i="11"/>
  <c r="M47" i="11"/>
  <c r="N47" i="11"/>
  <c r="C48" i="11"/>
  <c r="D48" i="11"/>
  <c r="I48" i="11"/>
  <c r="J48" i="11"/>
  <c r="K48" i="11"/>
  <c r="L48" i="11"/>
  <c r="M48" i="11"/>
  <c r="N48" i="11"/>
  <c r="C49" i="11"/>
  <c r="D49" i="11"/>
  <c r="I49" i="11"/>
  <c r="J49" i="11"/>
  <c r="K49" i="11"/>
  <c r="L49" i="11"/>
  <c r="M49" i="11"/>
  <c r="N49" i="11"/>
  <c r="C50" i="11"/>
  <c r="D50" i="11"/>
  <c r="I50" i="11"/>
  <c r="J50" i="11"/>
  <c r="K50" i="11"/>
  <c r="L50" i="11"/>
  <c r="M50" i="11"/>
  <c r="N50" i="11"/>
  <c r="C51" i="11"/>
  <c r="D51" i="11"/>
  <c r="I51" i="11"/>
  <c r="J51" i="11"/>
  <c r="K51" i="11"/>
  <c r="L51" i="11"/>
  <c r="M51" i="11"/>
  <c r="N51" i="11"/>
  <c r="C52" i="11"/>
  <c r="D52" i="11"/>
  <c r="I52" i="11"/>
  <c r="J52" i="11"/>
  <c r="K52" i="11"/>
  <c r="L52" i="11"/>
  <c r="M52" i="11"/>
  <c r="N52" i="11"/>
  <c r="C53" i="11"/>
  <c r="D53" i="11"/>
  <c r="I53" i="11"/>
  <c r="J53" i="11"/>
  <c r="K53" i="11"/>
  <c r="L53" i="11"/>
  <c r="M53" i="11"/>
  <c r="N53" i="11"/>
  <c r="C54" i="11"/>
  <c r="D54" i="11"/>
  <c r="I54" i="11"/>
  <c r="J54" i="11"/>
  <c r="K54" i="11"/>
  <c r="L54" i="11"/>
  <c r="M54" i="11"/>
  <c r="N54" i="11"/>
  <c r="C55" i="11"/>
  <c r="D55" i="11"/>
  <c r="I55" i="11"/>
  <c r="J55" i="11"/>
  <c r="K55" i="11"/>
  <c r="L55" i="11"/>
  <c r="M55" i="11"/>
  <c r="N55" i="11"/>
  <c r="C56" i="11"/>
  <c r="D56" i="11"/>
  <c r="I56" i="11"/>
  <c r="J56" i="11"/>
  <c r="K56" i="11"/>
  <c r="L56" i="11"/>
  <c r="M56" i="11"/>
  <c r="N56" i="11"/>
  <c r="C57" i="11"/>
  <c r="D57" i="11"/>
  <c r="I57" i="11"/>
  <c r="J57" i="11"/>
  <c r="K57" i="11"/>
  <c r="L57" i="11"/>
  <c r="M57" i="11"/>
  <c r="N57" i="11"/>
  <c r="C58" i="11"/>
  <c r="D58" i="11"/>
  <c r="I58" i="11"/>
  <c r="J58" i="11"/>
  <c r="K58" i="11"/>
  <c r="L58" i="11"/>
  <c r="M58" i="11"/>
  <c r="N58" i="11"/>
  <c r="C59" i="11"/>
  <c r="D59" i="11"/>
  <c r="I59" i="11"/>
  <c r="J59" i="11"/>
  <c r="K59" i="11"/>
  <c r="L59" i="11"/>
  <c r="M59" i="11"/>
  <c r="N59" i="11"/>
  <c r="C60" i="11"/>
  <c r="D60" i="11"/>
  <c r="I60" i="11"/>
  <c r="J60" i="11"/>
  <c r="K60" i="11"/>
  <c r="L60" i="11"/>
  <c r="M60" i="11"/>
  <c r="N60" i="11"/>
  <c r="C61" i="11"/>
  <c r="D61" i="11"/>
  <c r="I61" i="11"/>
  <c r="J61" i="11"/>
  <c r="K61" i="11"/>
  <c r="L61" i="11"/>
  <c r="M61" i="11"/>
  <c r="N61" i="11"/>
  <c r="C62" i="11"/>
  <c r="D62" i="11"/>
  <c r="I62" i="11"/>
  <c r="J62" i="11"/>
  <c r="K62" i="11"/>
  <c r="L62" i="11"/>
  <c r="M62" i="11"/>
  <c r="N62" i="11"/>
  <c r="C63" i="11"/>
  <c r="D63" i="11"/>
  <c r="I63" i="11"/>
  <c r="J63" i="11"/>
  <c r="K63" i="11"/>
  <c r="L63" i="11"/>
  <c r="M63" i="11"/>
  <c r="N63" i="11"/>
  <c r="C64" i="11"/>
  <c r="D64" i="11"/>
  <c r="I64" i="11"/>
  <c r="J64" i="11"/>
  <c r="K64" i="11"/>
  <c r="L64" i="11"/>
  <c r="M64" i="11"/>
  <c r="N64" i="11"/>
  <c r="C65" i="11"/>
  <c r="D65" i="11"/>
  <c r="I65" i="11"/>
  <c r="J65" i="11"/>
  <c r="K65" i="11"/>
  <c r="L65" i="11"/>
  <c r="M65" i="11"/>
  <c r="N65" i="11"/>
  <c r="C66" i="11"/>
  <c r="D66" i="11"/>
  <c r="I66" i="11"/>
  <c r="J66" i="11"/>
  <c r="K66" i="11"/>
  <c r="L66" i="11"/>
  <c r="M66" i="11"/>
  <c r="N66" i="11"/>
  <c r="C67" i="11"/>
  <c r="D67" i="11"/>
  <c r="I67" i="11"/>
  <c r="J67" i="11"/>
  <c r="K67" i="11"/>
  <c r="L67" i="11"/>
  <c r="M67" i="11"/>
  <c r="N67" i="11"/>
  <c r="C68" i="11"/>
  <c r="D68" i="11"/>
  <c r="I68" i="11"/>
  <c r="J68" i="11"/>
  <c r="K68" i="11"/>
  <c r="L68" i="11"/>
  <c r="M68" i="11"/>
  <c r="N68" i="11"/>
  <c r="C69" i="11"/>
  <c r="D69" i="11"/>
  <c r="I69" i="11"/>
  <c r="J69" i="11"/>
  <c r="K69" i="11"/>
  <c r="L69" i="11"/>
  <c r="M69" i="11"/>
  <c r="N69" i="11"/>
  <c r="C70" i="11"/>
  <c r="D70" i="11"/>
  <c r="I70" i="11"/>
  <c r="J70" i="11"/>
  <c r="K70" i="11"/>
  <c r="L70" i="11"/>
  <c r="M70" i="11"/>
  <c r="N70" i="11"/>
  <c r="C71" i="11"/>
  <c r="D71" i="11"/>
  <c r="I71" i="11"/>
  <c r="J71" i="11"/>
  <c r="K71" i="11"/>
  <c r="L71" i="11"/>
  <c r="M71" i="11"/>
  <c r="N71" i="11"/>
  <c r="C72" i="11"/>
  <c r="D72" i="11"/>
  <c r="I72" i="11"/>
  <c r="J72" i="11"/>
  <c r="K72" i="11"/>
  <c r="L72" i="11"/>
  <c r="M72" i="11"/>
  <c r="N72" i="11"/>
  <c r="C73" i="11"/>
  <c r="D73" i="11"/>
  <c r="I73" i="11"/>
  <c r="J73" i="11"/>
  <c r="K73" i="11"/>
  <c r="L73" i="11"/>
  <c r="M73" i="11"/>
  <c r="N73" i="11"/>
  <c r="C74" i="11"/>
  <c r="D74" i="11"/>
  <c r="I74" i="11"/>
  <c r="J74" i="11"/>
  <c r="K74" i="11"/>
  <c r="L74" i="11"/>
  <c r="M74" i="11"/>
  <c r="N74" i="11"/>
  <c r="C75" i="11"/>
  <c r="D75" i="11"/>
  <c r="I75" i="11"/>
  <c r="J75" i="11"/>
  <c r="K75" i="11"/>
  <c r="L75" i="11"/>
  <c r="M75" i="11"/>
  <c r="N75" i="11"/>
  <c r="C76" i="11"/>
  <c r="D76" i="11"/>
  <c r="I76" i="11"/>
  <c r="J76" i="11"/>
  <c r="K76" i="11"/>
  <c r="L76" i="11"/>
  <c r="M76" i="11"/>
  <c r="N76" i="11"/>
  <c r="C77" i="11"/>
  <c r="D77" i="11"/>
  <c r="I77" i="11"/>
  <c r="J77" i="11"/>
  <c r="K77" i="11"/>
  <c r="L77" i="11"/>
  <c r="M77" i="11"/>
  <c r="N77" i="11"/>
  <c r="C78" i="11"/>
  <c r="D78" i="11"/>
  <c r="I78" i="11"/>
  <c r="J78" i="11"/>
  <c r="K78" i="11"/>
  <c r="L78" i="11"/>
  <c r="M78" i="11"/>
  <c r="N78" i="11"/>
  <c r="C79" i="11"/>
  <c r="D79" i="11"/>
  <c r="I79" i="11"/>
  <c r="J79" i="11"/>
  <c r="K79" i="11"/>
  <c r="L79" i="11"/>
  <c r="M79" i="11"/>
  <c r="N79" i="11"/>
  <c r="C80" i="11"/>
  <c r="D80" i="11"/>
  <c r="I80" i="11"/>
  <c r="J80" i="11"/>
  <c r="K80" i="11"/>
  <c r="L80" i="11"/>
  <c r="M80" i="11"/>
  <c r="N80" i="11"/>
  <c r="C81" i="11"/>
  <c r="D81" i="11"/>
  <c r="I81" i="11"/>
  <c r="J81" i="11"/>
  <c r="K81" i="11"/>
  <c r="L81" i="11"/>
  <c r="M81" i="11"/>
  <c r="N81" i="11"/>
  <c r="C82" i="11"/>
  <c r="D82" i="11"/>
  <c r="I82" i="11"/>
  <c r="J82" i="11"/>
  <c r="K82" i="11"/>
  <c r="L82" i="11"/>
  <c r="M82" i="11"/>
  <c r="N82" i="11"/>
  <c r="C83" i="11"/>
  <c r="D83" i="11"/>
  <c r="I83" i="11"/>
  <c r="J83" i="11"/>
  <c r="K83" i="11"/>
  <c r="L83" i="11"/>
  <c r="M83" i="11"/>
  <c r="N83" i="11"/>
  <c r="C84" i="11"/>
  <c r="D84" i="11"/>
  <c r="I84" i="11"/>
  <c r="J84" i="11"/>
  <c r="K84" i="11"/>
  <c r="L84" i="11"/>
  <c r="M84" i="11"/>
  <c r="N84" i="11"/>
  <c r="C85" i="11"/>
  <c r="D85" i="11"/>
  <c r="I85" i="11"/>
  <c r="J85" i="11"/>
  <c r="K85" i="11"/>
  <c r="L85" i="11"/>
  <c r="M85" i="11"/>
  <c r="N85" i="11"/>
  <c r="C86" i="11"/>
  <c r="D86" i="11"/>
  <c r="I86" i="11"/>
  <c r="J86" i="11"/>
  <c r="K86" i="11"/>
  <c r="L86" i="11"/>
  <c r="M86" i="11"/>
  <c r="N86" i="11"/>
  <c r="C87" i="11"/>
  <c r="D87" i="11"/>
  <c r="I87" i="11"/>
  <c r="J87" i="11"/>
  <c r="K87" i="11"/>
  <c r="L87" i="11"/>
  <c r="M87" i="11"/>
  <c r="N87" i="11"/>
  <c r="C88" i="11"/>
  <c r="D88" i="11"/>
  <c r="I88" i="11"/>
  <c r="J88" i="11"/>
  <c r="K88" i="11"/>
  <c r="L88" i="11"/>
  <c r="M88" i="11"/>
  <c r="N88" i="11"/>
  <c r="C89" i="11"/>
  <c r="D89" i="11"/>
  <c r="I89" i="11"/>
  <c r="J89" i="11"/>
  <c r="K89" i="11"/>
  <c r="L89" i="11"/>
  <c r="M89" i="11"/>
  <c r="N89" i="11"/>
  <c r="C90" i="11"/>
  <c r="D90" i="11"/>
  <c r="I90" i="11"/>
  <c r="J90" i="11"/>
  <c r="K90" i="11"/>
  <c r="L90" i="11"/>
  <c r="M90" i="11"/>
  <c r="N90" i="11"/>
  <c r="C91" i="11"/>
  <c r="D91" i="11"/>
  <c r="I91" i="11"/>
  <c r="J91" i="11"/>
  <c r="K91" i="11"/>
  <c r="L91" i="11"/>
  <c r="M91" i="11"/>
  <c r="N91" i="11"/>
  <c r="C92" i="11"/>
  <c r="D92" i="11"/>
  <c r="I92" i="11"/>
  <c r="J92" i="11"/>
  <c r="K92" i="11"/>
  <c r="L92" i="11"/>
  <c r="M92" i="11"/>
  <c r="N92" i="11"/>
  <c r="C93" i="11"/>
  <c r="D93" i="11"/>
  <c r="I93" i="11"/>
  <c r="J93" i="11"/>
  <c r="K93" i="11"/>
  <c r="L93" i="11"/>
  <c r="M93" i="11"/>
  <c r="N93" i="11"/>
  <c r="C94" i="11"/>
  <c r="D94" i="11"/>
  <c r="I94" i="11"/>
  <c r="J94" i="11"/>
  <c r="K94" i="11"/>
  <c r="L94" i="11"/>
  <c r="M94" i="11"/>
  <c r="N94" i="11"/>
  <c r="C95" i="11"/>
  <c r="D95" i="11"/>
  <c r="I95" i="11"/>
  <c r="J95" i="11"/>
  <c r="K95" i="11"/>
  <c r="L95" i="11"/>
  <c r="M95" i="11"/>
  <c r="N95" i="11"/>
  <c r="C96" i="11"/>
  <c r="D96" i="11"/>
  <c r="I96" i="11"/>
  <c r="J96" i="11"/>
  <c r="K96" i="11"/>
  <c r="L96" i="11"/>
  <c r="M96" i="11"/>
  <c r="N96" i="11"/>
  <c r="C97" i="11"/>
  <c r="D97" i="11"/>
  <c r="I97" i="11"/>
  <c r="J97" i="11"/>
  <c r="K97" i="11"/>
  <c r="L97" i="11"/>
  <c r="M97" i="11"/>
  <c r="N97" i="11"/>
  <c r="C98" i="11"/>
  <c r="D98" i="11"/>
  <c r="I98" i="11"/>
  <c r="J98" i="11"/>
  <c r="K98" i="11"/>
  <c r="L98" i="11"/>
  <c r="M98" i="11"/>
  <c r="N98" i="11"/>
  <c r="C99" i="11"/>
  <c r="D99" i="11"/>
  <c r="I99" i="11"/>
  <c r="J99" i="11"/>
  <c r="K99" i="11"/>
  <c r="L99" i="11"/>
  <c r="M99" i="11"/>
  <c r="N99" i="11"/>
  <c r="C100" i="11"/>
  <c r="D100" i="11"/>
  <c r="I100" i="11"/>
  <c r="J100" i="11"/>
  <c r="K100" i="11"/>
  <c r="L100" i="11"/>
  <c r="M100" i="11"/>
  <c r="N100" i="11"/>
  <c r="C101" i="11"/>
  <c r="D101" i="11"/>
  <c r="I101" i="11"/>
  <c r="J101" i="11"/>
  <c r="K101" i="11"/>
  <c r="L101" i="11"/>
  <c r="M101" i="11"/>
  <c r="N101" i="11"/>
  <c r="C102" i="11"/>
  <c r="D102" i="11"/>
  <c r="I102" i="11"/>
  <c r="J102" i="11"/>
  <c r="K102" i="11"/>
  <c r="L102" i="11"/>
  <c r="M102" i="11"/>
  <c r="N102" i="11"/>
  <c r="C103" i="11"/>
  <c r="D103" i="11"/>
  <c r="I103" i="11"/>
  <c r="J103" i="11"/>
  <c r="K103" i="11"/>
  <c r="L103" i="11"/>
  <c r="M103" i="11"/>
  <c r="N103" i="11"/>
  <c r="C104" i="11"/>
  <c r="D104" i="11"/>
  <c r="I104" i="11"/>
  <c r="J104" i="11"/>
  <c r="K104" i="11"/>
  <c r="L104" i="11"/>
  <c r="M104" i="11"/>
  <c r="N104" i="11"/>
  <c r="C105" i="11"/>
  <c r="D105" i="11"/>
  <c r="I105" i="11"/>
  <c r="J105" i="11"/>
  <c r="K105" i="11"/>
  <c r="L105" i="11"/>
  <c r="M105" i="11"/>
  <c r="N105" i="11"/>
  <c r="C106" i="11"/>
  <c r="D106" i="11"/>
  <c r="I106" i="11"/>
  <c r="J106" i="11"/>
  <c r="K106" i="11"/>
  <c r="L106" i="11"/>
  <c r="M106" i="11"/>
  <c r="N106" i="11"/>
  <c r="C107" i="11"/>
  <c r="D107" i="11"/>
  <c r="I107" i="11"/>
  <c r="J107" i="11"/>
  <c r="K107" i="11"/>
  <c r="L107" i="11"/>
  <c r="M107" i="11"/>
  <c r="N107" i="11"/>
  <c r="C108" i="11"/>
  <c r="D108" i="11"/>
  <c r="I108" i="11"/>
  <c r="J108" i="11"/>
  <c r="K108" i="11"/>
  <c r="L108" i="11"/>
  <c r="M108" i="11"/>
  <c r="N108" i="11"/>
  <c r="C109" i="11"/>
  <c r="D109" i="11"/>
  <c r="I109" i="11"/>
  <c r="J109" i="11"/>
  <c r="K109" i="11"/>
  <c r="L109" i="11"/>
  <c r="M109" i="11"/>
  <c r="N109" i="11"/>
  <c r="C110" i="11"/>
  <c r="D110" i="11"/>
  <c r="I110" i="11"/>
  <c r="J110" i="11"/>
  <c r="K110" i="11"/>
  <c r="L110" i="11"/>
  <c r="M110" i="11"/>
  <c r="N110" i="11"/>
  <c r="C111" i="11"/>
  <c r="D111" i="11"/>
  <c r="I111" i="11"/>
  <c r="J111" i="11"/>
  <c r="K111" i="11"/>
  <c r="L111" i="11"/>
  <c r="M111" i="11"/>
  <c r="N111" i="11"/>
  <c r="C112" i="11"/>
  <c r="D112" i="11"/>
  <c r="I112" i="11"/>
  <c r="J112" i="11"/>
  <c r="K112" i="11"/>
  <c r="L112" i="11"/>
  <c r="M112" i="11"/>
  <c r="N112" i="11"/>
  <c r="C113" i="11"/>
  <c r="D113" i="11"/>
  <c r="I113" i="11"/>
  <c r="J113" i="11"/>
  <c r="K113" i="11"/>
  <c r="L113" i="11"/>
  <c r="M113" i="11"/>
  <c r="N113" i="11"/>
  <c r="C114" i="11"/>
  <c r="D114" i="11"/>
  <c r="I114" i="11"/>
  <c r="J114" i="11"/>
  <c r="K114" i="11"/>
  <c r="L114" i="11"/>
  <c r="M114" i="11"/>
  <c r="N114" i="11"/>
  <c r="C115" i="11"/>
  <c r="D115" i="11"/>
  <c r="I115" i="11"/>
  <c r="J115" i="11"/>
  <c r="K115" i="11"/>
  <c r="L115" i="11"/>
  <c r="M115" i="11"/>
  <c r="N115" i="11"/>
  <c r="C116" i="11"/>
  <c r="D116" i="11"/>
  <c r="I116" i="11"/>
  <c r="J116" i="11"/>
  <c r="K116" i="11"/>
  <c r="L116" i="11"/>
  <c r="M116" i="11"/>
  <c r="N116" i="11"/>
  <c r="C117" i="11"/>
  <c r="D117" i="11"/>
  <c r="I117" i="11"/>
  <c r="J117" i="11"/>
  <c r="K117" i="11"/>
  <c r="L117" i="11"/>
  <c r="M117" i="11"/>
  <c r="N117" i="11"/>
  <c r="C118" i="11"/>
  <c r="D118" i="11"/>
  <c r="I118" i="11"/>
  <c r="J118" i="11"/>
  <c r="K118" i="11"/>
  <c r="L118" i="11"/>
  <c r="M118" i="11"/>
  <c r="N118" i="11"/>
  <c r="C119" i="11"/>
  <c r="D119" i="11"/>
  <c r="I119" i="11"/>
  <c r="J119" i="11"/>
  <c r="K119" i="11"/>
  <c r="L119" i="11"/>
  <c r="M119" i="11"/>
  <c r="N119" i="11"/>
  <c r="C120" i="11"/>
  <c r="D120" i="11"/>
  <c r="I120" i="11"/>
  <c r="J120" i="11"/>
  <c r="K120" i="11"/>
  <c r="L120" i="11"/>
  <c r="M120" i="11"/>
  <c r="N120" i="11"/>
  <c r="C121" i="11"/>
  <c r="D121" i="11"/>
  <c r="I121" i="11"/>
  <c r="J121" i="11"/>
  <c r="K121" i="11"/>
  <c r="L121" i="11"/>
  <c r="M121" i="11"/>
  <c r="N121" i="11"/>
  <c r="C122" i="11"/>
  <c r="D122" i="11"/>
  <c r="I122" i="11"/>
  <c r="J122" i="11"/>
  <c r="K122" i="11"/>
  <c r="L122" i="11"/>
  <c r="M122" i="11"/>
  <c r="N122" i="11"/>
  <c r="C123" i="11"/>
  <c r="D123" i="11"/>
  <c r="I123" i="11"/>
  <c r="J123" i="11"/>
  <c r="K123" i="11"/>
  <c r="L123" i="11"/>
  <c r="M123" i="11"/>
  <c r="N123" i="11"/>
  <c r="C124" i="11"/>
  <c r="D124" i="11"/>
  <c r="I124" i="11"/>
  <c r="J124" i="11"/>
  <c r="K124" i="11"/>
  <c r="L124" i="11"/>
  <c r="M124" i="11"/>
  <c r="N124" i="11"/>
  <c r="C125" i="11"/>
  <c r="D125" i="11"/>
  <c r="I125" i="11"/>
  <c r="J125" i="11"/>
  <c r="K125" i="11"/>
  <c r="L125" i="11"/>
  <c r="M125" i="11"/>
  <c r="N125" i="11"/>
  <c r="C126" i="11"/>
  <c r="D126" i="11"/>
  <c r="I126" i="11"/>
  <c r="J126" i="11"/>
  <c r="K126" i="11"/>
  <c r="L126" i="11"/>
  <c r="M126" i="11"/>
  <c r="N126" i="11"/>
  <c r="C127" i="11"/>
  <c r="D127" i="11"/>
  <c r="I127" i="11"/>
  <c r="J127" i="11"/>
  <c r="K127" i="11"/>
  <c r="L127" i="11"/>
  <c r="M127" i="11"/>
  <c r="N127" i="11"/>
  <c r="C128" i="11"/>
  <c r="D128" i="11"/>
  <c r="I128" i="11"/>
  <c r="J128" i="11"/>
  <c r="K128" i="11"/>
  <c r="L128" i="11"/>
  <c r="M128" i="11"/>
  <c r="N128" i="11"/>
  <c r="C129" i="11"/>
  <c r="D129" i="11"/>
  <c r="I129" i="11"/>
  <c r="J129" i="11"/>
  <c r="K129" i="11"/>
  <c r="L129" i="11"/>
  <c r="M129" i="11"/>
  <c r="N129" i="11"/>
  <c r="C130" i="11"/>
  <c r="D130" i="11"/>
  <c r="I130" i="11"/>
  <c r="J130" i="11"/>
  <c r="K130" i="11"/>
  <c r="L130" i="11"/>
  <c r="M130" i="11"/>
  <c r="N130" i="11"/>
  <c r="C131" i="11"/>
  <c r="D131" i="11"/>
  <c r="I131" i="11"/>
  <c r="J131" i="11"/>
  <c r="K131" i="11"/>
  <c r="L131" i="11"/>
  <c r="M131" i="11"/>
  <c r="N131" i="11"/>
  <c r="C132" i="11"/>
  <c r="D132" i="11"/>
  <c r="I132" i="11"/>
  <c r="J132" i="11"/>
  <c r="K132" i="11"/>
  <c r="L132" i="11"/>
  <c r="M132" i="11"/>
  <c r="N132" i="11"/>
  <c r="C133" i="11"/>
  <c r="D133" i="11"/>
  <c r="I133" i="11"/>
  <c r="J133" i="11"/>
  <c r="K133" i="11"/>
  <c r="L133" i="11"/>
  <c r="M133" i="11"/>
  <c r="N133" i="11"/>
  <c r="C134" i="11"/>
  <c r="D134" i="11"/>
  <c r="I134" i="11"/>
  <c r="J134" i="11"/>
  <c r="K134" i="11"/>
  <c r="L134" i="11"/>
  <c r="M134" i="11"/>
  <c r="N134" i="11"/>
  <c r="C135" i="11"/>
  <c r="D135" i="11"/>
  <c r="I135" i="11"/>
  <c r="J135" i="11"/>
  <c r="K135" i="11"/>
  <c r="L135" i="11"/>
  <c r="M135" i="11"/>
  <c r="N135" i="11"/>
  <c r="C136" i="11"/>
  <c r="D136" i="11"/>
  <c r="I136" i="11"/>
  <c r="J136" i="11"/>
  <c r="K136" i="11"/>
  <c r="L136" i="11"/>
  <c r="M136" i="11"/>
  <c r="N136" i="11"/>
  <c r="C137" i="11"/>
  <c r="D137" i="11"/>
  <c r="I137" i="11"/>
  <c r="J137" i="11"/>
  <c r="K137" i="11"/>
  <c r="L137" i="11"/>
  <c r="M137" i="11"/>
  <c r="N137" i="11"/>
  <c r="C138" i="11"/>
  <c r="D138" i="11"/>
  <c r="I138" i="11"/>
  <c r="J138" i="11"/>
  <c r="K138" i="11"/>
  <c r="L138" i="11"/>
  <c r="M138" i="11"/>
  <c r="N138" i="11"/>
  <c r="C139" i="11"/>
  <c r="D139" i="11"/>
  <c r="I139" i="11"/>
  <c r="J139" i="11"/>
  <c r="K139" i="11"/>
  <c r="L139" i="11"/>
  <c r="M139" i="11"/>
  <c r="N139" i="11"/>
  <c r="C140" i="11"/>
  <c r="D140" i="11"/>
  <c r="I140" i="11"/>
  <c r="J140" i="11"/>
  <c r="K140" i="11"/>
  <c r="L140" i="11"/>
  <c r="M140" i="11"/>
  <c r="N140" i="11"/>
  <c r="C141" i="11"/>
  <c r="D141" i="11"/>
  <c r="I141" i="11"/>
  <c r="J141" i="11"/>
  <c r="K141" i="11"/>
  <c r="L141" i="11"/>
  <c r="M141" i="11"/>
  <c r="N141" i="11"/>
  <c r="C142" i="11"/>
  <c r="D142" i="11"/>
  <c r="I142" i="11"/>
  <c r="J142" i="11"/>
  <c r="K142" i="11"/>
  <c r="L142" i="11"/>
  <c r="M142" i="11"/>
  <c r="N142" i="11"/>
  <c r="C143" i="11"/>
  <c r="D143" i="11"/>
  <c r="I143" i="11"/>
  <c r="J143" i="11"/>
  <c r="K143" i="11"/>
  <c r="L143" i="11"/>
  <c r="M143" i="11"/>
  <c r="N143" i="11"/>
  <c r="C144" i="11"/>
  <c r="D144" i="11"/>
  <c r="I144" i="11"/>
  <c r="J144" i="11"/>
  <c r="K144" i="11"/>
  <c r="L144" i="11"/>
  <c r="M144" i="11"/>
  <c r="N144" i="11"/>
  <c r="C145" i="11"/>
  <c r="D145" i="11"/>
  <c r="I145" i="11"/>
  <c r="J145" i="11"/>
  <c r="K145" i="11"/>
  <c r="L145" i="11"/>
  <c r="M145" i="11"/>
  <c r="N145" i="11"/>
  <c r="C146" i="11"/>
  <c r="D146" i="11"/>
  <c r="I146" i="11"/>
  <c r="J146" i="11"/>
  <c r="K146" i="11"/>
  <c r="L146" i="11"/>
  <c r="M146" i="11"/>
  <c r="N146" i="11"/>
  <c r="C147" i="11"/>
  <c r="D147" i="11"/>
  <c r="I147" i="11"/>
  <c r="J147" i="11"/>
  <c r="K147" i="11"/>
  <c r="L147" i="11"/>
  <c r="M147" i="11"/>
  <c r="N147" i="11"/>
  <c r="C148" i="11"/>
  <c r="D148" i="11"/>
  <c r="I148" i="11"/>
  <c r="J148" i="11"/>
  <c r="K148" i="11"/>
  <c r="L148" i="11"/>
  <c r="M148" i="11"/>
  <c r="N148" i="11"/>
  <c r="C149" i="11"/>
  <c r="D149" i="11"/>
  <c r="I149" i="11"/>
  <c r="J149" i="11"/>
  <c r="K149" i="11"/>
  <c r="L149" i="11"/>
  <c r="M149" i="11"/>
  <c r="N149" i="11"/>
  <c r="C150" i="11"/>
  <c r="D150" i="11"/>
  <c r="I150" i="11"/>
  <c r="J150" i="11"/>
  <c r="K150" i="11"/>
  <c r="L150" i="11"/>
  <c r="M150" i="11"/>
  <c r="N150" i="11"/>
  <c r="C151" i="11"/>
  <c r="D151" i="11"/>
  <c r="I151" i="11"/>
  <c r="J151" i="11"/>
  <c r="K151" i="11"/>
  <c r="L151" i="11"/>
  <c r="M151" i="11"/>
  <c r="N151" i="11"/>
  <c r="C152" i="11"/>
  <c r="D152" i="11"/>
  <c r="I152" i="11"/>
  <c r="J152" i="11"/>
  <c r="K152" i="11"/>
  <c r="L152" i="11"/>
  <c r="M152" i="11"/>
  <c r="N152" i="11"/>
  <c r="C153" i="11"/>
  <c r="D153" i="11"/>
  <c r="I153" i="11"/>
  <c r="J153" i="11"/>
  <c r="K153" i="11"/>
  <c r="L153" i="11"/>
  <c r="M153" i="11"/>
  <c r="N153" i="11"/>
  <c r="C154" i="11"/>
  <c r="D154" i="11"/>
  <c r="I154" i="11"/>
  <c r="J154" i="11"/>
  <c r="K154" i="11"/>
  <c r="L154" i="11"/>
  <c r="M154" i="11"/>
  <c r="N154" i="11"/>
  <c r="C155" i="11"/>
  <c r="D155" i="11"/>
  <c r="I155" i="11"/>
  <c r="J155" i="11"/>
  <c r="K155" i="11"/>
  <c r="L155" i="11"/>
  <c r="M155" i="11"/>
  <c r="N155" i="11"/>
  <c r="C156" i="11"/>
  <c r="D156" i="11"/>
  <c r="I156" i="11"/>
  <c r="J156" i="11"/>
  <c r="K156" i="11"/>
  <c r="L156" i="11"/>
  <c r="M156" i="11"/>
  <c r="N156" i="11"/>
  <c r="C157" i="11"/>
  <c r="D157" i="11"/>
  <c r="I157" i="11"/>
  <c r="J157" i="11"/>
  <c r="K157" i="11"/>
  <c r="L157" i="11"/>
  <c r="M157" i="11"/>
  <c r="N157" i="11"/>
  <c r="C158" i="11"/>
  <c r="D158" i="11"/>
  <c r="I158" i="11"/>
  <c r="J158" i="11"/>
  <c r="K158" i="11"/>
  <c r="L158" i="11"/>
  <c r="M158" i="11"/>
  <c r="N158" i="11"/>
  <c r="C159" i="11"/>
  <c r="D159" i="11"/>
  <c r="I159" i="11"/>
  <c r="J159" i="11"/>
  <c r="K159" i="11"/>
  <c r="L159" i="11"/>
  <c r="M159" i="11"/>
  <c r="N159" i="11"/>
  <c r="C160" i="11"/>
  <c r="D160" i="11"/>
  <c r="I160" i="11"/>
  <c r="J160" i="11"/>
  <c r="K160" i="11"/>
  <c r="L160" i="11"/>
  <c r="M160" i="11"/>
  <c r="N160" i="11"/>
  <c r="C161" i="11"/>
  <c r="D161" i="11"/>
  <c r="I161" i="11"/>
  <c r="J161" i="11"/>
  <c r="K161" i="11"/>
  <c r="L161" i="11"/>
  <c r="M161" i="11"/>
  <c r="N161" i="11"/>
  <c r="C162" i="11"/>
  <c r="D162" i="11"/>
  <c r="I162" i="11"/>
  <c r="J162" i="11"/>
  <c r="K162" i="11"/>
  <c r="L162" i="11"/>
  <c r="M162" i="11"/>
  <c r="N162" i="11"/>
  <c r="C163" i="11"/>
  <c r="D163" i="11"/>
  <c r="I163" i="11"/>
  <c r="J163" i="11"/>
  <c r="K163" i="11"/>
  <c r="L163" i="11"/>
  <c r="M163" i="11"/>
  <c r="N163" i="11"/>
  <c r="C164" i="11"/>
  <c r="D164" i="11"/>
  <c r="I164" i="11"/>
  <c r="J164" i="11"/>
  <c r="K164" i="11"/>
  <c r="L164" i="11"/>
  <c r="M164" i="11"/>
  <c r="N164" i="11"/>
  <c r="C165" i="11"/>
  <c r="D165" i="11"/>
  <c r="I165" i="11"/>
  <c r="J165" i="11"/>
  <c r="K165" i="11"/>
  <c r="L165" i="11"/>
  <c r="M165" i="11"/>
  <c r="N165" i="11"/>
  <c r="C166" i="11"/>
  <c r="D166" i="11"/>
  <c r="I166" i="11"/>
  <c r="J166" i="11"/>
  <c r="K166" i="11"/>
  <c r="L166" i="11"/>
  <c r="M166" i="11"/>
  <c r="N166" i="11"/>
  <c r="C167" i="11"/>
  <c r="D167" i="11"/>
  <c r="I167" i="11"/>
  <c r="J167" i="11"/>
  <c r="K167" i="11"/>
  <c r="L167" i="11"/>
  <c r="M167" i="11"/>
  <c r="N167" i="11"/>
  <c r="C168" i="11"/>
  <c r="D168" i="11"/>
  <c r="I168" i="11"/>
  <c r="J168" i="11"/>
  <c r="K168" i="11"/>
  <c r="L168" i="11"/>
  <c r="M168" i="11"/>
  <c r="N168" i="11"/>
  <c r="C169" i="11"/>
  <c r="D169" i="11"/>
  <c r="I169" i="11"/>
  <c r="J169" i="11"/>
  <c r="K169" i="11"/>
  <c r="L169" i="11"/>
  <c r="M169" i="11"/>
  <c r="N169" i="11"/>
  <c r="C170" i="11"/>
  <c r="D170" i="11"/>
  <c r="I170" i="11"/>
  <c r="J170" i="11"/>
  <c r="K170" i="11"/>
  <c r="L170" i="11"/>
  <c r="M170" i="11"/>
  <c r="N170" i="11"/>
  <c r="C171" i="11"/>
  <c r="D171" i="11"/>
  <c r="I171" i="11"/>
  <c r="J171" i="11"/>
  <c r="K171" i="11"/>
  <c r="L171" i="11"/>
  <c r="M171" i="11"/>
  <c r="N171" i="11"/>
  <c r="C172" i="11"/>
  <c r="D172" i="11"/>
  <c r="I172" i="11"/>
  <c r="J172" i="11"/>
  <c r="K172" i="11"/>
  <c r="L172" i="11"/>
  <c r="M172" i="11"/>
  <c r="N172" i="11"/>
  <c r="C173" i="11"/>
  <c r="D173" i="11"/>
  <c r="I173" i="11"/>
  <c r="J173" i="11"/>
  <c r="K173" i="11"/>
  <c r="L173" i="11"/>
  <c r="M173" i="11"/>
  <c r="N173" i="11"/>
  <c r="C174" i="11"/>
  <c r="D174" i="11"/>
  <c r="I174" i="11"/>
  <c r="J174" i="11"/>
  <c r="K174" i="11"/>
  <c r="L174" i="11"/>
  <c r="M174" i="11"/>
  <c r="N174" i="11"/>
  <c r="C175" i="11"/>
  <c r="D175" i="11"/>
  <c r="I175" i="11"/>
  <c r="J175" i="11"/>
  <c r="K175" i="11"/>
  <c r="L175" i="11"/>
  <c r="M175" i="11"/>
  <c r="N175" i="11"/>
  <c r="C176" i="11"/>
  <c r="D176" i="11"/>
  <c r="I176" i="11"/>
  <c r="J176" i="11"/>
  <c r="K176" i="11"/>
  <c r="L176" i="11"/>
  <c r="M176" i="11"/>
  <c r="N176" i="11"/>
  <c r="C177" i="11"/>
  <c r="D177" i="11"/>
  <c r="I177" i="11"/>
  <c r="J177" i="11"/>
  <c r="K177" i="11"/>
  <c r="L177" i="11"/>
  <c r="M177" i="11"/>
  <c r="N177" i="11"/>
  <c r="C178" i="11"/>
  <c r="D178" i="11"/>
  <c r="I178" i="11"/>
  <c r="J178" i="11"/>
  <c r="K178" i="11"/>
  <c r="L178" i="11"/>
  <c r="M178" i="11"/>
  <c r="N178" i="11"/>
  <c r="C179" i="11"/>
  <c r="D179" i="11"/>
  <c r="I179" i="11"/>
  <c r="J179" i="11"/>
  <c r="K179" i="11"/>
  <c r="L179" i="11"/>
  <c r="M179" i="11"/>
  <c r="N179" i="11"/>
  <c r="C180" i="11"/>
  <c r="D180" i="11"/>
  <c r="I180" i="11"/>
  <c r="J180" i="11"/>
  <c r="K180" i="11"/>
  <c r="L180" i="11"/>
  <c r="M180" i="11"/>
  <c r="N180" i="11"/>
  <c r="C181" i="11"/>
  <c r="D181" i="11"/>
  <c r="I181" i="11"/>
  <c r="J181" i="11"/>
  <c r="K181" i="11"/>
  <c r="L181" i="11"/>
  <c r="M181" i="11"/>
  <c r="N181" i="11"/>
  <c r="C182" i="11"/>
  <c r="D182" i="11"/>
  <c r="I182" i="11"/>
  <c r="J182" i="11"/>
  <c r="K182" i="11"/>
  <c r="L182" i="11"/>
  <c r="M182" i="11"/>
  <c r="N182" i="11"/>
  <c r="C183" i="11"/>
  <c r="D183" i="11"/>
  <c r="I183" i="11"/>
  <c r="J183" i="11"/>
  <c r="K183" i="11"/>
  <c r="L183" i="11"/>
  <c r="M183" i="11"/>
  <c r="N183" i="11"/>
  <c r="C184" i="11"/>
  <c r="D184" i="11"/>
  <c r="I184" i="11"/>
  <c r="J184" i="11"/>
  <c r="K184" i="11"/>
  <c r="L184" i="11"/>
  <c r="M184" i="11"/>
  <c r="N184" i="11"/>
  <c r="C185" i="11"/>
  <c r="D185" i="11"/>
  <c r="I185" i="11"/>
  <c r="J185" i="11"/>
  <c r="K185" i="11"/>
  <c r="L185" i="11"/>
  <c r="M185" i="11"/>
  <c r="N185" i="11"/>
  <c r="C186" i="11"/>
  <c r="D186" i="11"/>
  <c r="I186" i="11"/>
  <c r="J186" i="11"/>
  <c r="K186" i="11"/>
  <c r="L186" i="11"/>
  <c r="M186" i="11"/>
  <c r="N186" i="11"/>
  <c r="C187" i="11"/>
  <c r="D187" i="11"/>
  <c r="I187" i="11"/>
  <c r="J187" i="11"/>
  <c r="K187" i="11"/>
  <c r="L187" i="11"/>
  <c r="M187" i="11"/>
  <c r="N187" i="11"/>
  <c r="C188" i="11"/>
  <c r="D188" i="11"/>
  <c r="I188" i="11"/>
  <c r="J188" i="11"/>
  <c r="K188" i="11"/>
  <c r="L188" i="11"/>
  <c r="M188" i="11"/>
  <c r="N188" i="11"/>
  <c r="C189" i="11"/>
  <c r="D189" i="11"/>
  <c r="I189" i="11"/>
  <c r="J189" i="11"/>
  <c r="K189" i="11"/>
  <c r="L189" i="11"/>
  <c r="M189" i="11"/>
  <c r="N189" i="11"/>
  <c r="C190" i="11"/>
  <c r="D190" i="11"/>
  <c r="I190" i="11"/>
  <c r="J190" i="11"/>
  <c r="K190" i="11"/>
  <c r="L190" i="11"/>
  <c r="M190" i="11"/>
  <c r="N190" i="11"/>
  <c r="C191" i="11"/>
  <c r="D191" i="11"/>
  <c r="I191" i="11"/>
  <c r="J191" i="11"/>
  <c r="K191" i="11"/>
  <c r="L191" i="11"/>
  <c r="M191" i="11"/>
  <c r="N191" i="11"/>
  <c r="C192" i="11"/>
  <c r="D192" i="11"/>
  <c r="I192" i="11"/>
  <c r="J192" i="11"/>
  <c r="K192" i="11"/>
  <c r="L192" i="11"/>
  <c r="M192" i="11"/>
  <c r="N192" i="11"/>
  <c r="C193" i="11"/>
  <c r="D193" i="11"/>
  <c r="I193" i="11"/>
  <c r="J193" i="11"/>
  <c r="K193" i="11"/>
  <c r="L193" i="11"/>
  <c r="M193" i="11"/>
  <c r="N193" i="11"/>
  <c r="C194" i="11"/>
  <c r="D194" i="11"/>
  <c r="I194" i="11"/>
  <c r="J194" i="11"/>
  <c r="K194" i="11"/>
  <c r="L194" i="11"/>
  <c r="M194" i="11"/>
  <c r="N194" i="11"/>
  <c r="C195" i="11"/>
  <c r="D195" i="11"/>
  <c r="I195" i="11"/>
  <c r="J195" i="11"/>
  <c r="K195" i="11"/>
  <c r="L195" i="11"/>
  <c r="M195" i="11"/>
  <c r="N195" i="11"/>
  <c r="C196" i="11"/>
  <c r="D196" i="11"/>
  <c r="I196" i="11"/>
  <c r="J196" i="11"/>
  <c r="K196" i="11"/>
  <c r="L196" i="11"/>
  <c r="M196" i="11"/>
  <c r="N196" i="11"/>
  <c r="C197" i="11"/>
  <c r="D197" i="11"/>
  <c r="I197" i="11"/>
  <c r="J197" i="11"/>
  <c r="K197" i="11"/>
  <c r="L197" i="11"/>
  <c r="M197" i="11"/>
  <c r="N197" i="11"/>
  <c r="C198" i="11"/>
  <c r="D198" i="11"/>
  <c r="I198" i="11"/>
  <c r="J198" i="11"/>
  <c r="K198" i="11"/>
  <c r="L198" i="11"/>
  <c r="M198" i="11"/>
  <c r="N198" i="11"/>
  <c r="C199" i="11"/>
  <c r="D199" i="11"/>
  <c r="I199" i="11"/>
  <c r="J199" i="11"/>
  <c r="K199" i="11"/>
  <c r="L199" i="11"/>
  <c r="M199" i="11"/>
  <c r="N199" i="11"/>
  <c r="C200" i="11"/>
  <c r="D200" i="11"/>
  <c r="I200" i="11"/>
  <c r="J200" i="11"/>
  <c r="K200" i="11"/>
  <c r="L200" i="11"/>
  <c r="M200" i="11"/>
  <c r="N200" i="11"/>
  <c r="C201" i="11"/>
  <c r="D201" i="11"/>
  <c r="I201" i="11"/>
  <c r="J201" i="11"/>
  <c r="K201" i="11"/>
  <c r="L201" i="11"/>
  <c r="M201" i="11"/>
  <c r="N201" i="11"/>
  <c r="C202" i="11"/>
  <c r="D202" i="11"/>
  <c r="I202" i="11"/>
  <c r="J202" i="11"/>
  <c r="K202" i="11"/>
  <c r="L202" i="11"/>
  <c r="M202" i="11"/>
  <c r="N202" i="11"/>
  <c r="C203" i="11"/>
  <c r="D203" i="11"/>
  <c r="I203" i="11"/>
  <c r="J203" i="11"/>
  <c r="K203" i="11"/>
  <c r="L203" i="11"/>
  <c r="M203" i="11"/>
  <c r="N203" i="11"/>
  <c r="C204" i="11"/>
  <c r="D204" i="11"/>
  <c r="I204" i="11"/>
  <c r="J204" i="11"/>
  <c r="K204" i="11"/>
  <c r="L204" i="11"/>
  <c r="M204" i="11"/>
  <c r="N204" i="11"/>
  <c r="C205" i="11"/>
  <c r="D205" i="11"/>
  <c r="I205" i="11"/>
  <c r="J205" i="11"/>
  <c r="K205" i="11"/>
  <c r="L205" i="11"/>
  <c r="M205" i="11"/>
  <c r="N205" i="11"/>
  <c r="C206" i="11"/>
  <c r="D206" i="11"/>
  <c r="I206" i="11"/>
  <c r="J206" i="11"/>
  <c r="K206" i="11"/>
  <c r="L206" i="11"/>
  <c r="M206" i="11"/>
  <c r="N206" i="11"/>
  <c r="C207" i="11"/>
  <c r="D207" i="11"/>
  <c r="I207" i="11"/>
  <c r="J207" i="11"/>
  <c r="K207" i="11"/>
  <c r="L207" i="11"/>
  <c r="M207" i="11"/>
  <c r="N207" i="11"/>
  <c r="C208" i="11"/>
  <c r="D208" i="11"/>
  <c r="I208" i="11"/>
  <c r="J208" i="11"/>
  <c r="K208" i="11"/>
  <c r="L208" i="11"/>
  <c r="M208" i="11"/>
  <c r="N208" i="11"/>
  <c r="C209" i="11"/>
  <c r="D209" i="11"/>
  <c r="I209" i="11"/>
  <c r="J209" i="11"/>
  <c r="K209" i="11"/>
  <c r="L209" i="11"/>
  <c r="M209" i="11"/>
  <c r="N209" i="11"/>
  <c r="C210" i="11"/>
  <c r="D210" i="11"/>
  <c r="I210" i="11"/>
  <c r="J210" i="11"/>
  <c r="K210" i="11"/>
  <c r="L210" i="11"/>
  <c r="M210" i="11"/>
  <c r="N210" i="11"/>
  <c r="C211" i="11"/>
  <c r="D211" i="11"/>
  <c r="I211" i="11"/>
  <c r="J211" i="11"/>
  <c r="K211" i="11"/>
  <c r="L211" i="11"/>
  <c r="M211" i="11"/>
  <c r="N211" i="11"/>
  <c r="C212" i="11"/>
  <c r="D212" i="11"/>
  <c r="I212" i="11"/>
  <c r="J212" i="11"/>
  <c r="K212" i="11"/>
  <c r="L212" i="11"/>
  <c r="M212" i="11"/>
  <c r="N212" i="11"/>
  <c r="C213" i="11"/>
  <c r="D213" i="11"/>
  <c r="I213" i="11"/>
  <c r="J213" i="11"/>
  <c r="K213" i="11"/>
  <c r="L213" i="11"/>
  <c r="M213" i="11"/>
  <c r="N213" i="11"/>
  <c r="C214" i="11"/>
  <c r="D214" i="11"/>
  <c r="I214" i="11"/>
  <c r="J214" i="11"/>
  <c r="K214" i="11"/>
  <c r="L214" i="11"/>
  <c r="M214" i="11"/>
  <c r="N214" i="11"/>
  <c r="C215" i="11"/>
  <c r="D215" i="11"/>
  <c r="I215" i="11"/>
  <c r="J215" i="11"/>
  <c r="K215" i="11"/>
  <c r="L215" i="11"/>
  <c r="M215" i="11"/>
  <c r="N215" i="11"/>
  <c r="C216" i="11"/>
  <c r="D216" i="11"/>
  <c r="I216" i="11"/>
  <c r="J216" i="11"/>
  <c r="K216" i="11"/>
  <c r="L216" i="11"/>
  <c r="M216" i="11"/>
  <c r="N216" i="11"/>
  <c r="C217" i="11"/>
  <c r="D217" i="11"/>
  <c r="I217" i="11"/>
  <c r="J217" i="11"/>
  <c r="K217" i="11"/>
  <c r="L217" i="11"/>
  <c r="M217" i="11"/>
  <c r="N217" i="11"/>
  <c r="C218" i="11"/>
  <c r="D218" i="11"/>
  <c r="I218" i="11"/>
  <c r="J218" i="11"/>
  <c r="K218" i="11"/>
  <c r="L218" i="11"/>
  <c r="M218" i="11"/>
  <c r="N218" i="11"/>
  <c r="C219" i="11"/>
  <c r="D219" i="11"/>
  <c r="I219" i="11"/>
  <c r="J219" i="11"/>
  <c r="K219" i="11"/>
  <c r="L219" i="11"/>
  <c r="M219" i="11"/>
  <c r="N219" i="11"/>
  <c r="C220" i="11"/>
  <c r="D220" i="11"/>
  <c r="I220" i="11"/>
  <c r="J220" i="11"/>
  <c r="K220" i="11"/>
  <c r="L220" i="11"/>
  <c r="M220" i="11"/>
  <c r="N220" i="11"/>
  <c r="C221" i="11"/>
  <c r="D221" i="11"/>
  <c r="I221" i="11"/>
  <c r="J221" i="11"/>
  <c r="K221" i="11"/>
  <c r="L221" i="11"/>
  <c r="M221" i="11"/>
  <c r="N221" i="11"/>
  <c r="C222" i="11"/>
  <c r="D222" i="11"/>
  <c r="I222" i="11"/>
  <c r="J222" i="11"/>
  <c r="K222" i="11"/>
  <c r="L222" i="11"/>
  <c r="M222" i="11"/>
  <c r="N222" i="11"/>
  <c r="C223" i="11"/>
  <c r="D223" i="11"/>
  <c r="I223" i="11"/>
  <c r="J223" i="11"/>
  <c r="K223" i="11"/>
  <c r="L223" i="11"/>
  <c r="M223" i="11"/>
  <c r="N223" i="11"/>
  <c r="B8" i="12" a="1"/>
  <c r="B21" i="12" a="1"/>
  <c r="B9" i="12" a="1"/>
  <c r="B11" i="12" a="1"/>
  <c r="B10" i="12" a="1"/>
  <c r="B12" i="12" a="1"/>
  <c r="B13" i="12" a="1"/>
  <c r="B14" i="12" a="1"/>
  <c r="B15" i="12" a="1"/>
  <c r="Z15" i="11" l="1"/>
  <c r="Y15" i="11"/>
  <c r="Z20" i="11"/>
  <c r="W15" i="11"/>
  <c r="B11" i="12"/>
  <c r="B9" i="12"/>
  <c r="B21" i="12"/>
  <c r="B8" i="12"/>
  <c r="Z29" i="11"/>
  <c r="X24" i="11"/>
  <c r="Y23" i="11"/>
  <c r="Y22" i="11"/>
  <c r="Z21" i="11"/>
  <c r="Z18" i="11"/>
  <c r="Y13" i="11"/>
  <c r="Z12" i="11"/>
  <c r="H7" i="11"/>
  <c r="G7" i="11" s="1"/>
  <c r="Q7" i="11" s="1"/>
  <c r="R7" i="11" s="1"/>
  <c r="U7" i="11" s="1"/>
  <c r="H5" i="11"/>
  <c r="G5" i="11" s="1"/>
  <c r="Q5" i="11" s="1"/>
  <c r="R5" i="11" s="1"/>
  <c r="U5" i="11" s="1"/>
  <c r="Y3" i="11"/>
  <c r="Y29" i="11"/>
  <c r="Y28" i="11"/>
  <c r="Z27" i="11"/>
  <c r="W23" i="11"/>
  <c r="X22" i="11"/>
  <c r="Y21" i="11"/>
  <c r="Y18" i="11"/>
  <c r="X13" i="11"/>
  <c r="Y12" i="11"/>
  <c r="Z10" i="11"/>
  <c r="Z8" i="11"/>
  <c r="Z6" i="11"/>
  <c r="Y5" i="11"/>
  <c r="Z4" i="11"/>
  <c r="X3" i="11"/>
  <c r="W29" i="11"/>
  <c r="Y27" i="11"/>
  <c r="W21" i="11"/>
  <c r="W19" i="11"/>
  <c r="X18" i="11"/>
  <c r="W14" i="11"/>
  <c r="W12" i="11"/>
  <c r="Y10" i="11"/>
  <c r="Y8" i="11"/>
  <c r="Y6" i="11"/>
  <c r="H26" i="11"/>
  <c r="G26" i="11" s="1"/>
  <c r="Q26" i="11" s="1"/>
  <c r="R26" i="11" s="1"/>
  <c r="U26" i="11" s="1"/>
  <c r="H25" i="11"/>
  <c r="G25" i="11" s="1"/>
  <c r="Q25" i="11" s="1"/>
  <c r="R25" i="11" s="1"/>
  <c r="U25" i="11" s="1"/>
  <c r="B10" i="12"/>
  <c r="H2" i="11"/>
  <c r="G2" i="11" s="1"/>
  <c r="Q2" i="11" s="1"/>
  <c r="R2" i="11" s="1"/>
  <c r="U2" i="11" s="1"/>
  <c r="H4" i="11"/>
  <c r="G4" i="11" s="1"/>
  <c r="Q4" i="11" s="1"/>
  <c r="R4" i="11" s="1"/>
  <c r="U4" i="11" s="1"/>
  <c r="H78" i="11"/>
  <c r="G78" i="11" s="1"/>
  <c r="Q78" i="11" s="1"/>
  <c r="R78" i="11" s="1"/>
  <c r="H77" i="11"/>
  <c r="G77" i="11" s="1"/>
  <c r="Q77" i="11" s="1"/>
  <c r="R77" i="11" s="1"/>
  <c r="H76" i="11"/>
  <c r="G76" i="11" s="1"/>
  <c r="Q76" i="11" s="1"/>
  <c r="R76" i="11" s="1"/>
  <c r="H75" i="11"/>
  <c r="G75" i="11" s="1"/>
  <c r="Q75" i="11" s="1"/>
  <c r="R75" i="11" s="1"/>
  <c r="H74" i="11"/>
  <c r="G74" i="11" s="1"/>
  <c r="Q74" i="11" s="1"/>
  <c r="R74" i="11" s="1"/>
  <c r="H73" i="11"/>
  <c r="G73" i="11" s="1"/>
  <c r="Q73" i="11" s="1"/>
  <c r="R73" i="11" s="1"/>
  <c r="H72" i="11"/>
  <c r="G72" i="11" s="1"/>
  <c r="Q72" i="11" s="1"/>
  <c r="R72" i="11" s="1"/>
  <c r="H71" i="11"/>
  <c r="G71" i="11" s="1"/>
  <c r="Q71" i="11" s="1"/>
  <c r="R71" i="11" s="1"/>
  <c r="H70" i="11"/>
  <c r="G70" i="11" s="1"/>
  <c r="Q70" i="11" s="1"/>
  <c r="R70" i="11" s="1"/>
  <c r="H69" i="11"/>
  <c r="G69" i="11" s="1"/>
  <c r="Q69" i="11" s="1"/>
  <c r="R69" i="11" s="1"/>
  <c r="H68" i="11"/>
  <c r="G68" i="11" s="1"/>
  <c r="Q68" i="11" s="1"/>
  <c r="R68" i="11" s="1"/>
  <c r="H67" i="11"/>
  <c r="G67" i="11" s="1"/>
  <c r="Q67" i="11" s="1"/>
  <c r="R67" i="11" s="1"/>
  <c r="H66" i="11"/>
  <c r="G66" i="11" s="1"/>
  <c r="Q66" i="11" s="1"/>
  <c r="R66" i="11" s="1"/>
  <c r="H65" i="11"/>
  <c r="G65" i="11" s="1"/>
  <c r="Q65" i="11" s="1"/>
  <c r="R65" i="11" s="1"/>
  <c r="H64" i="11"/>
  <c r="G64" i="11" s="1"/>
  <c r="Q64" i="11" s="1"/>
  <c r="R64" i="11" s="1"/>
  <c r="H63" i="11"/>
  <c r="G63" i="11" s="1"/>
  <c r="Q63" i="11" s="1"/>
  <c r="R63" i="11" s="1"/>
  <c r="H62" i="11"/>
  <c r="G62" i="11" s="1"/>
  <c r="Q62" i="11" s="1"/>
  <c r="R62" i="11" s="1"/>
  <c r="H61" i="11"/>
  <c r="G61" i="11" s="1"/>
  <c r="Q61" i="11" s="1"/>
  <c r="R61" i="11" s="1"/>
  <c r="H60" i="11"/>
  <c r="G60" i="11" s="1"/>
  <c r="Q60" i="11" s="1"/>
  <c r="R60" i="11" s="1"/>
  <c r="H59" i="11"/>
  <c r="G59" i="11" s="1"/>
  <c r="Q59" i="11" s="1"/>
  <c r="R59" i="11" s="1"/>
  <c r="H28" i="11"/>
  <c r="G28" i="11" s="1"/>
  <c r="Q28" i="11" s="1"/>
  <c r="R28" i="11" s="1"/>
  <c r="U28" i="11" s="1"/>
  <c r="H27" i="11"/>
  <c r="G27" i="11" s="1"/>
  <c r="Q27" i="11" s="1"/>
  <c r="R27" i="11" s="1"/>
  <c r="U27" i="11" s="1"/>
  <c r="H175" i="11"/>
  <c r="G175" i="11" s="1"/>
  <c r="Q175" i="11" s="1"/>
  <c r="R175" i="11" s="1"/>
  <c r="H174" i="11"/>
  <c r="G174" i="11" s="1"/>
  <c r="Q174" i="11" s="1"/>
  <c r="R174" i="11" s="1"/>
  <c r="H83" i="11"/>
  <c r="G83" i="11" s="1"/>
  <c r="Q83" i="11" s="1"/>
  <c r="R83" i="11" s="1"/>
  <c r="H82" i="11"/>
  <c r="G82" i="11" s="1"/>
  <c r="Q82" i="11" s="1"/>
  <c r="R82" i="11" s="1"/>
  <c r="H81" i="11"/>
  <c r="G81" i="11" s="1"/>
  <c r="Q81" i="11" s="1"/>
  <c r="R81" i="11" s="1"/>
  <c r="H80" i="11"/>
  <c r="G80" i="11" s="1"/>
  <c r="Q80" i="11" s="1"/>
  <c r="R80" i="11" s="1"/>
  <c r="H79" i="11"/>
  <c r="G79" i="11" s="1"/>
  <c r="Q79" i="11" s="1"/>
  <c r="R79" i="11" s="1"/>
  <c r="H24" i="11"/>
  <c r="G24" i="11" s="1"/>
  <c r="Q24" i="11" s="1"/>
  <c r="R24" i="11" s="1"/>
  <c r="U24" i="11" s="1"/>
  <c r="H23" i="11"/>
  <c r="G23" i="11" s="1"/>
  <c r="Q23" i="11" s="1"/>
  <c r="R23" i="11" s="1"/>
  <c r="U23" i="11" s="1"/>
  <c r="H13" i="11"/>
  <c r="G13" i="11" s="1"/>
  <c r="Q13" i="11" s="1"/>
  <c r="R13" i="11" s="1"/>
  <c r="U13" i="11" s="1"/>
  <c r="H12" i="11"/>
  <c r="G12" i="11" s="1"/>
  <c r="Q12" i="11" s="1"/>
  <c r="R12" i="11" s="1"/>
  <c r="U12" i="11" s="1"/>
  <c r="H10" i="11"/>
  <c r="G10" i="11" s="1"/>
  <c r="Q10" i="11" s="1"/>
  <c r="R10" i="11" s="1"/>
  <c r="U10" i="11" s="1"/>
  <c r="H8" i="11"/>
  <c r="G8" i="11" s="1"/>
  <c r="Q8" i="11" s="1"/>
  <c r="R8" i="11" s="1"/>
  <c r="U8" i="11" s="1"/>
  <c r="H6" i="11"/>
  <c r="G6" i="11" s="1"/>
  <c r="Q6" i="11" s="1"/>
  <c r="R6" i="11" s="1"/>
  <c r="U6" i="11" s="1"/>
  <c r="H223" i="11"/>
  <c r="G223" i="11" s="1"/>
  <c r="Q223" i="11" s="1"/>
  <c r="R223" i="11" s="1"/>
  <c r="H222" i="11"/>
  <c r="G222" i="11" s="1"/>
  <c r="Q222" i="11" s="1"/>
  <c r="R222" i="11" s="1"/>
  <c r="H221" i="11"/>
  <c r="G221" i="11" s="1"/>
  <c r="Q221" i="11" s="1"/>
  <c r="R221" i="11" s="1"/>
  <c r="H220" i="11"/>
  <c r="G220" i="11" s="1"/>
  <c r="Q220" i="11" s="1"/>
  <c r="R220" i="11" s="1"/>
  <c r="H219" i="11"/>
  <c r="G219" i="11" s="1"/>
  <c r="Q219" i="11" s="1"/>
  <c r="R219" i="11" s="1"/>
  <c r="H218" i="11"/>
  <c r="G218" i="11" s="1"/>
  <c r="Q218" i="11" s="1"/>
  <c r="R218" i="11" s="1"/>
  <c r="H217" i="11"/>
  <c r="G217" i="11" s="1"/>
  <c r="Q217" i="11" s="1"/>
  <c r="R217" i="11" s="1"/>
  <c r="H216" i="11"/>
  <c r="G216" i="11" s="1"/>
  <c r="Q216" i="11" s="1"/>
  <c r="R216" i="11" s="1"/>
  <c r="H215" i="11"/>
  <c r="G215" i="11" s="1"/>
  <c r="Q215" i="11" s="1"/>
  <c r="R215" i="11" s="1"/>
  <c r="H214" i="11"/>
  <c r="G214" i="11" s="1"/>
  <c r="Q214" i="11" s="1"/>
  <c r="R214" i="11" s="1"/>
  <c r="H213" i="11"/>
  <c r="G213" i="11" s="1"/>
  <c r="Q213" i="11" s="1"/>
  <c r="R213" i="11" s="1"/>
  <c r="H212" i="11"/>
  <c r="G212" i="11" s="1"/>
  <c r="Q212" i="11" s="1"/>
  <c r="R212" i="11" s="1"/>
  <c r="H211" i="11"/>
  <c r="G211" i="11" s="1"/>
  <c r="Q211" i="11" s="1"/>
  <c r="R211" i="11" s="1"/>
  <c r="H210" i="11"/>
  <c r="G210" i="11" s="1"/>
  <c r="Q210" i="11" s="1"/>
  <c r="R210" i="11" s="1"/>
  <c r="H209" i="11"/>
  <c r="G209" i="11" s="1"/>
  <c r="Q209" i="11" s="1"/>
  <c r="R209" i="11" s="1"/>
  <c r="H208" i="11"/>
  <c r="G208" i="11" s="1"/>
  <c r="Q208" i="11" s="1"/>
  <c r="R208" i="11" s="1"/>
  <c r="H207" i="11"/>
  <c r="G207" i="11" s="1"/>
  <c r="Q207" i="11" s="1"/>
  <c r="R207" i="11" s="1"/>
  <c r="H206" i="11"/>
  <c r="G206" i="11" s="1"/>
  <c r="Q206" i="11" s="1"/>
  <c r="R206" i="11" s="1"/>
  <c r="H205" i="11"/>
  <c r="G205" i="11" s="1"/>
  <c r="Q205" i="11" s="1"/>
  <c r="R205" i="11" s="1"/>
  <c r="H204" i="11"/>
  <c r="G204" i="11" s="1"/>
  <c r="Q204" i="11" s="1"/>
  <c r="R204" i="11" s="1"/>
  <c r="H203" i="11"/>
  <c r="G203" i="11" s="1"/>
  <c r="Q203" i="11" s="1"/>
  <c r="R203" i="11" s="1"/>
  <c r="H202" i="11"/>
  <c r="G202" i="11" s="1"/>
  <c r="Q202" i="11" s="1"/>
  <c r="R202" i="11" s="1"/>
  <c r="H201" i="11"/>
  <c r="G201" i="11" s="1"/>
  <c r="Q201" i="11" s="1"/>
  <c r="R201" i="11" s="1"/>
  <c r="H200" i="11"/>
  <c r="G200" i="11" s="1"/>
  <c r="Q200" i="11" s="1"/>
  <c r="R200" i="11" s="1"/>
  <c r="H199" i="11"/>
  <c r="G199" i="11" s="1"/>
  <c r="Q199" i="11" s="1"/>
  <c r="R199" i="11" s="1"/>
  <c r="H198" i="11"/>
  <c r="G198" i="11" s="1"/>
  <c r="Q198" i="11" s="1"/>
  <c r="R198" i="11" s="1"/>
  <c r="H197" i="11"/>
  <c r="G197" i="11" s="1"/>
  <c r="Q197" i="11" s="1"/>
  <c r="R197" i="11" s="1"/>
  <c r="H196" i="11"/>
  <c r="G196" i="11" s="1"/>
  <c r="Q196" i="11" s="1"/>
  <c r="R196" i="11" s="1"/>
  <c r="H195" i="11"/>
  <c r="G195" i="11" s="1"/>
  <c r="Q195" i="11" s="1"/>
  <c r="R195" i="11" s="1"/>
  <c r="H194" i="11"/>
  <c r="G194" i="11" s="1"/>
  <c r="Q194" i="11" s="1"/>
  <c r="R194" i="11" s="1"/>
  <c r="H193" i="11"/>
  <c r="G193" i="11" s="1"/>
  <c r="Q193" i="11" s="1"/>
  <c r="R193" i="11" s="1"/>
  <c r="H192" i="11"/>
  <c r="G192" i="11" s="1"/>
  <c r="Q192" i="11" s="1"/>
  <c r="R192" i="11" s="1"/>
  <c r="H191" i="11"/>
  <c r="G191" i="11" s="1"/>
  <c r="Q191" i="11" s="1"/>
  <c r="R191" i="11" s="1"/>
  <c r="H190" i="11"/>
  <c r="G190" i="11" s="1"/>
  <c r="Q190" i="11" s="1"/>
  <c r="R190" i="11" s="1"/>
  <c r="H189" i="11"/>
  <c r="G189" i="11" s="1"/>
  <c r="Q189" i="11" s="1"/>
  <c r="R189" i="11" s="1"/>
  <c r="H188" i="11"/>
  <c r="G188" i="11" s="1"/>
  <c r="Q188" i="11" s="1"/>
  <c r="R188" i="11" s="1"/>
  <c r="H187" i="11"/>
  <c r="G187" i="11" s="1"/>
  <c r="Q187" i="11" s="1"/>
  <c r="R187" i="11" s="1"/>
  <c r="H186" i="11"/>
  <c r="G186" i="11" s="1"/>
  <c r="Q186" i="11" s="1"/>
  <c r="R186" i="11" s="1"/>
  <c r="H185" i="11"/>
  <c r="G185" i="11" s="1"/>
  <c r="Q185" i="11" s="1"/>
  <c r="R185" i="11" s="1"/>
  <c r="H184" i="11"/>
  <c r="G184" i="11" s="1"/>
  <c r="Q184" i="11" s="1"/>
  <c r="R184" i="11" s="1"/>
  <c r="H183" i="11"/>
  <c r="G183" i="11" s="1"/>
  <c r="Q183" i="11" s="1"/>
  <c r="R183" i="11" s="1"/>
  <c r="H182" i="11"/>
  <c r="G182" i="11" s="1"/>
  <c r="Q182" i="11" s="1"/>
  <c r="R182" i="11" s="1"/>
  <c r="H181" i="11"/>
  <c r="G181" i="11" s="1"/>
  <c r="Q181" i="11" s="1"/>
  <c r="R181" i="11" s="1"/>
  <c r="H180" i="11"/>
  <c r="G180" i="11" s="1"/>
  <c r="Q180" i="11" s="1"/>
  <c r="R180" i="11" s="1"/>
  <c r="H179" i="11"/>
  <c r="G179" i="11" s="1"/>
  <c r="Q179" i="11" s="1"/>
  <c r="R179" i="11" s="1"/>
  <c r="H178" i="11"/>
  <c r="G178" i="11" s="1"/>
  <c r="Q178" i="11" s="1"/>
  <c r="R178" i="11" s="1"/>
  <c r="H177" i="11"/>
  <c r="G177" i="11" s="1"/>
  <c r="Q177" i="11" s="1"/>
  <c r="R177" i="11" s="1"/>
  <c r="H176" i="11"/>
  <c r="G176" i="11" s="1"/>
  <c r="Q176" i="11" s="1"/>
  <c r="R176" i="11" s="1"/>
  <c r="H116" i="11"/>
  <c r="G116" i="11" s="1"/>
  <c r="Q116" i="11" s="1"/>
  <c r="R116" i="11" s="1"/>
  <c r="H87" i="11"/>
  <c r="G87" i="11" s="1"/>
  <c r="Q87" i="11" s="1"/>
  <c r="R87" i="11" s="1"/>
  <c r="H86" i="11"/>
  <c r="G86" i="11" s="1"/>
  <c r="Q86" i="11" s="1"/>
  <c r="R86" i="11" s="1"/>
  <c r="H85" i="11"/>
  <c r="G85" i="11" s="1"/>
  <c r="Q85" i="11" s="1"/>
  <c r="R85" i="11" s="1"/>
  <c r="H84" i="11"/>
  <c r="G84" i="11" s="1"/>
  <c r="Q84" i="11" s="1"/>
  <c r="R84" i="11" s="1"/>
  <c r="H40" i="11"/>
  <c r="G40" i="11" s="1"/>
  <c r="Q40" i="11" s="1"/>
  <c r="R40" i="11" s="1"/>
  <c r="H39" i="11"/>
  <c r="G39" i="11" s="1"/>
  <c r="Q39" i="11" s="1"/>
  <c r="R39" i="11" s="1"/>
  <c r="H38" i="11"/>
  <c r="G38" i="11" s="1"/>
  <c r="Q38" i="11" s="1"/>
  <c r="R38" i="11" s="1"/>
  <c r="H37" i="11"/>
  <c r="G37" i="11" s="1"/>
  <c r="Q37" i="11" s="1"/>
  <c r="R37" i="11" s="1"/>
  <c r="H36" i="11"/>
  <c r="G36" i="11" s="1"/>
  <c r="Q36" i="11" s="1"/>
  <c r="R36" i="11" s="1"/>
  <c r="H35" i="11"/>
  <c r="G35" i="11" s="1"/>
  <c r="Q35" i="11" s="1"/>
  <c r="R35" i="11" s="1"/>
  <c r="H34" i="11"/>
  <c r="G34" i="11" s="1"/>
  <c r="Q34" i="11" s="1"/>
  <c r="R34" i="11" s="1"/>
  <c r="H33" i="11"/>
  <c r="G33" i="11" s="1"/>
  <c r="Q33" i="11" s="1"/>
  <c r="R33" i="11" s="1"/>
  <c r="H32" i="11"/>
  <c r="G32" i="11" s="1"/>
  <c r="Q32" i="11" s="1"/>
  <c r="R32" i="11" s="1"/>
  <c r="H31" i="11"/>
  <c r="G31" i="11" s="1"/>
  <c r="Q31" i="11" s="1"/>
  <c r="R31" i="11" s="1"/>
  <c r="H30" i="11"/>
  <c r="G30" i="11" s="1"/>
  <c r="Q30" i="11" s="1"/>
  <c r="R30" i="11" s="1"/>
  <c r="H29" i="11"/>
  <c r="G29" i="11" s="1"/>
  <c r="Q29" i="11" s="1"/>
  <c r="R29" i="11" s="1"/>
  <c r="U29" i="11" s="1"/>
  <c r="H22" i="11"/>
  <c r="G22" i="11" s="1"/>
  <c r="Q22" i="11" s="1"/>
  <c r="R22" i="11" s="1"/>
  <c r="U22" i="11" s="1"/>
  <c r="H21" i="11"/>
  <c r="G21" i="11" s="1"/>
  <c r="Q21" i="11" s="1"/>
  <c r="R21" i="11" s="1"/>
  <c r="U21" i="11" s="1"/>
  <c r="H11" i="11"/>
  <c r="G11" i="11" s="1"/>
  <c r="Q11" i="11" s="1"/>
  <c r="R11" i="11" s="1"/>
  <c r="U11" i="11" s="1"/>
  <c r="F11" i="10" s="1"/>
  <c r="H9" i="11"/>
  <c r="G9" i="11" s="1"/>
  <c r="Q9" i="11" s="1"/>
  <c r="R9" i="11" s="1"/>
  <c r="U9" i="11" s="1"/>
  <c r="D11" i="10" s="1"/>
  <c r="H3" i="11"/>
  <c r="G3" i="11" s="1"/>
  <c r="Q3" i="11" s="1"/>
  <c r="R3" i="11" s="1"/>
  <c r="U3" i="11" s="1"/>
  <c r="Y20" i="11"/>
  <c r="X20" i="11"/>
  <c r="Z19" i="11"/>
  <c r="Y19" i="11"/>
  <c r="Y17" i="11"/>
  <c r="W17" i="11"/>
  <c r="Z17" i="11"/>
  <c r="Y16" i="11"/>
  <c r="X16" i="11"/>
  <c r="W16" i="11"/>
  <c r="B15" i="12"/>
  <c r="B14" i="12"/>
  <c r="B13" i="12"/>
  <c r="B12" i="12"/>
  <c r="H18" i="11"/>
  <c r="G18" i="11" s="1"/>
  <c r="Q18" i="11" s="1"/>
  <c r="H17" i="11"/>
  <c r="G17" i="11" s="1"/>
  <c r="Q17" i="11" s="1"/>
  <c r="H16" i="11"/>
  <c r="G16" i="11" s="1"/>
  <c r="Q16" i="11" s="1"/>
  <c r="H20" i="11"/>
  <c r="G20" i="11" s="1"/>
  <c r="Q20" i="11" s="1"/>
  <c r="H19" i="11"/>
  <c r="G19" i="11" s="1"/>
  <c r="Q19" i="11" s="1"/>
  <c r="H15" i="11"/>
  <c r="G15" i="11" s="1"/>
  <c r="Q15" i="11" s="1"/>
  <c r="Y14" i="11"/>
  <c r="X14" i="11"/>
  <c r="H11" i="10"/>
  <c r="Z14" i="11"/>
  <c r="H14" i="11"/>
  <c r="G14" i="11" s="1"/>
  <c r="Q14" i="11" s="1"/>
  <c r="R14" i="11" s="1"/>
  <c r="H172" i="11"/>
  <c r="G172" i="11" s="1"/>
  <c r="Q172" i="11" s="1"/>
  <c r="R172" i="11" s="1"/>
  <c r="H170" i="11"/>
  <c r="G170" i="11" s="1"/>
  <c r="Q170" i="11" s="1"/>
  <c r="R170" i="11" s="1"/>
  <c r="H168" i="11"/>
  <c r="G168" i="11" s="1"/>
  <c r="Q168" i="11" s="1"/>
  <c r="R168" i="11" s="1"/>
  <c r="H166" i="11"/>
  <c r="G166" i="11" s="1"/>
  <c r="Q166" i="11" s="1"/>
  <c r="R166" i="11" s="1"/>
  <c r="H164" i="11"/>
  <c r="G164" i="11" s="1"/>
  <c r="Q164" i="11" s="1"/>
  <c r="R164" i="11" s="1"/>
  <c r="H162" i="11"/>
  <c r="G162" i="11" s="1"/>
  <c r="Q162" i="11" s="1"/>
  <c r="R162" i="11" s="1"/>
  <c r="H160" i="11"/>
  <c r="G160" i="11" s="1"/>
  <c r="Q160" i="11" s="1"/>
  <c r="R160" i="11" s="1"/>
  <c r="H158" i="11"/>
  <c r="G158" i="11" s="1"/>
  <c r="Q158" i="11" s="1"/>
  <c r="R158" i="11" s="1"/>
  <c r="H156" i="11"/>
  <c r="G156" i="11" s="1"/>
  <c r="Q156" i="11" s="1"/>
  <c r="R156" i="11" s="1"/>
  <c r="H154" i="11"/>
  <c r="G154" i="11" s="1"/>
  <c r="Q154" i="11" s="1"/>
  <c r="R154" i="11" s="1"/>
  <c r="H152" i="11"/>
  <c r="G152" i="11" s="1"/>
  <c r="Q152" i="11" s="1"/>
  <c r="R152" i="11" s="1"/>
  <c r="H150" i="11"/>
  <c r="G150" i="11" s="1"/>
  <c r="Q150" i="11" s="1"/>
  <c r="R150" i="11" s="1"/>
  <c r="H148" i="11"/>
  <c r="G148" i="11" s="1"/>
  <c r="Q148" i="11" s="1"/>
  <c r="R148" i="11" s="1"/>
  <c r="H147" i="11"/>
  <c r="G147" i="11" s="1"/>
  <c r="Q147" i="11" s="1"/>
  <c r="R147" i="11" s="1"/>
  <c r="H146" i="11"/>
  <c r="G146" i="11" s="1"/>
  <c r="Q146" i="11" s="1"/>
  <c r="R146" i="11" s="1"/>
  <c r="H145" i="11"/>
  <c r="G145" i="11" s="1"/>
  <c r="Q145" i="11" s="1"/>
  <c r="R145" i="11" s="1"/>
  <c r="H144" i="11"/>
  <c r="G144" i="11" s="1"/>
  <c r="Q144" i="11" s="1"/>
  <c r="R144" i="11" s="1"/>
  <c r="H143" i="11"/>
  <c r="G143" i="11" s="1"/>
  <c r="Q143" i="11" s="1"/>
  <c r="R143" i="11" s="1"/>
  <c r="H142" i="11"/>
  <c r="G142" i="11" s="1"/>
  <c r="Q142" i="11" s="1"/>
  <c r="R142" i="11" s="1"/>
  <c r="H141" i="11"/>
  <c r="G141" i="11" s="1"/>
  <c r="Q141" i="11" s="1"/>
  <c r="R141" i="11" s="1"/>
  <c r="H140" i="11"/>
  <c r="G140" i="11" s="1"/>
  <c r="Q140" i="11" s="1"/>
  <c r="R140" i="11" s="1"/>
  <c r="H139" i="11"/>
  <c r="G139" i="11" s="1"/>
  <c r="Q139" i="11" s="1"/>
  <c r="R139" i="11" s="1"/>
  <c r="H138" i="11"/>
  <c r="G138" i="11" s="1"/>
  <c r="Q138" i="11" s="1"/>
  <c r="R138" i="11" s="1"/>
  <c r="H137" i="11"/>
  <c r="G137" i="11" s="1"/>
  <c r="Q137" i="11" s="1"/>
  <c r="R137" i="11" s="1"/>
  <c r="H136" i="11"/>
  <c r="G136" i="11" s="1"/>
  <c r="Q136" i="11" s="1"/>
  <c r="R136" i="11" s="1"/>
  <c r="H134" i="11"/>
  <c r="G134" i="11" s="1"/>
  <c r="Q134" i="11" s="1"/>
  <c r="R134" i="11" s="1"/>
  <c r="H173" i="11"/>
  <c r="G173" i="11" s="1"/>
  <c r="Q173" i="11" s="1"/>
  <c r="R173" i="11" s="1"/>
  <c r="H171" i="11"/>
  <c r="G171" i="11" s="1"/>
  <c r="Q171" i="11" s="1"/>
  <c r="R171" i="11" s="1"/>
  <c r="H169" i="11"/>
  <c r="G169" i="11" s="1"/>
  <c r="Q169" i="11" s="1"/>
  <c r="R169" i="11" s="1"/>
  <c r="H167" i="11"/>
  <c r="G167" i="11" s="1"/>
  <c r="Q167" i="11" s="1"/>
  <c r="R167" i="11" s="1"/>
  <c r="H165" i="11"/>
  <c r="G165" i="11" s="1"/>
  <c r="Q165" i="11" s="1"/>
  <c r="R165" i="11" s="1"/>
  <c r="H163" i="11"/>
  <c r="G163" i="11" s="1"/>
  <c r="Q163" i="11" s="1"/>
  <c r="R163" i="11" s="1"/>
  <c r="H161" i="11"/>
  <c r="G161" i="11" s="1"/>
  <c r="Q161" i="11" s="1"/>
  <c r="R161" i="11" s="1"/>
  <c r="H159" i="11"/>
  <c r="G159" i="11" s="1"/>
  <c r="Q159" i="11" s="1"/>
  <c r="R159" i="11" s="1"/>
  <c r="H157" i="11"/>
  <c r="G157" i="11" s="1"/>
  <c r="Q157" i="11" s="1"/>
  <c r="R157" i="11" s="1"/>
  <c r="H155" i="11"/>
  <c r="G155" i="11" s="1"/>
  <c r="Q155" i="11" s="1"/>
  <c r="R155" i="11" s="1"/>
  <c r="H153" i="11"/>
  <c r="G153" i="11" s="1"/>
  <c r="Q153" i="11" s="1"/>
  <c r="R153" i="11" s="1"/>
  <c r="H151" i="11"/>
  <c r="G151" i="11" s="1"/>
  <c r="Q151" i="11" s="1"/>
  <c r="R151" i="11" s="1"/>
  <c r="H149" i="11"/>
  <c r="G149" i="11" s="1"/>
  <c r="Q149" i="11" s="1"/>
  <c r="R149" i="11" s="1"/>
  <c r="H132" i="11"/>
  <c r="G132" i="11" s="1"/>
  <c r="Q132" i="11" s="1"/>
  <c r="R132" i="11" s="1"/>
  <c r="H135" i="11"/>
  <c r="G135" i="11" s="1"/>
  <c r="Q135" i="11" s="1"/>
  <c r="R135" i="11" s="1"/>
  <c r="H133" i="11"/>
  <c r="G133" i="11" s="1"/>
  <c r="Q133" i="11" s="1"/>
  <c r="R133" i="11" s="1"/>
  <c r="H131" i="11"/>
  <c r="G131" i="11" s="1"/>
  <c r="Q131" i="11" s="1"/>
  <c r="R131" i="11" s="1"/>
  <c r="H129" i="11"/>
  <c r="G129" i="11" s="1"/>
  <c r="Q129" i="11" s="1"/>
  <c r="R129" i="11" s="1"/>
  <c r="H127" i="11"/>
  <c r="G127" i="11" s="1"/>
  <c r="Q127" i="11" s="1"/>
  <c r="R127" i="11" s="1"/>
  <c r="H125" i="11"/>
  <c r="G125" i="11" s="1"/>
  <c r="Q125" i="11" s="1"/>
  <c r="R125" i="11" s="1"/>
  <c r="H123" i="11"/>
  <c r="G123" i="11" s="1"/>
  <c r="Q123" i="11" s="1"/>
  <c r="R123" i="11" s="1"/>
  <c r="H121" i="11"/>
  <c r="G121" i="11" s="1"/>
  <c r="Q121" i="11" s="1"/>
  <c r="R121" i="11" s="1"/>
  <c r="H119" i="11"/>
  <c r="G119" i="11" s="1"/>
  <c r="Q119" i="11" s="1"/>
  <c r="R119" i="11" s="1"/>
  <c r="H117" i="11"/>
  <c r="G117" i="11" s="1"/>
  <c r="Q117" i="11" s="1"/>
  <c r="R117" i="11" s="1"/>
  <c r="H115" i="11"/>
  <c r="G115" i="11" s="1"/>
  <c r="Q115" i="11" s="1"/>
  <c r="R115" i="11" s="1"/>
  <c r="H96" i="11"/>
  <c r="G96" i="11" s="1"/>
  <c r="Q96" i="11" s="1"/>
  <c r="R96" i="11" s="1"/>
  <c r="H95" i="11"/>
  <c r="G95" i="11" s="1"/>
  <c r="Q95" i="11" s="1"/>
  <c r="R95" i="11" s="1"/>
  <c r="H94" i="11"/>
  <c r="G94" i="11" s="1"/>
  <c r="Q94" i="11" s="1"/>
  <c r="R94" i="11" s="1"/>
  <c r="H114" i="11"/>
  <c r="G114" i="11" s="1"/>
  <c r="Q114" i="11" s="1"/>
  <c r="R114" i="11" s="1"/>
  <c r="H113" i="11"/>
  <c r="G113" i="11" s="1"/>
  <c r="Q113" i="11" s="1"/>
  <c r="R113" i="11" s="1"/>
  <c r="H112" i="11"/>
  <c r="G112" i="11" s="1"/>
  <c r="Q112" i="11" s="1"/>
  <c r="R112" i="11" s="1"/>
  <c r="H111" i="11"/>
  <c r="G111" i="11" s="1"/>
  <c r="Q111" i="11" s="1"/>
  <c r="R111" i="11" s="1"/>
  <c r="H110" i="11"/>
  <c r="G110" i="11" s="1"/>
  <c r="Q110" i="11" s="1"/>
  <c r="R110" i="11" s="1"/>
  <c r="H109" i="11"/>
  <c r="G109" i="11" s="1"/>
  <c r="Q109" i="11" s="1"/>
  <c r="R109" i="11" s="1"/>
  <c r="H108" i="11"/>
  <c r="G108" i="11" s="1"/>
  <c r="Q108" i="11" s="1"/>
  <c r="R108" i="11" s="1"/>
  <c r="H107" i="11"/>
  <c r="G107" i="11" s="1"/>
  <c r="Q107" i="11" s="1"/>
  <c r="R107" i="11" s="1"/>
  <c r="H106" i="11"/>
  <c r="G106" i="11" s="1"/>
  <c r="Q106" i="11" s="1"/>
  <c r="R106" i="11" s="1"/>
  <c r="H105" i="11"/>
  <c r="G105" i="11" s="1"/>
  <c r="Q105" i="11" s="1"/>
  <c r="R105" i="11" s="1"/>
  <c r="H104" i="11"/>
  <c r="G104" i="11" s="1"/>
  <c r="Q104" i="11" s="1"/>
  <c r="R104" i="11" s="1"/>
  <c r="H103" i="11"/>
  <c r="G103" i="11" s="1"/>
  <c r="Q103" i="11" s="1"/>
  <c r="R103" i="11" s="1"/>
  <c r="H102" i="11"/>
  <c r="G102" i="11" s="1"/>
  <c r="Q102" i="11" s="1"/>
  <c r="R102" i="11" s="1"/>
  <c r="H101" i="11"/>
  <c r="G101" i="11" s="1"/>
  <c r="Q101" i="11" s="1"/>
  <c r="R101" i="11" s="1"/>
  <c r="H100" i="11"/>
  <c r="G100" i="11" s="1"/>
  <c r="Q100" i="11" s="1"/>
  <c r="R100" i="11" s="1"/>
  <c r="H99" i="11"/>
  <c r="G99" i="11" s="1"/>
  <c r="Q99" i="11" s="1"/>
  <c r="R99" i="11" s="1"/>
  <c r="H98" i="11"/>
  <c r="G98" i="11" s="1"/>
  <c r="Q98" i="11" s="1"/>
  <c r="R98" i="11" s="1"/>
  <c r="H97" i="11"/>
  <c r="G97" i="11" s="1"/>
  <c r="Q97" i="11" s="1"/>
  <c r="R97" i="11" s="1"/>
  <c r="H130" i="11"/>
  <c r="G130" i="11" s="1"/>
  <c r="Q130" i="11" s="1"/>
  <c r="R130" i="11" s="1"/>
  <c r="H128" i="11"/>
  <c r="G128" i="11" s="1"/>
  <c r="Q128" i="11" s="1"/>
  <c r="R128" i="11" s="1"/>
  <c r="H126" i="11"/>
  <c r="G126" i="11" s="1"/>
  <c r="Q126" i="11" s="1"/>
  <c r="R126" i="11" s="1"/>
  <c r="H124" i="11"/>
  <c r="G124" i="11" s="1"/>
  <c r="Q124" i="11" s="1"/>
  <c r="R124" i="11" s="1"/>
  <c r="H122" i="11"/>
  <c r="G122" i="11" s="1"/>
  <c r="Q122" i="11" s="1"/>
  <c r="R122" i="11" s="1"/>
  <c r="H120" i="11"/>
  <c r="G120" i="11" s="1"/>
  <c r="Q120" i="11" s="1"/>
  <c r="R120" i="11" s="1"/>
  <c r="H118" i="11"/>
  <c r="G118" i="11" s="1"/>
  <c r="Q118" i="11" s="1"/>
  <c r="R118" i="11" s="1"/>
  <c r="H93" i="11"/>
  <c r="G93" i="11" s="1"/>
  <c r="Q93" i="11" s="1"/>
  <c r="R93" i="11" s="1"/>
  <c r="H92" i="11"/>
  <c r="G92" i="11" s="1"/>
  <c r="Q92" i="11" s="1"/>
  <c r="R92" i="11" s="1"/>
  <c r="H91" i="11"/>
  <c r="G91" i="11" s="1"/>
  <c r="Q91" i="11" s="1"/>
  <c r="R91" i="11" s="1"/>
  <c r="H90" i="11"/>
  <c r="G90" i="11" s="1"/>
  <c r="Q90" i="11" s="1"/>
  <c r="R90" i="11" s="1"/>
  <c r="H89" i="11"/>
  <c r="G89" i="11" s="1"/>
  <c r="Q89" i="11" s="1"/>
  <c r="R89" i="11" s="1"/>
  <c r="H88" i="11"/>
  <c r="G88" i="11" s="1"/>
  <c r="Q88" i="11" s="1"/>
  <c r="R88" i="11" s="1"/>
  <c r="H58" i="11"/>
  <c r="G58" i="11" s="1"/>
  <c r="Q58" i="11" s="1"/>
  <c r="R58" i="11" s="1"/>
  <c r="H56" i="11"/>
  <c r="G56" i="11" s="1"/>
  <c r="Q56" i="11" s="1"/>
  <c r="R56" i="11" s="1"/>
  <c r="H54" i="11"/>
  <c r="G54" i="11" s="1"/>
  <c r="Q54" i="11" s="1"/>
  <c r="R54" i="11" s="1"/>
  <c r="H52" i="11"/>
  <c r="G52" i="11" s="1"/>
  <c r="Q52" i="11" s="1"/>
  <c r="R52" i="11" s="1"/>
  <c r="H50" i="11"/>
  <c r="G50" i="11" s="1"/>
  <c r="Q50" i="11" s="1"/>
  <c r="R50" i="11" s="1"/>
  <c r="H49" i="11"/>
  <c r="G49" i="11" s="1"/>
  <c r="Q49" i="11" s="1"/>
  <c r="R49" i="11" s="1"/>
  <c r="H48" i="11"/>
  <c r="G48" i="11" s="1"/>
  <c r="Q48" i="11" s="1"/>
  <c r="R48" i="11" s="1"/>
  <c r="H47" i="11"/>
  <c r="G47" i="11" s="1"/>
  <c r="Q47" i="11" s="1"/>
  <c r="R47" i="11" s="1"/>
  <c r="H46" i="11"/>
  <c r="G46" i="11" s="1"/>
  <c r="Q46" i="11" s="1"/>
  <c r="R46" i="11" s="1"/>
  <c r="H45" i="11"/>
  <c r="G45" i="11" s="1"/>
  <c r="Q45" i="11" s="1"/>
  <c r="R45" i="11" s="1"/>
  <c r="H44" i="11"/>
  <c r="G44" i="11" s="1"/>
  <c r="Q44" i="11" s="1"/>
  <c r="R44" i="11" s="1"/>
  <c r="H43" i="11"/>
  <c r="G43" i="11" s="1"/>
  <c r="Q43" i="11" s="1"/>
  <c r="R43" i="11" s="1"/>
  <c r="H42" i="11"/>
  <c r="G42" i="11" s="1"/>
  <c r="Q42" i="11" s="1"/>
  <c r="R42" i="11" s="1"/>
  <c r="H41" i="11"/>
  <c r="G41" i="11" s="1"/>
  <c r="Q41" i="11" s="1"/>
  <c r="R41" i="11" s="1"/>
  <c r="H57" i="11"/>
  <c r="G57" i="11" s="1"/>
  <c r="Q57" i="11" s="1"/>
  <c r="R57" i="11" s="1"/>
  <c r="H55" i="11"/>
  <c r="G55" i="11" s="1"/>
  <c r="Q55" i="11" s="1"/>
  <c r="R55" i="11" s="1"/>
  <c r="H53" i="11"/>
  <c r="G53" i="11" s="1"/>
  <c r="Q53" i="11" s="1"/>
  <c r="R53" i="11" s="1"/>
  <c r="H51" i="11"/>
  <c r="G51" i="11" s="1"/>
  <c r="Q51" i="11" s="1"/>
  <c r="R51" i="11" s="1"/>
  <c r="X10" i="11"/>
  <c r="X8" i="11"/>
  <c r="X6" i="11"/>
  <c r="X4" i="11"/>
  <c r="X2" i="11"/>
  <c r="W4" i="11"/>
  <c r="W2" i="11"/>
  <c r="C12" i="12" a="1"/>
  <c r="C10" i="12" a="1"/>
  <c r="C14" i="12" a="1"/>
  <c r="C15" i="12" a="1"/>
  <c r="C9" i="12" a="1"/>
  <c r="C11" i="12" a="1"/>
  <c r="C8" i="12" a="1"/>
  <c r="C13" i="12" a="1"/>
  <c r="B17" i="12" l="1"/>
  <c r="A11" i="10"/>
  <c r="G11" i="10"/>
  <c r="C8" i="12"/>
  <c r="D8" i="12" s="1"/>
  <c r="U14" i="11"/>
  <c r="C11" i="10"/>
  <c r="C11" i="12"/>
  <c r="D11" i="12" s="1"/>
  <c r="C12" i="12"/>
  <c r="D12" i="12" s="1"/>
  <c r="C14" i="12"/>
  <c r="D14" i="12" s="1"/>
  <c r="C13" i="12"/>
  <c r="D13" i="12" s="1"/>
  <c r="C15" i="12"/>
  <c r="D15" i="12" s="1"/>
  <c r="R16" i="11"/>
  <c r="U16" i="11" s="1"/>
  <c r="R17" i="11"/>
  <c r="U17" i="11" s="1"/>
  <c r="R19" i="11"/>
  <c r="U19" i="11" s="1"/>
  <c r="R18" i="11"/>
  <c r="U18" i="11" s="1"/>
  <c r="R20" i="11"/>
  <c r="U20" i="11" s="1"/>
  <c r="E11" i="10"/>
  <c r="C10" i="12"/>
  <c r="D10" i="12" s="1"/>
  <c r="C9" i="12"/>
  <c r="D9" i="12" s="1"/>
  <c r="R15" i="11"/>
  <c r="U15" i="11" s="1"/>
  <c r="K2" i="2"/>
  <c r="J2" i="2" s="1"/>
  <c r="AJ502" i="3"/>
  <c r="AJ503" i="3"/>
  <c r="AJ504" i="3"/>
  <c r="AJ505" i="3"/>
  <c r="AJ506" i="3"/>
  <c r="AJ507" i="3"/>
  <c r="AJ508" i="3"/>
  <c r="AJ509" i="3"/>
  <c r="AJ510" i="3"/>
  <c r="AJ511" i="3"/>
  <c r="AJ512" i="3"/>
  <c r="AJ513" i="3"/>
  <c r="AJ514" i="3"/>
  <c r="AJ515" i="3"/>
  <c r="AJ516" i="3"/>
  <c r="AJ517" i="3"/>
  <c r="AJ518" i="3"/>
  <c r="AJ519" i="3"/>
  <c r="AJ520" i="3"/>
  <c r="AJ521" i="3"/>
  <c r="AJ522" i="3"/>
  <c r="AJ523" i="3"/>
  <c r="AJ524" i="3"/>
  <c r="AJ525" i="3"/>
  <c r="AJ526" i="3"/>
  <c r="AJ527" i="3"/>
  <c r="AJ528" i="3"/>
  <c r="AJ529" i="3"/>
  <c r="AJ530" i="3"/>
  <c r="AJ531" i="3"/>
  <c r="AJ532" i="3"/>
  <c r="AJ533" i="3"/>
  <c r="AJ534" i="3"/>
  <c r="AJ535" i="3"/>
  <c r="AJ536" i="3"/>
  <c r="AJ537" i="3"/>
  <c r="AJ538" i="3"/>
  <c r="AJ539" i="3"/>
  <c r="AJ540" i="3"/>
  <c r="AJ541" i="3"/>
  <c r="AJ542" i="3"/>
  <c r="AJ543" i="3"/>
  <c r="AJ544" i="3"/>
  <c r="AJ545" i="3"/>
  <c r="AJ546" i="3"/>
  <c r="AJ547" i="3"/>
  <c r="AJ548" i="3"/>
  <c r="AJ549" i="3"/>
  <c r="AJ550" i="3"/>
  <c r="AJ551" i="3"/>
  <c r="AJ552" i="3"/>
  <c r="AJ553" i="3"/>
  <c r="AJ554" i="3"/>
  <c r="AJ555" i="3"/>
  <c r="AJ556" i="3"/>
  <c r="AJ557" i="3"/>
  <c r="AJ558" i="3"/>
  <c r="AJ559" i="3"/>
  <c r="AJ560" i="3"/>
  <c r="AJ561" i="3"/>
  <c r="AJ562" i="3"/>
  <c r="AJ563" i="3"/>
  <c r="AJ564" i="3"/>
  <c r="AJ565" i="3"/>
  <c r="AJ566" i="3"/>
  <c r="AJ567" i="3"/>
  <c r="AJ568" i="3"/>
  <c r="AJ569" i="3"/>
  <c r="AJ570" i="3"/>
  <c r="AJ571" i="3"/>
  <c r="AJ572" i="3"/>
  <c r="AJ573" i="3"/>
  <c r="AJ574" i="3"/>
  <c r="AJ575" i="3"/>
  <c r="AJ576" i="3"/>
  <c r="AJ577" i="3"/>
  <c r="AJ578" i="3"/>
  <c r="AJ579" i="3"/>
  <c r="AJ580" i="3"/>
  <c r="AJ581" i="3"/>
  <c r="AJ582" i="3"/>
  <c r="AJ583" i="3"/>
  <c r="AJ584" i="3"/>
  <c r="AJ585" i="3"/>
  <c r="AJ586" i="3"/>
  <c r="AJ587" i="3"/>
  <c r="AJ588" i="3"/>
  <c r="AJ589" i="3"/>
  <c r="AJ590" i="3"/>
  <c r="AJ591" i="3"/>
  <c r="AJ592" i="3"/>
  <c r="AJ593" i="3"/>
  <c r="AJ594" i="3"/>
  <c r="AJ595" i="3"/>
  <c r="AJ596" i="3"/>
  <c r="AJ597" i="3"/>
  <c r="AJ598" i="3"/>
  <c r="AJ599" i="3"/>
  <c r="AJ600" i="3"/>
  <c r="AJ601" i="3"/>
  <c r="AJ602" i="3"/>
  <c r="AJ603" i="3"/>
  <c r="AJ604" i="3"/>
  <c r="AJ605" i="3"/>
  <c r="AJ606" i="3"/>
  <c r="AJ607" i="3"/>
  <c r="AJ608" i="3"/>
  <c r="AJ609" i="3"/>
  <c r="AJ610" i="3"/>
  <c r="AJ611" i="3"/>
  <c r="AJ612" i="3"/>
  <c r="AJ613" i="3"/>
  <c r="AJ614" i="3"/>
  <c r="AJ615" i="3"/>
  <c r="AJ616" i="3"/>
  <c r="AJ617" i="3"/>
  <c r="AJ618" i="3"/>
  <c r="AJ619" i="3"/>
  <c r="AJ620" i="3"/>
  <c r="AJ621" i="3"/>
  <c r="AJ622" i="3"/>
  <c r="AJ623" i="3"/>
  <c r="AJ624" i="3"/>
  <c r="AJ625" i="3"/>
  <c r="AJ626" i="3"/>
  <c r="AJ627" i="3"/>
  <c r="AJ628" i="3"/>
  <c r="AJ629" i="3"/>
  <c r="AJ630" i="3"/>
  <c r="AJ631" i="3"/>
  <c r="AJ632" i="3"/>
  <c r="AJ633" i="3"/>
  <c r="AJ634" i="3"/>
  <c r="AJ635" i="3"/>
  <c r="AJ636" i="3"/>
  <c r="AJ637" i="3"/>
  <c r="AJ638" i="3"/>
  <c r="AJ639" i="3"/>
  <c r="AJ640" i="3"/>
  <c r="AJ641" i="3"/>
  <c r="AJ642" i="3"/>
  <c r="AJ643" i="3"/>
  <c r="AJ644" i="3"/>
  <c r="AJ645" i="3"/>
  <c r="AJ646" i="3"/>
  <c r="AJ647" i="3"/>
  <c r="AJ648" i="3"/>
  <c r="AJ649" i="3"/>
  <c r="AJ650" i="3"/>
  <c r="AJ651" i="3"/>
  <c r="AJ652" i="3"/>
  <c r="AJ653" i="3"/>
  <c r="AJ654" i="3"/>
  <c r="AJ655" i="3"/>
  <c r="AJ656" i="3"/>
  <c r="AJ657" i="3"/>
  <c r="AJ658" i="3"/>
  <c r="AJ659" i="3"/>
  <c r="AJ660" i="3"/>
  <c r="AJ661" i="3"/>
  <c r="AJ662" i="3"/>
  <c r="AJ663" i="3"/>
  <c r="AJ664" i="3"/>
  <c r="AJ665" i="3"/>
  <c r="AJ666" i="3"/>
  <c r="AJ667" i="3"/>
  <c r="AJ668" i="3"/>
  <c r="AJ669" i="3"/>
  <c r="AJ670" i="3"/>
  <c r="AJ671" i="3"/>
  <c r="AJ672" i="3"/>
  <c r="AJ673" i="3"/>
  <c r="AJ674" i="3"/>
  <c r="AJ675" i="3"/>
  <c r="AJ676" i="3"/>
  <c r="AJ677" i="3"/>
  <c r="AJ678" i="3"/>
  <c r="AJ679" i="3"/>
  <c r="AJ680" i="3"/>
  <c r="AJ681" i="3"/>
  <c r="AJ682" i="3"/>
  <c r="AJ683" i="3"/>
  <c r="AJ684" i="3"/>
  <c r="AJ685" i="3"/>
  <c r="AJ686" i="3"/>
  <c r="AJ687" i="3"/>
  <c r="AJ688" i="3"/>
  <c r="AJ689" i="3"/>
  <c r="AJ690" i="3"/>
  <c r="AJ691" i="3"/>
  <c r="AJ692" i="3"/>
  <c r="AJ693" i="3"/>
  <c r="AJ694" i="3"/>
  <c r="AJ695" i="3"/>
  <c r="AJ696" i="3"/>
  <c r="AJ697" i="3"/>
  <c r="AJ698" i="3"/>
  <c r="AJ699" i="3"/>
  <c r="AJ700" i="3"/>
  <c r="AJ701" i="3"/>
  <c r="AJ702" i="3"/>
  <c r="AJ703" i="3"/>
  <c r="AJ704" i="3"/>
  <c r="AJ705" i="3"/>
  <c r="AJ706" i="3"/>
  <c r="AJ707" i="3"/>
  <c r="AJ708" i="3"/>
  <c r="AJ709" i="3"/>
  <c r="AJ710" i="3"/>
  <c r="AJ711" i="3"/>
  <c r="AJ712" i="3"/>
  <c r="AJ713" i="3"/>
  <c r="AJ714" i="3"/>
  <c r="AJ715" i="3"/>
  <c r="AJ716" i="3"/>
  <c r="AJ717" i="3"/>
  <c r="AJ718" i="3"/>
  <c r="AJ719" i="3"/>
  <c r="AJ720" i="3"/>
  <c r="AJ721" i="3"/>
  <c r="AJ722" i="3"/>
  <c r="AJ723" i="3"/>
  <c r="AJ724" i="3"/>
  <c r="AJ725" i="3"/>
  <c r="AJ726" i="3"/>
  <c r="AJ727" i="3"/>
  <c r="AJ728" i="3"/>
  <c r="AJ729" i="3"/>
  <c r="AJ730" i="3"/>
  <c r="AJ731" i="3"/>
  <c r="AJ732" i="3"/>
  <c r="AJ733" i="3"/>
  <c r="AJ734" i="3"/>
  <c r="AJ735" i="3"/>
  <c r="AJ736" i="3"/>
  <c r="AJ737" i="3"/>
  <c r="AJ738" i="3"/>
  <c r="AJ739" i="3"/>
  <c r="AJ740" i="3"/>
  <c r="AJ741" i="3"/>
  <c r="AJ742" i="3"/>
  <c r="AJ743" i="3"/>
  <c r="AJ744" i="3"/>
  <c r="AJ745" i="3"/>
  <c r="AJ746" i="3"/>
  <c r="AJ747" i="3"/>
  <c r="AJ748" i="3"/>
  <c r="AJ749" i="3"/>
  <c r="AJ750" i="3"/>
  <c r="AJ751" i="3"/>
  <c r="AJ752" i="3"/>
  <c r="AJ753" i="3"/>
  <c r="AJ754" i="3"/>
  <c r="AJ755" i="3"/>
  <c r="AJ756" i="3"/>
  <c r="AJ757" i="3"/>
  <c r="AJ758" i="3"/>
  <c r="AJ759" i="3"/>
  <c r="AJ760" i="3"/>
  <c r="AJ761" i="3"/>
  <c r="AJ762" i="3"/>
  <c r="AJ763" i="3"/>
  <c r="AJ764" i="3"/>
  <c r="AJ765" i="3"/>
  <c r="AJ766" i="3"/>
  <c r="AJ767" i="3"/>
  <c r="AJ768" i="3"/>
  <c r="AJ769" i="3"/>
  <c r="AJ770" i="3"/>
  <c r="AJ771" i="3"/>
  <c r="AJ772" i="3"/>
  <c r="AJ773" i="3"/>
  <c r="AJ774" i="3"/>
  <c r="AJ775" i="3"/>
  <c r="AJ776" i="3"/>
  <c r="AJ777" i="3"/>
  <c r="AJ778" i="3"/>
  <c r="AJ779" i="3"/>
  <c r="AJ780" i="3"/>
  <c r="AJ781" i="3"/>
  <c r="AJ782" i="3"/>
  <c r="AJ783" i="3"/>
  <c r="AJ784" i="3"/>
  <c r="AJ785" i="3"/>
  <c r="AJ786" i="3"/>
  <c r="AJ787" i="3"/>
  <c r="AJ788" i="3"/>
  <c r="AJ789" i="3"/>
  <c r="AJ790" i="3"/>
  <c r="AJ791" i="3"/>
  <c r="AJ792" i="3"/>
  <c r="AJ793" i="3"/>
  <c r="AJ794" i="3"/>
  <c r="AJ795" i="3"/>
  <c r="AJ796" i="3"/>
  <c r="AJ797" i="3"/>
  <c r="AJ798" i="3"/>
  <c r="AJ799" i="3"/>
  <c r="AJ800" i="3"/>
  <c r="AJ801" i="3"/>
  <c r="AJ802" i="3"/>
  <c r="AJ803" i="3"/>
  <c r="AJ804" i="3"/>
  <c r="AJ805" i="3"/>
  <c r="AJ806" i="3"/>
  <c r="AJ807" i="3"/>
  <c r="AJ808" i="3"/>
  <c r="AJ809" i="3"/>
  <c r="AJ810" i="3"/>
  <c r="AJ811" i="3"/>
  <c r="AJ812" i="3"/>
  <c r="AJ813" i="3"/>
  <c r="AJ814" i="3"/>
  <c r="AJ815" i="3"/>
  <c r="AJ816" i="3"/>
  <c r="AJ817" i="3"/>
  <c r="AJ818" i="3"/>
  <c r="AJ819" i="3"/>
  <c r="AJ820" i="3"/>
  <c r="AJ821" i="3"/>
  <c r="AJ822" i="3"/>
  <c r="AJ823" i="3"/>
  <c r="AJ824" i="3"/>
  <c r="AJ825" i="3"/>
  <c r="AJ826" i="3"/>
  <c r="B54" i="7"/>
  <c r="I55" i="7"/>
  <c r="E56" i="7"/>
  <c r="I56" i="7"/>
  <c r="I57" i="7"/>
  <c r="E58" i="7"/>
  <c r="I58" i="7"/>
  <c r="I59" i="7"/>
  <c r="E60" i="7"/>
  <c r="I60" i="7"/>
  <c r="I61" i="7"/>
  <c r="E62" i="7"/>
  <c r="I62" i="7"/>
  <c r="I63" i="7"/>
  <c r="E64" i="7"/>
  <c r="I64" i="7"/>
  <c r="I65" i="7"/>
  <c r="E66" i="7"/>
  <c r="I66" i="7"/>
  <c r="E67" i="7"/>
  <c r="I67" i="7"/>
  <c r="E68" i="7"/>
  <c r="I68" i="7"/>
  <c r="E69" i="7"/>
  <c r="I69" i="7"/>
  <c r="E70" i="7"/>
  <c r="I70" i="7"/>
  <c r="E71" i="7"/>
  <c r="G71" i="7"/>
  <c r="B72" i="7"/>
  <c r="D72" i="7"/>
  <c r="F72" i="7"/>
  <c r="H72" i="7"/>
  <c r="B73" i="7"/>
  <c r="D73" i="7"/>
  <c r="F73" i="7"/>
  <c r="H73" i="7"/>
  <c r="B74" i="7"/>
  <c r="D74" i="7"/>
  <c r="F74" i="7"/>
  <c r="H74" i="7"/>
  <c r="B75" i="7"/>
  <c r="D75" i="7"/>
  <c r="F75" i="7"/>
  <c r="H75" i="7"/>
  <c r="B76" i="7"/>
  <c r="D76" i="7"/>
  <c r="F76" i="7"/>
  <c r="H76" i="7"/>
  <c r="B77" i="7"/>
  <c r="D77" i="7"/>
  <c r="F77" i="7"/>
  <c r="H77" i="7"/>
  <c r="B78" i="7"/>
  <c r="D78" i="7"/>
  <c r="F78" i="7"/>
  <c r="H78" i="7"/>
  <c r="B79" i="7"/>
  <c r="D79" i="7"/>
  <c r="F79" i="7"/>
  <c r="H79" i="7"/>
  <c r="B80" i="7"/>
  <c r="D80" i="7"/>
  <c r="F80" i="7"/>
  <c r="H80" i="7"/>
  <c r="B81" i="7"/>
  <c r="D81" i="7"/>
  <c r="F81" i="7"/>
  <c r="H81" i="7"/>
  <c r="B82" i="7"/>
  <c r="D82" i="7"/>
  <c r="F82" i="7"/>
  <c r="H82" i="7"/>
  <c r="B83" i="7"/>
  <c r="D83" i="7"/>
  <c r="F83" i="7"/>
  <c r="H83" i="7"/>
  <c r="B85" i="7"/>
  <c r="D85" i="7"/>
  <c r="F85" i="7"/>
  <c r="H85" i="7"/>
  <c r="B86" i="7"/>
  <c r="D86" i="7"/>
  <c r="F86" i="7"/>
  <c r="H86" i="7"/>
  <c r="B87" i="7"/>
  <c r="D87" i="7"/>
  <c r="F87" i="7"/>
  <c r="H87" i="7"/>
  <c r="B88" i="7"/>
  <c r="D88" i="7"/>
  <c r="F88" i="7"/>
  <c r="H88" i="7"/>
  <c r="B89" i="7"/>
  <c r="D89" i="7"/>
  <c r="F89" i="7"/>
  <c r="H89" i="7"/>
  <c r="B90" i="7"/>
  <c r="D90" i="7"/>
  <c r="F90" i="7"/>
  <c r="H90" i="7"/>
  <c r="B91" i="7"/>
  <c r="D91" i="7"/>
  <c r="F91" i="7"/>
  <c r="G91" i="7"/>
  <c r="H91" i="7"/>
  <c r="I91" i="7"/>
  <c r="B92" i="7"/>
  <c r="C92" i="7"/>
  <c r="D92" i="7"/>
  <c r="E92" i="7"/>
  <c r="F92" i="7"/>
  <c r="G92" i="7"/>
  <c r="H92" i="7"/>
  <c r="I92" i="7"/>
  <c r="B93" i="7"/>
  <c r="C93" i="7"/>
  <c r="D93" i="7"/>
  <c r="E93" i="7"/>
  <c r="F93" i="7"/>
  <c r="G93" i="7"/>
  <c r="H93" i="7"/>
  <c r="I93" i="7"/>
  <c r="B94" i="7"/>
  <c r="C94" i="7"/>
  <c r="D94" i="7"/>
  <c r="E94" i="7"/>
  <c r="F94" i="7"/>
  <c r="G94" i="7"/>
  <c r="H94" i="7"/>
  <c r="I94" i="7"/>
  <c r="B95" i="7"/>
  <c r="C95" i="7"/>
  <c r="D95" i="7"/>
  <c r="E95" i="7"/>
  <c r="F95" i="7"/>
  <c r="G95" i="7"/>
  <c r="H95" i="7"/>
  <c r="I95" i="7"/>
  <c r="B96" i="7"/>
  <c r="C96" i="7"/>
  <c r="D96" i="7"/>
  <c r="E96" i="7"/>
  <c r="F96" i="7"/>
  <c r="G96" i="7"/>
  <c r="H96" i="7"/>
  <c r="I96" i="7"/>
  <c r="B97" i="7"/>
  <c r="C97" i="7"/>
  <c r="D97" i="7"/>
  <c r="E97" i="7"/>
  <c r="F97" i="7"/>
  <c r="G97" i="7"/>
  <c r="H97" i="7"/>
  <c r="I97" i="7"/>
  <c r="B98" i="7"/>
  <c r="C98" i="7"/>
  <c r="D98" i="7"/>
  <c r="E98" i="7"/>
  <c r="F98" i="7"/>
  <c r="G98" i="7"/>
  <c r="H98" i="7"/>
  <c r="I98" i="7"/>
  <c r="B99" i="7"/>
  <c r="C99" i="7"/>
  <c r="D99" i="7"/>
  <c r="E99" i="7"/>
  <c r="F99" i="7"/>
  <c r="G99" i="7"/>
  <c r="H99" i="7"/>
  <c r="I99" i="7"/>
  <c r="B100" i="7"/>
  <c r="C100" i="7"/>
  <c r="D100" i="7"/>
  <c r="E100" i="7"/>
  <c r="F100" i="7"/>
  <c r="G100" i="7"/>
  <c r="H100" i="7"/>
  <c r="I100" i="7"/>
  <c r="B101" i="7"/>
  <c r="C101" i="7"/>
  <c r="D101" i="7"/>
  <c r="E101" i="7"/>
  <c r="F101" i="7"/>
  <c r="G101" i="7"/>
  <c r="H101" i="7"/>
  <c r="I101" i="7"/>
  <c r="B102" i="7"/>
  <c r="C102" i="7"/>
  <c r="D102" i="7"/>
  <c r="E102" i="7"/>
  <c r="F102" i="7"/>
  <c r="G102" i="7"/>
  <c r="H102" i="7"/>
  <c r="I102" i="7"/>
  <c r="B103" i="7"/>
  <c r="C103" i="7"/>
  <c r="D103" i="7"/>
  <c r="E103" i="7"/>
  <c r="F103" i="7"/>
  <c r="G103" i="7"/>
  <c r="H103" i="7"/>
  <c r="I103" i="7"/>
  <c r="B104" i="7"/>
  <c r="C104" i="7"/>
  <c r="D104" i="7"/>
  <c r="E104" i="7"/>
  <c r="F104" i="7"/>
  <c r="G104" i="7"/>
  <c r="H104" i="7"/>
  <c r="I104" i="7"/>
  <c r="B105" i="7"/>
  <c r="C105" i="7"/>
  <c r="D105" i="7"/>
  <c r="E105" i="7"/>
  <c r="F105" i="7"/>
  <c r="G105" i="7"/>
  <c r="H105" i="7"/>
  <c r="I105" i="7"/>
  <c r="B106" i="7"/>
  <c r="C106" i="7"/>
  <c r="D106" i="7"/>
  <c r="E106" i="7"/>
  <c r="F106" i="7"/>
  <c r="G106" i="7"/>
  <c r="H106" i="7"/>
  <c r="I106" i="7"/>
  <c r="B107" i="7"/>
  <c r="C107" i="7"/>
  <c r="D107" i="7"/>
  <c r="E107" i="7"/>
  <c r="F107" i="7"/>
  <c r="G107" i="7"/>
  <c r="H107" i="7"/>
  <c r="I107" i="7"/>
  <c r="B108" i="7"/>
  <c r="C108" i="7"/>
  <c r="D108" i="7"/>
  <c r="E108" i="7"/>
  <c r="F108" i="7"/>
  <c r="G108" i="7"/>
  <c r="H108" i="7"/>
  <c r="I108" i="7"/>
  <c r="B109" i="7"/>
  <c r="C109" i="7"/>
  <c r="D109" i="7"/>
  <c r="E109" i="7"/>
  <c r="F109" i="7"/>
  <c r="G109" i="7"/>
  <c r="H109" i="7"/>
  <c r="I109" i="7"/>
  <c r="B110" i="7"/>
  <c r="C110" i="7"/>
  <c r="D110" i="7"/>
  <c r="E110" i="7"/>
  <c r="F110" i="7"/>
  <c r="G110" i="7"/>
  <c r="H110" i="7"/>
  <c r="I110" i="7"/>
  <c r="B111" i="7"/>
  <c r="C111" i="7"/>
  <c r="D111" i="7"/>
  <c r="E111" i="7"/>
  <c r="F111" i="7"/>
  <c r="G111" i="7"/>
  <c r="H111" i="7"/>
  <c r="I111" i="7"/>
  <c r="B112" i="7"/>
  <c r="C112" i="7"/>
  <c r="D112" i="7"/>
  <c r="E112" i="7"/>
  <c r="F112" i="7"/>
  <c r="G112" i="7"/>
  <c r="H112" i="7"/>
  <c r="I112" i="7"/>
  <c r="B113" i="7"/>
  <c r="C113" i="7"/>
  <c r="D113" i="7"/>
  <c r="E113" i="7"/>
  <c r="F113" i="7"/>
  <c r="G113" i="7"/>
  <c r="H113" i="7"/>
  <c r="I113" i="7"/>
  <c r="B114" i="7"/>
  <c r="C114" i="7"/>
  <c r="D114" i="7"/>
  <c r="E114" i="7"/>
  <c r="F114" i="7"/>
  <c r="G114" i="7"/>
  <c r="H114" i="7"/>
  <c r="I114" i="7"/>
  <c r="B116" i="7"/>
  <c r="C116" i="7"/>
  <c r="D116" i="7"/>
  <c r="E116" i="7"/>
  <c r="F116" i="7"/>
  <c r="G116" i="7"/>
  <c r="H116" i="7"/>
  <c r="I116" i="7"/>
  <c r="B117" i="7"/>
  <c r="C117" i="7"/>
  <c r="D117" i="7"/>
  <c r="E117" i="7"/>
  <c r="F117" i="7"/>
  <c r="G117" i="7"/>
  <c r="H117" i="7"/>
  <c r="I117" i="7"/>
  <c r="B118" i="7"/>
  <c r="C118" i="7"/>
  <c r="D118" i="7"/>
  <c r="E118" i="7"/>
  <c r="F118" i="7"/>
  <c r="G118" i="7"/>
  <c r="H118" i="7"/>
  <c r="I118" i="7"/>
  <c r="B119" i="7"/>
  <c r="C119" i="7"/>
  <c r="D119" i="7"/>
  <c r="E119" i="7"/>
  <c r="F119" i="7"/>
  <c r="G119" i="7"/>
  <c r="H119" i="7"/>
  <c r="I119" i="7"/>
  <c r="B120" i="7"/>
  <c r="C120" i="7"/>
  <c r="D120" i="7"/>
  <c r="E120" i="7"/>
  <c r="F120" i="7"/>
  <c r="G120" i="7"/>
  <c r="H120" i="7"/>
  <c r="I120" i="7"/>
  <c r="B121" i="7"/>
  <c r="C121" i="7"/>
  <c r="D121" i="7"/>
  <c r="E121" i="7"/>
  <c r="F121" i="7"/>
  <c r="G121" i="7"/>
  <c r="H121" i="7"/>
  <c r="I121" i="7"/>
  <c r="B122" i="7"/>
  <c r="C122" i="7"/>
  <c r="D122" i="7"/>
  <c r="E122" i="7"/>
  <c r="F122" i="7"/>
  <c r="G122" i="7"/>
  <c r="H122" i="7"/>
  <c r="I122" i="7"/>
  <c r="B123" i="7"/>
  <c r="C123" i="7"/>
  <c r="D123" i="7"/>
  <c r="E123" i="7"/>
  <c r="F123" i="7"/>
  <c r="G123" i="7"/>
  <c r="H123" i="7"/>
  <c r="I123" i="7"/>
  <c r="B124" i="7"/>
  <c r="C124" i="7"/>
  <c r="D124" i="7"/>
  <c r="E124" i="7"/>
  <c r="F124" i="7"/>
  <c r="G124" i="7"/>
  <c r="H124" i="7"/>
  <c r="I124" i="7"/>
  <c r="B125" i="7"/>
  <c r="C125" i="7"/>
  <c r="D125" i="7"/>
  <c r="E125" i="7"/>
  <c r="F125" i="7"/>
  <c r="G125" i="7"/>
  <c r="H125" i="7"/>
  <c r="I125" i="7"/>
  <c r="B126" i="7"/>
  <c r="C126" i="7"/>
  <c r="D126" i="7"/>
  <c r="E126" i="7"/>
  <c r="F126" i="7"/>
  <c r="G126" i="7"/>
  <c r="H126" i="7"/>
  <c r="I126" i="7"/>
  <c r="B127" i="7"/>
  <c r="C127" i="7"/>
  <c r="D127" i="7"/>
  <c r="E127" i="7"/>
  <c r="F127" i="7"/>
  <c r="G127" i="7"/>
  <c r="H127" i="7"/>
  <c r="I127" i="7"/>
  <c r="B128" i="7"/>
  <c r="C128" i="7"/>
  <c r="D128" i="7"/>
  <c r="E128" i="7"/>
  <c r="F128" i="7"/>
  <c r="G128" i="7"/>
  <c r="H128" i="7"/>
  <c r="I128" i="7"/>
  <c r="B129" i="7"/>
  <c r="C129" i="7"/>
  <c r="D129" i="7"/>
  <c r="E129" i="7"/>
  <c r="F129" i="7"/>
  <c r="G129" i="7"/>
  <c r="H129" i="7"/>
  <c r="I129" i="7"/>
  <c r="B130" i="7"/>
  <c r="C130" i="7"/>
  <c r="D130" i="7"/>
  <c r="E130" i="7"/>
  <c r="F130" i="7"/>
  <c r="G130" i="7"/>
  <c r="H130" i="7"/>
  <c r="I130" i="7"/>
  <c r="B131" i="7"/>
  <c r="C131" i="7"/>
  <c r="D131" i="7"/>
  <c r="E131" i="7"/>
  <c r="F131" i="7"/>
  <c r="G131" i="7"/>
  <c r="H131" i="7"/>
  <c r="I131" i="7"/>
  <c r="B132" i="7"/>
  <c r="C132" i="7"/>
  <c r="D132" i="7"/>
  <c r="E132" i="7"/>
  <c r="F132" i="7"/>
  <c r="G132" i="7"/>
  <c r="H132" i="7"/>
  <c r="I132" i="7"/>
  <c r="B133" i="7"/>
  <c r="C133" i="7"/>
  <c r="D133" i="7"/>
  <c r="E133" i="7"/>
  <c r="F133" i="7"/>
  <c r="G133" i="7"/>
  <c r="H133" i="7"/>
  <c r="I133" i="7"/>
  <c r="B134" i="7"/>
  <c r="C134" i="7"/>
  <c r="D134" i="7"/>
  <c r="E134" i="7"/>
  <c r="F134" i="7"/>
  <c r="G134" i="7"/>
  <c r="H134" i="7"/>
  <c r="I134" i="7"/>
  <c r="B135" i="7"/>
  <c r="C135" i="7"/>
  <c r="D135" i="7"/>
  <c r="E135" i="7"/>
  <c r="F135" i="7"/>
  <c r="G135" i="7"/>
  <c r="H135" i="7"/>
  <c r="I135" i="7"/>
  <c r="B136" i="7"/>
  <c r="C136" i="7"/>
  <c r="D136" i="7"/>
  <c r="E136" i="7"/>
  <c r="F136" i="7"/>
  <c r="G136" i="7"/>
  <c r="H136" i="7"/>
  <c r="I136" i="7"/>
  <c r="B137" i="7"/>
  <c r="C137" i="7"/>
  <c r="D137" i="7"/>
  <c r="E137" i="7"/>
  <c r="F137" i="7"/>
  <c r="G137" i="7"/>
  <c r="H137" i="7"/>
  <c r="I137" i="7"/>
  <c r="B138" i="7"/>
  <c r="C138" i="7"/>
  <c r="D138" i="7"/>
  <c r="E138" i="7"/>
  <c r="F138" i="7"/>
  <c r="G138" i="7"/>
  <c r="H138" i="7"/>
  <c r="I138" i="7"/>
  <c r="B139" i="7"/>
  <c r="C139" i="7"/>
  <c r="D139" i="7"/>
  <c r="E139" i="7"/>
  <c r="F139" i="7"/>
  <c r="G139" i="7"/>
  <c r="H139" i="7"/>
  <c r="I139" i="7"/>
  <c r="B140" i="7"/>
  <c r="C140" i="7"/>
  <c r="D140" i="7"/>
  <c r="E140" i="7"/>
  <c r="F140" i="7"/>
  <c r="G140" i="7"/>
  <c r="H140" i="7"/>
  <c r="I140" i="7"/>
  <c r="B141" i="7"/>
  <c r="C141" i="7"/>
  <c r="D141" i="7"/>
  <c r="E141" i="7"/>
  <c r="F141" i="7"/>
  <c r="G141" i="7"/>
  <c r="H141" i="7"/>
  <c r="I141" i="7"/>
  <c r="B142" i="7"/>
  <c r="C142" i="7"/>
  <c r="D142" i="7"/>
  <c r="E142" i="7"/>
  <c r="F142" i="7"/>
  <c r="G142" i="7"/>
  <c r="H142" i="7"/>
  <c r="I142" i="7"/>
  <c r="B143" i="7"/>
  <c r="C143" i="7"/>
  <c r="D143" i="7"/>
  <c r="E143" i="7"/>
  <c r="F143" i="7"/>
  <c r="G143" i="7"/>
  <c r="H143" i="7"/>
  <c r="I143" i="7"/>
  <c r="B144" i="7"/>
  <c r="C144" i="7"/>
  <c r="D144" i="7"/>
  <c r="E144" i="7"/>
  <c r="F144" i="7"/>
  <c r="G144" i="7"/>
  <c r="H144" i="7"/>
  <c r="I144" i="7"/>
  <c r="B145" i="7"/>
  <c r="C145" i="7"/>
  <c r="D145" i="7"/>
  <c r="E145" i="7"/>
  <c r="F145" i="7"/>
  <c r="G145" i="7"/>
  <c r="H145" i="7"/>
  <c r="I145" i="7"/>
  <c r="B146" i="7"/>
  <c r="C146" i="7"/>
  <c r="D146" i="7"/>
  <c r="E146" i="7"/>
  <c r="F146" i="7"/>
  <c r="G146" i="7"/>
  <c r="H146" i="7"/>
  <c r="I146" i="7"/>
  <c r="B148" i="7"/>
  <c r="C148" i="7"/>
  <c r="D148" i="7"/>
  <c r="E148" i="7"/>
  <c r="F148" i="7"/>
  <c r="G148" i="7"/>
  <c r="H148" i="7"/>
  <c r="I148" i="7"/>
  <c r="B149" i="7"/>
  <c r="C149" i="7"/>
  <c r="D149" i="7"/>
  <c r="E149" i="7"/>
  <c r="F149" i="7"/>
  <c r="G149" i="7"/>
  <c r="H149" i="7"/>
  <c r="I149" i="7"/>
  <c r="B150" i="7"/>
  <c r="C150" i="7"/>
  <c r="D150" i="7"/>
  <c r="E150" i="7"/>
  <c r="F150" i="7"/>
  <c r="G150" i="7"/>
  <c r="H150" i="7"/>
  <c r="I150" i="7"/>
  <c r="B151" i="7"/>
  <c r="C151" i="7"/>
  <c r="D151" i="7"/>
  <c r="E151" i="7"/>
  <c r="F151" i="7"/>
  <c r="G151" i="7"/>
  <c r="H151" i="7"/>
  <c r="I151" i="7"/>
  <c r="B152" i="7"/>
  <c r="C152" i="7"/>
  <c r="D152" i="7"/>
  <c r="E152" i="7"/>
  <c r="F152" i="7"/>
  <c r="G152" i="7"/>
  <c r="H152" i="7"/>
  <c r="I152" i="7"/>
  <c r="B153" i="7"/>
  <c r="C153" i="7"/>
  <c r="D153" i="7"/>
  <c r="E153" i="7"/>
  <c r="F153" i="7"/>
  <c r="G153" i="7"/>
  <c r="H153" i="7"/>
  <c r="I153" i="7"/>
  <c r="B154" i="7"/>
  <c r="C154" i="7"/>
  <c r="D154" i="7"/>
  <c r="E154" i="7"/>
  <c r="F154" i="7"/>
  <c r="G154" i="7"/>
  <c r="H154" i="7"/>
  <c r="I154" i="7"/>
  <c r="B155" i="7"/>
  <c r="C155" i="7"/>
  <c r="D155" i="7"/>
  <c r="E155" i="7"/>
  <c r="F155" i="7"/>
  <c r="G155" i="7"/>
  <c r="H155" i="7"/>
  <c r="I155" i="7"/>
  <c r="B156" i="7"/>
  <c r="C156" i="7"/>
  <c r="D156" i="7"/>
  <c r="E156" i="7"/>
  <c r="F156" i="7"/>
  <c r="G156" i="7"/>
  <c r="H156" i="7"/>
  <c r="I156" i="7"/>
  <c r="B157" i="7"/>
  <c r="C157" i="7"/>
  <c r="D157" i="7"/>
  <c r="E157" i="7"/>
  <c r="F157" i="7"/>
  <c r="G157" i="7"/>
  <c r="H157" i="7"/>
  <c r="I157" i="7"/>
  <c r="B158" i="7"/>
  <c r="C158" i="7"/>
  <c r="D158" i="7"/>
  <c r="E158" i="7"/>
  <c r="F158" i="7"/>
  <c r="G158" i="7"/>
  <c r="H158" i="7"/>
  <c r="I158" i="7"/>
  <c r="B159" i="7"/>
  <c r="C159" i="7"/>
  <c r="D159" i="7"/>
  <c r="E159" i="7"/>
  <c r="F159" i="7"/>
  <c r="G159" i="7"/>
  <c r="H159" i="7"/>
  <c r="I159" i="7"/>
  <c r="B160" i="7"/>
  <c r="C160" i="7"/>
  <c r="D160" i="7"/>
  <c r="E160" i="7"/>
  <c r="F160" i="7"/>
  <c r="G160" i="7"/>
  <c r="H160" i="7"/>
  <c r="I160" i="7"/>
  <c r="B161" i="7"/>
  <c r="C161" i="7"/>
  <c r="D161" i="7"/>
  <c r="E161" i="7"/>
  <c r="F161" i="7"/>
  <c r="G161" i="7"/>
  <c r="H161" i="7"/>
  <c r="I161" i="7"/>
  <c r="B162" i="7"/>
  <c r="C162" i="7"/>
  <c r="D162" i="7"/>
  <c r="E162" i="7"/>
  <c r="F162" i="7"/>
  <c r="G162" i="7"/>
  <c r="H162" i="7"/>
  <c r="I162" i="7"/>
  <c r="B163" i="7"/>
  <c r="C163" i="7"/>
  <c r="D163" i="7"/>
  <c r="E163" i="7"/>
  <c r="F163" i="7"/>
  <c r="G163" i="7"/>
  <c r="H163" i="7"/>
  <c r="I163" i="7"/>
  <c r="B164" i="7"/>
  <c r="C164" i="7"/>
  <c r="D164" i="7"/>
  <c r="E164" i="7"/>
  <c r="F164" i="7"/>
  <c r="G164" i="7"/>
  <c r="H164" i="7"/>
  <c r="I164" i="7"/>
  <c r="B165" i="7"/>
  <c r="C165" i="7"/>
  <c r="D165" i="7"/>
  <c r="E165" i="7"/>
  <c r="F165" i="7"/>
  <c r="G165" i="7"/>
  <c r="H165" i="7"/>
  <c r="I165" i="7"/>
  <c r="B166" i="7"/>
  <c r="C166" i="7"/>
  <c r="D166" i="7"/>
  <c r="E166" i="7"/>
  <c r="F166" i="7"/>
  <c r="G166" i="7"/>
  <c r="H166" i="7"/>
  <c r="I166" i="7"/>
  <c r="B167" i="7"/>
  <c r="C167" i="7"/>
  <c r="D167" i="7"/>
  <c r="E167" i="7"/>
  <c r="F167" i="7"/>
  <c r="G167" i="7"/>
  <c r="H167" i="7"/>
  <c r="I167" i="7"/>
  <c r="B168" i="7"/>
  <c r="C168" i="7"/>
  <c r="D168" i="7"/>
  <c r="E168" i="7"/>
  <c r="F168" i="7"/>
  <c r="G168" i="7"/>
  <c r="H168" i="7"/>
  <c r="I168" i="7"/>
  <c r="B169" i="7"/>
  <c r="C169" i="7"/>
  <c r="D169" i="7"/>
  <c r="E169" i="7"/>
  <c r="F169" i="7"/>
  <c r="G169" i="7"/>
  <c r="H169" i="7"/>
  <c r="I169" i="7"/>
  <c r="B170" i="7"/>
  <c r="C170" i="7"/>
  <c r="D170" i="7"/>
  <c r="E170" i="7"/>
  <c r="F170" i="7"/>
  <c r="G170" i="7"/>
  <c r="H170" i="7"/>
  <c r="I170" i="7"/>
  <c r="B171" i="7"/>
  <c r="C171" i="7"/>
  <c r="D171" i="7"/>
  <c r="E171" i="7"/>
  <c r="F171" i="7"/>
  <c r="G171" i="7"/>
  <c r="H171" i="7"/>
  <c r="I171" i="7"/>
  <c r="B172" i="7"/>
  <c r="C172" i="7"/>
  <c r="D172" i="7"/>
  <c r="E172" i="7"/>
  <c r="F172" i="7"/>
  <c r="G172" i="7"/>
  <c r="H172" i="7"/>
  <c r="I172" i="7"/>
  <c r="B173" i="7"/>
  <c r="C173" i="7"/>
  <c r="D173" i="7"/>
  <c r="E173" i="7"/>
  <c r="F173" i="7"/>
  <c r="G173" i="7"/>
  <c r="H173" i="7"/>
  <c r="I173" i="7"/>
  <c r="B174" i="7"/>
  <c r="C174" i="7"/>
  <c r="D174" i="7"/>
  <c r="E174" i="7"/>
  <c r="F174" i="7"/>
  <c r="G174" i="7"/>
  <c r="H174" i="7"/>
  <c r="I174" i="7"/>
  <c r="B175" i="7"/>
  <c r="C175" i="7"/>
  <c r="D175" i="7"/>
  <c r="E175" i="7"/>
  <c r="F175" i="7"/>
  <c r="G175" i="7"/>
  <c r="H175" i="7"/>
  <c r="I175" i="7"/>
  <c r="B176" i="7"/>
  <c r="C176" i="7"/>
  <c r="D176" i="7"/>
  <c r="E176" i="7"/>
  <c r="F176" i="7"/>
  <c r="G176" i="7"/>
  <c r="H176" i="7"/>
  <c r="I176" i="7"/>
  <c r="B177" i="7"/>
  <c r="C177" i="7"/>
  <c r="D177" i="7"/>
  <c r="E177" i="7"/>
  <c r="F177" i="7"/>
  <c r="G177" i="7"/>
  <c r="H177" i="7"/>
  <c r="I177" i="7"/>
  <c r="B178" i="7"/>
  <c r="C178" i="7"/>
  <c r="D178" i="7"/>
  <c r="E178" i="7"/>
  <c r="F178" i="7"/>
  <c r="G178" i="7"/>
  <c r="H178" i="7"/>
  <c r="I178" i="7"/>
  <c r="B180" i="7"/>
  <c r="C180" i="7"/>
  <c r="D180" i="7"/>
  <c r="E180" i="7"/>
  <c r="F180" i="7"/>
  <c r="G180" i="7"/>
  <c r="H180" i="7"/>
  <c r="I180" i="7"/>
  <c r="B181" i="7"/>
  <c r="C181" i="7"/>
  <c r="D181" i="7"/>
  <c r="E181" i="7"/>
  <c r="F181" i="7"/>
  <c r="G181" i="7"/>
  <c r="H181" i="7"/>
  <c r="I181" i="7"/>
  <c r="B182" i="7"/>
  <c r="C182" i="7"/>
  <c r="D182" i="7"/>
  <c r="E182" i="7"/>
  <c r="F182" i="7"/>
  <c r="G182" i="7"/>
  <c r="H182" i="7"/>
  <c r="I182" i="7"/>
  <c r="B183" i="7"/>
  <c r="C183" i="7"/>
  <c r="D183" i="7"/>
  <c r="E183" i="7"/>
  <c r="F183" i="7"/>
  <c r="G183" i="7"/>
  <c r="H183" i="7"/>
  <c r="I183" i="7"/>
  <c r="B184" i="7"/>
  <c r="C184" i="7"/>
  <c r="D184" i="7"/>
  <c r="E184" i="7"/>
  <c r="F184" i="7"/>
  <c r="G184" i="7"/>
  <c r="H184" i="7"/>
  <c r="I184" i="7"/>
  <c r="B185" i="7"/>
  <c r="C185" i="7"/>
  <c r="D185" i="7"/>
  <c r="E185" i="7"/>
  <c r="F185" i="7"/>
  <c r="G185" i="7"/>
  <c r="H185" i="7"/>
  <c r="I185" i="7"/>
  <c r="B186" i="7"/>
  <c r="C186" i="7"/>
  <c r="D186" i="7"/>
  <c r="E186" i="7"/>
  <c r="F186" i="7"/>
  <c r="G186" i="7"/>
  <c r="H186" i="7"/>
  <c r="I186" i="7"/>
  <c r="B187" i="7"/>
  <c r="C187" i="7"/>
  <c r="D187" i="7"/>
  <c r="E187" i="7"/>
  <c r="F187" i="7"/>
  <c r="G187" i="7"/>
  <c r="H187" i="7"/>
  <c r="I187" i="7"/>
  <c r="B188" i="7"/>
  <c r="C188" i="7"/>
  <c r="D188" i="7"/>
  <c r="E188" i="7"/>
  <c r="F188" i="7"/>
  <c r="G188" i="7"/>
  <c r="H188" i="7"/>
  <c r="I188" i="7"/>
  <c r="B189" i="7"/>
  <c r="C189" i="7"/>
  <c r="D189" i="7"/>
  <c r="E189" i="7"/>
  <c r="F189" i="7"/>
  <c r="G189" i="7"/>
  <c r="H189" i="7"/>
  <c r="I189" i="7"/>
  <c r="B190" i="7"/>
  <c r="C190" i="7"/>
  <c r="D190" i="7"/>
  <c r="E190" i="7"/>
  <c r="F190" i="7"/>
  <c r="G190" i="7"/>
  <c r="H190" i="7"/>
  <c r="I190" i="7"/>
  <c r="B191" i="7"/>
  <c r="C191" i="7"/>
  <c r="D191" i="7"/>
  <c r="E191" i="7"/>
  <c r="F191" i="7"/>
  <c r="G191" i="7"/>
  <c r="H191" i="7"/>
  <c r="I191" i="7"/>
  <c r="B192" i="7"/>
  <c r="C192" i="7"/>
  <c r="D192" i="7"/>
  <c r="E192" i="7"/>
  <c r="F192" i="7"/>
  <c r="G192" i="7"/>
  <c r="H192" i="7"/>
  <c r="I192" i="7"/>
  <c r="B193" i="7"/>
  <c r="C193" i="7"/>
  <c r="D193" i="7"/>
  <c r="E193" i="7"/>
  <c r="F193" i="7"/>
  <c r="G193" i="7"/>
  <c r="H193" i="7"/>
  <c r="I193" i="7"/>
  <c r="B194" i="7"/>
  <c r="C194" i="7"/>
  <c r="D194" i="7"/>
  <c r="E194" i="7"/>
  <c r="F194" i="7"/>
  <c r="G194" i="7"/>
  <c r="H194" i="7"/>
  <c r="I194" i="7"/>
  <c r="B195" i="7"/>
  <c r="C195" i="7"/>
  <c r="D195" i="7"/>
  <c r="E195" i="7"/>
  <c r="F195" i="7"/>
  <c r="G195" i="7"/>
  <c r="H195" i="7"/>
  <c r="I195" i="7"/>
  <c r="B196" i="7"/>
  <c r="C196" i="7"/>
  <c r="D196" i="7"/>
  <c r="E196" i="7"/>
  <c r="F196" i="7"/>
  <c r="G196" i="7"/>
  <c r="H196" i="7"/>
  <c r="I196" i="7"/>
  <c r="B197" i="7"/>
  <c r="C197" i="7"/>
  <c r="D197" i="7"/>
  <c r="E197" i="7"/>
  <c r="F197" i="7"/>
  <c r="G197" i="7"/>
  <c r="H197" i="7"/>
  <c r="I197" i="7"/>
  <c r="B198" i="7"/>
  <c r="C198" i="7"/>
  <c r="D198" i="7"/>
  <c r="E198" i="7"/>
  <c r="F198" i="7"/>
  <c r="G198" i="7"/>
  <c r="H198" i="7"/>
  <c r="I198" i="7"/>
  <c r="B199" i="7"/>
  <c r="C199" i="7"/>
  <c r="D199" i="7"/>
  <c r="E199" i="7"/>
  <c r="F199" i="7"/>
  <c r="G199" i="7"/>
  <c r="H199" i="7"/>
  <c r="I199" i="7"/>
  <c r="B200" i="7"/>
  <c r="C200" i="7"/>
  <c r="D200" i="7"/>
  <c r="E200" i="7"/>
  <c r="F200" i="7"/>
  <c r="G200" i="7"/>
  <c r="H200" i="7"/>
  <c r="I200" i="7"/>
  <c r="B201" i="7"/>
  <c r="C201" i="7"/>
  <c r="D201" i="7"/>
  <c r="E201" i="7"/>
  <c r="F201" i="7"/>
  <c r="G201" i="7"/>
  <c r="H201" i="7"/>
  <c r="I201" i="7"/>
  <c r="B202" i="7"/>
  <c r="C202" i="7"/>
  <c r="D202" i="7"/>
  <c r="E202" i="7"/>
  <c r="F202" i="7"/>
  <c r="G202" i="7"/>
  <c r="H202" i="7"/>
  <c r="I202" i="7"/>
  <c r="B203" i="7"/>
  <c r="C203" i="7"/>
  <c r="D203" i="7"/>
  <c r="E203" i="7"/>
  <c r="F203" i="7"/>
  <c r="G203" i="7"/>
  <c r="H203" i="7"/>
  <c r="I203" i="7"/>
  <c r="B204" i="7"/>
  <c r="C204" i="7"/>
  <c r="D204" i="7"/>
  <c r="E204" i="7"/>
  <c r="F204" i="7"/>
  <c r="G204" i="7"/>
  <c r="H204" i="7"/>
  <c r="I204" i="7"/>
  <c r="B205" i="7"/>
  <c r="C205" i="7"/>
  <c r="D205" i="7"/>
  <c r="E205" i="7"/>
  <c r="F205" i="7"/>
  <c r="G205" i="7"/>
  <c r="H205" i="7"/>
  <c r="I205" i="7"/>
  <c r="B206" i="7"/>
  <c r="C206" i="7"/>
  <c r="D206" i="7"/>
  <c r="E206" i="7"/>
  <c r="F206" i="7"/>
  <c r="G206" i="7"/>
  <c r="H206" i="7"/>
  <c r="I206" i="7"/>
  <c r="B207" i="7"/>
  <c r="C207" i="7"/>
  <c r="D207" i="7"/>
  <c r="E207" i="7"/>
  <c r="F207" i="7"/>
  <c r="G207" i="7"/>
  <c r="H207" i="7"/>
  <c r="I207" i="7"/>
  <c r="B208" i="7"/>
  <c r="C208" i="7"/>
  <c r="D208" i="7"/>
  <c r="E208" i="7"/>
  <c r="F208" i="7"/>
  <c r="G208" i="7"/>
  <c r="H208" i="7"/>
  <c r="I208" i="7"/>
  <c r="B209" i="7"/>
  <c r="C209" i="7"/>
  <c r="D209" i="7"/>
  <c r="E209" i="7"/>
  <c r="F209" i="7"/>
  <c r="G209" i="7"/>
  <c r="H209" i="7"/>
  <c r="I209" i="7"/>
  <c r="B211" i="7"/>
  <c r="C211" i="7"/>
  <c r="D211" i="7"/>
  <c r="E211" i="7"/>
  <c r="F211" i="7"/>
  <c r="G211" i="7"/>
  <c r="H211" i="7"/>
  <c r="I211" i="7"/>
  <c r="B212" i="7"/>
  <c r="C212" i="7"/>
  <c r="D212" i="7"/>
  <c r="E212" i="7"/>
  <c r="F212" i="7"/>
  <c r="G212" i="7"/>
  <c r="H212" i="7"/>
  <c r="I212" i="7"/>
  <c r="B213" i="7"/>
  <c r="C213" i="7"/>
  <c r="D213" i="7"/>
  <c r="E213" i="7"/>
  <c r="F213" i="7"/>
  <c r="G213" i="7"/>
  <c r="H213" i="7"/>
  <c r="I213" i="7"/>
  <c r="B214" i="7"/>
  <c r="C214" i="7"/>
  <c r="D214" i="7"/>
  <c r="E214" i="7"/>
  <c r="F214" i="7"/>
  <c r="G214" i="7"/>
  <c r="H214" i="7"/>
  <c r="I214" i="7"/>
  <c r="B215" i="7"/>
  <c r="C215" i="7"/>
  <c r="D215" i="7"/>
  <c r="E215" i="7"/>
  <c r="F215" i="7"/>
  <c r="G215" i="7"/>
  <c r="H215" i="7"/>
  <c r="I215" i="7"/>
  <c r="B216" i="7"/>
  <c r="C216" i="7"/>
  <c r="D216" i="7"/>
  <c r="E216" i="7"/>
  <c r="F216" i="7"/>
  <c r="G216" i="7"/>
  <c r="H216" i="7"/>
  <c r="I216" i="7"/>
  <c r="B217" i="7"/>
  <c r="C217" i="7"/>
  <c r="D217" i="7"/>
  <c r="E217" i="7"/>
  <c r="F217" i="7"/>
  <c r="G217" i="7"/>
  <c r="H217" i="7"/>
  <c r="I217" i="7"/>
  <c r="B218" i="7"/>
  <c r="C218" i="7"/>
  <c r="D218" i="7"/>
  <c r="E218" i="7"/>
  <c r="F218" i="7"/>
  <c r="G218" i="7"/>
  <c r="H218" i="7"/>
  <c r="I218" i="7"/>
  <c r="B219" i="7"/>
  <c r="C219" i="7"/>
  <c r="D219" i="7"/>
  <c r="E219" i="7"/>
  <c r="F219" i="7"/>
  <c r="G219" i="7"/>
  <c r="H219" i="7"/>
  <c r="I219" i="7"/>
  <c r="B220" i="7"/>
  <c r="C220" i="7"/>
  <c r="D220" i="7"/>
  <c r="E220" i="7"/>
  <c r="F220" i="7"/>
  <c r="G220" i="7"/>
  <c r="H220" i="7"/>
  <c r="I220" i="7"/>
  <c r="B221" i="7"/>
  <c r="C221" i="7"/>
  <c r="D221" i="7"/>
  <c r="E221" i="7"/>
  <c r="F221" i="7"/>
  <c r="G221" i="7"/>
  <c r="H221" i="7"/>
  <c r="I221" i="7"/>
  <c r="B222" i="7"/>
  <c r="C222" i="7"/>
  <c r="D222" i="7"/>
  <c r="E222" i="7"/>
  <c r="F222" i="7"/>
  <c r="G222" i="7"/>
  <c r="H222" i="7"/>
  <c r="I222" i="7"/>
  <c r="B223" i="7"/>
  <c r="C223" i="7"/>
  <c r="D223" i="7"/>
  <c r="E223" i="7"/>
  <c r="F223" i="7"/>
  <c r="G223" i="7"/>
  <c r="H223" i="7"/>
  <c r="I223" i="7"/>
  <c r="B224" i="7"/>
  <c r="C224" i="7"/>
  <c r="D224" i="7"/>
  <c r="E224" i="7"/>
  <c r="F224" i="7"/>
  <c r="G224" i="7"/>
  <c r="H224" i="7"/>
  <c r="I224" i="7"/>
  <c r="B225" i="7"/>
  <c r="C225" i="7"/>
  <c r="D225" i="7"/>
  <c r="E225" i="7"/>
  <c r="F225" i="7"/>
  <c r="G225" i="7"/>
  <c r="H225" i="7"/>
  <c r="I225" i="7"/>
  <c r="B226" i="7"/>
  <c r="C226" i="7"/>
  <c r="D226" i="7"/>
  <c r="E226" i="7"/>
  <c r="F226" i="7"/>
  <c r="G226" i="7"/>
  <c r="H226" i="7"/>
  <c r="I226" i="7"/>
  <c r="B227" i="7"/>
  <c r="C227" i="7"/>
  <c r="D227" i="7"/>
  <c r="E227" i="7"/>
  <c r="F227" i="7"/>
  <c r="G227" i="7"/>
  <c r="H227" i="7"/>
  <c r="I227" i="7"/>
  <c r="B228" i="7"/>
  <c r="C228" i="7"/>
  <c r="D228" i="7"/>
  <c r="E228" i="7"/>
  <c r="F228" i="7"/>
  <c r="G228" i="7"/>
  <c r="H228" i="7"/>
  <c r="I228" i="7"/>
  <c r="B229" i="7"/>
  <c r="C229" i="7"/>
  <c r="D229" i="7"/>
  <c r="E229" i="7"/>
  <c r="F229" i="7"/>
  <c r="G229" i="7"/>
  <c r="H229" i="7"/>
  <c r="I229" i="7"/>
  <c r="B230" i="7"/>
  <c r="C230" i="7"/>
  <c r="D230" i="7"/>
  <c r="E230" i="7"/>
  <c r="F230" i="7"/>
  <c r="G230" i="7"/>
  <c r="H230" i="7"/>
  <c r="I230" i="7"/>
  <c r="B231" i="7"/>
  <c r="C231" i="7"/>
  <c r="D231" i="7"/>
  <c r="E231" i="7"/>
  <c r="F231" i="7"/>
  <c r="G231" i="7"/>
  <c r="H231" i="7"/>
  <c r="I231" i="7"/>
  <c r="B232" i="7"/>
  <c r="C232" i="7"/>
  <c r="D232" i="7"/>
  <c r="E232" i="7"/>
  <c r="F232" i="7"/>
  <c r="G232" i="7"/>
  <c r="H232" i="7"/>
  <c r="I232" i="7"/>
  <c r="B233" i="7"/>
  <c r="C233" i="7"/>
  <c r="D233" i="7"/>
  <c r="E233" i="7"/>
  <c r="F233" i="7"/>
  <c r="G233" i="7"/>
  <c r="H233" i="7"/>
  <c r="I233" i="7"/>
  <c r="B234" i="7"/>
  <c r="C234" i="7"/>
  <c r="D234" i="7"/>
  <c r="E234" i="7"/>
  <c r="F234" i="7"/>
  <c r="G234" i="7"/>
  <c r="H234" i="7"/>
  <c r="I234" i="7"/>
  <c r="B235" i="7"/>
  <c r="C235" i="7"/>
  <c r="D235" i="7"/>
  <c r="E235" i="7"/>
  <c r="F235" i="7"/>
  <c r="G235" i="7"/>
  <c r="H235" i="7"/>
  <c r="I235" i="7"/>
  <c r="B236" i="7"/>
  <c r="C236" i="7"/>
  <c r="D236" i="7"/>
  <c r="E236" i="7"/>
  <c r="F236" i="7"/>
  <c r="G236" i="7"/>
  <c r="H236" i="7"/>
  <c r="I236" i="7"/>
  <c r="B237" i="7"/>
  <c r="C237" i="7"/>
  <c r="D237" i="7"/>
  <c r="E237" i="7"/>
  <c r="F237" i="7"/>
  <c r="G237" i="7"/>
  <c r="H237" i="7"/>
  <c r="I237" i="7"/>
  <c r="B238" i="7"/>
  <c r="C238" i="7"/>
  <c r="D238" i="7"/>
  <c r="E238" i="7"/>
  <c r="F238" i="7"/>
  <c r="G238" i="7"/>
  <c r="H238" i="7"/>
  <c r="I238" i="7"/>
  <c r="B239" i="7"/>
  <c r="C239" i="7"/>
  <c r="D239" i="7"/>
  <c r="E239" i="7"/>
  <c r="F239" i="7"/>
  <c r="G239" i="7"/>
  <c r="H239" i="7"/>
  <c r="I239" i="7"/>
  <c r="B240" i="7"/>
  <c r="C240" i="7"/>
  <c r="D240" i="7"/>
  <c r="E240" i="7"/>
  <c r="F240" i="7"/>
  <c r="G240" i="7"/>
  <c r="H240" i="7"/>
  <c r="I240" i="7"/>
  <c r="B241" i="7"/>
  <c r="C241" i="7"/>
  <c r="D241" i="7"/>
  <c r="E241" i="7"/>
  <c r="F241" i="7"/>
  <c r="G241" i="7"/>
  <c r="H241" i="7"/>
  <c r="I241" i="7"/>
  <c r="B243" i="7"/>
  <c r="C243" i="7"/>
  <c r="D243" i="7"/>
  <c r="E243" i="7"/>
  <c r="F243" i="7"/>
  <c r="G243" i="7"/>
  <c r="H243" i="7"/>
  <c r="I243" i="7"/>
  <c r="B244" i="7"/>
  <c r="C244" i="7"/>
  <c r="D244" i="7"/>
  <c r="E244" i="7"/>
  <c r="F244" i="7"/>
  <c r="G244" i="7"/>
  <c r="H244" i="7"/>
  <c r="I244" i="7"/>
  <c r="B245" i="7"/>
  <c r="C245" i="7"/>
  <c r="D245" i="7"/>
  <c r="E245" i="7"/>
  <c r="F245" i="7"/>
  <c r="G245" i="7"/>
  <c r="H245" i="7"/>
  <c r="I245" i="7"/>
  <c r="B246" i="7"/>
  <c r="C246" i="7"/>
  <c r="D246" i="7"/>
  <c r="E246" i="7"/>
  <c r="F246" i="7"/>
  <c r="G246" i="7"/>
  <c r="H246" i="7"/>
  <c r="I246" i="7"/>
  <c r="B247" i="7"/>
  <c r="C247" i="7"/>
  <c r="D247" i="7"/>
  <c r="E247" i="7"/>
  <c r="F247" i="7"/>
  <c r="G247" i="7"/>
  <c r="H247" i="7"/>
  <c r="I247" i="7"/>
  <c r="B248" i="7"/>
  <c r="C248" i="7"/>
  <c r="D248" i="7"/>
  <c r="E248" i="7"/>
  <c r="F248" i="7"/>
  <c r="G248" i="7"/>
  <c r="H248" i="7"/>
  <c r="I248" i="7"/>
  <c r="B249" i="7"/>
  <c r="C249" i="7"/>
  <c r="D249" i="7"/>
  <c r="E249" i="7"/>
  <c r="F249" i="7"/>
  <c r="G249" i="7"/>
  <c r="H249" i="7"/>
  <c r="I249" i="7"/>
  <c r="B250" i="7"/>
  <c r="C250" i="7"/>
  <c r="D250" i="7"/>
  <c r="E250" i="7"/>
  <c r="F250" i="7"/>
  <c r="G250" i="7"/>
  <c r="H250" i="7"/>
  <c r="I250" i="7"/>
  <c r="B251" i="7"/>
  <c r="C251" i="7"/>
  <c r="D251" i="7"/>
  <c r="E251" i="7"/>
  <c r="F251" i="7"/>
  <c r="G251" i="7"/>
  <c r="H251" i="7"/>
  <c r="I251" i="7"/>
  <c r="B252" i="7"/>
  <c r="C252" i="7"/>
  <c r="D252" i="7"/>
  <c r="E252" i="7"/>
  <c r="F252" i="7"/>
  <c r="G252" i="7"/>
  <c r="H252" i="7"/>
  <c r="I252" i="7"/>
  <c r="B253" i="7"/>
  <c r="C253" i="7"/>
  <c r="D253" i="7"/>
  <c r="E253" i="7"/>
  <c r="F253" i="7"/>
  <c r="G253" i="7"/>
  <c r="H253" i="7"/>
  <c r="I253" i="7"/>
  <c r="B254" i="7"/>
  <c r="C254" i="7"/>
  <c r="D254" i="7"/>
  <c r="E254" i="7"/>
  <c r="F254" i="7"/>
  <c r="G254" i="7"/>
  <c r="H254" i="7"/>
  <c r="I254" i="7"/>
  <c r="B255" i="7"/>
  <c r="C255" i="7"/>
  <c r="D255" i="7"/>
  <c r="E255" i="7"/>
  <c r="F255" i="7"/>
  <c r="G255" i="7"/>
  <c r="H255" i="7"/>
  <c r="I255" i="7"/>
  <c r="B256" i="7"/>
  <c r="C256" i="7"/>
  <c r="D256" i="7"/>
  <c r="E256" i="7"/>
  <c r="F256" i="7"/>
  <c r="G256" i="7"/>
  <c r="H256" i="7"/>
  <c r="I256" i="7"/>
  <c r="B257" i="7"/>
  <c r="C257" i="7"/>
  <c r="D257" i="7"/>
  <c r="E257" i="7"/>
  <c r="F257" i="7"/>
  <c r="G257" i="7"/>
  <c r="H257" i="7"/>
  <c r="I257" i="7"/>
  <c r="B258" i="7"/>
  <c r="C258" i="7"/>
  <c r="D258" i="7"/>
  <c r="E258" i="7"/>
  <c r="F258" i="7"/>
  <c r="G258" i="7"/>
  <c r="H258" i="7"/>
  <c r="I258" i="7"/>
  <c r="B259" i="7"/>
  <c r="C259" i="7"/>
  <c r="D259" i="7"/>
  <c r="E259" i="7"/>
  <c r="F259" i="7"/>
  <c r="G259" i="7"/>
  <c r="H259" i="7"/>
  <c r="I259" i="7"/>
  <c r="B260" i="7"/>
  <c r="C260" i="7"/>
  <c r="D260" i="7"/>
  <c r="E260" i="7"/>
  <c r="F260" i="7"/>
  <c r="G260" i="7"/>
  <c r="H260" i="7"/>
  <c r="I260" i="7"/>
  <c r="B261" i="7"/>
  <c r="C261" i="7"/>
  <c r="D261" i="7"/>
  <c r="E261" i="7"/>
  <c r="F261" i="7"/>
  <c r="G261" i="7"/>
  <c r="H261" i="7"/>
  <c r="I261" i="7"/>
  <c r="B262" i="7"/>
  <c r="C262" i="7"/>
  <c r="D262" i="7"/>
  <c r="E262" i="7"/>
  <c r="F262" i="7"/>
  <c r="G262" i="7"/>
  <c r="H262" i="7"/>
  <c r="I262" i="7"/>
  <c r="B263" i="7"/>
  <c r="C263" i="7"/>
  <c r="D263" i="7"/>
  <c r="E263" i="7"/>
  <c r="F263" i="7"/>
  <c r="G263" i="7"/>
  <c r="H263" i="7"/>
  <c r="I263" i="7"/>
  <c r="B264" i="7"/>
  <c r="C264" i="7"/>
  <c r="D264" i="7"/>
  <c r="E264" i="7"/>
  <c r="F264" i="7"/>
  <c r="G264" i="7"/>
  <c r="H264" i="7"/>
  <c r="I264" i="7"/>
  <c r="B265" i="7"/>
  <c r="C265" i="7"/>
  <c r="D265" i="7"/>
  <c r="E265" i="7"/>
  <c r="F265" i="7"/>
  <c r="G265" i="7"/>
  <c r="H265" i="7"/>
  <c r="I265" i="7"/>
  <c r="B266" i="7"/>
  <c r="C266" i="7"/>
  <c r="D266" i="7"/>
  <c r="E266" i="7"/>
  <c r="F266" i="7"/>
  <c r="G266" i="7"/>
  <c r="H266" i="7"/>
  <c r="I266" i="7"/>
  <c r="B267" i="7"/>
  <c r="C267" i="7"/>
  <c r="D267" i="7"/>
  <c r="E267" i="7"/>
  <c r="F267" i="7"/>
  <c r="G267" i="7"/>
  <c r="H267" i="7"/>
  <c r="I267" i="7"/>
  <c r="B268" i="7"/>
  <c r="C268" i="7"/>
  <c r="D268" i="7"/>
  <c r="E268" i="7"/>
  <c r="F268" i="7"/>
  <c r="G268" i="7"/>
  <c r="H268" i="7"/>
  <c r="I268" i="7"/>
  <c r="B269" i="7"/>
  <c r="C269" i="7"/>
  <c r="D269" i="7"/>
  <c r="E269" i="7"/>
  <c r="F269" i="7"/>
  <c r="G269" i="7"/>
  <c r="H269" i="7"/>
  <c r="I269" i="7"/>
  <c r="B270" i="7"/>
  <c r="C270" i="7"/>
  <c r="D270" i="7"/>
  <c r="E270" i="7"/>
  <c r="F270" i="7"/>
  <c r="G270" i="7"/>
  <c r="H270" i="7"/>
  <c r="I270" i="7"/>
  <c r="B271" i="7"/>
  <c r="C271" i="7"/>
  <c r="D271" i="7"/>
  <c r="E271" i="7"/>
  <c r="F271" i="7"/>
  <c r="G271" i="7"/>
  <c r="H271" i="7"/>
  <c r="I271" i="7"/>
  <c r="B272" i="7"/>
  <c r="C272" i="7"/>
  <c r="D272" i="7"/>
  <c r="E272" i="7"/>
  <c r="F272" i="7"/>
  <c r="G272" i="7"/>
  <c r="H272" i="7"/>
  <c r="I272" i="7"/>
  <c r="B274" i="7"/>
  <c r="C274" i="7"/>
  <c r="D274" i="7"/>
  <c r="E274" i="7"/>
  <c r="F274" i="7"/>
  <c r="G274" i="7"/>
  <c r="H274" i="7"/>
  <c r="I274" i="7"/>
  <c r="B275" i="7"/>
  <c r="C275" i="7"/>
  <c r="D275" i="7"/>
  <c r="E275" i="7"/>
  <c r="F275" i="7"/>
  <c r="G275" i="7"/>
  <c r="H275" i="7"/>
  <c r="I275" i="7"/>
  <c r="B276" i="7"/>
  <c r="C276" i="7"/>
  <c r="D276" i="7"/>
  <c r="E276" i="7"/>
  <c r="F276" i="7"/>
  <c r="G276" i="7"/>
  <c r="H276" i="7"/>
  <c r="I276" i="7"/>
  <c r="B277" i="7"/>
  <c r="C277" i="7"/>
  <c r="D277" i="7"/>
  <c r="E277" i="7"/>
  <c r="F277" i="7"/>
  <c r="G277" i="7"/>
  <c r="H277" i="7"/>
  <c r="I277" i="7"/>
  <c r="B278" i="7"/>
  <c r="C278" i="7"/>
  <c r="D278" i="7"/>
  <c r="E278" i="7"/>
  <c r="F278" i="7"/>
  <c r="G278" i="7"/>
  <c r="H278" i="7"/>
  <c r="I278" i="7"/>
  <c r="B279" i="7"/>
  <c r="C279" i="7"/>
  <c r="D279" i="7"/>
  <c r="E279" i="7"/>
  <c r="F279" i="7"/>
  <c r="G279" i="7"/>
  <c r="H279" i="7"/>
  <c r="I279" i="7"/>
  <c r="B280" i="7"/>
  <c r="C280" i="7"/>
  <c r="D280" i="7"/>
  <c r="E280" i="7"/>
  <c r="F280" i="7"/>
  <c r="G280" i="7"/>
  <c r="H280" i="7"/>
  <c r="I280" i="7"/>
  <c r="B281" i="7"/>
  <c r="C281" i="7"/>
  <c r="D281" i="7"/>
  <c r="E281" i="7"/>
  <c r="F281" i="7"/>
  <c r="G281" i="7"/>
  <c r="H281" i="7"/>
  <c r="I281" i="7"/>
  <c r="B282" i="7"/>
  <c r="C282" i="7"/>
  <c r="D282" i="7"/>
  <c r="E282" i="7"/>
  <c r="F282" i="7"/>
  <c r="G282" i="7"/>
  <c r="H282" i="7"/>
  <c r="I282" i="7"/>
  <c r="B283" i="7"/>
  <c r="C283" i="7"/>
  <c r="D283" i="7"/>
  <c r="E283" i="7"/>
  <c r="F283" i="7"/>
  <c r="G283" i="7"/>
  <c r="H283" i="7"/>
  <c r="I283" i="7"/>
  <c r="B284" i="7"/>
  <c r="C284" i="7"/>
  <c r="D284" i="7"/>
  <c r="E284" i="7"/>
  <c r="F284" i="7"/>
  <c r="G284" i="7"/>
  <c r="H284" i="7"/>
  <c r="I284" i="7"/>
  <c r="B285" i="7"/>
  <c r="C285" i="7"/>
  <c r="D285" i="7"/>
  <c r="E285" i="7"/>
  <c r="F285" i="7"/>
  <c r="G285" i="7"/>
  <c r="H285" i="7"/>
  <c r="I285" i="7"/>
  <c r="B286" i="7"/>
  <c r="C286" i="7"/>
  <c r="D286" i="7"/>
  <c r="E286" i="7"/>
  <c r="F286" i="7"/>
  <c r="G286" i="7"/>
  <c r="H286" i="7"/>
  <c r="I286" i="7"/>
  <c r="B287" i="7"/>
  <c r="C287" i="7"/>
  <c r="D287" i="7"/>
  <c r="E287" i="7"/>
  <c r="F287" i="7"/>
  <c r="G287" i="7"/>
  <c r="H287" i="7"/>
  <c r="I287" i="7"/>
  <c r="B288" i="7"/>
  <c r="C288" i="7"/>
  <c r="D288" i="7"/>
  <c r="E288" i="7"/>
  <c r="F288" i="7"/>
  <c r="G288" i="7"/>
  <c r="H288" i="7"/>
  <c r="I288" i="7"/>
  <c r="B289" i="7"/>
  <c r="C289" i="7"/>
  <c r="D289" i="7"/>
  <c r="E289" i="7"/>
  <c r="F289" i="7"/>
  <c r="G289" i="7"/>
  <c r="H289" i="7"/>
  <c r="I289" i="7"/>
  <c r="B290" i="7"/>
  <c r="C290" i="7"/>
  <c r="D290" i="7"/>
  <c r="E290" i="7"/>
  <c r="F290" i="7"/>
  <c r="G290" i="7"/>
  <c r="H290" i="7"/>
  <c r="I290" i="7"/>
  <c r="B291" i="7"/>
  <c r="C291" i="7"/>
  <c r="D291" i="7"/>
  <c r="E291" i="7"/>
  <c r="F291" i="7"/>
  <c r="G291" i="7"/>
  <c r="H291" i="7"/>
  <c r="I291" i="7"/>
  <c r="B292" i="7"/>
  <c r="C292" i="7"/>
  <c r="D292" i="7"/>
  <c r="E292" i="7"/>
  <c r="F292" i="7"/>
  <c r="G292" i="7"/>
  <c r="H292" i="7"/>
  <c r="I292" i="7"/>
  <c r="B293" i="7"/>
  <c r="C293" i="7"/>
  <c r="D293" i="7"/>
  <c r="E293" i="7"/>
  <c r="F293" i="7"/>
  <c r="G293" i="7"/>
  <c r="H293" i="7"/>
  <c r="I293" i="7"/>
  <c r="B294" i="7"/>
  <c r="C294" i="7"/>
  <c r="D294" i="7"/>
  <c r="E294" i="7"/>
  <c r="F294" i="7"/>
  <c r="G294" i="7"/>
  <c r="H294" i="7"/>
  <c r="I294" i="7"/>
  <c r="B295" i="7"/>
  <c r="C295" i="7"/>
  <c r="D295" i="7"/>
  <c r="E295" i="7"/>
  <c r="F295" i="7"/>
  <c r="G295" i="7"/>
  <c r="H295" i="7"/>
  <c r="I295" i="7"/>
  <c r="B296" i="7"/>
  <c r="C296" i="7"/>
  <c r="D296" i="7"/>
  <c r="E296" i="7"/>
  <c r="F296" i="7"/>
  <c r="G296" i="7"/>
  <c r="H296" i="7"/>
  <c r="I296" i="7"/>
  <c r="B297" i="7"/>
  <c r="C297" i="7"/>
  <c r="D297" i="7"/>
  <c r="E297" i="7"/>
  <c r="F297" i="7"/>
  <c r="G297" i="7"/>
  <c r="H297" i="7"/>
  <c r="I297" i="7"/>
  <c r="B298" i="7"/>
  <c r="C298" i="7"/>
  <c r="D298" i="7"/>
  <c r="E298" i="7"/>
  <c r="F298" i="7"/>
  <c r="G298" i="7"/>
  <c r="H298" i="7"/>
  <c r="I298" i="7"/>
  <c r="B299" i="7"/>
  <c r="C299" i="7"/>
  <c r="D299" i="7"/>
  <c r="E299" i="7"/>
  <c r="F299" i="7"/>
  <c r="G299" i="7"/>
  <c r="H299" i="7"/>
  <c r="I299" i="7"/>
  <c r="B300" i="7"/>
  <c r="C300" i="7"/>
  <c r="D300" i="7"/>
  <c r="E300" i="7"/>
  <c r="F300" i="7"/>
  <c r="G300" i="7"/>
  <c r="H300" i="7"/>
  <c r="I300" i="7"/>
  <c r="B301" i="7"/>
  <c r="C301" i="7"/>
  <c r="D301" i="7"/>
  <c r="E301" i="7"/>
  <c r="F301" i="7"/>
  <c r="G301" i="7"/>
  <c r="H301" i="7"/>
  <c r="I301" i="7"/>
  <c r="B302" i="7"/>
  <c r="C302" i="7"/>
  <c r="D302" i="7"/>
  <c r="E302" i="7"/>
  <c r="F302" i="7"/>
  <c r="G302" i="7"/>
  <c r="H302" i="7"/>
  <c r="I302" i="7"/>
  <c r="B303" i="7"/>
  <c r="C303" i="7"/>
  <c r="D303" i="7"/>
  <c r="E303" i="7"/>
  <c r="F303" i="7"/>
  <c r="G303" i="7"/>
  <c r="H303" i="7"/>
  <c r="I303" i="7"/>
  <c r="B304" i="7"/>
  <c r="C304" i="7"/>
  <c r="D304" i="7"/>
  <c r="E304" i="7"/>
  <c r="F304" i="7"/>
  <c r="G304" i="7"/>
  <c r="H304" i="7"/>
  <c r="I304" i="7"/>
  <c r="I53" i="7"/>
  <c r="H53" i="7"/>
  <c r="G53" i="7"/>
  <c r="F53" i="7"/>
  <c r="E53" i="7"/>
  <c r="D53" i="7"/>
  <c r="C53" i="7"/>
  <c r="B53" i="7"/>
  <c r="B23" i="7"/>
  <c r="C23" i="7"/>
  <c r="D23" i="7"/>
  <c r="E23" i="7"/>
  <c r="F23" i="7"/>
  <c r="G23" i="7"/>
  <c r="H23" i="7"/>
  <c r="I23" i="7"/>
  <c r="B24" i="7"/>
  <c r="C24" i="7"/>
  <c r="D24" i="7"/>
  <c r="E24" i="7"/>
  <c r="F24" i="7"/>
  <c r="G24" i="7"/>
  <c r="H24" i="7"/>
  <c r="I24" i="7"/>
  <c r="B25" i="7"/>
  <c r="C25" i="7"/>
  <c r="D25" i="7"/>
  <c r="E25" i="7"/>
  <c r="F25" i="7"/>
  <c r="G25" i="7"/>
  <c r="H25" i="7"/>
  <c r="I25" i="7"/>
  <c r="B26" i="7"/>
  <c r="C26" i="7"/>
  <c r="D26" i="7"/>
  <c r="E26" i="7"/>
  <c r="F26" i="7"/>
  <c r="G26" i="7"/>
  <c r="H26" i="7"/>
  <c r="I26" i="7"/>
  <c r="B27" i="7"/>
  <c r="C27" i="7"/>
  <c r="D27" i="7"/>
  <c r="E27" i="7"/>
  <c r="F27" i="7"/>
  <c r="G27" i="7"/>
  <c r="H27" i="7"/>
  <c r="I27" i="7"/>
  <c r="B28" i="7"/>
  <c r="C28" i="7"/>
  <c r="D28" i="7"/>
  <c r="E28" i="7"/>
  <c r="F28" i="7"/>
  <c r="G28" i="7"/>
  <c r="H28" i="7"/>
  <c r="I28" i="7"/>
  <c r="B29" i="7"/>
  <c r="C29" i="7"/>
  <c r="D29" i="7"/>
  <c r="E29" i="7"/>
  <c r="F29" i="7"/>
  <c r="G29" i="7"/>
  <c r="H29" i="7"/>
  <c r="I29" i="7"/>
  <c r="B30" i="7"/>
  <c r="C30" i="7"/>
  <c r="D30" i="7"/>
  <c r="E30" i="7"/>
  <c r="F30" i="7"/>
  <c r="G30" i="7"/>
  <c r="H30" i="7"/>
  <c r="I30" i="7"/>
  <c r="B31" i="7"/>
  <c r="C31" i="7"/>
  <c r="D31" i="7"/>
  <c r="E31" i="7"/>
  <c r="F31" i="7"/>
  <c r="G31" i="7"/>
  <c r="H31" i="7"/>
  <c r="I31" i="7"/>
  <c r="B32" i="7"/>
  <c r="C32" i="7"/>
  <c r="D32" i="7"/>
  <c r="E32" i="7"/>
  <c r="F32" i="7"/>
  <c r="G32" i="7"/>
  <c r="H32" i="7"/>
  <c r="I32" i="7"/>
  <c r="B33" i="7"/>
  <c r="C33" i="7"/>
  <c r="D33" i="7"/>
  <c r="E33" i="7"/>
  <c r="F33" i="7"/>
  <c r="G33" i="7"/>
  <c r="H33" i="7"/>
  <c r="I33" i="7"/>
  <c r="B34" i="7"/>
  <c r="C34" i="7"/>
  <c r="D34" i="7"/>
  <c r="E34" i="7"/>
  <c r="F34" i="7"/>
  <c r="G34" i="7"/>
  <c r="H34" i="7"/>
  <c r="I34" i="7"/>
  <c r="B35" i="7"/>
  <c r="C35" i="7"/>
  <c r="D35" i="7"/>
  <c r="E35" i="7"/>
  <c r="F35" i="7"/>
  <c r="G35" i="7"/>
  <c r="H35" i="7"/>
  <c r="I35" i="7"/>
  <c r="B36" i="7"/>
  <c r="C36" i="7"/>
  <c r="D36" i="7"/>
  <c r="E36" i="7"/>
  <c r="F36" i="7"/>
  <c r="G36" i="7"/>
  <c r="H36" i="7"/>
  <c r="I36" i="7"/>
  <c r="B37" i="7"/>
  <c r="C37" i="7"/>
  <c r="D37" i="7"/>
  <c r="E37" i="7"/>
  <c r="F37" i="7"/>
  <c r="G37" i="7"/>
  <c r="H37" i="7"/>
  <c r="I37" i="7"/>
  <c r="B38" i="7"/>
  <c r="C38" i="7"/>
  <c r="D38" i="7"/>
  <c r="E38" i="7"/>
  <c r="F38" i="7"/>
  <c r="G38" i="7"/>
  <c r="H38" i="7"/>
  <c r="I38" i="7"/>
  <c r="B39" i="7"/>
  <c r="C39" i="7"/>
  <c r="D39" i="7"/>
  <c r="E39" i="7"/>
  <c r="F39" i="7"/>
  <c r="G39" i="7"/>
  <c r="H39" i="7"/>
  <c r="I39" i="7"/>
  <c r="B40" i="7"/>
  <c r="C40" i="7"/>
  <c r="D40" i="7"/>
  <c r="E40" i="7"/>
  <c r="F40" i="7"/>
  <c r="G40" i="7"/>
  <c r="H40" i="7"/>
  <c r="I40" i="7"/>
  <c r="B41" i="7"/>
  <c r="C41" i="7"/>
  <c r="D41" i="7"/>
  <c r="E41" i="7"/>
  <c r="F41" i="7"/>
  <c r="G41" i="7"/>
  <c r="H41" i="7"/>
  <c r="I41" i="7"/>
  <c r="B42" i="7"/>
  <c r="C42" i="7"/>
  <c r="D42" i="7"/>
  <c r="E42" i="7"/>
  <c r="F42" i="7"/>
  <c r="G42" i="7"/>
  <c r="H42" i="7"/>
  <c r="I42" i="7"/>
  <c r="B43" i="7"/>
  <c r="C43" i="7"/>
  <c r="D43" i="7"/>
  <c r="E43" i="7"/>
  <c r="F43" i="7"/>
  <c r="G43" i="7"/>
  <c r="H43" i="7"/>
  <c r="I43" i="7"/>
  <c r="B44" i="7"/>
  <c r="C44" i="7"/>
  <c r="D44" i="7"/>
  <c r="E44" i="7"/>
  <c r="F44" i="7"/>
  <c r="G44" i="7"/>
  <c r="H44" i="7"/>
  <c r="I44" i="7"/>
  <c r="B45" i="7"/>
  <c r="C45" i="7"/>
  <c r="D45" i="7"/>
  <c r="E45" i="7"/>
  <c r="F45" i="7"/>
  <c r="G45" i="7"/>
  <c r="H45" i="7"/>
  <c r="I45" i="7"/>
  <c r="B46" i="7"/>
  <c r="C46" i="7"/>
  <c r="D46" i="7"/>
  <c r="E46" i="7"/>
  <c r="F46" i="7"/>
  <c r="G46" i="7"/>
  <c r="H46" i="7"/>
  <c r="I46" i="7"/>
  <c r="B47" i="7"/>
  <c r="C47" i="7"/>
  <c r="D47" i="7"/>
  <c r="E47" i="7"/>
  <c r="F47" i="7"/>
  <c r="G47" i="7"/>
  <c r="H47" i="7"/>
  <c r="I47" i="7"/>
  <c r="B48" i="7"/>
  <c r="C48" i="7"/>
  <c r="D48" i="7"/>
  <c r="E48" i="7"/>
  <c r="F48" i="7"/>
  <c r="G48" i="7"/>
  <c r="H48" i="7"/>
  <c r="I48" i="7"/>
  <c r="B49" i="7"/>
  <c r="C49" i="7"/>
  <c r="D49" i="7"/>
  <c r="E49" i="7"/>
  <c r="F49" i="7"/>
  <c r="G49" i="7"/>
  <c r="H49" i="7"/>
  <c r="I49" i="7"/>
  <c r="B50" i="7"/>
  <c r="C50" i="7"/>
  <c r="D50" i="7"/>
  <c r="E50" i="7"/>
  <c r="F50" i="7"/>
  <c r="G50" i="7"/>
  <c r="H50" i="7"/>
  <c r="I50" i="7"/>
  <c r="B51" i="7"/>
  <c r="C51" i="7"/>
  <c r="D51" i="7"/>
  <c r="E51" i="7"/>
  <c r="F51" i="7"/>
  <c r="G51" i="7"/>
  <c r="H51" i="7"/>
  <c r="I51" i="7"/>
  <c r="I22" i="7"/>
  <c r="H22" i="7"/>
  <c r="G22" i="7"/>
  <c r="F22" i="7"/>
  <c r="E22" i="7"/>
  <c r="D22" i="7"/>
  <c r="C22" i="7"/>
  <c r="B22" i="7"/>
  <c r="D7" i="7"/>
  <c r="E7" i="7"/>
  <c r="F7" i="7"/>
  <c r="G7" i="7"/>
  <c r="H7" i="7"/>
  <c r="I7" i="7"/>
  <c r="D8" i="7"/>
  <c r="E8" i="7"/>
  <c r="F8" i="7"/>
  <c r="G8" i="7"/>
  <c r="H8" i="7"/>
  <c r="I8" i="7"/>
  <c r="D9" i="7"/>
  <c r="E9" i="7"/>
  <c r="F9" i="7"/>
  <c r="G9" i="7"/>
  <c r="H9" i="7"/>
  <c r="I9" i="7"/>
  <c r="D10" i="7"/>
  <c r="E10" i="7"/>
  <c r="F10" i="7"/>
  <c r="G10" i="7"/>
  <c r="H10" i="7"/>
  <c r="I10" i="7"/>
  <c r="D11" i="7"/>
  <c r="E11" i="7"/>
  <c r="F11" i="7"/>
  <c r="G11" i="7"/>
  <c r="H11" i="7"/>
  <c r="I11" i="7"/>
  <c r="D12" i="7"/>
  <c r="E12" i="7"/>
  <c r="F12" i="7"/>
  <c r="G12" i="7"/>
  <c r="H12" i="7"/>
  <c r="I12" i="7"/>
  <c r="D13" i="7"/>
  <c r="E13" i="7"/>
  <c r="F13" i="7"/>
  <c r="G13" i="7"/>
  <c r="H13" i="7"/>
  <c r="I13" i="7"/>
  <c r="D14" i="7"/>
  <c r="E14" i="7"/>
  <c r="F14" i="7"/>
  <c r="G14" i="7"/>
  <c r="H14" i="7"/>
  <c r="I14" i="7"/>
  <c r="D15" i="7"/>
  <c r="E15" i="7"/>
  <c r="F15" i="7"/>
  <c r="G15" i="7"/>
  <c r="H15" i="7"/>
  <c r="I15" i="7"/>
  <c r="D16" i="7"/>
  <c r="E16" i="7"/>
  <c r="F16" i="7"/>
  <c r="G16" i="7"/>
  <c r="H16" i="7"/>
  <c r="I16" i="7"/>
  <c r="D17" i="7"/>
  <c r="E17" i="7"/>
  <c r="F17" i="7"/>
  <c r="G17" i="7"/>
  <c r="H17" i="7"/>
  <c r="I17" i="7"/>
  <c r="D18" i="7"/>
  <c r="E18" i="7"/>
  <c r="F18" i="7"/>
  <c r="G18" i="7"/>
  <c r="H18" i="7"/>
  <c r="I18" i="7"/>
  <c r="D19" i="7"/>
  <c r="E19" i="7"/>
  <c r="F19" i="7"/>
  <c r="G19" i="7"/>
  <c r="H19" i="7"/>
  <c r="I19" i="7"/>
  <c r="D20" i="7"/>
  <c r="E20" i="7"/>
  <c r="F20" i="7"/>
  <c r="G20" i="7"/>
  <c r="H20" i="7"/>
  <c r="I20" i="7"/>
  <c r="C7" i="7"/>
  <c r="C8" i="7"/>
  <c r="C9" i="7"/>
  <c r="C10" i="7"/>
  <c r="C11" i="7"/>
  <c r="C12" i="7"/>
  <c r="C13" i="7"/>
  <c r="C14" i="7"/>
  <c r="C15" i="7"/>
  <c r="C16" i="7"/>
  <c r="C17" i="7"/>
  <c r="C18" i="7"/>
  <c r="C19" i="7"/>
  <c r="C20" i="7"/>
  <c r="I5" i="7"/>
  <c r="H5" i="7"/>
  <c r="G5" i="7"/>
  <c r="F5" i="7"/>
  <c r="E5" i="7"/>
  <c r="D5" i="7"/>
  <c r="C5" i="7"/>
  <c r="B7" i="7"/>
  <c r="B8" i="7"/>
  <c r="B9" i="7"/>
  <c r="B10" i="7"/>
  <c r="B11" i="7"/>
  <c r="B12" i="7"/>
  <c r="B13" i="7"/>
  <c r="B14" i="7"/>
  <c r="B15" i="7"/>
  <c r="B16" i="7"/>
  <c r="B17" i="7"/>
  <c r="B18" i="7"/>
  <c r="B19" i="7"/>
  <c r="B20" i="7"/>
  <c r="B5" i="7"/>
  <c r="B6" i="7"/>
  <c r="F6" i="7"/>
  <c r="H6" i="7"/>
  <c r="D16" i="12" l="1"/>
  <c r="E17" i="12" s="1"/>
  <c r="B11" i="10"/>
  <c r="H305" i="7"/>
  <c r="D305" i="7"/>
  <c r="H273" i="7"/>
  <c r="D273" i="7"/>
  <c r="H242" i="7"/>
  <c r="D242" i="7"/>
  <c r="H210" i="7"/>
  <c r="D210" i="7"/>
  <c r="H179" i="7"/>
  <c r="D179" i="7"/>
  <c r="H147" i="7"/>
  <c r="D147" i="7"/>
  <c r="H115" i="7"/>
  <c r="D115" i="7"/>
  <c r="G305" i="7"/>
  <c r="C305" i="7"/>
  <c r="G273" i="7"/>
  <c r="C273" i="7"/>
  <c r="G242" i="7"/>
  <c r="C242" i="7"/>
  <c r="G210" i="7"/>
  <c r="C210" i="7"/>
  <c r="G179" i="7"/>
  <c r="C179" i="7"/>
  <c r="G147" i="7"/>
  <c r="C147" i="7"/>
  <c r="G115" i="7"/>
  <c r="C115" i="7"/>
  <c r="F305" i="7"/>
  <c r="B305" i="7"/>
  <c r="F273" i="7"/>
  <c r="B273" i="7"/>
  <c r="F242" i="7"/>
  <c r="B242" i="7"/>
  <c r="F210" i="7"/>
  <c r="B210" i="7"/>
  <c r="F179" i="7"/>
  <c r="B179" i="7"/>
  <c r="F147" i="7"/>
  <c r="B147" i="7"/>
  <c r="F115" i="7"/>
  <c r="B115" i="7"/>
  <c r="I305" i="7"/>
  <c r="E305" i="7"/>
  <c r="I273" i="7"/>
  <c r="E273" i="7"/>
  <c r="I242" i="7"/>
  <c r="E242" i="7"/>
  <c r="I210" i="7"/>
  <c r="E210" i="7"/>
  <c r="I179" i="7"/>
  <c r="E179" i="7"/>
  <c r="I147" i="7"/>
  <c r="E147" i="7"/>
  <c r="I115" i="7"/>
  <c r="E115" i="7"/>
  <c r="E65" i="7"/>
  <c r="E63" i="7"/>
  <c r="E61" i="7"/>
  <c r="E59" i="7"/>
  <c r="E57" i="7"/>
  <c r="E55" i="7"/>
  <c r="E91" i="7"/>
  <c r="I90" i="7"/>
  <c r="E90" i="7"/>
  <c r="I89" i="7"/>
  <c r="E89" i="7"/>
  <c r="I88" i="7"/>
  <c r="E88" i="7"/>
  <c r="I87" i="7"/>
  <c r="E87" i="7"/>
  <c r="I86" i="7"/>
  <c r="E86" i="7"/>
  <c r="I85" i="7"/>
  <c r="E85" i="7"/>
  <c r="I83" i="7"/>
  <c r="E83" i="7"/>
  <c r="I82" i="7"/>
  <c r="E82" i="7"/>
  <c r="I81" i="7"/>
  <c r="E81" i="7"/>
  <c r="I80" i="7"/>
  <c r="E80" i="7"/>
  <c r="I79" i="7"/>
  <c r="E79" i="7"/>
  <c r="I78" i="7"/>
  <c r="E78" i="7"/>
  <c r="I77" i="7"/>
  <c r="E77" i="7"/>
  <c r="I76" i="7"/>
  <c r="E76" i="7"/>
  <c r="I75" i="7"/>
  <c r="E75" i="7"/>
  <c r="I74" i="7"/>
  <c r="E74" i="7"/>
  <c r="I73" i="7"/>
  <c r="E73" i="7"/>
  <c r="I72" i="7"/>
  <c r="E72" i="7"/>
  <c r="I71" i="7"/>
  <c r="B71" i="7"/>
  <c r="B70" i="7"/>
  <c r="B69" i="7"/>
  <c r="B68" i="7"/>
  <c r="B67" i="7"/>
  <c r="B66" i="7"/>
  <c r="B65" i="7"/>
  <c r="B64" i="7"/>
  <c r="B63" i="7"/>
  <c r="B62" i="7"/>
  <c r="B61" i="7"/>
  <c r="B60" i="7"/>
  <c r="B59" i="7"/>
  <c r="B58" i="7"/>
  <c r="B57" i="7"/>
  <c r="B56" i="7"/>
  <c r="E54" i="7"/>
  <c r="C91" i="7"/>
  <c r="G90" i="7"/>
  <c r="C90" i="7"/>
  <c r="G89" i="7"/>
  <c r="C89" i="7"/>
  <c r="G88" i="7"/>
  <c r="C88" i="7"/>
  <c r="G87" i="7"/>
  <c r="C87" i="7"/>
  <c r="G86" i="7"/>
  <c r="C86" i="7"/>
  <c r="G85" i="7"/>
  <c r="C85" i="7"/>
  <c r="G83" i="7"/>
  <c r="C83" i="7"/>
  <c r="G82" i="7"/>
  <c r="C82" i="7"/>
  <c r="G81" i="7"/>
  <c r="C81" i="7"/>
  <c r="G80" i="7"/>
  <c r="C80" i="7"/>
  <c r="G79" i="7"/>
  <c r="C79" i="7"/>
  <c r="G78" i="7"/>
  <c r="C78" i="7"/>
  <c r="G77" i="7"/>
  <c r="C77" i="7"/>
  <c r="G76" i="7"/>
  <c r="C76" i="7"/>
  <c r="G75" i="7"/>
  <c r="C75" i="7"/>
  <c r="G74" i="7"/>
  <c r="C74" i="7"/>
  <c r="G73" i="7"/>
  <c r="C73" i="7"/>
  <c r="G72" i="7"/>
  <c r="C72" i="7"/>
  <c r="F71" i="7"/>
  <c r="F70" i="7"/>
  <c r="F69" i="7"/>
  <c r="F68" i="7"/>
  <c r="F67" i="7"/>
  <c r="F66" i="7"/>
  <c r="F65" i="7"/>
  <c r="F64" i="7"/>
  <c r="F63" i="7"/>
  <c r="F62" i="7"/>
  <c r="F61" i="7"/>
  <c r="F60" i="7"/>
  <c r="F59" i="7"/>
  <c r="F58" i="7"/>
  <c r="F57" i="7"/>
  <c r="F56" i="7"/>
  <c r="F55" i="7"/>
  <c r="F54" i="7"/>
  <c r="D6" i="7"/>
  <c r="D21" i="7" s="1"/>
  <c r="H21" i="7"/>
  <c r="C52" i="7"/>
  <c r="G52" i="7"/>
  <c r="B55" i="7"/>
  <c r="I54" i="7"/>
  <c r="F21" i="7"/>
  <c r="H71" i="7"/>
  <c r="D71" i="7"/>
  <c r="H70" i="7"/>
  <c r="D70" i="7"/>
  <c r="H69" i="7"/>
  <c r="D69" i="7"/>
  <c r="H68" i="7"/>
  <c r="D68" i="7"/>
  <c r="H67" i="7"/>
  <c r="D67" i="7"/>
  <c r="H66" i="7"/>
  <c r="D66" i="7"/>
  <c r="H65" i="7"/>
  <c r="D65" i="7"/>
  <c r="H64" i="7"/>
  <c r="D64" i="7"/>
  <c r="H63" i="7"/>
  <c r="D63" i="7"/>
  <c r="H62" i="7"/>
  <c r="D62" i="7"/>
  <c r="H61" i="7"/>
  <c r="D61" i="7"/>
  <c r="H60" i="7"/>
  <c r="D60" i="7"/>
  <c r="H59" i="7"/>
  <c r="D59" i="7"/>
  <c r="H58" i="7"/>
  <c r="D58" i="7"/>
  <c r="H57" i="7"/>
  <c r="D57" i="7"/>
  <c r="H56" i="7"/>
  <c r="D56" i="7"/>
  <c r="H55" i="7"/>
  <c r="D55" i="7"/>
  <c r="H54" i="7"/>
  <c r="D54" i="7"/>
  <c r="B21" i="7"/>
  <c r="C71" i="7"/>
  <c r="G70" i="7"/>
  <c r="C70" i="7"/>
  <c r="G69" i="7"/>
  <c r="C69" i="7"/>
  <c r="G68" i="7"/>
  <c r="C68" i="7"/>
  <c r="G67" i="7"/>
  <c r="C67" i="7"/>
  <c r="G66" i="7"/>
  <c r="C66" i="7"/>
  <c r="G65" i="7"/>
  <c r="C65" i="7"/>
  <c r="G64" i="7"/>
  <c r="C64" i="7"/>
  <c r="G63" i="7"/>
  <c r="C63" i="7"/>
  <c r="G62" i="7"/>
  <c r="C62" i="7"/>
  <c r="G61" i="7"/>
  <c r="C61" i="7"/>
  <c r="G60" i="7"/>
  <c r="C60" i="7"/>
  <c r="G59" i="7"/>
  <c r="C59" i="7"/>
  <c r="G58" i="7"/>
  <c r="C58" i="7"/>
  <c r="G57" i="7"/>
  <c r="C57" i="7"/>
  <c r="G56" i="7"/>
  <c r="C56" i="7"/>
  <c r="G55" i="7"/>
  <c r="C55" i="7"/>
  <c r="G54" i="7"/>
  <c r="C54" i="7"/>
  <c r="I52" i="7"/>
  <c r="E52" i="7"/>
  <c r="D52" i="7"/>
  <c r="H52" i="7"/>
  <c r="B52" i="7"/>
  <c r="F52" i="7"/>
  <c r="D17" i="12" l="1"/>
  <c r="H84" i="7"/>
  <c r="F84" i="7"/>
  <c r="E84" i="7"/>
  <c r="B84" i="7"/>
  <c r="D84" i="7"/>
  <c r="I84" i="7"/>
  <c r="J179" i="7"/>
  <c r="J242" i="7"/>
  <c r="J305" i="7"/>
  <c r="G84" i="7"/>
  <c r="J210" i="7"/>
  <c r="J273" i="7"/>
  <c r="C84" i="7"/>
  <c r="J115" i="7"/>
  <c r="J147" i="7"/>
  <c r="J52" i="7"/>
  <c r="AI21" i="3"/>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36" i="2"/>
  <c r="J36" i="2" s="1"/>
  <c r="B6" i="3"/>
  <c r="F6" i="3" s="1"/>
  <c r="B7" i="3"/>
  <c r="F7" i="3" s="1"/>
  <c r="B8" i="3"/>
  <c r="F8" i="3" s="1"/>
  <c r="B9" i="3"/>
  <c r="F9" i="3" s="1"/>
  <c r="B10" i="3"/>
  <c r="F10" i="3" s="1"/>
  <c r="B11" i="3"/>
  <c r="F11" i="3" s="1"/>
  <c r="B12" i="3"/>
  <c r="F12" i="3" s="1"/>
  <c r="B13" i="3"/>
  <c r="F13" i="3" s="1"/>
  <c r="B14" i="3"/>
  <c r="F14" i="3" s="1"/>
  <c r="B15" i="3"/>
  <c r="F15" i="3" s="1"/>
  <c r="B16" i="3"/>
  <c r="F16" i="3" s="1"/>
  <c r="B17" i="3"/>
  <c r="F17" i="3" s="1"/>
  <c r="B18" i="3"/>
  <c r="F18" i="3" s="1"/>
  <c r="B19" i="3"/>
  <c r="F19" i="3" s="1"/>
  <c r="B20" i="3"/>
  <c r="F20" i="3" s="1"/>
  <c r="B21" i="3"/>
  <c r="F21" i="3" s="1"/>
  <c r="B22" i="3"/>
  <c r="F22" i="3" s="1"/>
  <c r="B23" i="3"/>
  <c r="F23" i="3" s="1"/>
  <c r="B24" i="3"/>
  <c r="F24" i="3" s="1"/>
  <c r="B25" i="3"/>
  <c r="F25" i="3" s="1"/>
  <c r="B26" i="3"/>
  <c r="F26" i="3" s="1"/>
  <c r="B27" i="3"/>
  <c r="F27" i="3" s="1"/>
  <c r="B28" i="3"/>
  <c r="F28" i="3" s="1"/>
  <c r="B29" i="3"/>
  <c r="F29" i="3" s="1"/>
  <c r="B30" i="3"/>
  <c r="F30" i="3" s="1"/>
  <c r="B31" i="3"/>
  <c r="F31" i="3" s="1"/>
  <c r="B32" i="3"/>
  <c r="F32" i="3" s="1"/>
  <c r="B33" i="3"/>
  <c r="F33" i="3" s="1"/>
  <c r="B34" i="3"/>
  <c r="F34" i="3" s="1"/>
  <c r="B35" i="3"/>
  <c r="F35" i="3" s="1"/>
  <c r="B36" i="3"/>
  <c r="F36" i="3" s="1"/>
  <c r="B37" i="3"/>
  <c r="F37" i="3" s="1"/>
  <c r="B38" i="3"/>
  <c r="F38" i="3" s="1"/>
  <c r="B39" i="3"/>
  <c r="F39" i="3" s="1"/>
  <c r="B40" i="3"/>
  <c r="F40" i="3" s="1"/>
  <c r="B41" i="3"/>
  <c r="F41" i="3" s="1"/>
  <c r="B42" i="3"/>
  <c r="F42" i="3" s="1"/>
  <c r="B43" i="3"/>
  <c r="F43" i="3" s="1"/>
  <c r="B44" i="3"/>
  <c r="F44" i="3" s="1"/>
  <c r="B45" i="3"/>
  <c r="F45" i="3" s="1"/>
  <c r="B46" i="3"/>
  <c r="F46" i="3" s="1"/>
  <c r="B47" i="3"/>
  <c r="F47" i="3" s="1"/>
  <c r="B48" i="3"/>
  <c r="F48" i="3" s="1"/>
  <c r="B49" i="3"/>
  <c r="F49" i="3" s="1"/>
  <c r="B50" i="3"/>
  <c r="F50" i="3" s="1"/>
  <c r="B51" i="3"/>
  <c r="F51" i="3" s="1"/>
  <c r="B52" i="3"/>
  <c r="F52" i="3" s="1"/>
  <c r="B53" i="3"/>
  <c r="F53" i="3" s="1"/>
  <c r="B54" i="3"/>
  <c r="F54" i="3" s="1"/>
  <c r="B55" i="3"/>
  <c r="F55" i="3" s="1"/>
  <c r="B56" i="3"/>
  <c r="F56" i="3" s="1"/>
  <c r="B57" i="3"/>
  <c r="F57" i="3" s="1"/>
  <c r="B58" i="3"/>
  <c r="F58" i="3" s="1"/>
  <c r="B59" i="3"/>
  <c r="F59" i="3" s="1"/>
  <c r="B60" i="3"/>
  <c r="F60" i="3" s="1"/>
  <c r="B61" i="3"/>
  <c r="F61" i="3" s="1"/>
  <c r="B62" i="3"/>
  <c r="F62" i="3" s="1"/>
  <c r="B63" i="3"/>
  <c r="F63" i="3" s="1"/>
  <c r="B64" i="3"/>
  <c r="F64" i="3" s="1"/>
  <c r="B65" i="3"/>
  <c r="F65" i="3" s="1"/>
  <c r="B66" i="3"/>
  <c r="F66" i="3" s="1"/>
  <c r="B67" i="3"/>
  <c r="F67" i="3" s="1"/>
  <c r="B68" i="3"/>
  <c r="F68" i="3" s="1"/>
  <c r="B69" i="3"/>
  <c r="F69" i="3" s="1"/>
  <c r="B70" i="3"/>
  <c r="F70" i="3" s="1"/>
  <c r="B71" i="3"/>
  <c r="F71" i="3" s="1"/>
  <c r="B72" i="3"/>
  <c r="F72" i="3" s="1"/>
  <c r="B73" i="3"/>
  <c r="F73" i="3" s="1"/>
  <c r="B74" i="3"/>
  <c r="F74" i="3" s="1"/>
  <c r="B75" i="3"/>
  <c r="F75" i="3" s="1"/>
  <c r="B76" i="3"/>
  <c r="F76" i="3" s="1"/>
  <c r="B77" i="3"/>
  <c r="F77" i="3" s="1"/>
  <c r="B78" i="3"/>
  <c r="F78" i="3" s="1"/>
  <c r="B79" i="3"/>
  <c r="F79" i="3" s="1"/>
  <c r="B80" i="3"/>
  <c r="F80" i="3" s="1"/>
  <c r="B81" i="3"/>
  <c r="F81" i="3" s="1"/>
  <c r="B82" i="3"/>
  <c r="F82" i="3" s="1"/>
  <c r="B83" i="3"/>
  <c r="F83" i="3" s="1"/>
  <c r="B84" i="3"/>
  <c r="F84" i="3" s="1"/>
  <c r="B85" i="3"/>
  <c r="F85" i="3" s="1"/>
  <c r="B86" i="3"/>
  <c r="F86" i="3" s="1"/>
  <c r="B87" i="3"/>
  <c r="F87" i="3" s="1"/>
  <c r="B88" i="3"/>
  <c r="F88" i="3" s="1"/>
  <c r="B89" i="3"/>
  <c r="F89" i="3" s="1"/>
  <c r="B90" i="3"/>
  <c r="F90" i="3" s="1"/>
  <c r="B91" i="3"/>
  <c r="F91" i="3" s="1"/>
  <c r="B92" i="3"/>
  <c r="F92" i="3" s="1"/>
  <c r="B93" i="3"/>
  <c r="F93" i="3" s="1"/>
  <c r="B94" i="3"/>
  <c r="F94" i="3" s="1"/>
  <c r="B95" i="3"/>
  <c r="F95" i="3" s="1"/>
  <c r="B96" i="3"/>
  <c r="F96" i="3" s="1"/>
  <c r="B97" i="3"/>
  <c r="F97" i="3" s="1"/>
  <c r="B98" i="3"/>
  <c r="F98" i="3" s="1"/>
  <c r="B99" i="3"/>
  <c r="F99" i="3" s="1"/>
  <c r="B100" i="3"/>
  <c r="F100" i="3" s="1"/>
  <c r="B101" i="3"/>
  <c r="F101" i="3" s="1"/>
  <c r="B102" i="3"/>
  <c r="F102" i="3" s="1"/>
  <c r="B103" i="3"/>
  <c r="F103" i="3" s="1"/>
  <c r="B104" i="3"/>
  <c r="F104" i="3" s="1"/>
  <c r="B105" i="3"/>
  <c r="F105" i="3" s="1"/>
  <c r="B106" i="3"/>
  <c r="F106" i="3" s="1"/>
  <c r="B107" i="3"/>
  <c r="F107" i="3" s="1"/>
  <c r="B108" i="3"/>
  <c r="F108" i="3" s="1"/>
  <c r="B109" i="3"/>
  <c r="F109" i="3" s="1"/>
  <c r="B110" i="3"/>
  <c r="F110" i="3" s="1"/>
  <c r="B111" i="3"/>
  <c r="F111" i="3" s="1"/>
  <c r="B112" i="3"/>
  <c r="F112" i="3" s="1"/>
  <c r="B113" i="3"/>
  <c r="F113" i="3" s="1"/>
  <c r="B114" i="3"/>
  <c r="F114" i="3" s="1"/>
  <c r="B115" i="3"/>
  <c r="F115" i="3" s="1"/>
  <c r="B116" i="3"/>
  <c r="F116" i="3" s="1"/>
  <c r="B117" i="3"/>
  <c r="F117" i="3" s="1"/>
  <c r="B118" i="3"/>
  <c r="F118" i="3" s="1"/>
  <c r="B119" i="3"/>
  <c r="F119" i="3" s="1"/>
  <c r="B120" i="3"/>
  <c r="F120" i="3" s="1"/>
  <c r="B121" i="3"/>
  <c r="F121" i="3" s="1"/>
  <c r="B122" i="3"/>
  <c r="F122" i="3" s="1"/>
  <c r="B123" i="3"/>
  <c r="F123" i="3" s="1"/>
  <c r="B124" i="3"/>
  <c r="F124" i="3" s="1"/>
  <c r="B125" i="3"/>
  <c r="F125" i="3" s="1"/>
  <c r="B126" i="3"/>
  <c r="F126" i="3" s="1"/>
  <c r="B127" i="3"/>
  <c r="F127" i="3" s="1"/>
  <c r="B128" i="3"/>
  <c r="F128" i="3" s="1"/>
  <c r="B129" i="3"/>
  <c r="F129" i="3" s="1"/>
  <c r="B130" i="3"/>
  <c r="F130" i="3" s="1"/>
  <c r="B131" i="3"/>
  <c r="F131" i="3" s="1"/>
  <c r="B132" i="3"/>
  <c r="F132" i="3" s="1"/>
  <c r="B133" i="3"/>
  <c r="F133" i="3" s="1"/>
  <c r="B134" i="3"/>
  <c r="F134" i="3" s="1"/>
  <c r="B135" i="3"/>
  <c r="F135" i="3" s="1"/>
  <c r="B136" i="3"/>
  <c r="F136" i="3" s="1"/>
  <c r="B137" i="3"/>
  <c r="F137" i="3" s="1"/>
  <c r="B138" i="3"/>
  <c r="F138" i="3" s="1"/>
  <c r="B139" i="3"/>
  <c r="F139" i="3" s="1"/>
  <c r="B140" i="3"/>
  <c r="F140" i="3" s="1"/>
  <c r="B141" i="3"/>
  <c r="F141" i="3" s="1"/>
  <c r="B142" i="3"/>
  <c r="F142" i="3" s="1"/>
  <c r="B143" i="3"/>
  <c r="F143" i="3" s="1"/>
  <c r="B144" i="3"/>
  <c r="F144" i="3" s="1"/>
  <c r="B145" i="3"/>
  <c r="F145" i="3" s="1"/>
  <c r="B146" i="3"/>
  <c r="F146" i="3" s="1"/>
  <c r="B147" i="3"/>
  <c r="F147" i="3" s="1"/>
  <c r="B148" i="3"/>
  <c r="F148" i="3" s="1"/>
  <c r="B149" i="3"/>
  <c r="F149" i="3" s="1"/>
  <c r="B150" i="3"/>
  <c r="F150" i="3" s="1"/>
  <c r="B151" i="3"/>
  <c r="F151" i="3" s="1"/>
  <c r="B152" i="3"/>
  <c r="F152" i="3" s="1"/>
  <c r="B153" i="3"/>
  <c r="F153" i="3" s="1"/>
  <c r="B154" i="3"/>
  <c r="F154" i="3" s="1"/>
  <c r="B155" i="3"/>
  <c r="F155" i="3" s="1"/>
  <c r="B156" i="3"/>
  <c r="F156" i="3" s="1"/>
  <c r="B157" i="3"/>
  <c r="F157" i="3" s="1"/>
  <c r="B158" i="3"/>
  <c r="F158" i="3" s="1"/>
  <c r="B159" i="3"/>
  <c r="F159" i="3" s="1"/>
  <c r="B160" i="3"/>
  <c r="F160" i="3" s="1"/>
  <c r="B161" i="3"/>
  <c r="F161" i="3" s="1"/>
  <c r="B162" i="3"/>
  <c r="F162" i="3" s="1"/>
  <c r="B163" i="3"/>
  <c r="F163" i="3" s="1"/>
  <c r="B164" i="3"/>
  <c r="F164" i="3" s="1"/>
  <c r="B165" i="3"/>
  <c r="F165" i="3" s="1"/>
  <c r="B166" i="3"/>
  <c r="F166" i="3" s="1"/>
  <c r="B167" i="3"/>
  <c r="F167" i="3" s="1"/>
  <c r="B168" i="3"/>
  <c r="F168" i="3" s="1"/>
  <c r="B169" i="3"/>
  <c r="F169" i="3" s="1"/>
  <c r="B170" i="3"/>
  <c r="F170" i="3" s="1"/>
  <c r="B171" i="3"/>
  <c r="F171" i="3" s="1"/>
  <c r="B172" i="3"/>
  <c r="F172" i="3" s="1"/>
  <c r="B173" i="3"/>
  <c r="F173" i="3" s="1"/>
  <c r="B174" i="3"/>
  <c r="F174" i="3" s="1"/>
  <c r="B175" i="3"/>
  <c r="F175" i="3" s="1"/>
  <c r="B176" i="3"/>
  <c r="F176" i="3" s="1"/>
  <c r="B177" i="3"/>
  <c r="F177" i="3" s="1"/>
  <c r="B178" i="3"/>
  <c r="F178" i="3" s="1"/>
  <c r="B179" i="3"/>
  <c r="F179" i="3" s="1"/>
  <c r="B180" i="3"/>
  <c r="F180" i="3" s="1"/>
  <c r="B181" i="3"/>
  <c r="F181" i="3" s="1"/>
  <c r="B182" i="3"/>
  <c r="F182" i="3" s="1"/>
  <c r="B183" i="3"/>
  <c r="F183" i="3" s="1"/>
  <c r="B184" i="3"/>
  <c r="F184" i="3" s="1"/>
  <c r="B185" i="3"/>
  <c r="F185" i="3" s="1"/>
  <c r="B186" i="3"/>
  <c r="F186" i="3" s="1"/>
  <c r="B187" i="3"/>
  <c r="F187" i="3" s="1"/>
  <c r="B188" i="3"/>
  <c r="F188" i="3" s="1"/>
  <c r="B189" i="3"/>
  <c r="F189" i="3" s="1"/>
  <c r="B190" i="3"/>
  <c r="F190" i="3" s="1"/>
  <c r="B191" i="3"/>
  <c r="F191" i="3" s="1"/>
  <c r="B192" i="3"/>
  <c r="F192" i="3" s="1"/>
  <c r="B193" i="3"/>
  <c r="F193" i="3" s="1"/>
  <c r="B194" i="3"/>
  <c r="F194" i="3" s="1"/>
  <c r="B195" i="3"/>
  <c r="F195" i="3" s="1"/>
  <c r="B196" i="3"/>
  <c r="F196" i="3" s="1"/>
  <c r="B197" i="3"/>
  <c r="F197" i="3" s="1"/>
  <c r="B198" i="3"/>
  <c r="F198" i="3" s="1"/>
  <c r="B199" i="3"/>
  <c r="F199" i="3" s="1"/>
  <c r="B200" i="3"/>
  <c r="F200" i="3" s="1"/>
  <c r="B201" i="3"/>
  <c r="F201" i="3" s="1"/>
  <c r="B202" i="3"/>
  <c r="F202" i="3" s="1"/>
  <c r="B203" i="3"/>
  <c r="F203" i="3" s="1"/>
  <c r="B204" i="3"/>
  <c r="F204" i="3" s="1"/>
  <c r="B205" i="3"/>
  <c r="F205" i="3" s="1"/>
  <c r="B206" i="3"/>
  <c r="F206" i="3" s="1"/>
  <c r="B207" i="3"/>
  <c r="F207" i="3" s="1"/>
  <c r="B208" i="3"/>
  <c r="F208" i="3" s="1"/>
  <c r="B209" i="3"/>
  <c r="F209" i="3" s="1"/>
  <c r="B210" i="3"/>
  <c r="F210" i="3" s="1"/>
  <c r="B211" i="3"/>
  <c r="F211" i="3" s="1"/>
  <c r="B212" i="3"/>
  <c r="F212" i="3" s="1"/>
  <c r="B213" i="3"/>
  <c r="F213" i="3" s="1"/>
  <c r="B214" i="3"/>
  <c r="F214" i="3" s="1"/>
  <c r="B215" i="3"/>
  <c r="F215" i="3" s="1"/>
  <c r="B216" i="3"/>
  <c r="F216" i="3" s="1"/>
  <c r="B217" i="3"/>
  <c r="F217" i="3" s="1"/>
  <c r="B218" i="3"/>
  <c r="F218" i="3" s="1"/>
  <c r="B219" i="3"/>
  <c r="F219" i="3" s="1"/>
  <c r="B220" i="3"/>
  <c r="F220" i="3" s="1"/>
  <c r="B221" i="3"/>
  <c r="F221" i="3" s="1"/>
  <c r="B222" i="3"/>
  <c r="F222" i="3" s="1"/>
  <c r="B223" i="3"/>
  <c r="F223" i="3" s="1"/>
  <c r="B224" i="3"/>
  <c r="F224" i="3" s="1"/>
  <c r="B225" i="3"/>
  <c r="F225" i="3" s="1"/>
  <c r="B226" i="3"/>
  <c r="F226" i="3" s="1"/>
  <c r="B227" i="3"/>
  <c r="F227" i="3" s="1"/>
  <c r="B228" i="3"/>
  <c r="F228" i="3" s="1"/>
  <c r="B229" i="3"/>
  <c r="F229" i="3" s="1"/>
  <c r="B230" i="3"/>
  <c r="F230" i="3" s="1"/>
  <c r="B231" i="3"/>
  <c r="F231" i="3" s="1"/>
  <c r="B232" i="3"/>
  <c r="F232" i="3" s="1"/>
  <c r="B233" i="3"/>
  <c r="F233" i="3" s="1"/>
  <c r="B234" i="3"/>
  <c r="F234" i="3" s="1"/>
  <c r="B235" i="3"/>
  <c r="F235" i="3" s="1"/>
  <c r="B236" i="3"/>
  <c r="F236" i="3" s="1"/>
  <c r="B237" i="3"/>
  <c r="F237" i="3" s="1"/>
  <c r="B238" i="3"/>
  <c r="F238" i="3" s="1"/>
  <c r="B239" i="3"/>
  <c r="F239" i="3" s="1"/>
  <c r="B240" i="3"/>
  <c r="F240" i="3" s="1"/>
  <c r="B241" i="3"/>
  <c r="F241" i="3" s="1"/>
  <c r="B242" i="3"/>
  <c r="F242" i="3" s="1"/>
  <c r="B243" i="3"/>
  <c r="F243" i="3" s="1"/>
  <c r="B244" i="3"/>
  <c r="F244" i="3" s="1"/>
  <c r="B245" i="3"/>
  <c r="F245" i="3" s="1"/>
  <c r="B246" i="3"/>
  <c r="F246" i="3" s="1"/>
  <c r="B247" i="3"/>
  <c r="F247" i="3" s="1"/>
  <c r="B248" i="3"/>
  <c r="F248" i="3" s="1"/>
  <c r="B249" i="3"/>
  <c r="F249" i="3" s="1"/>
  <c r="B250" i="3"/>
  <c r="F250" i="3" s="1"/>
  <c r="B251" i="3"/>
  <c r="F251" i="3" s="1"/>
  <c r="B252" i="3"/>
  <c r="F252" i="3" s="1"/>
  <c r="B253" i="3"/>
  <c r="F253" i="3" s="1"/>
  <c r="B254" i="3"/>
  <c r="F254" i="3" s="1"/>
  <c r="B255" i="3"/>
  <c r="F255" i="3" s="1"/>
  <c r="B256" i="3"/>
  <c r="F256" i="3" s="1"/>
  <c r="B257" i="3"/>
  <c r="F257" i="3" s="1"/>
  <c r="B258" i="3"/>
  <c r="F258" i="3" s="1"/>
  <c r="B259" i="3"/>
  <c r="F259" i="3" s="1"/>
  <c r="B260" i="3"/>
  <c r="F260" i="3" s="1"/>
  <c r="B261" i="3"/>
  <c r="F261" i="3" s="1"/>
  <c r="B262" i="3"/>
  <c r="F262" i="3" s="1"/>
  <c r="B263" i="3"/>
  <c r="F263" i="3" s="1"/>
  <c r="B264" i="3"/>
  <c r="F264" i="3" s="1"/>
  <c r="B265" i="3"/>
  <c r="F265" i="3" s="1"/>
  <c r="B266" i="3"/>
  <c r="F266" i="3" s="1"/>
  <c r="B267" i="3"/>
  <c r="F267" i="3" s="1"/>
  <c r="B268" i="3"/>
  <c r="F268" i="3" s="1"/>
  <c r="B269" i="3"/>
  <c r="F269" i="3" s="1"/>
  <c r="B270" i="3"/>
  <c r="F270" i="3" s="1"/>
  <c r="B271" i="3"/>
  <c r="F271" i="3" s="1"/>
  <c r="B272" i="3"/>
  <c r="F272" i="3" s="1"/>
  <c r="B273" i="3"/>
  <c r="F273" i="3" s="1"/>
  <c r="B274" i="3"/>
  <c r="F274" i="3" s="1"/>
  <c r="B275" i="3"/>
  <c r="F275" i="3" s="1"/>
  <c r="B276" i="3"/>
  <c r="F276" i="3" s="1"/>
  <c r="B277" i="3"/>
  <c r="F277" i="3" s="1"/>
  <c r="B278" i="3"/>
  <c r="F278" i="3" s="1"/>
  <c r="B279" i="3"/>
  <c r="F279" i="3" s="1"/>
  <c r="B280" i="3"/>
  <c r="F280" i="3" s="1"/>
  <c r="B281" i="3"/>
  <c r="F281" i="3" s="1"/>
  <c r="B282" i="3"/>
  <c r="F282" i="3" s="1"/>
  <c r="B283" i="3"/>
  <c r="F283" i="3" s="1"/>
  <c r="B284" i="3"/>
  <c r="F284" i="3" s="1"/>
  <c r="B285" i="3"/>
  <c r="F285" i="3" s="1"/>
  <c r="B286" i="3"/>
  <c r="F286" i="3" s="1"/>
  <c r="B287" i="3"/>
  <c r="F287" i="3" s="1"/>
  <c r="B288" i="3"/>
  <c r="F288" i="3" s="1"/>
  <c r="B289" i="3"/>
  <c r="F289" i="3" s="1"/>
  <c r="B290" i="3"/>
  <c r="F290" i="3" s="1"/>
  <c r="B291" i="3"/>
  <c r="F291" i="3" s="1"/>
  <c r="B292" i="3"/>
  <c r="F292" i="3" s="1"/>
  <c r="B293" i="3"/>
  <c r="F293" i="3" s="1"/>
  <c r="B294" i="3"/>
  <c r="F294" i="3" s="1"/>
  <c r="B295" i="3"/>
  <c r="F295" i="3" s="1"/>
  <c r="B296" i="3"/>
  <c r="F296" i="3" s="1"/>
  <c r="B297" i="3"/>
  <c r="F297" i="3" s="1"/>
  <c r="B298" i="3"/>
  <c r="F298" i="3" s="1"/>
  <c r="B299" i="3"/>
  <c r="F299" i="3" s="1"/>
  <c r="B300" i="3"/>
  <c r="F300" i="3" s="1"/>
  <c r="B301" i="3"/>
  <c r="F301" i="3" s="1"/>
  <c r="B302" i="3"/>
  <c r="F302" i="3" s="1"/>
  <c r="B303" i="3"/>
  <c r="F303" i="3" s="1"/>
  <c r="B304" i="3"/>
  <c r="F304" i="3" s="1"/>
  <c r="B305" i="3"/>
  <c r="F305" i="3" s="1"/>
  <c r="B306" i="3"/>
  <c r="F306" i="3" s="1"/>
  <c r="B307" i="3"/>
  <c r="F307" i="3" s="1"/>
  <c r="B308" i="3"/>
  <c r="F308" i="3" s="1"/>
  <c r="B309" i="3"/>
  <c r="F309" i="3" s="1"/>
  <c r="B310" i="3"/>
  <c r="F310" i="3" s="1"/>
  <c r="B311" i="3"/>
  <c r="F311" i="3" s="1"/>
  <c r="B312" i="3"/>
  <c r="F312" i="3" s="1"/>
  <c r="B313" i="3"/>
  <c r="F313" i="3" s="1"/>
  <c r="B314" i="3"/>
  <c r="F314" i="3" s="1"/>
  <c r="B315" i="3"/>
  <c r="F315" i="3" s="1"/>
  <c r="B316" i="3"/>
  <c r="F316" i="3" s="1"/>
  <c r="B317" i="3"/>
  <c r="F317" i="3" s="1"/>
  <c r="B318" i="3"/>
  <c r="F318" i="3" s="1"/>
  <c r="B319" i="3"/>
  <c r="F319" i="3" s="1"/>
  <c r="B320" i="3"/>
  <c r="F320" i="3" s="1"/>
  <c r="B321" i="3"/>
  <c r="F321" i="3" s="1"/>
  <c r="B322" i="3"/>
  <c r="F322" i="3" s="1"/>
  <c r="B323" i="3"/>
  <c r="F323" i="3" s="1"/>
  <c r="B324" i="3"/>
  <c r="F324" i="3" s="1"/>
  <c r="B325" i="3"/>
  <c r="F325" i="3" s="1"/>
  <c r="B326" i="3"/>
  <c r="F326" i="3" s="1"/>
  <c r="B327" i="3"/>
  <c r="F327" i="3" s="1"/>
  <c r="B328" i="3"/>
  <c r="F328" i="3" s="1"/>
  <c r="B329" i="3"/>
  <c r="F329" i="3" s="1"/>
  <c r="B330" i="3"/>
  <c r="F330" i="3" s="1"/>
  <c r="B331" i="3"/>
  <c r="F331" i="3" s="1"/>
  <c r="B332" i="3"/>
  <c r="F332" i="3" s="1"/>
  <c r="B333" i="3"/>
  <c r="F333" i="3" s="1"/>
  <c r="B334" i="3"/>
  <c r="F334" i="3" s="1"/>
  <c r="B335" i="3"/>
  <c r="F335" i="3" s="1"/>
  <c r="B336" i="3"/>
  <c r="F336" i="3" s="1"/>
  <c r="B337" i="3"/>
  <c r="F337" i="3" s="1"/>
  <c r="B338" i="3"/>
  <c r="F338" i="3" s="1"/>
  <c r="B339" i="3"/>
  <c r="F339" i="3" s="1"/>
  <c r="B340" i="3"/>
  <c r="F340" i="3" s="1"/>
  <c r="B341" i="3"/>
  <c r="F341" i="3" s="1"/>
  <c r="B342" i="3"/>
  <c r="F342" i="3" s="1"/>
  <c r="B343" i="3"/>
  <c r="F343" i="3" s="1"/>
  <c r="B344" i="3"/>
  <c r="F344" i="3" s="1"/>
  <c r="B345" i="3"/>
  <c r="F345" i="3" s="1"/>
  <c r="B346" i="3"/>
  <c r="F346" i="3" s="1"/>
  <c r="B347" i="3"/>
  <c r="F347" i="3" s="1"/>
  <c r="B348" i="3"/>
  <c r="F348" i="3" s="1"/>
  <c r="B349" i="3"/>
  <c r="F349" i="3" s="1"/>
  <c r="B350" i="3"/>
  <c r="F350" i="3" s="1"/>
  <c r="B351" i="3"/>
  <c r="F351" i="3" s="1"/>
  <c r="B352" i="3"/>
  <c r="F352" i="3" s="1"/>
  <c r="B353" i="3"/>
  <c r="F353" i="3" s="1"/>
  <c r="B354" i="3"/>
  <c r="F354" i="3" s="1"/>
  <c r="B355" i="3"/>
  <c r="F355" i="3" s="1"/>
  <c r="B356" i="3"/>
  <c r="F356" i="3" s="1"/>
  <c r="B357" i="3"/>
  <c r="F357" i="3" s="1"/>
  <c r="B358" i="3"/>
  <c r="F358" i="3" s="1"/>
  <c r="B359" i="3"/>
  <c r="F359" i="3" s="1"/>
  <c r="B360" i="3"/>
  <c r="F360" i="3" s="1"/>
  <c r="B361" i="3"/>
  <c r="F361" i="3" s="1"/>
  <c r="B362" i="3"/>
  <c r="F362" i="3" s="1"/>
  <c r="B363" i="3"/>
  <c r="F363" i="3" s="1"/>
  <c r="B364" i="3"/>
  <c r="F364" i="3" s="1"/>
  <c r="B365" i="3"/>
  <c r="F365" i="3" s="1"/>
  <c r="B366" i="3"/>
  <c r="F366" i="3" s="1"/>
  <c r="B367" i="3"/>
  <c r="F367" i="3" s="1"/>
  <c r="B368" i="3"/>
  <c r="F368" i="3" s="1"/>
  <c r="B369" i="3"/>
  <c r="F369" i="3" s="1"/>
  <c r="B370" i="3"/>
  <c r="F370" i="3" s="1"/>
  <c r="B371" i="3"/>
  <c r="F371" i="3" s="1"/>
  <c r="B372" i="3"/>
  <c r="F372" i="3" s="1"/>
  <c r="B373" i="3"/>
  <c r="F373" i="3" s="1"/>
  <c r="B374" i="3"/>
  <c r="F374" i="3" s="1"/>
  <c r="B375" i="3"/>
  <c r="F375" i="3" s="1"/>
  <c r="B376" i="3"/>
  <c r="F376" i="3" s="1"/>
  <c r="B377" i="3"/>
  <c r="F377" i="3" s="1"/>
  <c r="B378" i="3"/>
  <c r="F378" i="3" s="1"/>
  <c r="B379" i="3"/>
  <c r="F379" i="3" s="1"/>
  <c r="B380" i="3"/>
  <c r="F380" i="3" s="1"/>
  <c r="B381" i="3"/>
  <c r="F381" i="3" s="1"/>
  <c r="B382" i="3"/>
  <c r="F382" i="3" s="1"/>
  <c r="B383" i="3"/>
  <c r="F383" i="3" s="1"/>
  <c r="B384" i="3"/>
  <c r="F384" i="3" s="1"/>
  <c r="B385" i="3"/>
  <c r="F385" i="3" s="1"/>
  <c r="B386" i="3"/>
  <c r="F386" i="3" s="1"/>
  <c r="B387" i="3"/>
  <c r="F387" i="3" s="1"/>
  <c r="B388" i="3"/>
  <c r="F388" i="3" s="1"/>
  <c r="B389" i="3"/>
  <c r="F389" i="3" s="1"/>
  <c r="B390" i="3"/>
  <c r="F390" i="3" s="1"/>
  <c r="B391" i="3"/>
  <c r="F391" i="3" s="1"/>
  <c r="B392" i="3"/>
  <c r="F392" i="3" s="1"/>
  <c r="B393" i="3"/>
  <c r="F393" i="3" s="1"/>
  <c r="B394" i="3"/>
  <c r="F394" i="3" s="1"/>
  <c r="B395" i="3"/>
  <c r="F395" i="3" s="1"/>
  <c r="B396" i="3"/>
  <c r="F396" i="3" s="1"/>
  <c r="B397" i="3"/>
  <c r="F397" i="3" s="1"/>
  <c r="B398" i="3"/>
  <c r="F398" i="3" s="1"/>
  <c r="B399" i="3"/>
  <c r="F399" i="3" s="1"/>
  <c r="B400" i="3"/>
  <c r="F400" i="3" s="1"/>
  <c r="B401" i="3"/>
  <c r="F401" i="3" s="1"/>
  <c r="B402" i="3"/>
  <c r="F402" i="3" s="1"/>
  <c r="B403" i="3"/>
  <c r="F403" i="3" s="1"/>
  <c r="B404" i="3"/>
  <c r="F404" i="3" s="1"/>
  <c r="B405" i="3"/>
  <c r="F405" i="3" s="1"/>
  <c r="B406" i="3"/>
  <c r="F406" i="3" s="1"/>
  <c r="B407" i="3"/>
  <c r="F407" i="3" s="1"/>
  <c r="B408" i="3"/>
  <c r="F408" i="3" s="1"/>
  <c r="B409" i="3"/>
  <c r="F409" i="3" s="1"/>
  <c r="B410" i="3"/>
  <c r="F410" i="3" s="1"/>
  <c r="B411" i="3"/>
  <c r="F411" i="3" s="1"/>
  <c r="B412" i="3"/>
  <c r="F412" i="3" s="1"/>
  <c r="B413" i="3"/>
  <c r="F413" i="3" s="1"/>
  <c r="B414" i="3"/>
  <c r="F414" i="3" s="1"/>
  <c r="B415" i="3"/>
  <c r="F415" i="3" s="1"/>
  <c r="B416" i="3"/>
  <c r="F416" i="3" s="1"/>
  <c r="B417" i="3"/>
  <c r="F417" i="3" s="1"/>
  <c r="B418" i="3"/>
  <c r="F418" i="3" s="1"/>
  <c r="B419" i="3"/>
  <c r="F419" i="3" s="1"/>
  <c r="B420" i="3"/>
  <c r="F420" i="3" s="1"/>
  <c r="B421" i="3"/>
  <c r="F421" i="3" s="1"/>
  <c r="B422" i="3"/>
  <c r="F422" i="3" s="1"/>
  <c r="B423" i="3"/>
  <c r="F423" i="3" s="1"/>
  <c r="B424" i="3"/>
  <c r="F424" i="3" s="1"/>
  <c r="B425" i="3"/>
  <c r="F425" i="3" s="1"/>
  <c r="B426" i="3"/>
  <c r="F426" i="3" s="1"/>
  <c r="B427" i="3"/>
  <c r="F427" i="3" s="1"/>
  <c r="B428" i="3"/>
  <c r="F428" i="3" s="1"/>
  <c r="B429" i="3"/>
  <c r="F429" i="3" s="1"/>
  <c r="B430" i="3"/>
  <c r="F430" i="3" s="1"/>
  <c r="B431" i="3"/>
  <c r="F431" i="3" s="1"/>
  <c r="B432" i="3"/>
  <c r="F432" i="3" s="1"/>
  <c r="B433" i="3"/>
  <c r="F433" i="3" s="1"/>
  <c r="B434" i="3"/>
  <c r="F434" i="3" s="1"/>
  <c r="B435" i="3"/>
  <c r="F435" i="3" s="1"/>
  <c r="B436" i="3"/>
  <c r="F436" i="3" s="1"/>
  <c r="B437" i="3"/>
  <c r="F437" i="3" s="1"/>
  <c r="B438" i="3"/>
  <c r="F438" i="3" s="1"/>
  <c r="B439" i="3"/>
  <c r="F439" i="3" s="1"/>
  <c r="B440" i="3"/>
  <c r="F440" i="3" s="1"/>
  <c r="B441" i="3"/>
  <c r="F441" i="3" s="1"/>
  <c r="B442" i="3"/>
  <c r="F442" i="3" s="1"/>
  <c r="B443" i="3"/>
  <c r="F443" i="3" s="1"/>
  <c r="B444" i="3"/>
  <c r="F444" i="3" s="1"/>
  <c r="B445" i="3"/>
  <c r="F445" i="3" s="1"/>
  <c r="B446" i="3"/>
  <c r="F446" i="3" s="1"/>
  <c r="B447" i="3"/>
  <c r="F447" i="3" s="1"/>
  <c r="B448" i="3"/>
  <c r="F448" i="3" s="1"/>
  <c r="B449" i="3"/>
  <c r="F449" i="3" s="1"/>
  <c r="B450" i="3"/>
  <c r="F450" i="3" s="1"/>
  <c r="B451" i="3"/>
  <c r="F451" i="3" s="1"/>
  <c r="B452" i="3"/>
  <c r="F452" i="3" s="1"/>
  <c r="B453" i="3"/>
  <c r="F453" i="3" s="1"/>
  <c r="B454" i="3"/>
  <c r="F454" i="3" s="1"/>
  <c r="B455" i="3"/>
  <c r="F455" i="3" s="1"/>
  <c r="B456" i="3"/>
  <c r="F456" i="3" s="1"/>
  <c r="B457" i="3"/>
  <c r="F457" i="3" s="1"/>
  <c r="B458" i="3"/>
  <c r="F458" i="3" s="1"/>
  <c r="B459" i="3"/>
  <c r="F459" i="3" s="1"/>
  <c r="B460" i="3"/>
  <c r="F460" i="3" s="1"/>
  <c r="B461" i="3"/>
  <c r="F461" i="3" s="1"/>
  <c r="B462" i="3"/>
  <c r="F462" i="3" s="1"/>
  <c r="B463" i="3"/>
  <c r="F463" i="3" s="1"/>
  <c r="B464" i="3"/>
  <c r="F464" i="3" s="1"/>
  <c r="B465" i="3"/>
  <c r="F465" i="3" s="1"/>
  <c r="B466" i="3"/>
  <c r="F466" i="3" s="1"/>
  <c r="B467" i="3"/>
  <c r="F467" i="3" s="1"/>
  <c r="B468" i="3"/>
  <c r="F468" i="3" s="1"/>
  <c r="B469" i="3"/>
  <c r="F469" i="3" s="1"/>
  <c r="B470" i="3"/>
  <c r="F470" i="3" s="1"/>
  <c r="B471" i="3"/>
  <c r="F471" i="3" s="1"/>
  <c r="B472" i="3"/>
  <c r="F472" i="3" s="1"/>
  <c r="B473" i="3"/>
  <c r="F473" i="3" s="1"/>
  <c r="B474" i="3"/>
  <c r="F474" i="3" s="1"/>
  <c r="B475" i="3"/>
  <c r="F475" i="3" s="1"/>
  <c r="B476" i="3"/>
  <c r="F476" i="3" s="1"/>
  <c r="B477" i="3"/>
  <c r="F477" i="3" s="1"/>
  <c r="B478" i="3"/>
  <c r="F478" i="3" s="1"/>
  <c r="B479" i="3"/>
  <c r="F479" i="3" s="1"/>
  <c r="B480" i="3"/>
  <c r="F480" i="3" s="1"/>
  <c r="B481" i="3"/>
  <c r="F481" i="3" s="1"/>
  <c r="B482" i="3"/>
  <c r="F482" i="3" s="1"/>
  <c r="B483" i="3"/>
  <c r="F483" i="3" s="1"/>
  <c r="B484" i="3"/>
  <c r="F484" i="3" s="1"/>
  <c r="B485" i="3"/>
  <c r="F485" i="3" s="1"/>
  <c r="B486" i="3"/>
  <c r="F486" i="3" s="1"/>
  <c r="B487" i="3"/>
  <c r="F487" i="3" s="1"/>
  <c r="B488" i="3"/>
  <c r="F488" i="3" s="1"/>
  <c r="B489" i="3"/>
  <c r="F489" i="3" s="1"/>
  <c r="B490" i="3"/>
  <c r="F490" i="3" s="1"/>
  <c r="B491" i="3"/>
  <c r="F491" i="3" s="1"/>
  <c r="B492" i="3"/>
  <c r="F492" i="3" s="1"/>
  <c r="B493" i="3"/>
  <c r="F493" i="3" s="1"/>
  <c r="B494" i="3"/>
  <c r="F494" i="3" s="1"/>
  <c r="B495" i="3"/>
  <c r="F495" i="3" s="1"/>
  <c r="B496" i="3"/>
  <c r="F496" i="3" s="1"/>
  <c r="B497" i="3"/>
  <c r="F497" i="3" s="1"/>
  <c r="B498" i="3"/>
  <c r="F498" i="3" s="1"/>
  <c r="B499" i="3"/>
  <c r="F499" i="3" s="1"/>
  <c r="B500" i="3"/>
  <c r="F500" i="3" s="1"/>
  <c r="B501" i="3"/>
  <c r="F501" i="3" s="1"/>
  <c r="B502" i="3"/>
  <c r="F502" i="3" s="1"/>
  <c r="B503" i="3"/>
  <c r="F503" i="3" s="1"/>
  <c r="B504" i="3"/>
  <c r="F504" i="3" s="1"/>
  <c r="B505" i="3"/>
  <c r="F505" i="3" s="1"/>
  <c r="B506" i="3"/>
  <c r="F506" i="3" s="1"/>
  <c r="B507" i="3"/>
  <c r="F507" i="3" s="1"/>
  <c r="B508" i="3"/>
  <c r="F508" i="3" s="1"/>
  <c r="B509" i="3"/>
  <c r="F509" i="3" s="1"/>
  <c r="B510" i="3"/>
  <c r="F510" i="3" s="1"/>
  <c r="B511" i="3"/>
  <c r="F511" i="3" s="1"/>
  <c r="B512" i="3"/>
  <c r="F512" i="3" s="1"/>
  <c r="B513" i="3"/>
  <c r="F513" i="3" s="1"/>
  <c r="B514" i="3"/>
  <c r="F514" i="3" s="1"/>
  <c r="B515" i="3"/>
  <c r="F515" i="3" s="1"/>
  <c r="B516" i="3"/>
  <c r="F516" i="3" s="1"/>
  <c r="B517" i="3"/>
  <c r="F517" i="3" s="1"/>
  <c r="B518" i="3"/>
  <c r="F518" i="3" s="1"/>
  <c r="B519" i="3"/>
  <c r="F519" i="3" s="1"/>
  <c r="B520" i="3"/>
  <c r="F520" i="3" s="1"/>
  <c r="B521" i="3"/>
  <c r="F521" i="3" s="1"/>
  <c r="B522" i="3"/>
  <c r="F522" i="3" s="1"/>
  <c r="B523" i="3"/>
  <c r="F523" i="3" s="1"/>
  <c r="B524" i="3"/>
  <c r="F524" i="3" s="1"/>
  <c r="B525" i="3"/>
  <c r="F525" i="3" s="1"/>
  <c r="B526" i="3"/>
  <c r="F526" i="3" s="1"/>
  <c r="B527" i="3"/>
  <c r="F527" i="3" s="1"/>
  <c r="B528" i="3"/>
  <c r="F528" i="3" s="1"/>
  <c r="B529" i="3"/>
  <c r="F529" i="3" s="1"/>
  <c r="B530" i="3"/>
  <c r="F530" i="3" s="1"/>
  <c r="B531" i="3"/>
  <c r="F531" i="3" s="1"/>
  <c r="B532" i="3"/>
  <c r="F532" i="3" s="1"/>
  <c r="B533" i="3"/>
  <c r="F533" i="3" s="1"/>
  <c r="B534" i="3"/>
  <c r="F534" i="3" s="1"/>
  <c r="B535" i="3"/>
  <c r="F535" i="3" s="1"/>
  <c r="B536" i="3"/>
  <c r="F536" i="3" s="1"/>
  <c r="B537" i="3"/>
  <c r="F537" i="3" s="1"/>
  <c r="B538" i="3"/>
  <c r="F538" i="3" s="1"/>
  <c r="B539" i="3"/>
  <c r="F539" i="3" s="1"/>
  <c r="B540" i="3"/>
  <c r="F540" i="3" s="1"/>
  <c r="B541" i="3"/>
  <c r="F541" i="3" s="1"/>
  <c r="B542" i="3"/>
  <c r="F542" i="3" s="1"/>
  <c r="B543" i="3"/>
  <c r="F543" i="3" s="1"/>
  <c r="B544" i="3"/>
  <c r="F544" i="3" s="1"/>
  <c r="B545" i="3"/>
  <c r="F545" i="3" s="1"/>
  <c r="B546" i="3"/>
  <c r="F546" i="3" s="1"/>
  <c r="B547" i="3"/>
  <c r="F547" i="3" s="1"/>
  <c r="B548" i="3"/>
  <c r="F548" i="3" s="1"/>
  <c r="B549" i="3"/>
  <c r="F549" i="3" s="1"/>
  <c r="B550" i="3"/>
  <c r="F550" i="3" s="1"/>
  <c r="B551" i="3"/>
  <c r="F551" i="3" s="1"/>
  <c r="B552" i="3"/>
  <c r="F552" i="3" s="1"/>
  <c r="B553" i="3"/>
  <c r="F553" i="3" s="1"/>
  <c r="B554" i="3"/>
  <c r="F554" i="3" s="1"/>
  <c r="B555" i="3"/>
  <c r="F555" i="3" s="1"/>
  <c r="B556" i="3"/>
  <c r="F556" i="3" s="1"/>
  <c r="B557" i="3"/>
  <c r="F557" i="3" s="1"/>
  <c r="B558" i="3"/>
  <c r="F558" i="3" s="1"/>
  <c r="B559" i="3"/>
  <c r="F559" i="3" s="1"/>
  <c r="B560" i="3"/>
  <c r="F560" i="3" s="1"/>
  <c r="B561" i="3"/>
  <c r="F561" i="3" s="1"/>
  <c r="B562" i="3"/>
  <c r="F562" i="3" s="1"/>
  <c r="B563" i="3"/>
  <c r="F563" i="3" s="1"/>
  <c r="B564" i="3"/>
  <c r="F564" i="3" s="1"/>
  <c r="B565" i="3"/>
  <c r="F565" i="3" s="1"/>
  <c r="B566" i="3"/>
  <c r="F566" i="3" s="1"/>
  <c r="B567" i="3"/>
  <c r="F567" i="3" s="1"/>
  <c r="B568" i="3"/>
  <c r="F568" i="3" s="1"/>
  <c r="B569" i="3"/>
  <c r="F569" i="3" s="1"/>
  <c r="B570" i="3"/>
  <c r="F570" i="3" s="1"/>
  <c r="B571" i="3"/>
  <c r="F571" i="3" s="1"/>
  <c r="B572" i="3"/>
  <c r="F572" i="3" s="1"/>
  <c r="B573" i="3"/>
  <c r="F573" i="3" s="1"/>
  <c r="B574" i="3"/>
  <c r="F574" i="3" s="1"/>
  <c r="B575" i="3"/>
  <c r="F575" i="3" s="1"/>
  <c r="B576" i="3"/>
  <c r="F576" i="3" s="1"/>
  <c r="B577" i="3"/>
  <c r="F577" i="3" s="1"/>
  <c r="B578" i="3"/>
  <c r="F578" i="3" s="1"/>
  <c r="B579" i="3"/>
  <c r="F579" i="3" s="1"/>
  <c r="B580" i="3"/>
  <c r="F580" i="3" s="1"/>
  <c r="B581" i="3"/>
  <c r="F581" i="3" s="1"/>
  <c r="B582" i="3"/>
  <c r="F582" i="3" s="1"/>
  <c r="B583" i="3"/>
  <c r="F583" i="3" s="1"/>
  <c r="B584" i="3"/>
  <c r="F584" i="3" s="1"/>
  <c r="B585" i="3"/>
  <c r="F585" i="3" s="1"/>
  <c r="B586" i="3"/>
  <c r="F586" i="3" s="1"/>
  <c r="B587" i="3"/>
  <c r="F587" i="3" s="1"/>
  <c r="B588" i="3"/>
  <c r="F588" i="3" s="1"/>
  <c r="B589" i="3"/>
  <c r="F589" i="3" s="1"/>
  <c r="B590" i="3"/>
  <c r="F590" i="3" s="1"/>
  <c r="B591" i="3"/>
  <c r="F591" i="3" s="1"/>
  <c r="B592" i="3"/>
  <c r="F592" i="3" s="1"/>
  <c r="B593" i="3"/>
  <c r="F593" i="3" s="1"/>
  <c r="B594" i="3"/>
  <c r="F594" i="3" s="1"/>
  <c r="B595" i="3"/>
  <c r="F595" i="3" s="1"/>
  <c r="B596" i="3"/>
  <c r="F596" i="3" s="1"/>
  <c r="B597" i="3"/>
  <c r="F597" i="3" s="1"/>
  <c r="B598" i="3"/>
  <c r="F598" i="3" s="1"/>
  <c r="B599" i="3"/>
  <c r="F599" i="3" s="1"/>
  <c r="B600" i="3"/>
  <c r="F600" i="3" s="1"/>
  <c r="B601" i="3"/>
  <c r="F601" i="3" s="1"/>
  <c r="B602" i="3"/>
  <c r="F602" i="3" s="1"/>
  <c r="B603" i="3"/>
  <c r="F603" i="3" s="1"/>
  <c r="B604" i="3"/>
  <c r="F604" i="3" s="1"/>
  <c r="B605" i="3"/>
  <c r="F605" i="3" s="1"/>
  <c r="B606" i="3"/>
  <c r="F606" i="3" s="1"/>
  <c r="B607" i="3"/>
  <c r="F607" i="3" s="1"/>
  <c r="B608" i="3"/>
  <c r="F608" i="3" s="1"/>
  <c r="B609" i="3"/>
  <c r="F609" i="3" s="1"/>
  <c r="B610" i="3"/>
  <c r="F610" i="3" s="1"/>
  <c r="B611" i="3"/>
  <c r="F611" i="3" s="1"/>
  <c r="B612" i="3"/>
  <c r="F612" i="3" s="1"/>
  <c r="B613" i="3"/>
  <c r="F613" i="3" s="1"/>
  <c r="B614" i="3"/>
  <c r="F614" i="3" s="1"/>
  <c r="B615" i="3"/>
  <c r="F615" i="3" s="1"/>
  <c r="B616" i="3"/>
  <c r="F616" i="3" s="1"/>
  <c r="B617" i="3"/>
  <c r="F617" i="3" s="1"/>
  <c r="B618" i="3"/>
  <c r="F618" i="3" s="1"/>
  <c r="B619" i="3"/>
  <c r="F619" i="3" s="1"/>
  <c r="B620" i="3"/>
  <c r="F620" i="3" s="1"/>
  <c r="B621" i="3"/>
  <c r="F621" i="3" s="1"/>
  <c r="B622" i="3"/>
  <c r="F622" i="3" s="1"/>
  <c r="B623" i="3"/>
  <c r="F623" i="3" s="1"/>
  <c r="B624" i="3"/>
  <c r="F624" i="3" s="1"/>
  <c r="B625" i="3"/>
  <c r="F625" i="3" s="1"/>
  <c r="B626" i="3"/>
  <c r="F626" i="3" s="1"/>
  <c r="B627" i="3"/>
  <c r="F627" i="3" s="1"/>
  <c r="B628" i="3"/>
  <c r="F628" i="3" s="1"/>
  <c r="B629" i="3"/>
  <c r="F629" i="3" s="1"/>
  <c r="B630" i="3"/>
  <c r="F630" i="3" s="1"/>
  <c r="B631" i="3"/>
  <c r="F631" i="3" s="1"/>
  <c r="B632" i="3"/>
  <c r="F632" i="3" s="1"/>
  <c r="B633" i="3"/>
  <c r="F633" i="3" s="1"/>
  <c r="B634" i="3"/>
  <c r="F634" i="3" s="1"/>
  <c r="B635" i="3"/>
  <c r="F635" i="3" s="1"/>
  <c r="B636" i="3"/>
  <c r="F636" i="3" s="1"/>
  <c r="B637" i="3"/>
  <c r="F637" i="3" s="1"/>
  <c r="B638" i="3"/>
  <c r="F638" i="3" s="1"/>
  <c r="B639" i="3"/>
  <c r="F639" i="3" s="1"/>
  <c r="B640" i="3"/>
  <c r="F640" i="3" s="1"/>
  <c r="B641" i="3"/>
  <c r="F641" i="3" s="1"/>
  <c r="B642" i="3"/>
  <c r="F642" i="3" s="1"/>
  <c r="B643" i="3"/>
  <c r="F643" i="3" s="1"/>
  <c r="B644" i="3"/>
  <c r="F644" i="3" s="1"/>
  <c r="B645" i="3"/>
  <c r="F645" i="3" s="1"/>
  <c r="B646" i="3"/>
  <c r="F646" i="3" s="1"/>
  <c r="B647" i="3"/>
  <c r="F647" i="3" s="1"/>
  <c r="B648" i="3"/>
  <c r="F648" i="3" s="1"/>
  <c r="B649" i="3"/>
  <c r="F649" i="3" s="1"/>
  <c r="B650" i="3"/>
  <c r="F650" i="3" s="1"/>
  <c r="B651" i="3"/>
  <c r="F651" i="3" s="1"/>
  <c r="B652" i="3"/>
  <c r="F652" i="3" s="1"/>
  <c r="B653" i="3"/>
  <c r="F653" i="3" s="1"/>
  <c r="B654" i="3"/>
  <c r="F654" i="3" s="1"/>
  <c r="B655" i="3"/>
  <c r="F655" i="3" s="1"/>
  <c r="B656" i="3"/>
  <c r="F656" i="3" s="1"/>
  <c r="B657" i="3"/>
  <c r="F657" i="3" s="1"/>
  <c r="B658" i="3"/>
  <c r="F658" i="3" s="1"/>
  <c r="B659" i="3"/>
  <c r="F659" i="3" s="1"/>
  <c r="B660" i="3"/>
  <c r="F660" i="3" s="1"/>
  <c r="B661" i="3"/>
  <c r="F661" i="3" s="1"/>
  <c r="B662" i="3"/>
  <c r="F662" i="3" s="1"/>
  <c r="B663" i="3"/>
  <c r="F663" i="3" s="1"/>
  <c r="B664" i="3"/>
  <c r="F664" i="3" s="1"/>
  <c r="B665" i="3"/>
  <c r="F665" i="3" s="1"/>
  <c r="B666" i="3"/>
  <c r="F666" i="3" s="1"/>
  <c r="B667" i="3"/>
  <c r="F667" i="3" s="1"/>
  <c r="B668" i="3"/>
  <c r="F668" i="3" s="1"/>
  <c r="B669" i="3"/>
  <c r="F669" i="3" s="1"/>
  <c r="B670" i="3"/>
  <c r="F670" i="3" s="1"/>
  <c r="B671" i="3"/>
  <c r="F671" i="3" s="1"/>
  <c r="B672" i="3"/>
  <c r="F672" i="3" s="1"/>
  <c r="B673" i="3"/>
  <c r="F673" i="3" s="1"/>
  <c r="B674" i="3"/>
  <c r="F674" i="3" s="1"/>
  <c r="B675" i="3"/>
  <c r="F675" i="3" s="1"/>
  <c r="B676" i="3"/>
  <c r="F676" i="3" s="1"/>
  <c r="B677" i="3"/>
  <c r="F677" i="3" s="1"/>
  <c r="B678" i="3"/>
  <c r="F678" i="3" s="1"/>
  <c r="B679" i="3"/>
  <c r="F679" i="3" s="1"/>
  <c r="B680" i="3"/>
  <c r="F680" i="3" s="1"/>
  <c r="B681" i="3"/>
  <c r="F681" i="3" s="1"/>
  <c r="B682" i="3"/>
  <c r="F682" i="3" s="1"/>
  <c r="B683" i="3"/>
  <c r="F683" i="3" s="1"/>
  <c r="B684" i="3"/>
  <c r="F684" i="3" s="1"/>
  <c r="B685" i="3"/>
  <c r="F685" i="3" s="1"/>
  <c r="B686" i="3"/>
  <c r="F686" i="3" s="1"/>
  <c r="B687" i="3"/>
  <c r="F687" i="3" s="1"/>
  <c r="B688" i="3"/>
  <c r="F688" i="3" s="1"/>
  <c r="B689" i="3"/>
  <c r="F689" i="3" s="1"/>
  <c r="B690" i="3"/>
  <c r="F690" i="3" s="1"/>
  <c r="B691" i="3"/>
  <c r="F691" i="3" s="1"/>
  <c r="B692" i="3"/>
  <c r="F692" i="3" s="1"/>
  <c r="B693" i="3"/>
  <c r="F693" i="3" s="1"/>
  <c r="B694" i="3"/>
  <c r="F694" i="3" s="1"/>
  <c r="B695" i="3"/>
  <c r="F695" i="3" s="1"/>
  <c r="B696" i="3"/>
  <c r="F696" i="3" s="1"/>
  <c r="B697" i="3"/>
  <c r="F697" i="3" s="1"/>
  <c r="B698" i="3"/>
  <c r="F698" i="3" s="1"/>
  <c r="B699" i="3"/>
  <c r="F699" i="3" s="1"/>
  <c r="B700" i="3"/>
  <c r="F700" i="3" s="1"/>
  <c r="B701" i="3"/>
  <c r="F701" i="3" s="1"/>
  <c r="B702" i="3"/>
  <c r="F702" i="3" s="1"/>
  <c r="B703" i="3"/>
  <c r="F703" i="3" s="1"/>
  <c r="B704" i="3"/>
  <c r="F704" i="3" s="1"/>
  <c r="B705" i="3"/>
  <c r="F705" i="3" s="1"/>
  <c r="B706" i="3"/>
  <c r="F706" i="3" s="1"/>
  <c r="B707" i="3"/>
  <c r="F707" i="3" s="1"/>
  <c r="B708" i="3"/>
  <c r="F708" i="3" s="1"/>
  <c r="B709" i="3"/>
  <c r="F709" i="3" s="1"/>
  <c r="B710" i="3"/>
  <c r="F710" i="3" s="1"/>
  <c r="B711" i="3"/>
  <c r="F711" i="3" s="1"/>
  <c r="B712" i="3"/>
  <c r="F712" i="3" s="1"/>
  <c r="B713" i="3"/>
  <c r="F713" i="3" s="1"/>
  <c r="B714" i="3"/>
  <c r="F714" i="3" s="1"/>
  <c r="B715" i="3"/>
  <c r="F715" i="3" s="1"/>
  <c r="B716" i="3"/>
  <c r="F716" i="3" s="1"/>
  <c r="B717" i="3"/>
  <c r="F717" i="3" s="1"/>
  <c r="B718" i="3"/>
  <c r="F718" i="3" s="1"/>
  <c r="B719" i="3"/>
  <c r="F719" i="3" s="1"/>
  <c r="B720" i="3"/>
  <c r="F720" i="3" s="1"/>
  <c r="B721" i="3"/>
  <c r="F721" i="3" s="1"/>
  <c r="B722" i="3"/>
  <c r="F722" i="3" s="1"/>
  <c r="B723" i="3"/>
  <c r="F723" i="3" s="1"/>
  <c r="B724" i="3"/>
  <c r="F724" i="3" s="1"/>
  <c r="B725" i="3"/>
  <c r="F725" i="3" s="1"/>
  <c r="B726" i="3"/>
  <c r="F726" i="3" s="1"/>
  <c r="B727" i="3"/>
  <c r="F727" i="3" s="1"/>
  <c r="B728" i="3"/>
  <c r="F728" i="3" s="1"/>
  <c r="B729" i="3"/>
  <c r="F729" i="3" s="1"/>
  <c r="B730" i="3"/>
  <c r="F730" i="3" s="1"/>
  <c r="B731" i="3"/>
  <c r="F731" i="3" s="1"/>
  <c r="B732" i="3"/>
  <c r="F732" i="3" s="1"/>
  <c r="B733" i="3"/>
  <c r="F733" i="3" s="1"/>
  <c r="B734" i="3"/>
  <c r="F734" i="3" s="1"/>
  <c r="B735" i="3"/>
  <c r="F735" i="3" s="1"/>
  <c r="B736" i="3"/>
  <c r="F736" i="3" s="1"/>
  <c r="B737" i="3"/>
  <c r="F737" i="3" s="1"/>
  <c r="B738" i="3"/>
  <c r="F738" i="3" s="1"/>
  <c r="B739" i="3"/>
  <c r="F739" i="3" s="1"/>
  <c r="B740" i="3"/>
  <c r="F740" i="3" s="1"/>
  <c r="B741" i="3"/>
  <c r="F741" i="3" s="1"/>
  <c r="B742" i="3"/>
  <c r="F742" i="3" s="1"/>
  <c r="B743" i="3"/>
  <c r="F743" i="3" s="1"/>
  <c r="B744" i="3"/>
  <c r="F744" i="3" s="1"/>
  <c r="B745" i="3"/>
  <c r="F745" i="3" s="1"/>
  <c r="B746" i="3"/>
  <c r="F746" i="3" s="1"/>
  <c r="B747" i="3"/>
  <c r="F747" i="3" s="1"/>
  <c r="B748" i="3"/>
  <c r="F748" i="3" s="1"/>
  <c r="B749" i="3"/>
  <c r="F749" i="3" s="1"/>
  <c r="B750" i="3"/>
  <c r="F750" i="3" s="1"/>
  <c r="B751" i="3"/>
  <c r="F751" i="3" s="1"/>
  <c r="B752" i="3"/>
  <c r="F752" i="3" s="1"/>
  <c r="B753" i="3"/>
  <c r="F753" i="3" s="1"/>
  <c r="B754" i="3"/>
  <c r="F754" i="3" s="1"/>
  <c r="B755" i="3"/>
  <c r="F755" i="3" s="1"/>
  <c r="B756" i="3"/>
  <c r="F756" i="3" s="1"/>
  <c r="B757" i="3"/>
  <c r="F757" i="3" s="1"/>
  <c r="B758" i="3"/>
  <c r="F758" i="3" s="1"/>
  <c r="B759" i="3"/>
  <c r="F759" i="3" s="1"/>
  <c r="B760" i="3"/>
  <c r="F760" i="3" s="1"/>
  <c r="B761" i="3"/>
  <c r="F761" i="3" s="1"/>
  <c r="B762" i="3"/>
  <c r="F762" i="3" s="1"/>
  <c r="B763" i="3"/>
  <c r="F763" i="3" s="1"/>
  <c r="B764" i="3"/>
  <c r="F764" i="3" s="1"/>
  <c r="B765" i="3"/>
  <c r="F765" i="3" s="1"/>
  <c r="B766" i="3"/>
  <c r="F766" i="3" s="1"/>
  <c r="B767" i="3"/>
  <c r="F767" i="3" s="1"/>
  <c r="B768" i="3"/>
  <c r="F768" i="3" s="1"/>
  <c r="B769" i="3"/>
  <c r="F769" i="3" s="1"/>
  <c r="B770" i="3"/>
  <c r="F770" i="3" s="1"/>
  <c r="B771" i="3"/>
  <c r="F771" i="3" s="1"/>
  <c r="B772" i="3"/>
  <c r="F772" i="3" s="1"/>
  <c r="B773" i="3"/>
  <c r="F773" i="3" s="1"/>
  <c r="B774" i="3"/>
  <c r="F774" i="3" s="1"/>
  <c r="B775" i="3"/>
  <c r="F775" i="3" s="1"/>
  <c r="B776" i="3"/>
  <c r="F776" i="3" s="1"/>
  <c r="B777" i="3"/>
  <c r="F777" i="3" s="1"/>
  <c r="B778" i="3"/>
  <c r="F778" i="3" s="1"/>
  <c r="B779" i="3"/>
  <c r="F779" i="3" s="1"/>
  <c r="B780" i="3"/>
  <c r="F780" i="3" s="1"/>
  <c r="B781" i="3"/>
  <c r="F781" i="3" s="1"/>
  <c r="B782" i="3"/>
  <c r="F782" i="3" s="1"/>
  <c r="B783" i="3"/>
  <c r="F783" i="3" s="1"/>
  <c r="B784" i="3"/>
  <c r="F784" i="3" s="1"/>
  <c r="B785" i="3"/>
  <c r="F785" i="3" s="1"/>
  <c r="B786" i="3"/>
  <c r="F786" i="3" s="1"/>
  <c r="B787" i="3"/>
  <c r="F787" i="3" s="1"/>
  <c r="B788" i="3"/>
  <c r="F788" i="3" s="1"/>
  <c r="B789" i="3"/>
  <c r="F789" i="3" s="1"/>
  <c r="B790" i="3"/>
  <c r="F790" i="3" s="1"/>
  <c r="B791" i="3"/>
  <c r="F791" i="3" s="1"/>
  <c r="B792" i="3"/>
  <c r="F792" i="3" s="1"/>
  <c r="B793" i="3"/>
  <c r="F793" i="3" s="1"/>
  <c r="B794" i="3"/>
  <c r="F794" i="3" s="1"/>
  <c r="B795" i="3"/>
  <c r="F795" i="3" s="1"/>
  <c r="B796" i="3"/>
  <c r="F796" i="3" s="1"/>
  <c r="B797" i="3"/>
  <c r="F797" i="3" s="1"/>
  <c r="B798" i="3"/>
  <c r="F798" i="3" s="1"/>
  <c r="B799" i="3"/>
  <c r="F799" i="3" s="1"/>
  <c r="B800" i="3"/>
  <c r="F800" i="3" s="1"/>
  <c r="B801" i="3"/>
  <c r="F801" i="3" s="1"/>
  <c r="B802" i="3"/>
  <c r="F802" i="3" s="1"/>
  <c r="B803" i="3"/>
  <c r="F803" i="3" s="1"/>
  <c r="B804" i="3"/>
  <c r="F804" i="3" s="1"/>
  <c r="B805" i="3"/>
  <c r="F805" i="3" s="1"/>
  <c r="B806" i="3"/>
  <c r="F806" i="3" s="1"/>
  <c r="B807" i="3"/>
  <c r="F807" i="3" s="1"/>
  <c r="B808" i="3"/>
  <c r="F808" i="3" s="1"/>
  <c r="B809" i="3"/>
  <c r="F809" i="3" s="1"/>
  <c r="B810" i="3"/>
  <c r="F810" i="3" s="1"/>
  <c r="B811" i="3"/>
  <c r="F811" i="3" s="1"/>
  <c r="B812" i="3"/>
  <c r="F812" i="3" s="1"/>
  <c r="B813" i="3"/>
  <c r="F813" i="3" s="1"/>
  <c r="B814" i="3"/>
  <c r="F814" i="3" s="1"/>
  <c r="B815" i="3"/>
  <c r="F815" i="3" s="1"/>
  <c r="B816" i="3"/>
  <c r="F816" i="3" s="1"/>
  <c r="B817" i="3"/>
  <c r="F817" i="3" s="1"/>
  <c r="B818" i="3"/>
  <c r="F818" i="3" s="1"/>
  <c r="B819" i="3"/>
  <c r="F819" i="3" s="1"/>
  <c r="B820" i="3"/>
  <c r="F820" i="3" s="1"/>
  <c r="B821" i="3"/>
  <c r="F821" i="3" s="1"/>
  <c r="B822" i="3"/>
  <c r="F822" i="3" s="1"/>
  <c r="B823" i="3"/>
  <c r="F823" i="3" s="1"/>
  <c r="B824" i="3"/>
  <c r="F824" i="3" s="1"/>
  <c r="B825" i="3"/>
  <c r="F825" i="3" s="1"/>
  <c r="B826" i="3"/>
  <c r="F826" i="3" s="1"/>
  <c r="B5" i="3"/>
  <c r="F5" i="3" s="1"/>
  <c r="B4" i="3"/>
  <c r="F4" i="3" s="1"/>
  <c r="B3" i="3"/>
  <c r="F3" i="3" s="1"/>
  <c r="I36" i="2"/>
  <c r="L36" i="2" s="1"/>
  <c r="I37" i="2"/>
  <c r="L37" i="2" s="1"/>
  <c r="I38" i="2"/>
  <c r="L38" i="2" s="1"/>
  <c r="I39" i="2"/>
  <c r="L39" i="2" s="1"/>
  <c r="I40" i="2"/>
  <c r="L40" i="2" s="1"/>
  <c r="I41" i="2"/>
  <c r="L41" i="2" s="1"/>
  <c r="I42" i="2"/>
  <c r="L42" i="2" s="1"/>
  <c r="I43" i="2"/>
  <c r="L43" i="2" s="1"/>
  <c r="I44" i="2"/>
  <c r="L44" i="2" s="1"/>
  <c r="I45" i="2"/>
  <c r="L45" i="2" s="1"/>
  <c r="I46" i="2"/>
  <c r="L46" i="2" s="1"/>
  <c r="I47" i="2"/>
  <c r="L47" i="2" s="1"/>
  <c r="I48" i="2"/>
  <c r="L48" i="2" s="1"/>
  <c r="I49" i="2"/>
  <c r="L49" i="2" s="1"/>
  <c r="I50" i="2"/>
  <c r="L50" i="2" s="1"/>
  <c r="I51" i="2"/>
  <c r="L51" i="2" s="1"/>
  <c r="I52" i="2"/>
  <c r="L52" i="2" s="1"/>
  <c r="I53" i="2"/>
  <c r="L53" i="2" s="1"/>
  <c r="I54" i="2"/>
  <c r="L54" i="2" s="1"/>
  <c r="I55" i="2"/>
  <c r="L55" i="2" s="1"/>
  <c r="I56" i="2"/>
  <c r="L56" i="2" s="1"/>
  <c r="I57" i="2"/>
  <c r="L57" i="2" s="1"/>
  <c r="I58" i="2"/>
  <c r="L58" i="2" s="1"/>
  <c r="I59" i="2"/>
  <c r="L59" i="2" s="1"/>
  <c r="I60" i="2"/>
  <c r="L60" i="2" s="1"/>
  <c r="I61" i="2"/>
  <c r="L61" i="2" s="1"/>
  <c r="I62" i="2"/>
  <c r="L62" i="2" s="1"/>
  <c r="I63" i="2"/>
  <c r="L63" i="2" s="1"/>
  <c r="I64" i="2"/>
  <c r="L64" i="2" s="1"/>
  <c r="I65" i="2"/>
  <c r="L65" i="2" s="1"/>
  <c r="I66" i="2"/>
  <c r="L66" i="2" s="1"/>
  <c r="I67" i="2"/>
  <c r="L67" i="2" s="1"/>
  <c r="I68" i="2"/>
  <c r="L68" i="2" s="1"/>
  <c r="I69" i="2"/>
  <c r="L69" i="2" s="1"/>
  <c r="I70" i="2"/>
  <c r="L70" i="2" s="1"/>
  <c r="I71" i="2"/>
  <c r="L71" i="2" s="1"/>
  <c r="I72" i="2"/>
  <c r="L72" i="2" s="1"/>
  <c r="I73" i="2"/>
  <c r="L73" i="2" s="1"/>
  <c r="I74" i="2"/>
  <c r="L74" i="2" s="1"/>
  <c r="I75" i="2"/>
  <c r="L75" i="2" s="1"/>
  <c r="I76" i="2"/>
  <c r="L76" i="2" s="1"/>
  <c r="I77" i="2"/>
  <c r="L77" i="2" s="1"/>
  <c r="I78" i="2"/>
  <c r="L78" i="2" s="1"/>
  <c r="I79" i="2"/>
  <c r="L79" i="2" s="1"/>
  <c r="I80" i="2"/>
  <c r="L80" i="2" s="1"/>
  <c r="I81" i="2"/>
  <c r="L81" i="2" s="1"/>
  <c r="I82" i="2"/>
  <c r="L82" i="2" s="1"/>
  <c r="I83" i="2"/>
  <c r="L83" i="2" s="1"/>
  <c r="I84" i="2"/>
  <c r="L84" i="2" s="1"/>
  <c r="I85" i="2"/>
  <c r="L85" i="2" s="1"/>
  <c r="I86" i="2"/>
  <c r="L86" i="2" s="1"/>
  <c r="I87" i="2"/>
  <c r="L87" i="2" s="1"/>
  <c r="I88" i="2"/>
  <c r="L88" i="2" s="1"/>
  <c r="I89" i="2"/>
  <c r="L89" i="2" s="1"/>
  <c r="I90" i="2"/>
  <c r="L90" i="2" s="1"/>
  <c r="I91" i="2"/>
  <c r="L91" i="2" s="1"/>
  <c r="I92" i="2"/>
  <c r="L92" i="2" s="1"/>
  <c r="I93" i="2"/>
  <c r="L93" i="2" s="1"/>
  <c r="I94" i="2"/>
  <c r="L94" i="2" s="1"/>
  <c r="I95" i="2"/>
  <c r="L95" i="2" s="1"/>
  <c r="I96" i="2"/>
  <c r="L96" i="2" s="1"/>
  <c r="I97" i="2"/>
  <c r="L97" i="2" s="1"/>
  <c r="I98" i="2"/>
  <c r="L98" i="2" s="1"/>
  <c r="I99" i="2"/>
  <c r="L99" i="2" s="1"/>
  <c r="I100" i="2"/>
  <c r="L100" i="2" s="1"/>
  <c r="I101" i="2"/>
  <c r="L101" i="2" s="1"/>
  <c r="I102" i="2"/>
  <c r="L102" i="2" s="1"/>
  <c r="I103" i="2"/>
  <c r="L103" i="2" s="1"/>
  <c r="I104" i="2"/>
  <c r="L104" i="2" s="1"/>
  <c r="I105" i="2"/>
  <c r="L105" i="2" s="1"/>
  <c r="I106" i="2"/>
  <c r="L106" i="2" s="1"/>
  <c r="I107" i="2"/>
  <c r="L107" i="2" s="1"/>
  <c r="I108" i="2"/>
  <c r="L108" i="2" s="1"/>
  <c r="I109" i="2"/>
  <c r="L109" i="2" s="1"/>
  <c r="I110" i="2"/>
  <c r="L110" i="2" s="1"/>
  <c r="I111" i="2"/>
  <c r="L111" i="2" s="1"/>
  <c r="I112" i="2"/>
  <c r="L112" i="2" s="1"/>
  <c r="I113" i="2"/>
  <c r="L113" i="2" s="1"/>
  <c r="I114" i="2"/>
  <c r="L114" i="2" s="1"/>
  <c r="I115" i="2"/>
  <c r="L115" i="2" s="1"/>
  <c r="I116" i="2"/>
  <c r="L116" i="2" s="1"/>
  <c r="I117" i="2"/>
  <c r="L117" i="2" s="1"/>
  <c r="I118" i="2"/>
  <c r="L118" i="2" s="1"/>
  <c r="I119" i="2"/>
  <c r="L119" i="2" s="1"/>
  <c r="I120" i="2"/>
  <c r="L120" i="2" s="1"/>
  <c r="I121" i="2"/>
  <c r="L121" i="2" s="1"/>
  <c r="I122" i="2"/>
  <c r="L122" i="2" s="1"/>
  <c r="I123" i="2"/>
  <c r="L123" i="2" s="1"/>
  <c r="I124" i="2"/>
  <c r="L124" i="2" s="1"/>
  <c r="I125" i="2"/>
  <c r="L125" i="2" s="1"/>
  <c r="I126" i="2"/>
  <c r="L126" i="2" s="1"/>
  <c r="I127" i="2"/>
  <c r="L127" i="2" s="1"/>
  <c r="I128" i="2"/>
  <c r="L128" i="2" s="1"/>
  <c r="I129" i="2"/>
  <c r="L129" i="2" s="1"/>
  <c r="I130" i="2"/>
  <c r="L130" i="2" s="1"/>
  <c r="I131" i="2"/>
  <c r="L131" i="2" s="1"/>
  <c r="I132" i="2"/>
  <c r="L132" i="2" s="1"/>
  <c r="I133" i="2"/>
  <c r="L133" i="2" s="1"/>
  <c r="I134" i="2"/>
  <c r="L134" i="2" s="1"/>
  <c r="I135" i="2"/>
  <c r="L135" i="2" s="1"/>
  <c r="I136" i="2"/>
  <c r="L136" i="2" s="1"/>
  <c r="I137" i="2"/>
  <c r="L137" i="2" s="1"/>
  <c r="I138" i="2"/>
  <c r="L138" i="2" s="1"/>
  <c r="I139" i="2"/>
  <c r="L139" i="2" s="1"/>
  <c r="I140" i="2"/>
  <c r="L140" i="2" s="1"/>
  <c r="I141" i="2"/>
  <c r="L141" i="2" s="1"/>
  <c r="I142" i="2"/>
  <c r="L142" i="2" s="1"/>
  <c r="I143" i="2"/>
  <c r="L143" i="2" s="1"/>
  <c r="I144" i="2"/>
  <c r="L144" i="2" s="1"/>
  <c r="I145" i="2"/>
  <c r="L145" i="2" s="1"/>
  <c r="I146" i="2"/>
  <c r="L146" i="2" s="1"/>
  <c r="I147" i="2"/>
  <c r="L147" i="2" s="1"/>
  <c r="I148" i="2"/>
  <c r="L148" i="2" s="1"/>
  <c r="I149" i="2"/>
  <c r="L149" i="2" s="1"/>
  <c r="I150" i="2"/>
  <c r="L150" i="2" s="1"/>
  <c r="I151" i="2"/>
  <c r="L151" i="2" s="1"/>
  <c r="I152" i="2"/>
  <c r="L152" i="2" s="1"/>
  <c r="I153" i="2"/>
  <c r="L153" i="2" s="1"/>
  <c r="I154" i="2"/>
  <c r="L154" i="2" s="1"/>
  <c r="I155" i="2"/>
  <c r="L155" i="2" s="1"/>
  <c r="I156" i="2"/>
  <c r="L156" i="2" s="1"/>
  <c r="I157" i="2"/>
  <c r="L157" i="2" s="1"/>
  <c r="I158" i="2"/>
  <c r="L158" i="2" s="1"/>
  <c r="I159" i="2"/>
  <c r="L159" i="2" s="1"/>
  <c r="I160" i="2"/>
  <c r="L160" i="2" s="1"/>
  <c r="I161" i="2"/>
  <c r="L161" i="2" s="1"/>
  <c r="I162" i="2"/>
  <c r="L162" i="2" s="1"/>
  <c r="I163" i="2"/>
  <c r="L163" i="2" s="1"/>
  <c r="I164" i="2"/>
  <c r="L164" i="2" s="1"/>
  <c r="I165" i="2"/>
  <c r="L165" i="2" s="1"/>
  <c r="I166" i="2"/>
  <c r="L166" i="2" s="1"/>
  <c r="I167" i="2"/>
  <c r="L167" i="2" s="1"/>
  <c r="I168" i="2"/>
  <c r="L168" i="2" s="1"/>
  <c r="I169" i="2"/>
  <c r="L169" i="2" s="1"/>
  <c r="I170" i="2"/>
  <c r="L170" i="2" s="1"/>
  <c r="I171" i="2"/>
  <c r="L171" i="2" s="1"/>
  <c r="I172" i="2"/>
  <c r="L172" i="2" s="1"/>
  <c r="I173" i="2"/>
  <c r="L173" i="2" s="1"/>
  <c r="I174" i="2"/>
  <c r="L174" i="2" s="1"/>
  <c r="I175" i="2"/>
  <c r="L175" i="2" s="1"/>
  <c r="I176" i="2"/>
  <c r="L176" i="2" s="1"/>
  <c r="I177" i="2"/>
  <c r="L177" i="2" s="1"/>
  <c r="I178" i="2"/>
  <c r="L178" i="2" s="1"/>
  <c r="I179" i="2"/>
  <c r="L179" i="2" s="1"/>
  <c r="I180" i="2"/>
  <c r="L180" i="2" s="1"/>
  <c r="I181" i="2"/>
  <c r="L181" i="2" s="1"/>
  <c r="I182" i="2"/>
  <c r="L182" i="2" s="1"/>
  <c r="I183" i="2"/>
  <c r="L183" i="2" s="1"/>
  <c r="I184" i="2"/>
  <c r="L184" i="2" s="1"/>
  <c r="I185" i="2"/>
  <c r="L185" i="2" s="1"/>
  <c r="I186" i="2"/>
  <c r="L186" i="2" s="1"/>
  <c r="I187" i="2"/>
  <c r="L187" i="2" s="1"/>
  <c r="I188" i="2"/>
  <c r="L188" i="2" s="1"/>
  <c r="I189" i="2"/>
  <c r="L189" i="2" s="1"/>
  <c r="I190" i="2"/>
  <c r="L190" i="2" s="1"/>
  <c r="I191" i="2"/>
  <c r="L191" i="2" s="1"/>
  <c r="I192" i="2"/>
  <c r="L192" i="2" s="1"/>
  <c r="I193" i="2"/>
  <c r="L193" i="2" s="1"/>
  <c r="I194" i="2"/>
  <c r="L194" i="2" s="1"/>
  <c r="I195" i="2"/>
  <c r="L195" i="2" s="1"/>
  <c r="I196" i="2"/>
  <c r="L196" i="2" s="1"/>
  <c r="I197" i="2"/>
  <c r="L197" i="2" s="1"/>
  <c r="I198" i="2"/>
  <c r="L198" i="2" s="1"/>
  <c r="I199" i="2"/>
  <c r="L199" i="2" s="1"/>
  <c r="I200" i="2"/>
  <c r="L200" i="2" s="1"/>
  <c r="I201" i="2"/>
  <c r="L201" i="2" s="1"/>
  <c r="I202" i="2"/>
  <c r="L202" i="2" s="1"/>
  <c r="I203" i="2"/>
  <c r="L203" i="2" s="1"/>
  <c r="I204" i="2"/>
  <c r="L204" i="2" s="1"/>
  <c r="I205" i="2"/>
  <c r="L205" i="2" s="1"/>
  <c r="I206" i="2"/>
  <c r="L206" i="2" s="1"/>
  <c r="I207" i="2"/>
  <c r="L207" i="2" s="1"/>
  <c r="I208" i="2"/>
  <c r="L208" i="2" s="1"/>
  <c r="I209" i="2"/>
  <c r="L209" i="2" s="1"/>
  <c r="I210" i="2"/>
  <c r="L210" i="2" s="1"/>
  <c r="I211" i="2"/>
  <c r="L211" i="2" s="1"/>
  <c r="I212" i="2"/>
  <c r="L212" i="2" s="1"/>
  <c r="I213" i="2"/>
  <c r="L213" i="2" s="1"/>
  <c r="I214" i="2"/>
  <c r="L214" i="2" s="1"/>
  <c r="I215" i="2"/>
  <c r="L215" i="2" s="1"/>
  <c r="I216" i="2"/>
  <c r="L216" i="2" s="1"/>
  <c r="I217" i="2"/>
  <c r="L217" i="2" s="1"/>
  <c r="I218" i="2"/>
  <c r="L218" i="2" s="1"/>
  <c r="I219" i="2"/>
  <c r="L219" i="2" s="1"/>
  <c r="I220" i="2"/>
  <c r="L220" i="2" s="1"/>
  <c r="I221" i="2"/>
  <c r="L221" i="2" s="1"/>
  <c r="I222" i="2"/>
  <c r="L222" i="2" s="1"/>
  <c r="I223" i="2"/>
  <c r="L223" i="2" s="1"/>
  <c r="I224" i="2"/>
  <c r="L224" i="2" s="1"/>
  <c r="I225" i="2"/>
  <c r="L225" i="2" s="1"/>
  <c r="I226" i="2"/>
  <c r="L226" i="2" s="1"/>
  <c r="I227" i="2"/>
  <c r="L227" i="2" s="1"/>
  <c r="I228" i="2"/>
  <c r="L228" i="2" s="1"/>
  <c r="I229" i="2"/>
  <c r="L229" i="2" s="1"/>
  <c r="I230" i="2"/>
  <c r="L230" i="2" s="1"/>
  <c r="I231" i="2"/>
  <c r="L231" i="2" s="1"/>
  <c r="I232" i="2"/>
  <c r="L232" i="2" s="1"/>
  <c r="I233" i="2"/>
  <c r="L233" i="2" s="1"/>
  <c r="I234" i="2"/>
  <c r="L234" i="2" s="1"/>
  <c r="I235" i="2"/>
  <c r="L235" i="2" s="1"/>
  <c r="I236" i="2"/>
  <c r="L236" i="2" s="1"/>
  <c r="I237" i="2"/>
  <c r="L237" i="2" s="1"/>
  <c r="I238" i="2"/>
  <c r="L238" i="2" s="1"/>
  <c r="I239" i="2"/>
  <c r="L239" i="2" s="1"/>
  <c r="I240" i="2"/>
  <c r="L240" i="2" s="1"/>
  <c r="I241" i="2"/>
  <c r="L241" i="2" s="1"/>
  <c r="I242" i="2"/>
  <c r="L242" i="2" s="1"/>
  <c r="I243" i="2"/>
  <c r="L243" i="2" s="1"/>
  <c r="I244" i="2"/>
  <c r="L244" i="2" s="1"/>
  <c r="I245" i="2"/>
  <c r="L245" i="2" s="1"/>
  <c r="I246" i="2"/>
  <c r="L246" i="2" s="1"/>
  <c r="I247" i="2"/>
  <c r="L247" i="2" s="1"/>
  <c r="I248" i="2"/>
  <c r="L248" i="2" s="1"/>
  <c r="I249" i="2"/>
  <c r="L249" i="2" s="1"/>
  <c r="I250" i="2"/>
  <c r="L250" i="2" s="1"/>
  <c r="I251" i="2"/>
  <c r="L251" i="2" s="1"/>
  <c r="I252" i="2"/>
  <c r="L252" i="2" s="1"/>
  <c r="I253" i="2"/>
  <c r="L253" i="2" s="1"/>
  <c r="I254" i="2"/>
  <c r="L254" i="2" s="1"/>
  <c r="I255" i="2"/>
  <c r="L255" i="2" s="1"/>
  <c r="I256" i="2"/>
  <c r="L256" i="2" s="1"/>
  <c r="I257" i="2"/>
  <c r="L257" i="2" s="1"/>
  <c r="I258" i="2"/>
  <c r="L258" i="2" s="1"/>
  <c r="I259" i="2"/>
  <c r="L259" i="2" s="1"/>
  <c r="I260" i="2"/>
  <c r="L260" i="2" s="1"/>
  <c r="I261" i="2"/>
  <c r="L261" i="2" s="1"/>
  <c r="I262" i="2"/>
  <c r="L262" i="2" s="1"/>
  <c r="I263" i="2"/>
  <c r="L263" i="2" s="1"/>
  <c r="I264" i="2"/>
  <c r="L264" i="2" s="1"/>
  <c r="I265" i="2"/>
  <c r="L265" i="2" s="1"/>
  <c r="I266" i="2"/>
  <c r="L266" i="2" s="1"/>
  <c r="I267" i="2"/>
  <c r="L267" i="2" s="1"/>
  <c r="I268" i="2"/>
  <c r="L268" i="2" s="1"/>
  <c r="I269" i="2"/>
  <c r="L269" i="2" s="1"/>
  <c r="I270" i="2"/>
  <c r="L270" i="2" s="1"/>
  <c r="I271" i="2"/>
  <c r="L271" i="2" s="1"/>
  <c r="I272" i="2"/>
  <c r="L272" i="2" s="1"/>
  <c r="I273" i="2"/>
  <c r="L273" i="2" s="1"/>
  <c r="I274" i="2"/>
  <c r="L274" i="2" s="1"/>
  <c r="I275" i="2"/>
  <c r="L275" i="2" s="1"/>
  <c r="I276" i="2"/>
  <c r="L276" i="2" s="1"/>
  <c r="I277" i="2"/>
  <c r="L277" i="2" s="1"/>
  <c r="I278" i="2"/>
  <c r="L278" i="2" s="1"/>
  <c r="I279" i="2"/>
  <c r="L279" i="2" s="1"/>
  <c r="I280" i="2"/>
  <c r="L280" i="2" s="1"/>
  <c r="I281" i="2"/>
  <c r="L281" i="2" s="1"/>
  <c r="I282" i="2"/>
  <c r="L282" i="2" s="1"/>
  <c r="I283" i="2"/>
  <c r="L283" i="2" s="1"/>
  <c r="I284" i="2"/>
  <c r="L284" i="2" s="1"/>
  <c r="I285" i="2"/>
  <c r="L285" i="2" s="1"/>
  <c r="I286" i="2"/>
  <c r="L286" i="2" s="1"/>
  <c r="I287" i="2"/>
  <c r="L287" i="2" s="1"/>
  <c r="I288" i="2"/>
  <c r="L288" i="2" s="1"/>
  <c r="I289" i="2"/>
  <c r="L289" i="2" s="1"/>
  <c r="I290" i="2"/>
  <c r="L290" i="2" s="1"/>
  <c r="I291" i="2"/>
  <c r="L291" i="2" s="1"/>
  <c r="I292" i="2"/>
  <c r="L292" i="2" s="1"/>
  <c r="I293" i="2"/>
  <c r="L293" i="2" s="1"/>
  <c r="I294" i="2"/>
  <c r="L294" i="2" s="1"/>
  <c r="I295" i="2"/>
  <c r="L295" i="2" s="1"/>
  <c r="I296" i="2"/>
  <c r="L296" i="2" s="1"/>
  <c r="I297" i="2"/>
  <c r="L297" i="2" s="1"/>
  <c r="I298" i="2"/>
  <c r="L298" i="2" s="1"/>
  <c r="I299" i="2"/>
  <c r="L299" i="2" s="1"/>
  <c r="I300" i="2"/>
  <c r="L300" i="2" s="1"/>
  <c r="I301" i="2"/>
  <c r="L301" i="2" s="1"/>
  <c r="I302" i="2"/>
  <c r="L302" i="2" s="1"/>
  <c r="I303" i="2"/>
  <c r="L303" i="2" s="1"/>
  <c r="I304" i="2"/>
  <c r="L304" i="2" s="1"/>
  <c r="I305" i="2"/>
  <c r="L305" i="2" s="1"/>
  <c r="I306" i="2"/>
  <c r="L306" i="2" s="1"/>
  <c r="I307" i="2"/>
  <c r="L307" i="2" s="1"/>
  <c r="I308" i="2"/>
  <c r="L308" i="2" s="1"/>
  <c r="I309" i="2"/>
  <c r="L309" i="2" s="1"/>
  <c r="I310" i="2"/>
  <c r="L310" i="2" s="1"/>
  <c r="I311" i="2"/>
  <c r="L311" i="2" s="1"/>
  <c r="I312" i="2"/>
  <c r="L312" i="2" s="1"/>
  <c r="I313" i="2"/>
  <c r="L313" i="2" s="1"/>
  <c r="I314" i="2"/>
  <c r="L314" i="2" s="1"/>
  <c r="I315" i="2"/>
  <c r="L315" i="2" s="1"/>
  <c r="I316" i="2"/>
  <c r="L316" i="2" s="1"/>
  <c r="I317" i="2"/>
  <c r="L317" i="2" s="1"/>
  <c r="I318" i="2"/>
  <c r="L318" i="2" s="1"/>
  <c r="I319" i="2"/>
  <c r="L319" i="2" s="1"/>
  <c r="I320" i="2"/>
  <c r="L320" i="2" s="1"/>
  <c r="I321" i="2"/>
  <c r="L321" i="2" s="1"/>
  <c r="I322" i="2"/>
  <c r="L322" i="2" s="1"/>
  <c r="I323" i="2"/>
  <c r="L323" i="2" s="1"/>
  <c r="I324" i="2"/>
  <c r="L324" i="2" s="1"/>
  <c r="I325" i="2"/>
  <c r="L325" i="2" s="1"/>
  <c r="I326" i="2"/>
  <c r="L326" i="2" s="1"/>
  <c r="I327" i="2"/>
  <c r="L327" i="2" s="1"/>
  <c r="I328" i="2"/>
  <c r="L328" i="2" s="1"/>
  <c r="I329" i="2"/>
  <c r="L329" i="2" s="1"/>
  <c r="I330" i="2"/>
  <c r="L330" i="2" s="1"/>
  <c r="I331" i="2"/>
  <c r="L331" i="2" s="1"/>
  <c r="I332" i="2"/>
  <c r="L332" i="2" s="1"/>
  <c r="I333" i="2"/>
  <c r="L333" i="2" s="1"/>
  <c r="I334" i="2"/>
  <c r="L334" i="2" s="1"/>
  <c r="I335" i="2"/>
  <c r="L335" i="2" s="1"/>
  <c r="I336" i="2"/>
  <c r="L336" i="2" s="1"/>
  <c r="I337" i="2"/>
  <c r="L337" i="2" s="1"/>
  <c r="I338" i="2"/>
  <c r="L338" i="2" s="1"/>
  <c r="I339" i="2"/>
  <c r="L339" i="2" s="1"/>
  <c r="I340" i="2"/>
  <c r="L340" i="2" s="1"/>
  <c r="I341" i="2"/>
  <c r="L341" i="2" s="1"/>
  <c r="I342" i="2"/>
  <c r="L342" i="2" s="1"/>
  <c r="I343" i="2"/>
  <c r="L343" i="2" s="1"/>
  <c r="I344" i="2"/>
  <c r="L344" i="2" s="1"/>
  <c r="I345" i="2"/>
  <c r="L345" i="2" s="1"/>
  <c r="I346" i="2"/>
  <c r="L346" i="2" s="1"/>
  <c r="I347" i="2"/>
  <c r="L347" i="2" s="1"/>
  <c r="I348" i="2"/>
  <c r="L348" i="2" s="1"/>
  <c r="I349" i="2"/>
  <c r="L349" i="2" s="1"/>
  <c r="I350" i="2"/>
  <c r="L350" i="2" s="1"/>
  <c r="I351" i="2"/>
  <c r="L351" i="2" s="1"/>
  <c r="I352" i="2"/>
  <c r="L352" i="2" s="1"/>
  <c r="I353" i="2"/>
  <c r="L353" i="2" s="1"/>
  <c r="I354" i="2"/>
  <c r="L354" i="2" s="1"/>
  <c r="I355" i="2"/>
  <c r="L355" i="2" s="1"/>
  <c r="I356" i="2"/>
  <c r="L356" i="2" s="1"/>
  <c r="I357" i="2"/>
  <c r="L357" i="2" s="1"/>
  <c r="I358" i="2"/>
  <c r="L358" i="2" s="1"/>
  <c r="I359" i="2"/>
  <c r="L359" i="2" s="1"/>
  <c r="I360" i="2"/>
  <c r="L360" i="2" s="1"/>
  <c r="I361" i="2"/>
  <c r="L361" i="2" s="1"/>
  <c r="I362" i="2"/>
  <c r="L362" i="2" s="1"/>
  <c r="I363" i="2"/>
  <c r="L363" i="2" s="1"/>
  <c r="I364" i="2"/>
  <c r="L364" i="2" s="1"/>
  <c r="I365" i="2"/>
  <c r="L365" i="2" s="1"/>
  <c r="I366" i="2"/>
  <c r="L366" i="2" s="1"/>
  <c r="I367" i="2"/>
  <c r="L367" i="2" s="1"/>
  <c r="I368" i="2"/>
  <c r="L368" i="2" s="1"/>
  <c r="I369" i="2"/>
  <c r="L369" i="2" s="1"/>
  <c r="I370" i="2"/>
  <c r="L370" i="2" s="1"/>
  <c r="I371" i="2"/>
  <c r="L371" i="2" s="1"/>
  <c r="I372" i="2"/>
  <c r="L372" i="2" s="1"/>
  <c r="I373" i="2"/>
  <c r="L373" i="2" s="1"/>
  <c r="I374" i="2"/>
  <c r="L374" i="2" s="1"/>
  <c r="I375" i="2"/>
  <c r="L375" i="2" s="1"/>
  <c r="I376" i="2"/>
  <c r="L376" i="2" s="1"/>
  <c r="I377" i="2"/>
  <c r="L377" i="2" s="1"/>
  <c r="I378" i="2"/>
  <c r="L378" i="2" s="1"/>
  <c r="I379" i="2"/>
  <c r="L379" i="2" s="1"/>
  <c r="I380" i="2"/>
  <c r="L380" i="2" s="1"/>
  <c r="I381" i="2"/>
  <c r="L381" i="2" s="1"/>
  <c r="I382" i="2"/>
  <c r="L382" i="2" s="1"/>
  <c r="I383" i="2"/>
  <c r="L383" i="2" s="1"/>
  <c r="I384" i="2"/>
  <c r="L384" i="2" s="1"/>
  <c r="I385" i="2"/>
  <c r="L385" i="2" s="1"/>
  <c r="I386" i="2"/>
  <c r="L386" i="2" s="1"/>
  <c r="I387" i="2"/>
  <c r="L387" i="2" s="1"/>
  <c r="I388" i="2"/>
  <c r="L388" i="2" s="1"/>
  <c r="I389" i="2"/>
  <c r="L389" i="2" s="1"/>
  <c r="I390" i="2"/>
  <c r="L390" i="2" s="1"/>
  <c r="I391" i="2"/>
  <c r="L391" i="2" s="1"/>
  <c r="I392" i="2"/>
  <c r="L392" i="2" s="1"/>
  <c r="I393" i="2"/>
  <c r="L393" i="2" s="1"/>
  <c r="I394" i="2"/>
  <c r="L394" i="2" s="1"/>
  <c r="I395" i="2"/>
  <c r="L395" i="2" s="1"/>
  <c r="I396" i="2"/>
  <c r="L396" i="2" s="1"/>
  <c r="I397" i="2"/>
  <c r="L397" i="2" s="1"/>
  <c r="I398" i="2"/>
  <c r="L398" i="2" s="1"/>
  <c r="I399" i="2"/>
  <c r="L399" i="2" s="1"/>
  <c r="I400" i="2"/>
  <c r="L400" i="2" s="1"/>
  <c r="I401" i="2"/>
  <c r="L401" i="2" s="1"/>
  <c r="I402" i="2"/>
  <c r="L402" i="2" s="1"/>
  <c r="I403" i="2"/>
  <c r="L403" i="2" s="1"/>
  <c r="I404" i="2"/>
  <c r="L404" i="2" s="1"/>
  <c r="I405" i="2"/>
  <c r="L405" i="2" s="1"/>
  <c r="I406" i="2"/>
  <c r="L406" i="2" s="1"/>
  <c r="I407" i="2"/>
  <c r="L407" i="2" s="1"/>
  <c r="I408" i="2"/>
  <c r="L408" i="2" s="1"/>
  <c r="I409" i="2"/>
  <c r="L409" i="2" s="1"/>
  <c r="I410" i="2"/>
  <c r="L410" i="2" s="1"/>
  <c r="I411" i="2"/>
  <c r="L411" i="2" s="1"/>
  <c r="I412" i="2"/>
  <c r="L412" i="2" s="1"/>
  <c r="I413" i="2"/>
  <c r="L413" i="2" s="1"/>
  <c r="I414" i="2"/>
  <c r="L414" i="2" s="1"/>
  <c r="I415" i="2"/>
  <c r="L415" i="2" s="1"/>
  <c r="I416" i="2"/>
  <c r="L416" i="2" s="1"/>
  <c r="I417" i="2"/>
  <c r="L417" i="2" s="1"/>
  <c r="I418" i="2"/>
  <c r="L418" i="2" s="1"/>
  <c r="I419" i="2"/>
  <c r="L419" i="2" s="1"/>
  <c r="I420" i="2"/>
  <c r="L420" i="2" s="1"/>
  <c r="I421" i="2"/>
  <c r="L421" i="2" s="1"/>
  <c r="I422" i="2"/>
  <c r="L422" i="2" s="1"/>
  <c r="I423" i="2"/>
  <c r="L423" i="2" s="1"/>
  <c r="I424" i="2"/>
  <c r="L424" i="2" s="1"/>
  <c r="I425" i="2"/>
  <c r="L425" i="2" s="1"/>
  <c r="I426" i="2"/>
  <c r="L426" i="2" s="1"/>
  <c r="I427" i="2"/>
  <c r="L427" i="2" s="1"/>
  <c r="I428" i="2"/>
  <c r="L428" i="2" s="1"/>
  <c r="I429" i="2"/>
  <c r="L429" i="2" s="1"/>
  <c r="I430" i="2"/>
  <c r="L430" i="2" s="1"/>
  <c r="I431" i="2"/>
  <c r="L431" i="2" s="1"/>
  <c r="I432" i="2"/>
  <c r="L432" i="2" s="1"/>
  <c r="I433" i="2"/>
  <c r="L433" i="2" s="1"/>
  <c r="I434" i="2"/>
  <c r="L434" i="2" s="1"/>
  <c r="I435" i="2"/>
  <c r="L435" i="2" s="1"/>
  <c r="I436" i="2"/>
  <c r="L436" i="2" s="1"/>
  <c r="I437" i="2"/>
  <c r="L437" i="2" s="1"/>
  <c r="I438" i="2"/>
  <c r="L438" i="2" s="1"/>
  <c r="I439" i="2"/>
  <c r="L439" i="2" s="1"/>
  <c r="I440" i="2"/>
  <c r="L440" i="2" s="1"/>
  <c r="I441" i="2"/>
  <c r="L441" i="2" s="1"/>
  <c r="I442" i="2"/>
  <c r="L442" i="2" s="1"/>
  <c r="I443" i="2"/>
  <c r="L443" i="2" s="1"/>
  <c r="I444" i="2"/>
  <c r="L444" i="2" s="1"/>
  <c r="I445" i="2"/>
  <c r="L445" i="2" s="1"/>
  <c r="I446" i="2"/>
  <c r="L446" i="2" s="1"/>
  <c r="I447" i="2"/>
  <c r="L447" i="2" s="1"/>
  <c r="I448" i="2"/>
  <c r="L448" i="2" s="1"/>
  <c r="I449" i="2"/>
  <c r="L449" i="2" s="1"/>
  <c r="I450" i="2"/>
  <c r="L450" i="2" s="1"/>
  <c r="I451" i="2"/>
  <c r="L451" i="2" s="1"/>
  <c r="I452" i="2"/>
  <c r="L452" i="2" s="1"/>
  <c r="I453" i="2"/>
  <c r="L453" i="2" s="1"/>
  <c r="I454" i="2"/>
  <c r="L454" i="2" s="1"/>
  <c r="I455" i="2"/>
  <c r="L455" i="2" s="1"/>
  <c r="I456" i="2"/>
  <c r="L456" i="2" s="1"/>
  <c r="I457" i="2"/>
  <c r="L457" i="2" s="1"/>
  <c r="I458" i="2"/>
  <c r="L458" i="2" s="1"/>
  <c r="I459" i="2"/>
  <c r="L459" i="2" s="1"/>
  <c r="I460" i="2"/>
  <c r="L460" i="2" s="1"/>
  <c r="I461" i="2"/>
  <c r="L461" i="2" s="1"/>
  <c r="I462" i="2"/>
  <c r="L462" i="2" s="1"/>
  <c r="I463" i="2"/>
  <c r="L463" i="2" s="1"/>
  <c r="I464" i="2"/>
  <c r="L464" i="2" s="1"/>
  <c r="I465" i="2"/>
  <c r="L465" i="2" s="1"/>
  <c r="I466" i="2"/>
  <c r="L466" i="2" s="1"/>
  <c r="I467" i="2"/>
  <c r="L467" i="2" s="1"/>
  <c r="I468" i="2"/>
  <c r="L468" i="2" s="1"/>
  <c r="I469" i="2"/>
  <c r="L469" i="2" s="1"/>
  <c r="I470" i="2"/>
  <c r="L470" i="2" s="1"/>
  <c r="I471" i="2"/>
  <c r="L471" i="2" s="1"/>
  <c r="I472" i="2"/>
  <c r="L472" i="2" s="1"/>
  <c r="I473" i="2"/>
  <c r="L473" i="2" s="1"/>
  <c r="I474" i="2"/>
  <c r="L474" i="2" s="1"/>
  <c r="I475" i="2"/>
  <c r="L475" i="2" s="1"/>
  <c r="I476" i="2"/>
  <c r="L476" i="2" s="1"/>
  <c r="I477" i="2"/>
  <c r="L477" i="2" s="1"/>
  <c r="I478" i="2"/>
  <c r="L478" i="2" s="1"/>
  <c r="I479" i="2"/>
  <c r="L479" i="2" s="1"/>
  <c r="I480" i="2"/>
  <c r="L480" i="2" s="1"/>
  <c r="I481" i="2"/>
  <c r="L481" i="2" s="1"/>
  <c r="I482" i="2"/>
  <c r="L482" i="2" s="1"/>
  <c r="I483" i="2"/>
  <c r="L483" i="2" s="1"/>
  <c r="I484" i="2"/>
  <c r="L484" i="2" s="1"/>
  <c r="I485" i="2"/>
  <c r="L485" i="2" s="1"/>
  <c r="I486" i="2"/>
  <c r="L486" i="2" s="1"/>
  <c r="I487" i="2"/>
  <c r="L487" i="2" s="1"/>
  <c r="I488" i="2"/>
  <c r="L488" i="2" s="1"/>
  <c r="I489" i="2"/>
  <c r="L489" i="2" s="1"/>
  <c r="I490" i="2"/>
  <c r="L490" i="2" s="1"/>
  <c r="I491" i="2"/>
  <c r="L491" i="2" s="1"/>
  <c r="I492" i="2"/>
  <c r="L492" i="2" s="1"/>
  <c r="I493" i="2"/>
  <c r="L493" i="2" s="1"/>
  <c r="I494" i="2"/>
  <c r="L494" i="2" s="1"/>
  <c r="I495" i="2"/>
  <c r="L495" i="2" s="1"/>
  <c r="I496" i="2"/>
  <c r="L496" i="2" s="1"/>
  <c r="I497" i="2"/>
  <c r="L497" i="2" s="1"/>
  <c r="I498" i="2"/>
  <c r="L498" i="2" s="1"/>
  <c r="I499" i="2"/>
  <c r="L499" i="2" s="1"/>
  <c r="I500" i="2"/>
  <c r="L500" i="2" s="1"/>
  <c r="I501" i="2"/>
  <c r="I3" i="2"/>
  <c r="L3" i="2" s="1"/>
  <c r="I4" i="2"/>
  <c r="L4" i="2" s="1"/>
  <c r="I5" i="2"/>
  <c r="L5" i="2" s="1"/>
  <c r="I6" i="2"/>
  <c r="L6" i="2" s="1"/>
  <c r="I7" i="2"/>
  <c r="L7" i="2" s="1"/>
  <c r="I8" i="2"/>
  <c r="L8" i="2" s="1"/>
  <c r="I9" i="2"/>
  <c r="L9" i="2" s="1"/>
  <c r="I10" i="2"/>
  <c r="L10" i="2" s="1"/>
  <c r="I11" i="2"/>
  <c r="L11" i="2" s="1"/>
  <c r="I12" i="2"/>
  <c r="L12" i="2" s="1"/>
  <c r="I13" i="2"/>
  <c r="L13" i="2" s="1"/>
  <c r="I14" i="2"/>
  <c r="L14" i="2" s="1"/>
  <c r="I15" i="2"/>
  <c r="L15" i="2" s="1"/>
  <c r="I16" i="2"/>
  <c r="L16" i="2" s="1"/>
  <c r="I17" i="2"/>
  <c r="L17" i="2" s="1"/>
  <c r="I18" i="2"/>
  <c r="L18" i="2" s="1"/>
  <c r="I19" i="2"/>
  <c r="L19" i="2" s="1"/>
  <c r="I20" i="2"/>
  <c r="L20" i="2" s="1"/>
  <c r="I21" i="2"/>
  <c r="L21" i="2" s="1"/>
  <c r="I22" i="2"/>
  <c r="L22" i="2" s="1"/>
  <c r="I23" i="2"/>
  <c r="L23" i="2" s="1"/>
  <c r="I24" i="2"/>
  <c r="L24" i="2" s="1"/>
  <c r="I25" i="2"/>
  <c r="L25" i="2" s="1"/>
  <c r="I26" i="2"/>
  <c r="L26" i="2" s="1"/>
  <c r="I27" i="2"/>
  <c r="L27" i="2" s="1"/>
  <c r="I28" i="2"/>
  <c r="L28" i="2" s="1"/>
  <c r="I29" i="2"/>
  <c r="L29" i="2" s="1"/>
  <c r="I30" i="2"/>
  <c r="L30" i="2" s="1"/>
  <c r="I31" i="2"/>
  <c r="L31" i="2" s="1"/>
  <c r="I32" i="2"/>
  <c r="L32" i="2" s="1"/>
  <c r="I33" i="2"/>
  <c r="L33" i="2" s="1"/>
  <c r="I34" i="2"/>
  <c r="L34" i="2" s="1"/>
  <c r="I35" i="2"/>
  <c r="L35" i="2" s="1"/>
  <c r="I2" i="2"/>
  <c r="L2" i="2" s="1"/>
  <c r="M2" i="2" s="1"/>
  <c r="J84" i="7" l="1"/>
  <c r="G136" i="2"/>
  <c r="F136" i="2"/>
  <c r="E136" i="2"/>
  <c r="D136" i="2"/>
  <c r="C136" i="2"/>
  <c r="A136" i="2"/>
  <c r="B136" i="2" s="1"/>
  <c r="G135" i="2"/>
  <c r="F135" i="2"/>
  <c r="E135" i="2"/>
  <c r="D135" i="2"/>
  <c r="C135" i="2"/>
  <c r="A135" i="2"/>
  <c r="B135" i="2" s="1"/>
  <c r="G134" i="2"/>
  <c r="F134" i="2"/>
  <c r="E134" i="2"/>
  <c r="D134" i="2"/>
  <c r="C134" i="2"/>
  <c r="A134" i="2"/>
  <c r="B134" i="2" s="1"/>
  <c r="G133" i="2"/>
  <c r="F133" i="2"/>
  <c r="E133" i="2"/>
  <c r="D133" i="2"/>
  <c r="C133" i="2"/>
  <c r="A133" i="2"/>
  <c r="B133" i="2" s="1"/>
  <c r="G132" i="2"/>
  <c r="F132" i="2"/>
  <c r="E132" i="2"/>
  <c r="D132" i="2"/>
  <c r="C132" i="2"/>
  <c r="A132" i="2"/>
  <c r="B132" i="2" s="1"/>
  <c r="G131" i="2"/>
  <c r="F131" i="2"/>
  <c r="E131" i="2"/>
  <c r="D131" i="2"/>
  <c r="C131" i="2"/>
  <c r="A131" i="2"/>
  <c r="B131" i="2" s="1"/>
  <c r="G130" i="2"/>
  <c r="F130" i="2"/>
  <c r="E130" i="2"/>
  <c r="D130" i="2"/>
  <c r="C130" i="2"/>
  <c r="A130" i="2"/>
  <c r="B130" i="2" s="1"/>
  <c r="G129" i="2"/>
  <c r="F129" i="2"/>
  <c r="E129" i="2"/>
  <c r="D129" i="2"/>
  <c r="C129" i="2"/>
  <c r="A129" i="2"/>
  <c r="B129" i="2" s="1"/>
  <c r="G128" i="2"/>
  <c r="F128" i="2"/>
  <c r="E128" i="2"/>
  <c r="D128" i="2"/>
  <c r="C128" i="2"/>
  <c r="A128" i="2"/>
  <c r="G127" i="2"/>
  <c r="F127" i="2"/>
  <c r="E127" i="2"/>
  <c r="D127" i="2"/>
  <c r="C127" i="2"/>
  <c r="A127" i="2"/>
  <c r="B127" i="2" s="1"/>
  <c r="G126" i="2"/>
  <c r="F126" i="2"/>
  <c r="E126" i="2"/>
  <c r="D126" i="2"/>
  <c r="C126" i="2"/>
  <c r="A126" i="2"/>
  <c r="B126" i="2" s="1"/>
  <c r="G125" i="2"/>
  <c r="F125" i="2"/>
  <c r="E125" i="2"/>
  <c r="D125" i="2"/>
  <c r="C125" i="2"/>
  <c r="A125" i="2"/>
  <c r="B125" i="2" s="1"/>
  <c r="G124" i="2"/>
  <c r="F124" i="2"/>
  <c r="E124" i="2"/>
  <c r="D124" i="2"/>
  <c r="C124" i="2"/>
  <c r="A124" i="2"/>
  <c r="B124" i="2" s="1"/>
  <c r="G123" i="2"/>
  <c r="F123" i="2"/>
  <c r="E123" i="2"/>
  <c r="D123" i="2"/>
  <c r="C123" i="2"/>
  <c r="A123" i="2"/>
  <c r="B123" i="2" s="1"/>
  <c r="G122" i="2"/>
  <c r="F122" i="2"/>
  <c r="E122" i="2"/>
  <c r="D122" i="2"/>
  <c r="C122" i="2"/>
  <c r="A122" i="2"/>
  <c r="B122" i="2" s="1"/>
  <c r="G121" i="2"/>
  <c r="F121" i="2"/>
  <c r="E121" i="2"/>
  <c r="D121" i="2"/>
  <c r="C121" i="2"/>
  <c r="A121" i="2"/>
  <c r="B121" i="2" s="1"/>
  <c r="G120" i="2"/>
  <c r="F120" i="2"/>
  <c r="E120" i="2"/>
  <c r="D120" i="2"/>
  <c r="C120" i="2"/>
  <c r="A120" i="2"/>
  <c r="B120" i="2" s="1"/>
  <c r="G119" i="2"/>
  <c r="F119" i="2"/>
  <c r="E119" i="2"/>
  <c r="D119" i="2"/>
  <c r="C119" i="2"/>
  <c r="A119" i="2"/>
  <c r="B119" i="2" s="1"/>
  <c r="G118" i="2"/>
  <c r="F118" i="2"/>
  <c r="E118" i="2"/>
  <c r="D118" i="2"/>
  <c r="C118" i="2"/>
  <c r="A118" i="2"/>
  <c r="B118" i="2" s="1"/>
  <c r="G117" i="2"/>
  <c r="F117" i="2"/>
  <c r="E117" i="2"/>
  <c r="D117" i="2"/>
  <c r="C117" i="2"/>
  <c r="A117" i="2"/>
  <c r="B117" i="2" s="1"/>
  <c r="G116" i="2"/>
  <c r="F116" i="2"/>
  <c r="E116" i="2"/>
  <c r="D116" i="2"/>
  <c r="C116" i="2"/>
  <c r="A116" i="2"/>
  <c r="B116" i="2" s="1"/>
  <c r="G115" i="2"/>
  <c r="F115" i="2"/>
  <c r="E115" i="2"/>
  <c r="D115" i="2"/>
  <c r="C115" i="2"/>
  <c r="A115" i="2"/>
  <c r="B115" i="2" s="1"/>
  <c r="G114" i="2"/>
  <c r="F114" i="2"/>
  <c r="E114" i="2"/>
  <c r="D114" i="2"/>
  <c r="C114" i="2"/>
  <c r="A114" i="2"/>
  <c r="B114" i="2" s="1"/>
  <c r="G113" i="2"/>
  <c r="F113" i="2"/>
  <c r="E113" i="2"/>
  <c r="D113" i="2"/>
  <c r="C113" i="2"/>
  <c r="A113" i="2"/>
  <c r="B113" i="2" s="1"/>
  <c r="G112" i="2"/>
  <c r="F112" i="2"/>
  <c r="E112" i="2"/>
  <c r="D112" i="2"/>
  <c r="C112" i="2"/>
  <c r="A112" i="2"/>
  <c r="B112" i="2" s="1"/>
  <c r="G111" i="2"/>
  <c r="F111" i="2"/>
  <c r="E111" i="2"/>
  <c r="D111" i="2"/>
  <c r="C111" i="2"/>
  <c r="A111" i="2"/>
  <c r="B111" i="2" s="1"/>
  <c r="G110" i="2"/>
  <c r="F110" i="2"/>
  <c r="E110" i="2"/>
  <c r="D110" i="2"/>
  <c r="C110" i="2"/>
  <c r="A110" i="2"/>
  <c r="B110" i="2" s="1"/>
  <c r="G109" i="2"/>
  <c r="F109" i="2"/>
  <c r="E109" i="2"/>
  <c r="D109" i="2"/>
  <c r="C109" i="2"/>
  <c r="A109" i="2"/>
  <c r="B109" i="2" s="1"/>
  <c r="G108" i="2"/>
  <c r="F108" i="2"/>
  <c r="E108" i="2"/>
  <c r="D108" i="2"/>
  <c r="C108" i="2"/>
  <c r="A108" i="2"/>
  <c r="B108" i="2" s="1"/>
  <c r="G107" i="2"/>
  <c r="F107" i="2"/>
  <c r="E107" i="2"/>
  <c r="D107" i="2"/>
  <c r="C107" i="2"/>
  <c r="A107" i="2"/>
  <c r="B107" i="2" s="1"/>
  <c r="G106" i="2"/>
  <c r="F106" i="2"/>
  <c r="E106" i="2"/>
  <c r="D106" i="2"/>
  <c r="C106" i="2"/>
  <c r="A106" i="2"/>
  <c r="B106" i="2" s="1"/>
  <c r="G105" i="2"/>
  <c r="F105" i="2"/>
  <c r="E105" i="2"/>
  <c r="D105" i="2"/>
  <c r="C105" i="2"/>
  <c r="A105" i="2"/>
  <c r="B105" i="2" s="1"/>
  <c r="G104" i="2"/>
  <c r="F104" i="2"/>
  <c r="E104" i="2"/>
  <c r="D104" i="2"/>
  <c r="C104" i="2"/>
  <c r="A104" i="2"/>
  <c r="B104" i="2" s="1"/>
  <c r="G103" i="2"/>
  <c r="F103" i="2"/>
  <c r="E103" i="2"/>
  <c r="D103" i="2"/>
  <c r="C103" i="2"/>
  <c r="A103" i="2"/>
  <c r="B103" i="2" s="1"/>
  <c r="G102" i="2"/>
  <c r="F102" i="2"/>
  <c r="E102" i="2"/>
  <c r="D102" i="2"/>
  <c r="C102" i="2"/>
  <c r="A102" i="2"/>
  <c r="B102" i="2" s="1"/>
  <c r="G101" i="2"/>
  <c r="F101" i="2"/>
  <c r="E101" i="2"/>
  <c r="D101" i="2"/>
  <c r="C101" i="2"/>
  <c r="A101" i="2"/>
  <c r="B101" i="2" s="1"/>
  <c r="G100" i="2"/>
  <c r="F100" i="2"/>
  <c r="E100" i="2"/>
  <c r="D100" i="2"/>
  <c r="C100" i="2"/>
  <c r="A100" i="2"/>
  <c r="B100" i="2" s="1"/>
  <c r="G99" i="2"/>
  <c r="F99" i="2"/>
  <c r="E99" i="2"/>
  <c r="D99" i="2"/>
  <c r="C99" i="2"/>
  <c r="A99" i="2"/>
  <c r="B99" i="2" s="1"/>
  <c r="G98" i="2"/>
  <c r="F98" i="2"/>
  <c r="E98" i="2"/>
  <c r="D98" i="2"/>
  <c r="C98" i="2"/>
  <c r="A98" i="2"/>
  <c r="B98" i="2" s="1"/>
  <c r="G97" i="2"/>
  <c r="F97" i="2"/>
  <c r="E97" i="2"/>
  <c r="D97" i="2"/>
  <c r="C97" i="2"/>
  <c r="A97" i="2"/>
  <c r="B97" i="2" s="1"/>
  <c r="G96" i="2"/>
  <c r="F96" i="2"/>
  <c r="E96" i="2"/>
  <c r="D96" i="2"/>
  <c r="C96" i="2"/>
  <c r="A96" i="2"/>
  <c r="B96" i="2" s="1"/>
  <c r="G95" i="2"/>
  <c r="F95" i="2"/>
  <c r="E95" i="2"/>
  <c r="D95" i="2"/>
  <c r="C95" i="2"/>
  <c r="A95" i="2"/>
  <c r="B95" i="2" s="1"/>
  <c r="G94" i="2"/>
  <c r="F94" i="2"/>
  <c r="E94" i="2"/>
  <c r="D94" i="2"/>
  <c r="C94" i="2"/>
  <c r="A94" i="2"/>
  <c r="B94" i="2" s="1"/>
  <c r="G93" i="2"/>
  <c r="F93" i="2"/>
  <c r="E93" i="2"/>
  <c r="D93" i="2"/>
  <c r="C93" i="2"/>
  <c r="A93" i="2"/>
  <c r="B93" i="2" s="1"/>
  <c r="G92" i="2"/>
  <c r="F92" i="2"/>
  <c r="E92" i="2"/>
  <c r="D92" i="2"/>
  <c r="C92" i="2"/>
  <c r="A92" i="2"/>
  <c r="B92" i="2" s="1"/>
  <c r="G91" i="2"/>
  <c r="F91" i="2"/>
  <c r="E91" i="2"/>
  <c r="D91" i="2"/>
  <c r="C91" i="2"/>
  <c r="A91" i="2"/>
  <c r="B91" i="2" s="1"/>
  <c r="G90" i="2"/>
  <c r="F90" i="2"/>
  <c r="E90" i="2"/>
  <c r="D90" i="2"/>
  <c r="C90" i="2"/>
  <c r="A90" i="2"/>
  <c r="B90" i="2" s="1"/>
  <c r="G89" i="2"/>
  <c r="F89" i="2"/>
  <c r="E89" i="2"/>
  <c r="D89" i="2"/>
  <c r="C89" i="2"/>
  <c r="A89" i="2"/>
  <c r="B89" i="2" s="1"/>
  <c r="G88" i="2"/>
  <c r="F88" i="2"/>
  <c r="E88" i="2"/>
  <c r="D88" i="2"/>
  <c r="C88" i="2"/>
  <c r="B88" i="2"/>
  <c r="A88" i="2"/>
  <c r="G87" i="2"/>
  <c r="F87" i="2"/>
  <c r="E87" i="2"/>
  <c r="D87" i="2"/>
  <c r="C87" i="2"/>
  <c r="A87" i="2"/>
  <c r="B87" i="2" s="1"/>
  <c r="G86" i="2"/>
  <c r="F86" i="2"/>
  <c r="E86" i="2"/>
  <c r="D86" i="2"/>
  <c r="C86" i="2"/>
  <c r="A86" i="2"/>
  <c r="B86" i="2" s="1"/>
  <c r="G85" i="2"/>
  <c r="F85" i="2"/>
  <c r="E85" i="2"/>
  <c r="D85" i="2"/>
  <c r="C85" i="2"/>
  <c r="A85" i="2"/>
  <c r="B85" i="2" s="1"/>
  <c r="G84" i="2"/>
  <c r="F84" i="2"/>
  <c r="E84" i="2"/>
  <c r="D84" i="2"/>
  <c r="C84" i="2"/>
  <c r="A84" i="2"/>
  <c r="B84" i="2" s="1"/>
  <c r="G83" i="2"/>
  <c r="F83" i="2"/>
  <c r="E83" i="2"/>
  <c r="D83" i="2"/>
  <c r="C83" i="2"/>
  <c r="A83" i="2"/>
  <c r="B83" i="2" s="1"/>
  <c r="G82" i="2"/>
  <c r="F82" i="2"/>
  <c r="E82" i="2"/>
  <c r="D82" i="2"/>
  <c r="C82" i="2"/>
  <c r="A82" i="2"/>
  <c r="B82" i="2" s="1"/>
  <c r="G81" i="2"/>
  <c r="F81" i="2"/>
  <c r="E81" i="2"/>
  <c r="D81" i="2"/>
  <c r="C81" i="2"/>
  <c r="A81" i="2"/>
  <c r="B81" i="2" s="1"/>
  <c r="G80" i="2"/>
  <c r="F80" i="2"/>
  <c r="E80" i="2"/>
  <c r="D80" i="2"/>
  <c r="C80" i="2"/>
  <c r="A80" i="2"/>
  <c r="B80" i="2" s="1"/>
  <c r="G79" i="2"/>
  <c r="F79" i="2"/>
  <c r="E79" i="2"/>
  <c r="D79" i="2"/>
  <c r="C79" i="2"/>
  <c r="A79" i="2"/>
  <c r="B79" i="2" s="1"/>
  <c r="G78" i="2"/>
  <c r="F78" i="2"/>
  <c r="E78" i="2"/>
  <c r="D78" i="2"/>
  <c r="C78" i="2"/>
  <c r="A78" i="2"/>
  <c r="B78" i="2" s="1"/>
  <c r="G77" i="2"/>
  <c r="F77" i="2"/>
  <c r="E77" i="2"/>
  <c r="D77" i="2"/>
  <c r="C77" i="2"/>
  <c r="A77" i="2"/>
  <c r="B77" i="2" s="1"/>
  <c r="G76" i="2"/>
  <c r="F76" i="2"/>
  <c r="E76" i="2"/>
  <c r="D76" i="2"/>
  <c r="C76" i="2"/>
  <c r="A76" i="2"/>
  <c r="B76" i="2" s="1"/>
  <c r="G75" i="2"/>
  <c r="F75" i="2"/>
  <c r="E75" i="2"/>
  <c r="D75" i="2"/>
  <c r="C75" i="2"/>
  <c r="A75" i="2"/>
  <c r="B75" i="2" s="1"/>
  <c r="G74" i="2"/>
  <c r="F74" i="2"/>
  <c r="E74" i="2"/>
  <c r="D74" i="2"/>
  <c r="C74" i="2"/>
  <c r="A74" i="2"/>
  <c r="B74" i="2" s="1"/>
  <c r="G73" i="2"/>
  <c r="F73" i="2"/>
  <c r="E73" i="2"/>
  <c r="D73" i="2"/>
  <c r="C73" i="2"/>
  <c r="A73" i="2"/>
  <c r="B73" i="2" s="1"/>
  <c r="G72" i="2"/>
  <c r="F72" i="2"/>
  <c r="E72" i="2"/>
  <c r="D72" i="2"/>
  <c r="C72" i="2"/>
  <c r="A72" i="2"/>
  <c r="B72" i="2" s="1"/>
  <c r="G71" i="2"/>
  <c r="F71" i="2"/>
  <c r="E71" i="2"/>
  <c r="D71" i="2"/>
  <c r="C71" i="2"/>
  <c r="A71" i="2"/>
  <c r="B71" i="2" s="1"/>
  <c r="G70" i="2"/>
  <c r="F70" i="2"/>
  <c r="E70" i="2"/>
  <c r="D70" i="2"/>
  <c r="C70" i="2"/>
  <c r="A70" i="2"/>
  <c r="B70" i="2" s="1"/>
  <c r="G69" i="2"/>
  <c r="F69" i="2"/>
  <c r="E69" i="2"/>
  <c r="D69" i="2"/>
  <c r="C69" i="2"/>
  <c r="A69" i="2"/>
  <c r="B69" i="2" s="1"/>
  <c r="G68" i="2"/>
  <c r="F68" i="2"/>
  <c r="E68" i="2"/>
  <c r="D68" i="2"/>
  <c r="C68" i="2"/>
  <c r="A68" i="2"/>
  <c r="B68" i="2" s="1"/>
  <c r="G67" i="2"/>
  <c r="F67" i="2"/>
  <c r="E67" i="2"/>
  <c r="D67" i="2"/>
  <c r="C67" i="2"/>
  <c r="A67" i="2"/>
  <c r="B67" i="2" s="1"/>
  <c r="G66" i="2"/>
  <c r="F66" i="2"/>
  <c r="E66" i="2"/>
  <c r="D66" i="2"/>
  <c r="C66" i="2"/>
  <c r="A66" i="2"/>
  <c r="B66" i="2" s="1"/>
  <c r="G65" i="2"/>
  <c r="F65" i="2"/>
  <c r="E65" i="2"/>
  <c r="D65" i="2"/>
  <c r="C65" i="2"/>
  <c r="A65" i="2"/>
  <c r="B65" i="2" s="1"/>
  <c r="G64" i="2"/>
  <c r="F64" i="2"/>
  <c r="E64" i="2"/>
  <c r="D64" i="2"/>
  <c r="C64" i="2"/>
  <c r="A64" i="2"/>
  <c r="B64" i="2" s="1"/>
  <c r="G63" i="2"/>
  <c r="F63" i="2"/>
  <c r="E63" i="2"/>
  <c r="D63" i="2"/>
  <c r="C63" i="2"/>
  <c r="A63" i="2"/>
  <c r="B63" i="2" s="1"/>
  <c r="G62" i="2"/>
  <c r="F62" i="2"/>
  <c r="E62" i="2"/>
  <c r="D62" i="2"/>
  <c r="C62" i="2"/>
  <c r="A62" i="2"/>
  <c r="B62" i="2" s="1"/>
  <c r="G61" i="2"/>
  <c r="F61" i="2"/>
  <c r="E61" i="2"/>
  <c r="D61" i="2"/>
  <c r="C61" i="2"/>
  <c r="A61" i="2"/>
  <c r="B61" i="2" s="1"/>
  <c r="G60" i="2"/>
  <c r="F60" i="2"/>
  <c r="E60" i="2"/>
  <c r="D60" i="2"/>
  <c r="C60" i="2"/>
  <c r="A60" i="2"/>
  <c r="B60" i="2" s="1"/>
  <c r="G59" i="2"/>
  <c r="F59" i="2"/>
  <c r="E59" i="2"/>
  <c r="D59" i="2"/>
  <c r="C59" i="2"/>
  <c r="A59" i="2"/>
  <c r="B59" i="2" s="1"/>
  <c r="G58" i="2"/>
  <c r="F58" i="2"/>
  <c r="E58" i="2"/>
  <c r="D58" i="2"/>
  <c r="C58" i="2"/>
  <c r="A58" i="2"/>
  <c r="B58" i="2" s="1"/>
  <c r="G57" i="2"/>
  <c r="F57" i="2"/>
  <c r="E57" i="2"/>
  <c r="D57" i="2"/>
  <c r="C57" i="2"/>
  <c r="A57" i="2"/>
  <c r="B57" i="2" s="1"/>
  <c r="G56" i="2"/>
  <c r="F56" i="2"/>
  <c r="E56" i="2"/>
  <c r="D56" i="2"/>
  <c r="C56" i="2"/>
  <c r="A56" i="2"/>
  <c r="B56" i="2" s="1"/>
  <c r="G55" i="2"/>
  <c r="F55" i="2"/>
  <c r="E55" i="2"/>
  <c r="D55" i="2"/>
  <c r="C55" i="2"/>
  <c r="A55" i="2"/>
  <c r="B55" i="2" s="1"/>
  <c r="G54" i="2"/>
  <c r="F54" i="2"/>
  <c r="E54" i="2"/>
  <c r="D54" i="2"/>
  <c r="C54" i="2"/>
  <c r="A54" i="2"/>
  <c r="B54" i="2" s="1"/>
  <c r="G53" i="2"/>
  <c r="F53" i="2"/>
  <c r="E53" i="2"/>
  <c r="D53" i="2"/>
  <c r="C53" i="2"/>
  <c r="A53" i="2"/>
  <c r="B53" i="2" s="1"/>
  <c r="G52" i="2"/>
  <c r="F52" i="2"/>
  <c r="E52" i="2"/>
  <c r="D52" i="2"/>
  <c r="C52" i="2"/>
  <c r="A52" i="2"/>
  <c r="B52" i="2" s="1"/>
  <c r="G51" i="2"/>
  <c r="F51" i="2"/>
  <c r="E51" i="2"/>
  <c r="D51" i="2"/>
  <c r="C51" i="2"/>
  <c r="A51" i="2"/>
  <c r="B51" i="2" s="1"/>
  <c r="G50" i="2"/>
  <c r="F50" i="2"/>
  <c r="E50" i="2"/>
  <c r="D50" i="2"/>
  <c r="C50" i="2"/>
  <c r="A50" i="2"/>
  <c r="B50" i="2" s="1"/>
  <c r="G49" i="2"/>
  <c r="F49" i="2"/>
  <c r="E49" i="2"/>
  <c r="D49" i="2"/>
  <c r="C49" i="2"/>
  <c r="A49" i="2"/>
  <c r="B49" i="2" s="1"/>
  <c r="B137" i="2"/>
  <c r="F137" i="2" s="1"/>
  <c r="B138" i="2"/>
  <c r="F138" i="2" s="1"/>
  <c r="B139" i="2"/>
  <c r="F139" i="2" s="1"/>
  <c r="B140" i="2"/>
  <c r="F140" i="2" s="1"/>
  <c r="B141" i="2"/>
  <c r="F141" i="2" s="1"/>
  <c r="B142" i="2"/>
  <c r="F142" i="2" s="1"/>
  <c r="B143" i="2"/>
  <c r="F143" i="2" s="1"/>
  <c r="B144" i="2"/>
  <c r="F144" i="2" s="1"/>
  <c r="B145" i="2"/>
  <c r="F145" i="2" s="1"/>
  <c r="B146" i="2"/>
  <c r="F146" i="2" s="1"/>
  <c r="B147" i="2"/>
  <c r="F147" i="2" s="1"/>
  <c r="B148" i="2"/>
  <c r="F148" i="2" s="1"/>
  <c r="B149" i="2"/>
  <c r="F149" i="2" s="1"/>
  <c r="B150" i="2"/>
  <c r="F150" i="2" s="1"/>
  <c r="B151" i="2"/>
  <c r="F151" i="2" s="1"/>
  <c r="B152" i="2"/>
  <c r="F152" i="2" s="1"/>
  <c r="B153" i="2"/>
  <c r="F153" i="2" s="1"/>
  <c r="B154" i="2"/>
  <c r="F154" i="2" s="1"/>
  <c r="B155" i="2"/>
  <c r="F155" i="2" s="1"/>
  <c r="B156" i="2"/>
  <c r="F156" i="2" s="1"/>
  <c r="B157" i="2"/>
  <c r="F157" i="2" s="1"/>
  <c r="B158" i="2"/>
  <c r="F158" i="2" s="1"/>
  <c r="B159" i="2"/>
  <c r="F159" i="2" s="1"/>
  <c r="B160" i="2"/>
  <c r="F160" i="2" s="1"/>
  <c r="B161" i="2"/>
  <c r="F161" i="2" s="1"/>
  <c r="B162" i="2"/>
  <c r="F162" i="2" s="1"/>
  <c r="B163" i="2"/>
  <c r="F163" i="2" s="1"/>
  <c r="B164" i="2"/>
  <c r="F164" i="2" s="1"/>
  <c r="B165" i="2"/>
  <c r="F165" i="2" s="1"/>
  <c r="B166" i="2"/>
  <c r="F166" i="2" s="1"/>
  <c r="B167" i="2"/>
  <c r="F167" i="2" s="1"/>
  <c r="B168" i="2"/>
  <c r="F168" i="2" s="1"/>
  <c r="B169" i="2"/>
  <c r="F169" i="2" s="1"/>
  <c r="B170" i="2"/>
  <c r="F170" i="2" s="1"/>
  <c r="B171" i="2"/>
  <c r="F171" i="2" s="1"/>
  <c r="B172" i="2"/>
  <c r="F172" i="2" s="1"/>
  <c r="B173" i="2"/>
  <c r="F173" i="2" s="1"/>
  <c r="B174" i="2"/>
  <c r="F174" i="2" s="1"/>
  <c r="B175" i="2"/>
  <c r="F175" i="2" s="1"/>
  <c r="B176" i="2"/>
  <c r="F176" i="2" s="1"/>
  <c r="B177" i="2"/>
  <c r="F177" i="2" s="1"/>
  <c r="B178" i="2"/>
  <c r="F178" i="2" s="1"/>
  <c r="B179" i="2"/>
  <c r="F179" i="2" s="1"/>
  <c r="B180" i="2"/>
  <c r="F180" i="2" s="1"/>
  <c r="B181" i="2"/>
  <c r="F181" i="2" s="1"/>
  <c r="B182" i="2"/>
  <c r="F182" i="2" s="1"/>
  <c r="B183" i="2"/>
  <c r="F183" i="2" s="1"/>
  <c r="B184" i="2"/>
  <c r="F184" i="2" s="1"/>
  <c r="B185" i="2"/>
  <c r="F185" i="2" s="1"/>
  <c r="B186" i="2"/>
  <c r="F186" i="2" s="1"/>
  <c r="B187" i="2"/>
  <c r="F187" i="2" s="1"/>
  <c r="B188" i="2"/>
  <c r="F188" i="2" s="1"/>
  <c r="B189" i="2"/>
  <c r="F189" i="2" s="1"/>
  <c r="B190" i="2"/>
  <c r="F190" i="2" s="1"/>
  <c r="B191" i="2"/>
  <c r="F191" i="2" s="1"/>
  <c r="B192" i="2"/>
  <c r="F192" i="2" s="1"/>
  <c r="B193" i="2"/>
  <c r="F193" i="2" s="1"/>
  <c r="B194" i="2"/>
  <c r="F194" i="2" s="1"/>
  <c r="B195" i="2"/>
  <c r="F195" i="2" s="1"/>
  <c r="B196" i="2"/>
  <c r="F196" i="2" s="1"/>
  <c r="B197" i="2"/>
  <c r="F197" i="2" s="1"/>
  <c r="B198" i="2"/>
  <c r="F198" i="2" s="1"/>
  <c r="B199" i="2"/>
  <c r="F199" i="2" s="1"/>
  <c r="B200" i="2"/>
  <c r="F200" i="2" s="1"/>
  <c r="B201" i="2"/>
  <c r="F201" i="2" s="1"/>
  <c r="B202" i="2"/>
  <c r="F202" i="2" s="1"/>
  <c r="B203" i="2"/>
  <c r="F203" i="2" s="1"/>
  <c r="B204" i="2"/>
  <c r="F204" i="2" s="1"/>
  <c r="B205" i="2"/>
  <c r="F205" i="2" s="1"/>
  <c r="B206" i="2"/>
  <c r="F206" i="2" s="1"/>
  <c r="B207" i="2"/>
  <c r="F207" i="2" s="1"/>
  <c r="B208" i="2"/>
  <c r="F208" i="2" s="1"/>
  <c r="B209" i="2"/>
  <c r="F209" i="2" s="1"/>
  <c r="B210" i="2"/>
  <c r="F210" i="2" s="1"/>
  <c r="B211" i="2"/>
  <c r="F211" i="2" s="1"/>
  <c r="B212" i="2"/>
  <c r="F212" i="2" s="1"/>
  <c r="B213" i="2"/>
  <c r="F213" i="2" s="1"/>
  <c r="B214" i="2"/>
  <c r="F214" i="2" s="1"/>
  <c r="B215" i="2"/>
  <c r="F215" i="2" s="1"/>
  <c r="B216" i="2"/>
  <c r="F216" i="2" s="1"/>
  <c r="B217" i="2"/>
  <c r="F217" i="2" s="1"/>
  <c r="B218" i="2"/>
  <c r="F218" i="2" s="1"/>
  <c r="B219" i="2"/>
  <c r="F219" i="2" s="1"/>
  <c r="B220" i="2"/>
  <c r="F220" i="2" s="1"/>
  <c r="B221" i="2"/>
  <c r="F221" i="2" s="1"/>
  <c r="B222" i="2"/>
  <c r="F222" i="2" s="1"/>
  <c r="B223" i="2"/>
  <c r="F223" i="2" s="1"/>
  <c r="B224" i="2"/>
  <c r="F224" i="2" s="1"/>
  <c r="B225" i="2"/>
  <c r="F225" i="2" s="1"/>
  <c r="B226" i="2"/>
  <c r="F226" i="2" s="1"/>
  <c r="B227" i="2"/>
  <c r="F227" i="2" s="1"/>
  <c r="B228" i="2"/>
  <c r="F228" i="2" s="1"/>
  <c r="B229" i="2"/>
  <c r="F229" i="2" s="1"/>
  <c r="B230" i="2"/>
  <c r="F230" i="2" s="1"/>
  <c r="B231" i="2"/>
  <c r="F231" i="2" s="1"/>
  <c r="B232" i="2"/>
  <c r="F232" i="2" s="1"/>
  <c r="B233" i="2"/>
  <c r="F233" i="2" s="1"/>
  <c r="B234" i="2"/>
  <c r="F234" i="2" s="1"/>
  <c r="B235" i="2"/>
  <c r="F235" i="2" s="1"/>
  <c r="B236" i="2"/>
  <c r="F236" i="2" s="1"/>
  <c r="B237" i="2"/>
  <c r="F237" i="2" s="1"/>
  <c r="B238" i="2"/>
  <c r="F238" i="2" s="1"/>
  <c r="B239" i="2"/>
  <c r="F239" i="2" s="1"/>
  <c r="B240" i="2"/>
  <c r="F240" i="2" s="1"/>
  <c r="B241" i="2"/>
  <c r="F241" i="2" s="1"/>
  <c r="B242" i="2"/>
  <c r="F242" i="2" s="1"/>
  <c r="B243" i="2"/>
  <c r="F243" i="2" s="1"/>
  <c r="B244" i="2"/>
  <c r="F244" i="2" s="1"/>
  <c r="B245" i="2"/>
  <c r="F245" i="2" s="1"/>
  <c r="B246" i="2"/>
  <c r="F246" i="2" s="1"/>
  <c r="B247" i="2"/>
  <c r="F247" i="2" s="1"/>
  <c r="B248" i="2"/>
  <c r="F248" i="2" s="1"/>
  <c r="B249" i="2"/>
  <c r="F249" i="2" s="1"/>
  <c r="B250" i="2"/>
  <c r="F250" i="2" s="1"/>
  <c r="B251" i="2"/>
  <c r="F251" i="2" s="1"/>
  <c r="B252" i="2"/>
  <c r="F252" i="2" s="1"/>
  <c r="B253" i="2"/>
  <c r="F253" i="2" s="1"/>
  <c r="B254" i="2"/>
  <c r="F254" i="2" s="1"/>
  <c r="B255" i="2"/>
  <c r="F255" i="2" s="1"/>
  <c r="B256" i="2"/>
  <c r="F256" i="2" s="1"/>
  <c r="B257" i="2"/>
  <c r="F257" i="2" s="1"/>
  <c r="B258" i="2"/>
  <c r="F258" i="2" s="1"/>
  <c r="B259" i="2"/>
  <c r="F259" i="2" s="1"/>
  <c r="B260" i="2"/>
  <c r="F260" i="2" s="1"/>
  <c r="B261" i="2"/>
  <c r="F261" i="2" s="1"/>
  <c r="B262" i="2"/>
  <c r="F262" i="2" s="1"/>
  <c r="B263" i="2"/>
  <c r="F263" i="2" s="1"/>
  <c r="B264" i="2"/>
  <c r="F264" i="2" s="1"/>
  <c r="B265" i="2"/>
  <c r="F265" i="2" s="1"/>
  <c r="B266" i="2"/>
  <c r="F266" i="2" s="1"/>
  <c r="B267" i="2"/>
  <c r="F267" i="2" s="1"/>
  <c r="B268" i="2"/>
  <c r="F268" i="2" s="1"/>
  <c r="B269" i="2"/>
  <c r="F269" i="2" s="1"/>
  <c r="B270" i="2"/>
  <c r="F270" i="2" s="1"/>
  <c r="B271" i="2"/>
  <c r="F271" i="2" s="1"/>
  <c r="B272" i="2"/>
  <c r="F272" i="2" s="1"/>
  <c r="B273" i="2"/>
  <c r="F273" i="2" s="1"/>
  <c r="B274" i="2"/>
  <c r="F274" i="2" s="1"/>
  <c r="B275" i="2"/>
  <c r="F275" i="2" s="1"/>
  <c r="B276" i="2"/>
  <c r="F276" i="2" s="1"/>
  <c r="B277" i="2"/>
  <c r="F277" i="2" s="1"/>
  <c r="B278" i="2"/>
  <c r="F278" i="2" s="1"/>
  <c r="B279" i="2"/>
  <c r="F279" i="2" s="1"/>
  <c r="B280" i="2"/>
  <c r="F280" i="2" s="1"/>
  <c r="B281" i="2"/>
  <c r="F281" i="2" s="1"/>
  <c r="B282" i="2"/>
  <c r="F282" i="2" s="1"/>
  <c r="B283" i="2"/>
  <c r="F283" i="2" s="1"/>
  <c r="B284" i="2"/>
  <c r="F284" i="2" s="1"/>
  <c r="B285" i="2"/>
  <c r="F285" i="2" s="1"/>
  <c r="B286" i="2"/>
  <c r="F286" i="2" s="1"/>
  <c r="B287" i="2"/>
  <c r="F287" i="2" s="1"/>
  <c r="B288" i="2"/>
  <c r="F288" i="2" s="1"/>
  <c r="B289" i="2"/>
  <c r="F289" i="2" s="1"/>
  <c r="B290" i="2"/>
  <c r="F290" i="2" s="1"/>
  <c r="B291" i="2"/>
  <c r="F291" i="2" s="1"/>
  <c r="B292" i="2"/>
  <c r="F292" i="2" s="1"/>
  <c r="B293" i="2"/>
  <c r="F293" i="2" s="1"/>
  <c r="B294" i="2"/>
  <c r="F294" i="2" s="1"/>
  <c r="B295" i="2"/>
  <c r="F295" i="2" s="1"/>
  <c r="B296" i="2"/>
  <c r="F296" i="2" s="1"/>
  <c r="B297" i="2"/>
  <c r="F297" i="2" s="1"/>
  <c r="B298" i="2"/>
  <c r="F298" i="2" s="1"/>
  <c r="B299" i="2"/>
  <c r="F299" i="2" s="1"/>
  <c r="B300" i="2"/>
  <c r="F300" i="2" s="1"/>
  <c r="B301" i="2"/>
  <c r="F301" i="2" s="1"/>
  <c r="B302" i="2"/>
  <c r="F302" i="2" s="1"/>
  <c r="B303" i="2"/>
  <c r="F303" i="2" s="1"/>
  <c r="B304" i="2"/>
  <c r="F304" i="2" s="1"/>
  <c r="B305" i="2"/>
  <c r="F305" i="2" s="1"/>
  <c r="B306" i="2"/>
  <c r="F306" i="2" s="1"/>
  <c r="B307" i="2"/>
  <c r="F307" i="2" s="1"/>
  <c r="B308" i="2"/>
  <c r="F308" i="2" s="1"/>
  <c r="B309" i="2"/>
  <c r="F309" i="2" s="1"/>
  <c r="B310" i="2"/>
  <c r="F310" i="2" s="1"/>
  <c r="B311" i="2"/>
  <c r="F311" i="2" s="1"/>
  <c r="B312" i="2"/>
  <c r="F312" i="2" s="1"/>
  <c r="B313" i="2"/>
  <c r="F313" i="2" s="1"/>
  <c r="B314" i="2"/>
  <c r="F314" i="2" s="1"/>
  <c r="B315" i="2"/>
  <c r="F315" i="2" s="1"/>
  <c r="B316" i="2"/>
  <c r="F316" i="2" s="1"/>
  <c r="B317" i="2"/>
  <c r="F317" i="2" s="1"/>
  <c r="B318" i="2"/>
  <c r="F318" i="2" s="1"/>
  <c r="B319" i="2"/>
  <c r="F319" i="2" s="1"/>
  <c r="B320" i="2"/>
  <c r="F320" i="2" s="1"/>
  <c r="B321" i="2"/>
  <c r="F321" i="2"/>
  <c r="B322" i="2"/>
  <c r="F322" i="2" s="1"/>
  <c r="B323" i="2"/>
  <c r="F323" i="2" s="1"/>
  <c r="B324" i="2"/>
  <c r="F324" i="2" s="1"/>
  <c r="B325" i="2"/>
  <c r="F325" i="2" s="1"/>
  <c r="B326" i="2"/>
  <c r="F326" i="2" s="1"/>
  <c r="B327" i="2"/>
  <c r="F327" i="2" s="1"/>
  <c r="B328" i="2"/>
  <c r="F328" i="2" s="1"/>
  <c r="B329" i="2"/>
  <c r="F329" i="2" s="1"/>
  <c r="B330" i="2"/>
  <c r="F330" i="2" s="1"/>
  <c r="B331" i="2"/>
  <c r="F331" i="2" s="1"/>
  <c r="B332" i="2"/>
  <c r="F332" i="2" s="1"/>
  <c r="B333" i="2"/>
  <c r="F333" i="2" s="1"/>
  <c r="B334" i="2"/>
  <c r="F334" i="2" s="1"/>
  <c r="B335" i="2"/>
  <c r="F335" i="2" s="1"/>
  <c r="B336" i="2"/>
  <c r="F336" i="2" s="1"/>
  <c r="B337" i="2"/>
  <c r="F337" i="2" s="1"/>
  <c r="B338" i="2"/>
  <c r="F338" i="2" s="1"/>
  <c r="B339" i="2"/>
  <c r="F339" i="2" s="1"/>
  <c r="B340" i="2"/>
  <c r="F340" i="2" s="1"/>
  <c r="B341" i="2"/>
  <c r="F341" i="2" s="1"/>
  <c r="B342" i="2"/>
  <c r="F342" i="2" s="1"/>
  <c r="B343" i="2"/>
  <c r="F343" i="2" s="1"/>
  <c r="B344" i="2"/>
  <c r="F344" i="2" s="1"/>
  <c r="B345" i="2"/>
  <c r="F345" i="2" s="1"/>
  <c r="B346" i="2"/>
  <c r="F346" i="2" s="1"/>
  <c r="B347" i="2"/>
  <c r="F347" i="2" s="1"/>
  <c r="B348" i="2"/>
  <c r="F348" i="2" s="1"/>
  <c r="B349" i="2"/>
  <c r="F349" i="2" s="1"/>
  <c r="B350" i="2"/>
  <c r="F350" i="2" s="1"/>
  <c r="B351" i="2"/>
  <c r="F351" i="2" s="1"/>
  <c r="B352" i="2"/>
  <c r="F352" i="2" s="1"/>
  <c r="B353" i="2"/>
  <c r="F353" i="2" s="1"/>
  <c r="B354" i="2"/>
  <c r="F354" i="2" s="1"/>
  <c r="B355" i="2"/>
  <c r="F355" i="2" s="1"/>
  <c r="B356" i="2"/>
  <c r="F356" i="2" s="1"/>
  <c r="B357" i="2"/>
  <c r="F357" i="2" s="1"/>
  <c r="B358" i="2"/>
  <c r="F358" i="2" s="1"/>
  <c r="B359" i="2"/>
  <c r="F359" i="2" s="1"/>
  <c r="B360" i="2"/>
  <c r="F360" i="2" s="1"/>
  <c r="B361" i="2"/>
  <c r="F361" i="2" s="1"/>
  <c r="B362" i="2"/>
  <c r="F362" i="2" s="1"/>
  <c r="B363" i="2"/>
  <c r="F363" i="2" s="1"/>
  <c r="B364" i="2"/>
  <c r="F364" i="2" s="1"/>
  <c r="B365" i="2"/>
  <c r="F365" i="2" s="1"/>
  <c r="B366" i="2"/>
  <c r="F366" i="2" s="1"/>
  <c r="B367" i="2"/>
  <c r="F367" i="2" s="1"/>
  <c r="B368" i="2"/>
  <c r="F368" i="2" s="1"/>
  <c r="B369" i="2"/>
  <c r="F369" i="2" s="1"/>
  <c r="B370" i="2"/>
  <c r="F370" i="2" s="1"/>
  <c r="B371" i="2"/>
  <c r="F371" i="2" s="1"/>
  <c r="B372" i="2"/>
  <c r="F372" i="2" s="1"/>
  <c r="B373" i="2"/>
  <c r="F373" i="2" s="1"/>
  <c r="B374" i="2"/>
  <c r="F374" i="2" s="1"/>
  <c r="B375" i="2"/>
  <c r="F375" i="2" s="1"/>
  <c r="B376" i="2"/>
  <c r="F376" i="2" s="1"/>
  <c r="B377" i="2"/>
  <c r="F377" i="2" s="1"/>
  <c r="B378" i="2"/>
  <c r="F378" i="2" s="1"/>
  <c r="B379" i="2"/>
  <c r="F379" i="2" s="1"/>
  <c r="B380" i="2"/>
  <c r="F380" i="2" s="1"/>
  <c r="B381" i="2"/>
  <c r="F381" i="2" s="1"/>
  <c r="B382" i="2"/>
  <c r="F382" i="2" s="1"/>
  <c r="B383" i="2"/>
  <c r="F383" i="2" s="1"/>
  <c r="B384" i="2"/>
  <c r="F384" i="2" s="1"/>
  <c r="B385" i="2"/>
  <c r="F385" i="2" s="1"/>
  <c r="B386" i="2"/>
  <c r="F386" i="2" s="1"/>
  <c r="B387" i="2"/>
  <c r="F387" i="2" s="1"/>
  <c r="B388" i="2"/>
  <c r="F388" i="2" s="1"/>
  <c r="B389" i="2"/>
  <c r="F389" i="2" s="1"/>
  <c r="B390" i="2"/>
  <c r="F390" i="2" s="1"/>
  <c r="B391" i="2"/>
  <c r="F391" i="2" s="1"/>
  <c r="B392" i="2"/>
  <c r="F392" i="2" s="1"/>
  <c r="B393" i="2"/>
  <c r="F393" i="2" s="1"/>
  <c r="B394" i="2"/>
  <c r="F394" i="2" s="1"/>
  <c r="B395" i="2"/>
  <c r="F395" i="2" s="1"/>
  <c r="B396" i="2"/>
  <c r="F396" i="2" s="1"/>
  <c r="B397" i="2"/>
  <c r="F397" i="2" s="1"/>
  <c r="B398" i="2"/>
  <c r="F398" i="2" s="1"/>
  <c r="B399" i="2"/>
  <c r="F399" i="2" s="1"/>
  <c r="B400" i="2"/>
  <c r="F400" i="2" s="1"/>
  <c r="B401" i="2"/>
  <c r="F401" i="2" s="1"/>
  <c r="B402" i="2"/>
  <c r="F402" i="2" s="1"/>
  <c r="B403" i="2"/>
  <c r="F403" i="2" s="1"/>
  <c r="B404" i="2"/>
  <c r="F404" i="2" s="1"/>
  <c r="B405" i="2"/>
  <c r="F405" i="2" s="1"/>
  <c r="B406" i="2"/>
  <c r="F406" i="2" s="1"/>
  <c r="B407" i="2"/>
  <c r="F407" i="2" s="1"/>
  <c r="B408" i="2"/>
  <c r="F408" i="2" s="1"/>
  <c r="B409" i="2"/>
  <c r="F409" i="2" s="1"/>
  <c r="B410" i="2"/>
  <c r="F410" i="2" s="1"/>
  <c r="B411" i="2"/>
  <c r="F411" i="2" s="1"/>
  <c r="B412" i="2"/>
  <c r="F412" i="2" s="1"/>
  <c r="B413" i="2"/>
  <c r="F413" i="2" s="1"/>
  <c r="B414" i="2"/>
  <c r="F414" i="2" s="1"/>
  <c r="B415" i="2"/>
  <c r="F415" i="2" s="1"/>
  <c r="B416" i="2"/>
  <c r="F416" i="2" s="1"/>
  <c r="B417" i="2"/>
  <c r="F417" i="2" s="1"/>
  <c r="B418" i="2"/>
  <c r="F418" i="2" s="1"/>
  <c r="B419" i="2"/>
  <c r="F419" i="2" s="1"/>
  <c r="B420" i="2"/>
  <c r="F420" i="2" s="1"/>
  <c r="B421" i="2"/>
  <c r="F421" i="2" s="1"/>
  <c r="B422" i="2"/>
  <c r="F422" i="2" s="1"/>
  <c r="B423" i="2"/>
  <c r="F423" i="2" s="1"/>
  <c r="B424" i="2"/>
  <c r="F424" i="2" s="1"/>
  <c r="B425" i="2"/>
  <c r="F425" i="2" s="1"/>
  <c r="B426" i="2"/>
  <c r="F426" i="2" s="1"/>
  <c r="B427" i="2"/>
  <c r="F427" i="2" s="1"/>
  <c r="B428" i="2"/>
  <c r="F428" i="2"/>
  <c r="B429" i="2"/>
  <c r="F429" i="2" s="1"/>
  <c r="B430" i="2"/>
  <c r="F430" i="2" s="1"/>
  <c r="B431" i="2"/>
  <c r="F431" i="2" s="1"/>
  <c r="B432" i="2"/>
  <c r="F432" i="2" s="1"/>
  <c r="B433" i="2"/>
  <c r="F433" i="2" s="1"/>
  <c r="B434" i="2"/>
  <c r="F434" i="2" s="1"/>
  <c r="B435" i="2"/>
  <c r="F435" i="2" s="1"/>
  <c r="B436" i="2"/>
  <c r="F436" i="2"/>
  <c r="B437" i="2"/>
  <c r="F437" i="2" s="1"/>
  <c r="B438" i="2"/>
  <c r="F438" i="2" s="1"/>
  <c r="B439" i="2"/>
  <c r="F439" i="2" s="1"/>
  <c r="B440" i="2"/>
  <c r="F440" i="2" s="1"/>
  <c r="B441" i="2"/>
  <c r="F441" i="2" s="1"/>
  <c r="B442" i="2"/>
  <c r="F442" i="2" s="1"/>
  <c r="B443" i="2"/>
  <c r="F443" i="2" s="1"/>
  <c r="B444" i="2"/>
  <c r="F444" i="2"/>
  <c r="B445" i="2"/>
  <c r="F445" i="2" s="1"/>
  <c r="B446" i="2"/>
  <c r="F446" i="2" s="1"/>
  <c r="B447" i="2"/>
  <c r="F447" i="2" s="1"/>
  <c r="B448" i="2"/>
  <c r="F448" i="2" s="1"/>
  <c r="B449" i="2"/>
  <c r="F449" i="2" s="1"/>
  <c r="B450" i="2"/>
  <c r="F450" i="2" s="1"/>
  <c r="B451" i="2"/>
  <c r="F451" i="2" s="1"/>
  <c r="B452" i="2"/>
  <c r="F452" i="2"/>
  <c r="B453" i="2"/>
  <c r="F453" i="2" s="1"/>
  <c r="B454" i="2"/>
  <c r="F454" i="2" s="1"/>
  <c r="B455" i="2"/>
  <c r="F455" i="2" s="1"/>
  <c r="B456" i="2"/>
  <c r="F456" i="2" s="1"/>
  <c r="B457" i="2"/>
  <c r="F457" i="2" s="1"/>
  <c r="B458" i="2"/>
  <c r="F458" i="2" s="1"/>
  <c r="B459" i="2"/>
  <c r="F459" i="2" s="1"/>
  <c r="B460" i="2"/>
  <c r="F460" i="2"/>
  <c r="B461" i="2"/>
  <c r="F461" i="2" s="1"/>
  <c r="B462" i="2"/>
  <c r="F462" i="2" s="1"/>
  <c r="B463" i="2"/>
  <c r="F463" i="2" s="1"/>
  <c r="B464" i="2"/>
  <c r="F464" i="2" s="1"/>
  <c r="B465" i="2"/>
  <c r="F465" i="2" s="1"/>
  <c r="B466" i="2"/>
  <c r="F466" i="2" s="1"/>
  <c r="B467" i="2"/>
  <c r="F467" i="2" s="1"/>
  <c r="B468" i="2"/>
  <c r="F468" i="2"/>
  <c r="B469" i="2"/>
  <c r="F469" i="2" s="1"/>
  <c r="B470" i="2"/>
  <c r="F470" i="2" s="1"/>
  <c r="B471" i="2"/>
  <c r="F471" i="2" s="1"/>
  <c r="B472" i="2"/>
  <c r="F472" i="2" s="1"/>
  <c r="B473" i="2"/>
  <c r="F473" i="2" s="1"/>
  <c r="B474" i="2"/>
  <c r="F474" i="2" s="1"/>
  <c r="B475" i="2"/>
  <c r="F475" i="2" s="1"/>
  <c r="B476" i="2"/>
  <c r="F476" i="2"/>
  <c r="B477" i="2"/>
  <c r="F477" i="2" s="1"/>
  <c r="B478" i="2"/>
  <c r="F478" i="2" s="1"/>
  <c r="B479" i="2"/>
  <c r="F479" i="2" s="1"/>
  <c r="B480" i="2"/>
  <c r="F480" i="2" s="1"/>
  <c r="B481" i="2"/>
  <c r="F481" i="2" s="1"/>
  <c r="B482" i="2"/>
  <c r="F482" i="2" s="1"/>
  <c r="B483" i="2"/>
  <c r="F483" i="2" s="1"/>
  <c r="B484" i="2"/>
  <c r="F484" i="2"/>
  <c r="B485" i="2"/>
  <c r="F485" i="2" s="1"/>
  <c r="B486" i="2"/>
  <c r="F486" i="2" s="1"/>
  <c r="B487" i="2"/>
  <c r="F487" i="2" s="1"/>
  <c r="B488" i="2"/>
  <c r="F488" i="2" s="1"/>
  <c r="B489" i="2"/>
  <c r="F489" i="2" s="1"/>
  <c r="B490" i="2"/>
  <c r="F490" i="2" s="1"/>
  <c r="B491" i="2"/>
  <c r="F491" i="2" s="1"/>
  <c r="B492" i="2"/>
  <c r="F492" i="2" s="1"/>
  <c r="B493" i="2"/>
  <c r="F493" i="2" s="1"/>
  <c r="B494" i="2"/>
  <c r="F494" i="2" s="1"/>
  <c r="B495" i="2"/>
  <c r="F495" i="2" s="1"/>
  <c r="B496" i="2"/>
  <c r="F496" i="2" s="1"/>
  <c r="B497" i="2"/>
  <c r="F497" i="2" s="1"/>
  <c r="B498" i="2"/>
  <c r="F498" i="2" s="1"/>
  <c r="B499" i="2"/>
  <c r="F499" i="2" s="1"/>
  <c r="B500" i="2"/>
  <c r="F500" i="2" s="1"/>
  <c r="F501" i="2"/>
  <c r="A35" i="2"/>
  <c r="B35" i="2" s="1"/>
  <c r="C35" i="2"/>
  <c r="D35" i="2"/>
  <c r="E35" i="2"/>
  <c r="F35" i="2"/>
  <c r="G35" i="2"/>
  <c r="A36" i="2"/>
  <c r="B36" i="2" s="1"/>
  <c r="C36" i="2"/>
  <c r="D36" i="2"/>
  <c r="E36" i="2"/>
  <c r="F36" i="2"/>
  <c r="G36" i="2"/>
  <c r="A37" i="2"/>
  <c r="B37" i="2" s="1"/>
  <c r="C37" i="2"/>
  <c r="D37" i="2"/>
  <c r="E37" i="2"/>
  <c r="F37" i="2"/>
  <c r="G37" i="2"/>
  <c r="A38" i="2"/>
  <c r="B38" i="2" s="1"/>
  <c r="C38" i="2"/>
  <c r="D38" i="2"/>
  <c r="E38" i="2"/>
  <c r="F38" i="2"/>
  <c r="G38" i="2"/>
  <c r="A39" i="2"/>
  <c r="B39" i="2" s="1"/>
  <c r="C39" i="2"/>
  <c r="D39" i="2"/>
  <c r="E39" i="2"/>
  <c r="F39" i="2"/>
  <c r="G39" i="2"/>
  <c r="A40" i="2"/>
  <c r="B40" i="2" s="1"/>
  <c r="C40" i="2"/>
  <c r="D40" i="2"/>
  <c r="E40" i="2"/>
  <c r="F40" i="2"/>
  <c r="G40" i="2"/>
  <c r="A41" i="2"/>
  <c r="B41" i="2" s="1"/>
  <c r="C41" i="2"/>
  <c r="D41" i="2"/>
  <c r="E41" i="2"/>
  <c r="F41" i="2"/>
  <c r="G41" i="2"/>
  <c r="A42" i="2"/>
  <c r="B42" i="2" s="1"/>
  <c r="C42" i="2"/>
  <c r="D42" i="2"/>
  <c r="E42" i="2"/>
  <c r="F42" i="2"/>
  <c r="G42" i="2"/>
  <c r="A43" i="2"/>
  <c r="B43" i="2" s="1"/>
  <c r="C43" i="2"/>
  <c r="D43" i="2"/>
  <c r="E43" i="2"/>
  <c r="F43" i="2"/>
  <c r="G43" i="2"/>
  <c r="A44" i="2"/>
  <c r="B44" i="2" s="1"/>
  <c r="C44" i="2"/>
  <c r="D44" i="2"/>
  <c r="E44" i="2"/>
  <c r="F44" i="2"/>
  <c r="G44" i="2"/>
  <c r="A45" i="2"/>
  <c r="B45" i="2" s="1"/>
  <c r="C45" i="2"/>
  <c r="D45" i="2"/>
  <c r="E45" i="2"/>
  <c r="F45" i="2"/>
  <c r="G45" i="2"/>
  <c r="A46" i="2"/>
  <c r="B46" i="2" s="1"/>
  <c r="C46" i="2"/>
  <c r="D46" i="2"/>
  <c r="E46" i="2"/>
  <c r="F46" i="2"/>
  <c r="G46" i="2"/>
  <c r="A47" i="2"/>
  <c r="B47" i="2" s="1"/>
  <c r="C47" i="2"/>
  <c r="D47" i="2"/>
  <c r="E47" i="2"/>
  <c r="F47" i="2"/>
  <c r="G47" i="2"/>
  <c r="A48" i="2"/>
  <c r="B48" i="2" s="1"/>
  <c r="C48" i="2"/>
  <c r="D48" i="2"/>
  <c r="E48" i="2"/>
  <c r="F48" i="2"/>
  <c r="G48" i="2"/>
  <c r="A3" i="2"/>
  <c r="C3" i="2"/>
  <c r="D3" i="2"/>
  <c r="E3" i="2"/>
  <c r="F3" i="2"/>
  <c r="G3" i="2"/>
  <c r="A4" i="2"/>
  <c r="C4" i="2"/>
  <c r="D4" i="2"/>
  <c r="E4" i="2"/>
  <c r="F4" i="2"/>
  <c r="G4" i="2"/>
  <c r="A5" i="2"/>
  <c r="C5" i="2"/>
  <c r="D5" i="2"/>
  <c r="E5" i="2"/>
  <c r="F5" i="2"/>
  <c r="G5" i="2"/>
  <c r="A6" i="2"/>
  <c r="C6" i="2"/>
  <c r="D6" i="2"/>
  <c r="E6" i="2"/>
  <c r="F6" i="2"/>
  <c r="G6" i="2"/>
  <c r="A7" i="2"/>
  <c r="C7" i="2"/>
  <c r="D7" i="2"/>
  <c r="E7" i="2"/>
  <c r="F7" i="2"/>
  <c r="G7" i="2"/>
  <c r="A8" i="2"/>
  <c r="C8" i="2"/>
  <c r="D8" i="2"/>
  <c r="E8" i="2"/>
  <c r="F8" i="2"/>
  <c r="G8" i="2"/>
  <c r="A9" i="2"/>
  <c r="C9" i="2"/>
  <c r="D9" i="2"/>
  <c r="E9" i="2"/>
  <c r="F9" i="2"/>
  <c r="G9" i="2"/>
  <c r="A10" i="2"/>
  <c r="C10" i="2"/>
  <c r="D10" i="2"/>
  <c r="E10" i="2"/>
  <c r="F10" i="2"/>
  <c r="G10" i="2"/>
  <c r="A11" i="2"/>
  <c r="C11" i="2"/>
  <c r="D11" i="2"/>
  <c r="E11" i="2"/>
  <c r="F11" i="2"/>
  <c r="G11" i="2"/>
  <c r="A12" i="2"/>
  <c r="C12" i="2"/>
  <c r="D12" i="2"/>
  <c r="E12" i="2"/>
  <c r="F12" i="2"/>
  <c r="G12" i="2"/>
  <c r="A13" i="2"/>
  <c r="C13" i="2"/>
  <c r="D13" i="2"/>
  <c r="E13" i="2"/>
  <c r="F13" i="2"/>
  <c r="G13" i="2"/>
  <c r="A14" i="2"/>
  <c r="B14" i="2" s="1"/>
  <c r="C14" i="2"/>
  <c r="D14" i="2"/>
  <c r="E14" i="2"/>
  <c r="F14" i="2"/>
  <c r="G14" i="2"/>
  <c r="A15" i="2"/>
  <c r="C15" i="2"/>
  <c r="D15" i="2"/>
  <c r="E15" i="2"/>
  <c r="F15" i="2"/>
  <c r="G15" i="2"/>
  <c r="A16" i="2"/>
  <c r="C16" i="2"/>
  <c r="D16" i="2"/>
  <c r="E16" i="2"/>
  <c r="F16" i="2"/>
  <c r="G16" i="2"/>
  <c r="A17" i="2"/>
  <c r="C17" i="2"/>
  <c r="D17" i="2"/>
  <c r="E17" i="2"/>
  <c r="F17" i="2"/>
  <c r="G17" i="2"/>
  <c r="A18" i="2"/>
  <c r="B18" i="2" s="1"/>
  <c r="C18" i="2"/>
  <c r="D18" i="2"/>
  <c r="E18" i="2"/>
  <c r="F18" i="2"/>
  <c r="G18" i="2"/>
  <c r="A19" i="2"/>
  <c r="C19" i="2"/>
  <c r="D19" i="2"/>
  <c r="E19" i="2"/>
  <c r="F19" i="2"/>
  <c r="G19" i="2"/>
  <c r="A20" i="2"/>
  <c r="C20" i="2"/>
  <c r="D20" i="2"/>
  <c r="E20" i="2"/>
  <c r="F20" i="2"/>
  <c r="G20" i="2"/>
  <c r="A21" i="2"/>
  <c r="C21" i="2"/>
  <c r="D21" i="2"/>
  <c r="E21" i="2"/>
  <c r="F21" i="2"/>
  <c r="G21" i="2"/>
  <c r="A22" i="2"/>
  <c r="C22" i="2"/>
  <c r="D22" i="2"/>
  <c r="E22" i="2"/>
  <c r="F22" i="2"/>
  <c r="G22" i="2"/>
  <c r="A23" i="2"/>
  <c r="C23" i="2"/>
  <c r="D23" i="2"/>
  <c r="E23" i="2"/>
  <c r="F23" i="2"/>
  <c r="G23" i="2"/>
  <c r="A24" i="2"/>
  <c r="C24" i="2"/>
  <c r="D24" i="2"/>
  <c r="E24" i="2"/>
  <c r="F24" i="2"/>
  <c r="G24" i="2"/>
  <c r="A25" i="2"/>
  <c r="C25" i="2"/>
  <c r="D25" i="2"/>
  <c r="E25" i="2"/>
  <c r="F25" i="2"/>
  <c r="G25" i="2"/>
  <c r="A26" i="2"/>
  <c r="C26" i="2"/>
  <c r="D26" i="2"/>
  <c r="E26" i="2"/>
  <c r="F26" i="2"/>
  <c r="G26" i="2"/>
  <c r="A27" i="2"/>
  <c r="C27" i="2"/>
  <c r="D27" i="2"/>
  <c r="E27" i="2"/>
  <c r="F27" i="2"/>
  <c r="G27" i="2"/>
  <c r="A28" i="2"/>
  <c r="C28" i="2"/>
  <c r="D28" i="2"/>
  <c r="E28" i="2"/>
  <c r="F28" i="2"/>
  <c r="G28" i="2"/>
  <c r="A29" i="2"/>
  <c r="C29" i="2"/>
  <c r="D29" i="2"/>
  <c r="E29" i="2"/>
  <c r="F29" i="2"/>
  <c r="G29" i="2"/>
  <c r="A30" i="2"/>
  <c r="B30" i="2" s="1"/>
  <c r="C30" i="2"/>
  <c r="D30" i="2"/>
  <c r="E30" i="2"/>
  <c r="F30" i="2"/>
  <c r="G30" i="2"/>
  <c r="A31" i="2"/>
  <c r="C31" i="2"/>
  <c r="D31" i="2"/>
  <c r="E31" i="2"/>
  <c r="F31" i="2"/>
  <c r="G31" i="2"/>
  <c r="A32" i="2"/>
  <c r="C32" i="2"/>
  <c r="D32" i="2"/>
  <c r="E32" i="2"/>
  <c r="F32" i="2"/>
  <c r="G32" i="2"/>
  <c r="A33" i="2"/>
  <c r="C33" i="2"/>
  <c r="D33" i="2"/>
  <c r="E33" i="2"/>
  <c r="F33" i="2"/>
  <c r="G33" i="2"/>
  <c r="A34" i="2"/>
  <c r="B34" i="2" s="1"/>
  <c r="C34" i="2"/>
  <c r="D34" i="2"/>
  <c r="E34" i="2"/>
  <c r="F34" i="2"/>
  <c r="G34" i="2"/>
  <c r="G2" i="2"/>
  <c r="F2" i="2"/>
  <c r="E2" i="2"/>
  <c r="D2" i="2"/>
  <c r="C2" i="2"/>
  <c r="A2" i="2"/>
  <c r="K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V6" i="3"/>
  <c r="V7" i="3"/>
  <c r="V8" i="3"/>
  <c r="V9" i="3"/>
  <c r="V10" i="3"/>
  <c r="V11" i="3"/>
  <c r="V12" i="3"/>
  <c r="V13" i="3"/>
  <c r="V14" i="3"/>
  <c r="V23" i="3"/>
  <c r="V24" i="3"/>
  <c r="V25" i="3"/>
  <c r="V26" i="3"/>
  <c r="V27" i="3"/>
  <c r="V28" i="3"/>
  <c r="V29" i="3"/>
  <c r="V30" i="3"/>
  <c r="V31" i="3"/>
  <c r="V32" i="3"/>
  <c r="V33" i="3"/>
  <c r="V34" i="3"/>
  <c r="V35" i="3"/>
  <c r="V36" i="3"/>
  <c r="V15" i="3"/>
  <c r="V16" i="3"/>
  <c r="V17" i="3"/>
  <c r="V18" i="3"/>
  <c r="V19" i="3"/>
  <c r="V20" i="3"/>
  <c r="V21" i="3"/>
  <c r="AJ21" i="3" s="1"/>
  <c r="V22" i="3"/>
  <c r="V4" i="3"/>
  <c r="V5" i="3"/>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107" i="3"/>
  <c r="V108" i="3"/>
  <c r="V109" i="3"/>
  <c r="V110" i="3"/>
  <c r="V111" i="3"/>
  <c r="V112" i="3"/>
  <c r="V113" i="3"/>
  <c r="V114" i="3"/>
  <c r="V115" i="3"/>
  <c r="V116" i="3"/>
  <c r="V117" i="3"/>
  <c r="V118" i="3"/>
  <c r="V119" i="3"/>
  <c r="V120" i="3"/>
  <c r="V121" i="3"/>
  <c r="V122" i="3"/>
  <c r="V123" i="3"/>
  <c r="V124" i="3"/>
  <c r="V125"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4" i="3"/>
  <c r="V225" i="3"/>
  <c r="V226" i="3"/>
  <c r="V227" i="3"/>
  <c r="V228" i="3"/>
  <c r="V229" i="3"/>
  <c r="V230" i="3"/>
  <c r="V231" i="3"/>
  <c r="V232"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20" i="3"/>
  <c r="V321" i="3"/>
  <c r="V322" i="3"/>
  <c r="V323" i="3"/>
  <c r="V324" i="3"/>
  <c r="V325" i="3"/>
  <c r="V326" i="3"/>
  <c r="V327" i="3"/>
  <c r="V328" i="3"/>
  <c r="V329" i="3"/>
  <c r="V330" i="3"/>
  <c r="V331" i="3"/>
  <c r="V332" i="3"/>
  <c r="V333" i="3"/>
  <c r="V334" i="3"/>
  <c r="V335" i="3"/>
  <c r="V336" i="3"/>
  <c r="V337" i="3"/>
  <c r="V338" i="3"/>
  <c r="V339" i="3"/>
  <c r="V340" i="3"/>
  <c r="V341" i="3"/>
  <c r="V342" i="3"/>
  <c r="V343" i="3"/>
  <c r="V344" i="3"/>
  <c r="V345" i="3"/>
  <c r="V346" i="3"/>
  <c r="V347" i="3"/>
  <c r="V348" i="3"/>
  <c r="V349" i="3"/>
  <c r="V350" i="3"/>
  <c r="V351" i="3"/>
  <c r="V352" i="3"/>
  <c r="V353" i="3"/>
  <c r="V354" i="3"/>
  <c r="V355" i="3"/>
  <c r="V356" i="3"/>
  <c r="V357" i="3"/>
  <c r="V358" i="3"/>
  <c r="V359" i="3"/>
  <c r="V360" i="3"/>
  <c r="V361" i="3"/>
  <c r="V362" i="3"/>
  <c r="V363" i="3"/>
  <c r="V364" i="3"/>
  <c r="V365" i="3"/>
  <c r="V366" i="3"/>
  <c r="V367" i="3"/>
  <c r="V368" i="3"/>
  <c r="V369" i="3"/>
  <c r="V370" i="3"/>
  <c r="V371" i="3"/>
  <c r="V372" i="3"/>
  <c r="V373" i="3"/>
  <c r="V374" i="3"/>
  <c r="V375" i="3"/>
  <c r="V376" i="3"/>
  <c r="V377" i="3"/>
  <c r="V378" i="3"/>
  <c r="V379" i="3"/>
  <c r="V380" i="3"/>
  <c r="V381" i="3"/>
  <c r="V382" i="3"/>
  <c r="V383" i="3"/>
  <c r="V384" i="3"/>
  <c r="V385" i="3"/>
  <c r="V386" i="3"/>
  <c r="V387" i="3"/>
  <c r="V388" i="3"/>
  <c r="V389" i="3"/>
  <c r="V390" i="3"/>
  <c r="V391" i="3"/>
  <c r="V392" i="3"/>
  <c r="V393" i="3"/>
  <c r="V394" i="3"/>
  <c r="V395" i="3"/>
  <c r="V396" i="3"/>
  <c r="V397" i="3"/>
  <c r="V398" i="3"/>
  <c r="V399" i="3"/>
  <c r="V400" i="3"/>
  <c r="V401" i="3"/>
  <c r="V402" i="3"/>
  <c r="V403" i="3"/>
  <c r="V404" i="3"/>
  <c r="V405" i="3"/>
  <c r="V406" i="3"/>
  <c r="V407" i="3"/>
  <c r="V408" i="3"/>
  <c r="V409" i="3"/>
  <c r="V410" i="3"/>
  <c r="V411" i="3"/>
  <c r="V412" i="3"/>
  <c r="V413" i="3"/>
  <c r="V414" i="3"/>
  <c r="V415" i="3"/>
  <c r="V416" i="3"/>
  <c r="V417" i="3"/>
  <c r="V418" i="3"/>
  <c r="V419" i="3"/>
  <c r="V420" i="3"/>
  <c r="V421" i="3"/>
  <c r="V422" i="3"/>
  <c r="V423" i="3"/>
  <c r="V424" i="3"/>
  <c r="V425" i="3"/>
  <c r="V426" i="3"/>
  <c r="V427" i="3"/>
  <c r="V428" i="3"/>
  <c r="V429" i="3"/>
  <c r="V430" i="3"/>
  <c r="V431" i="3"/>
  <c r="V432" i="3"/>
  <c r="V433" i="3"/>
  <c r="V434" i="3"/>
  <c r="V435" i="3"/>
  <c r="V436" i="3"/>
  <c r="V437" i="3"/>
  <c r="V438" i="3"/>
  <c r="V439" i="3"/>
  <c r="V440" i="3"/>
  <c r="V441" i="3"/>
  <c r="V442" i="3"/>
  <c r="V443" i="3"/>
  <c r="V444" i="3"/>
  <c r="V445" i="3"/>
  <c r="V446" i="3"/>
  <c r="V447" i="3"/>
  <c r="V448" i="3"/>
  <c r="V449" i="3"/>
  <c r="V450" i="3"/>
  <c r="V451" i="3"/>
  <c r="V452" i="3"/>
  <c r="V453" i="3"/>
  <c r="V454" i="3"/>
  <c r="V455" i="3"/>
  <c r="V456" i="3"/>
  <c r="V457" i="3"/>
  <c r="V458" i="3"/>
  <c r="V459" i="3"/>
  <c r="V460" i="3"/>
  <c r="V461" i="3"/>
  <c r="V462" i="3"/>
  <c r="V463" i="3"/>
  <c r="V464" i="3"/>
  <c r="V465" i="3"/>
  <c r="V466" i="3"/>
  <c r="V467" i="3"/>
  <c r="V468" i="3"/>
  <c r="V469" i="3"/>
  <c r="V470" i="3"/>
  <c r="V471" i="3"/>
  <c r="V472" i="3"/>
  <c r="V473" i="3"/>
  <c r="V474" i="3"/>
  <c r="V475" i="3"/>
  <c r="V476" i="3"/>
  <c r="V477" i="3"/>
  <c r="V478" i="3"/>
  <c r="V479" i="3"/>
  <c r="V480" i="3"/>
  <c r="V481" i="3"/>
  <c r="V482" i="3"/>
  <c r="V483" i="3"/>
  <c r="V484" i="3"/>
  <c r="V485" i="3"/>
  <c r="V486" i="3"/>
  <c r="V487" i="3"/>
  <c r="V488" i="3"/>
  <c r="V489" i="3"/>
  <c r="V490" i="3"/>
  <c r="V491" i="3"/>
  <c r="V492" i="3"/>
  <c r="V493" i="3"/>
  <c r="V494" i="3"/>
  <c r="V495" i="3"/>
  <c r="V496" i="3"/>
  <c r="V497" i="3"/>
  <c r="V498" i="3"/>
  <c r="V499" i="3"/>
  <c r="V500" i="3"/>
  <c r="V501" i="3"/>
  <c r="V3" i="3"/>
  <c r="AI6" i="3"/>
  <c r="AJ6" i="3" s="1"/>
  <c r="AI7" i="3"/>
  <c r="AJ7" i="3" s="1"/>
  <c r="AI8" i="3"/>
  <c r="AJ8" i="3" s="1"/>
  <c r="AI9" i="3"/>
  <c r="AJ9" i="3" s="1"/>
  <c r="AI10" i="3"/>
  <c r="AJ10" i="3" s="1"/>
  <c r="AI11" i="3"/>
  <c r="AJ11" i="3" s="1"/>
  <c r="AI12" i="3"/>
  <c r="AJ12" i="3" s="1"/>
  <c r="AI13" i="3"/>
  <c r="AJ13" i="3" s="1"/>
  <c r="AI14" i="3"/>
  <c r="AJ14" i="3" s="1"/>
  <c r="AI23" i="3"/>
  <c r="AJ23" i="3" s="1"/>
  <c r="AI24" i="3"/>
  <c r="AJ24" i="3" s="1"/>
  <c r="AI25" i="3"/>
  <c r="AJ25" i="3" s="1"/>
  <c r="AI26" i="3"/>
  <c r="AJ26" i="3" s="1"/>
  <c r="AI27" i="3"/>
  <c r="AJ27" i="3" s="1"/>
  <c r="AI28" i="3"/>
  <c r="AJ28" i="3" s="1"/>
  <c r="AI29" i="3"/>
  <c r="AJ29" i="3" s="1"/>
  <c r="AI30" i="3"/>
  <c r="AJ30" i="3" s="1"/>
  <c r="AI31" i="3"/>
  <c r="AJ31" i="3" s="1"/>
  <c r="AI32" i="3"/>
  <c r="AJ32" i="3" s="1"/>
  <c r="AI33" i="3"/>
  <c r="AJ33" i="3" s="1"/>
  <c r="AI34" i="3"/>
  <c r="AJ34" i="3" s="1"/>
  <c r="AI35" i="3"/>
  <c r="AJ35" i="3" s="1"/>
  <c r="AI36" i="3"/>
  <c r="AJ36" i="3" s="1"/>
  <c r="AI15" i="3"/>
  <c r="AJ15" i="3" s="1"/>
  <c r="AI16" i="3"/>
  <c r="AJ16" i="3" s="1"/>
  <c r="AI17" i="3"/>
  <c r="AJ17" i="3" s="1"/>
  <c r="AI18" i="3"/>
  <c r="AJ18" i="3" s="1"/>
  <c r="AI19" i="3"/>
  <c r="AJ19" i="3" s="1"/>
  <c r="AI20" i="3"/>
  <c r="AJ20" i="3" s="1"/>
  <c r="AI22" i="3"/>
  <c r="AJ22" i="3" s="1"/>
  <c r="AI4" i="3"/>
  <c r="AJ4" i="3" s="1"/>
  <c r="AI5" i="3"/>
  <c r="AJ5" i="3" s="1"/>
  <c r="AI37" i="3"/>
  <c r="AJ37" i="3" s="1"/>
  <c r="AI38" i="3"/>
  <c r="AJ38" i="3" s="1"/>
  <c r="AI39" i="3"/>
  <c r="AJ39" i="3" s="1"/>
  <c r="AI40" i="3"/>
  <c r="AJ40" i="3" s="1"/>
  <c r="AI41" i="3"/>
  <c r="AJ41" i="3" s="1"/>
  <c r="AI42" i="3"/>
  <c r="AJ42" i="3" s="1"/>
  <c r="AI43" i="3"/>
  <c r="AJ43" i="3" s="1"/>
  <c r="AI44" i="3"/>
  <c r="AJ44" i="3" s="1"/>
  <c r="AI45" i="3"/>
  <c r="AJ45" i="3" s="1"/>
  <c r="AI46" i="3"/>
  <c r="AJ46" i="3" s="1"/>
  <c r="AI47" i="3"/>
  <c r="AJ47" i="3" s="1"/>
  <c r="AI48" i="3"/>
  <c r="AJ48" i="3" s="1"/>
  <c r="AI49" i="3"/>
  <c r="AJ49" i="3" s="1"/>
  <c r="AI50" i="3"/>
  <c r="AJ50" i="3" s="1"/>
  <c r="AI51" i="3"/>
  <c r="AJ51" i="3" s="1"/>
  <c r="AI52" i="3"/>
  <c r="AJ52" i="3" s="1"/>
  <c r="AI53" i="3"/>
  <c r="AJ53" i="3" s="1"/>
  <c r="AI54" i="3"/>
  <c r="AJ54" i="3" s="1"/>
  <c r="AI55" i="3"/>
  <c r="AJ55" i="3" s="1"/>
  <c r="AI56" i="3"/>
  <c r="AJ56" i="3" s="1"/>
  <c r="AI57" i="3"/>
  <c r="AJ57" i="3" s="1"/>
  <c r="AI58" i="3"/>
  <c r="AJ58" i="3" s="1"/>
  <c r="AI59" i="3"/>
  <c r="AJ59" i="3" s="1"/>
  <c r="AI60" i="3"/>
  <c r="AJ60" i="3" s="1"/>
  <c r="AI61" i="3"/>
  <c r="AJ61" i="3" s="1"/>
  <c r="AI62" i="3"/>
  <c r="AJ62" i="3" s="1"/>
  <c r="AI63" i="3"/>
  <c r="AJ63" i="3" s="1"/>
  <c r="AI64" i="3"/>
  <c r="AJ64" i="3" s="1"/>
  <c r="AI65" i="3"/>
  <c r="AJ65" i="3" s="1"/>
  <c r="AI66" i="3"/>
  <c r="AJ66" i="3" s="1"/>
  <c r="AI67" i="3"/>
  <c r="AJ67" i="3" s="1"/>
  <c r="AI68" i="3"/>
  <c r="AJ68" i="3" s="1"/>
  <c r="AI69" i="3"/>
  <c r="AJ69" i="3" s="1"/>
  <c r="AI70" i="3"/>
  <c r="AJ70" i="3" s="1"/>
  <c r="AI71" i="3"/>
  <c r="AJ71" i="3" s="1"/>
  <c r="AI72" i="3"/>
  <c r="AJ72" i="3" s="1"/>
  <c r="AI73" i="3"/>
  <c r="AJ73" i="3" s="1"/>
  <c r="AI74" i="3"/>
  <c r="AJ74" i="3" s="1"/>
  <c r="AI75" i="3"/>
  <c r="AJ75" i="3" s="1"/>
  <c r="AI76" i="3"/>
  <c r="AJ76" i="3" s="1"/>
  <c r="AI77" i="3"/>
  <c r="AJ77" i="3" s="1"/>
  <c r="AI78" i="3"/>
  <c r="AJ78" i="3" s="1"/>
  <c r="AI79" i="3"/>
  <c r="AJ79" i="3" s="1"/>
  <c r="AI80" i="3"/>
  <c r="AJ80" i="3" s="1"/>
  <c r="AI81" i="3"/>
  <c r="AJ81" i="3" s="1"/>
  <c r="AI82" i="3"/>
  <c r="AJ82" i="3" s="1"/>
  <c r="AI83" i="3"/>
  <c r="AJ83" i="3" s="1"/>
  <c r="AI84" i="3"/>
  <c r="AJ84" i="3" s="1"/>
  <c r="AI85" i="3"/>
  <c r="AJ85" i="3" s="1"/>
  <c r="AI86" i="3"/>
  <c r="AJ86" i="3" s="1"/>
  <c r="AI87" i="3"/>
  <c r="AJ87" i="3" s="1"/>
  <c r="AI88" i="3"/>
  <c r="AJ88" i="3" s="1"/>
  <c r="AI89" i="3"/>
  <c r="AJ89" i="3" s="1"/>
  <c r="AI90" i="3"/>
  <c r="AJ90" i="3" s="1"/>
  <c r="AI91" i="3"/>
  <c r="AJ91" i="3" s="1"/>
  <c r="AI92" i="3"/>
  <c r="AJ92" i="3" s="1"/>
  <c r="AI93" i="3"/>
  <c r="AJ93" i="3" s="1"/>
  <c r="AI94" i="3"/>
  <c r="AJ94" i="3" s="1"/>
  <c r="AI95" i="3"/>
  <c r="AJ95" i="3" s="1"/>
  <c r="AI96" i="3"/>
  <c r="AJ96" i="3" s="1"/>
  <c r="AI97" i="3"/>
  <c r="AJ97" i="3" s="1"/>
  <c r="AI98" i="3"/>
  <c r="AJ98" i="3" s="1"/>
  <c r="AI99" i="3"/>
  <c r="AJ99" i="3" s="1"/>
  <c r="AI100" i="3"/>
  <c r="AJ100" i="3" s="1"/>
  <c r="AI101" i="3"/>
  <c r="AJ101" i="3" s="1"/>
  <c r="AI102" i="3"/>
  <c r="AJ102" i="3" s="1"/>
  <c r="AI103" i="3"/>
  <c r="AJ103" i="3" s="1"/>
  <c r="AI104" i="3"/>
  <c r="AJ104" i="3" s="1"/>
  <c r="AI105" i="3"/>
  <c r="AJ105" i="3" s="1"/>
  <c r="AI106" i="3"/>
  <c r="AJ106" i="3" s="1"/>
  <c r="AI107" i="3"/>
  <c r="AJ107" i="3" s="1"/>
  <c r="AI108" i="3"/>
  <c r="AJ108" i="3" s="1"/>
  <c r="AI109" i="3"/>
  <c r="AJ109" i="3" s="1"/>
  <c r="AI110" i="3"/>
  <c r="AJ110" i="3" s="1"/>
  <c r="AI111" i="3"/>
  <c r="AJ111" i="3" s="1"/>
  <c r="AI112" i="3"/>
  <c r="AJ112" i="3" s="1"/>
  <c r="AI113" i="3"/>
  <c r="AJ113" i="3" s="1"/>
  <c r="AI114" i="3"/>
  <c r="AJ114" i="3" s="1"/>
  <c r="AI115" i="3"/>
  <c r="AJ115" i="3" s="1"/>
  <c r="AI116" i="3"/>
  <c r="AJ116" i="3" s="1"/>
  <c r="AI117" i="3"/>
  <c r="AJ117" i="3" s="1"/>
  <c r="AI118" i="3"/>
  <c r="AJ118" i="3" s="1"/>
  <c r="AI119" i="3"/>
  <c r="AJ119" i="3" s="1"/>
  <c r="AI120" i="3"/>
  <c r="AJ120" i="3" s="1"/>
  <c r="AI121" i="3"/>
  <c r="AJ121" i="3" s="1"/>
  <c r="AI122" i="3"/>
  <c r="AJ122" i="3" s="1"/>
  <c r="AI123" i="3"/>
  <c r="AJ123" i="3" s="1"/>
  <c r="AI124" i="3"/>
  <c r="AJ124" i="3" s="1"/>
  <c r="AI125" i="3"/>
  <c r="AJ125" i="3" s="1"/>
  <c r="AI126" i="3"/>
  <c r="AJ126" i="3" s="1"/>
  <c r="AI127" i="3"/>
  <c r="AJ127" i="3" s="1"/>
  <c r="AI128" i="3"/>
  <c r="AJ128" i="3" s="1"/>
  <c r="AI129" i="3"/>
  <c r="AJ129" i="3" s="1"/>
  <c r="AI130" i="3"/>
  <c r="AJ130" i="3" s="1"/>
  <c r="AI131" i="3"/>
  <c r="AJ131" i="3" s="1"/>
  <c r="AI132" i="3"/>
  <c r="AJ132" i="3" s="1"/>
  <c r="AI133" i="3"/>
  <c r="AJ133" i="3" s="1"/>
  <c r="AI134" i="3"/>
  <c r="AJ134" i="3" s="1"/>
  <c r="AI135" i="3"/>
  <c r="AJ135" i="3" s="1"/>
  <c r="AI136" i="3"/>
  <c r="AJ136" i="3" s="1"/>
  <c r="AI137" i="3"/>
  <c r="AJ137" i="3" s="1"/>
  <c r="AI138" i="3"/>
  <c r="AJ138" i="3" s="1"/>
  <c r="AI139" i="3"/>
  <c r="AJ139" i="3" s="1"/>
  <c r="AI140" i="3"/>
  <c r="AJ140" i="3" s="1"/>
  <c r="AI141" i="3"/>
  <c r="AJ141" i="3" s="1"/>
  <c r="AI142" i="3"/>
  <c r="AJ142" i="3" s="1"/>
  <c r="AI143" i="3"/>
  <c r="AJ143" i="3" s="1"/>
  <c r="AI144" i="3"/>
  <c r="AJ144" i="3" s="1"/>
  <c r="AI145" i="3"/>
  <c r="AJ145" i="3" s="1"/>
  <c r="AI146" i="3"/>
  <c r="AJ146" i="3" s="1"/>
  <c r="AI147" i="3"/>
  <c r="AJ147" i="3" s="1"/>
  <c r="AI148" i="3"/>
  <c r="AJ148" i="3" s="1"/>
  <c r="AI149" i="3"/>
  <c r="AJ149" i="3" s="1"/>
  <c r="AI150" i="3"/>
  <c r="AJ150" i="3" s="1"/>
  <c r="AI151" i="3"/>
  <c r="AJ151" i="3" s="1"/>
  <c r="AI152" i="3"/>
  <c r="AJ152" i="3" s="1"/>
  <c r="AI153" i="3"/>
  <c r="AJ153" i="3" s="1"/>
  <c r="AI154" i="3"/>
  <c r="AJ154" i="3" s="1"/>
  <c r="AI155" i="3"/>
  <c r="AJ155" i="3" s="1"/>
  <c r="AI156" i="3"/>
  <c r="AJ156" i="3" s="1"/>
  <c r="AI157" i="3"/>
  <c r="AJ157" i="3" s="1"/>
  <c r="AI158" i="3"/>
  <c r="AJ158" i="3" s="1"/>
  <c r="AI159" i="3"/>
  <c r="AJ159" i="3" s="1"/>
  <c r="AI160" i="3"/>
  <c r="AJ160" i="3" s="1"/>
  <c r="AI161" i="3"/>
  <c r="AJ161" i="3" s="1"/>
  <c r="AI162" i="3"/>
  <c r="AJ162" i="3" s="1"/>
  <c r="AI163" i="3"/>
  <c r="AJ163" i="3" s="1"/>
  <c r="AI164" i="3"/>
  <c r="AJ164" i="3" s="1"/>
  <c r="AI165" i="3"/>
  <c r="AJ165" i="3" s="1"/>
  <c r="AI166" i="3"/>
  <c r="AJ166" i="3" s="1"/>
  <c r="AI167" i="3"/>
  <c r="AJ167" i="3" s="1"/>
  <c r="AI168" i="3"/>
  <c r="AJ168" i="3" s="1"/>
  <c r="AI169" i="3"/>
  <c r="AJ169" i="3" s="1"/>
  <c r="AI170" i="3"/>
  <c r="AJ170" i="3" s="1"/>
  <c r="AI171" i="3"/>
  <c r="AJ171" i="3" s="1"/>
  <c r="AI172" i="3"/>
  <c r="AJ172" i="3" s="1"/>
  <c r="AI173" i="3"/>
  <c r="AJ173" i="3" s="1"/>
  <c r="AI174" i="3"/>
  <c r="AJ174" i="3" s="1"/>
  <c r="AI175" i="3"/>
  <c r="AJ175" i="3" s="1"/>
  <c r="AI176" i="3"/>
  <c r="AJ176" i="3" s="1"/>
  <c r="AI177" i="3"/>
  <c r="AJ177" i="3" s="1"/>
  <c r="AI178" i="3"/>
  <c r="AJ178" i="3" s="1"/>
  <c r="AI179" i="3"/>
  <c r="AJ179" i="3" s="1"/>
  <c r="AI180" i="3"/>
  <c r="AJ180" i="3" s="1"/>
  <c r="AI181" i="3"/>
  <c r="AJ181" i="3" s="1"/>
  <c r="AI182" i="3"/>
  <c r="AJ182" i="3" s="1"/>
  <c r="AI183" i="3"/>
  <c r="AJ183" i="3" s="1"/>
  <c r="AI184" i="3"/>
  <c r="AJ184" i="3" s="1"/>
  <c r="AI185" i="3"/>
  <c r="AJ185" i="3" s="1"/>
  <c r="AI186" i="3"/>
  <c r="AJ186" i="3" s="1"/>
  <c r="AI187" i="3"/>
  <c r="AJ187" i="3" s="1"/>
  <c r="AI188" i="3"/>
  <c r="AJ188" i="3" s="1"/>
  <c r="AI189" i="3"/>
  <c r="AJ189" i="3" s="1"/>
  <c r="AI190" i="3"/>
  <c r="AJ190" i="3" s="1"/>
  <c r="AI191" i="3"/>
  <c r="AJ191" i="3" s="1"/>
  <c r="AI192" i="3"/>
  <c r="AJ192" i="3" s="1"/>
  <c r="AI193" i="3"/>
  <c r="AJ193" i="3" s="1"/>
  <c r="AI194" i="3"/>
  <c r="AJ194" i="3" s="1"/>
  <c r="AI195" i="3"/>
  <c r="AJ195" i="3" s="1"/>
  <c r="AI196" i="3"/>
  <c r="AJ196" i="3" s="1"/>
  <c r="AI197" i="3"/>
  <c r="AJ197" i="3" s="1"/>
  <c r="AI198" i="3"/>
  <c r="AJ198" i="3" s="1"/>
  <c r="AI199" i="3"/>
  <c r="AJ199" i="3" s="1"/>
  <c r="AI200" i="3"/>
  <c r="AJ200" i="3" s="1"/>
  <c r="AI201" i="3"/>
  <c r="AJ201" i="3" s="1"/>
  <c r="AI202" i="3"/>
  <c r="AJ202" i="3" s="1"/>
  <c r="AI203" i="3"/>
  <c r="AJ203" i="3" s="1"/>
  <c r="AI204" i="3"/>
  <c r="AJ204" i="3" s="1"/>
  <c r="AI205" i="3"/>
  <c r="AJ205" i="3" s="1"/>
  <c r="AI206" i="3"/>
  <c r="AJ206" i="3" s="1"/>
  <c r="AI207" i="3"/>
  <c r="AJ207" i="3" s="1"/>
  <c r="AI208" i="3"/>
  <c r="AJ208" i="3" s="1"/>
  <c r="AI209" i="3"/>
  <c r="AJ209" i="3" s="1"/>
  <c r="AI210" i="3"/>
  <c r="AJ210" i="3" s="1"/>
  <c r="AI211" i="3"/>
  <c r="AJ211" i="3" s="1"/>
  <c r="AI212" i="3"/>
  <c r="AJ212" i="3" s="1"/>
  <c r="AI213" i="3"/>
  <c r="AJ213" i="3" s="1"/>
  <c r="AI214" i="3"/>
  <c r="AJ214" i="3" s="1"/>
  <c r="AI215" i="3"/>
  <c r="AJ215" i="3" s="1"/>
  <c r="AI216" i="3"/>
  <c r="AJ216" i="3" s="1"/>
  <c r="AI217" i="3"/>
  <c r="AJ217" i="3" s="1"/>
  <c r="AI218" i="3"/>
  <c r="AJ218" i="3" s="1"/>
  <c r="AI219" i="3"/>
  <c r="AJ219" i="3" s="1"/>
  <c r="AI220" i="3"/>
  <c r="AJ220" i="3" s="1"/>
  <c r="AI221" i="3"/>
  <c r="AJ221" i="3" s="1"/>
  <c r="AI222" i="3"/>
  <c r="AJ222" i="3" s="1"/>
  <c r="AI223" i="3"/>
  <c r="AJ223" i="3" s="1"/>
  <c r="AI224" i="3"/>
  <c r="AJ224" i="3" s="1"/>
  <c r="AI225" i="3"/>
  <c r="AJ225" i="3" s="1"/>
  <c r="AI226" i="3"/>
  <c r="AJ226" i="3" s="1"/>
  <c r="AI227" i="3"/>
  <c r="AJ227" i="3" s="1"/>
  <c r="AI228" i="3"/>
  <c r="AJ228" i="3" s="1"/>
  <c r="AI229" i="3"/>
  <c r="AJ229" i="3" s="1"/>
  <c r="AI230" i="3"/>
  <c r="AJ230" i="3" s="1"/>
  <c r="AI231" i="3"/>
  <c r="AJ231" i="3" s="1"/>
  <c r="AI232" i="3"/>
  <c r="AJ232" i="3" s="1"/>
  <c r="AI233" i="3"/>
  <c r="AJ233" i="3" s="1"/>
  <c r="AI234" i="3"/>
  <c r="AJ234" i="3" s="1"/>
  <c r="AI235" i="3"/>
  <c r="AJ235" i="3" s="1"/>
  <c r="AI236" i="3"/>
  <c r="AJ236" i="3" s="1"/>
  <c r="AI237" i="3"/>
  <c r="AJ237" i="3" s="1"/>
  <c r="AI238" i="3"/>
  <c r="AJ238" i="3" s="1"/>
  <c r="AI239" i="3"/>
  <c r="AJ239" i="3" s="1"/>
  <c r="AI240" i="3"/>
  <c r="AJ240" i="3" s="1"/>
  <c r="AI241" i="3"/>
  <c r="AJ241" i="3" s="1"/>
  <c r="AI242" i="3"/>
  <c r="AJ242" i="3" s="1"/>
  <c r="AI243" i="3"/>
  <c r="AJ243" i="3" s="1"/>
  <c r="AI244" i="3"/>
  <c r="AJ244" i="3" s="1"/>
  <c r="AI245" i="3"/>
  <c r="AJ245" i="3" s="1"/>
  <c r="AI246" i="3"/>
  <c r="AJ246" i="3" s="1"/>
  <c r="AI247" i="3"/>
  <c r="AJ247" i="3" s="1"/>
  <c r="AI248" i="3"/>
  <c r="AJ248" i="3" s="1"/>
  <c r="AI249" i="3"/>
  <c r="AJ249" i="3" s="1"/>
  <c r="AI250" i="3"/>
  <c r="AJ250" i="3" s="1"/>
  <c r="AI251" i="3"/>
  <c r="AJ251" i="3" s="1"/>
  <c r="AI252" i="3"/>
  <c r="AJ252" i="3" s="1"/>
  <c r="AI253" i="3"/>
  <c r="AJ253" i="3" s="1"/>
  <c r="AI254" i="3"/>
  <c r="AJ254" i="3" s="1"/>
  <c r="AI255" i="3"/>
  <c r="AJ255" i="3" s="1"/>
  <c r="AI256" i="3"/>
  <c r="AJ256" i="3" s="1"/>
  <c r="AI257" i="3"/>
  <c r="AJ257" i="3" s="1"/>
  <c r="AI258" i="3"/>
  <c r="AJ258" i="3" s="1"/>
  <c r="AI259" i="3"/>
  <c r="AJ259" i="3" s="1"/>
  <c r="AI260" i="3"/>
  <c r="AJ260" i="3" s="1"/>
  <c r="AI261" i="3"/>
  <c r="AJ261" i="3" s="1"/>
  <c r="AI262" i="3"/>
  <c r="AJ262" i="3" s="1"/>
  <c r="AI263" i="3"/>
  <c r="AJ263" i="3" s="1"/>
  <c r="AI264" i="3"/>
  <c r="AJ264" i="3" s="1"/>
  <c r="AI265" i="3"/>
  <c r="AJ265" i="3" s="1"/>
  <c r="AI266" i="3"/>
  <c r="AJ266" i="3" s="1"/>
  <c r="AI267" i="3"/>
  <c r="AJ267" i="3" s="1"/>
  <c r="AI268" i="3"/>
  <c r="AJ268" i="3" s="1"/>
  <c r="AI269" i="3"/>
  <c r="AJ269" i="3" s="1"/>
  <c r="AI270" i="3"/>
  <c r="AJ270" i="3" s="1"/>
  <c r="AI271" i="3"/>
  <c r="AJ271" i="3" s="1"/>
  <c r="AI272" i="3"/>
  <c r="AJ272" i="3" s="1"/>
  <c r="AI273" i="3"/>
  <c r="AJ273" i="3" s="1"/>
  <c r="AI274" i="3"/>
  <c r="AJ274" i="3" s="1"/>
  <c r="AI275" i="3"/>
  <c r="AJ275" i="3" s="1"/>
  <c r="AI276" i="3"/>
  <c r="AJ276" i="3" s="1"/>
  <c r="AI277" i="3"/>
  <c r="AJ277" i="3" s="1"/>
  <c r="AI278" i="3"/>
  <c r="AJ278" i="3" s="1"/>
  <c r="AI279" i="3"/>
  <c r="AJ279" i="3" s="1"/>
  <c r="AI280" i="3"/>
  <c r="AJ280" i="3" s="1"/>
  <c r="AI281" i="3"/>
  <c r="AJ281" i="3" s="1"/>
  <c r="AI282" i="3"/>
  <c r="AJ282" i="3" s="1"/>
  <c r="AI283" i="3"/>
  <c r="AJ283" i="3" s="1"/>
  <c r="AI284" i="3"/>
  <c r="AJ284" i="3" s="1"/>
  <c r="AI285" i="3"/>
  <c r="AJ285" i="3" s="1"/>
  <c r="AI286" i="3"/>
  <c r="AJ286" i="3" s="1"/>
  <c r="AI287" i="3"/>
  <c r="AJ287" i="3" s="1"/>
  <c r="AI288" i="3"/>
  <c r="AJ288" i="3" s="1"/>
  <c r="AI289" i="3"/>
  <c r="AJ289" i="3" s="1"/>
  <c r="AI290" i="3"/>
  <c r="AJ290" i="3" s="1"/>
  <c r="AI291" i="3"/>
  <c r="AJ291" i="3" s="1"/>
  <c r="AI292" i="3"/>
  <c r="AJ292" i="3" s="1"/>
  <c r="AI293" i="3"/>
  <c r="AJ293" i="3" s="1"/>
  <c r="AI294" i="3"/>
  <c r="AJ294" i="3" s="1"/>
  <c r="AI295" i="3"/>
  <c r="AJ295" i="3" s="1"/>
  <c r="AI296" i="3"/>
  <c r="AJ296" i="3" s="1"/>
  <c r="AI297" i="3"/>
  <c r="AJ297" i="3" s="1"/>
  <c r="AI298" i="3"/>
  <c r="AJ298" i="3" s="1"/>
  <c r="AI299" i="3"/>
  <c r="AJ299" i="3" s="1"/>
  <c r="AI300" i="3"/>
  <c r="AJ300" i="3" s="1"/>
  <c r="AI301" i="3"/>
  <c r="AJ301" i="3" s="1"/>
  <c r="AI302" i="3"/>
  <c r="AJ302" i="3" s="1"/>
  <c r="AI303" i="3"/>
  <c r="AJ303" i="3" s="1"/>
  <c r="AI304" i="3"/>
  <c r="AJ304" i="3" s="1"/>
  <c r="AI305" i="3"/>
  <c r="AJ305" i="3" s="1"/>
  <c r="AI306" i="3"/>
  <c r="AJ306" i="3" s="1"/>
  <c r="AI307" i="3"/>
  <c r="AJ307" i="3" s="1"/>
  <c r="AI308" i="3"/>
  <c r="AJ308" i="3" s="1"/>
  <c r="AI309" i="3"/>
  <c r="AJ309" i="3" s="1"/>
  <c r="AI310" i="3"/>
  <c r="AJ310" i="3" s="1"/>
  <c r="AI311" i="3"/>
  <c r="AJ311" i="3" s="1"/>
  <c r="AI312" i="3"/>
  <c r="AJ312" i="3" s="1"/>
  <c r="AI313" i="3"/>
  <c r="AJ313" i="3" s="1"/>
  <c r="AI314" i="3"/>
  <c r="AJ314" i="3" s="1"/>
  <c r="AI315" i="3"/>
  <c r="AJ315" i="3" s="1"/>
  <c r="AI316" i="3"/>
  <c r="AJ316" i="3" s="1"/>
  <c r="AI317" i="3"/>
  <c r="AJ317" i="3" s="1"/>
  <c r="AI318" i="3"/>
  <c r="AJ318" i="3" s="1"/>
  <c r="AI319" i="3"/>
  <c r="AJ319" i="3" s="1"/>
  <c r="AI320" i="3"/>
  <c r="AJ320" i="3" s="1"/>
  <c r="AI321" i="3"/>
  <c r="AJ321" i="3" s="1"/>
  <c r="AI322" i="3"/>
  <c r="AJ322" i="3" s="1"/>
  <c r="AI323" i="3"/>
  <c r="AJ323" i="3" s="1"/>
  <c r="AI324" i="3"/>
  <c r="AJ324" i="3" s="1"/>
  <c r="AI325" i="3"/>
  <c r="AJ325" i="3" s="1"/>
  <c r="AI326" i="3"/>
  <c r="AJ326" i="3" s="1"/>
  <c r="AI327" i="3"/>
  <c r="AJ327" i="3" s="1"/>
  <c r="AI328" i="3"/>
  <c r="AJ328" i="3" s="1"/>
  <c r="AI329" i="3"/>
  <c r="AJ329" i="3" s="1"/>
  <c r="AI330" i="3"/>
  <c r="AJ330" i="3" s="1"/>
  <c r="AI331" i="3"/>
  <c r="AJ331" i="3" s="1"/>
  <c r="AI332" i="3"/>
  <c r="AJ332" i="3" s="1"/>
  <c r="AI333" i="3"/>
  <c r="AJ333" i="3" s="1"/>
  <c r="AI334" i="3"/>
  <c r="AJ334" i="3" s="1"/>
  <c r="AI335" i="3"/>
  <c r="AJ335" i="3" s="1"/>
  <c r="AI336" i="3"/>
  <c r="AJ336" i="3" s="1"/>
  <c r="AI337" i="3"/>
  <c r="AJ337" i="3" s="1"/>
  <c r="AI338" i="3"/>
  <c r="AJ338" i="3" s="1"/>
  <c r="AI339" i="3"/>
  <c r="AJ339" i="3" s="1"/>
  <c r="AI340" i="3"/>
  <c r="AJ340" i="3" s="1"/>
  <c r="AI341" i="3"/>
  <c r="AJ341" i="3" s="1"/>
  <c r="AI342" i="3"/>
  <c r="AJ342" i="3" s="1"/>
  <c r="AI343" i="3"/>
  <c r="AJ343" i="3" s="1"/>
  <c r="AI344" i="3"/>
  <c r="AJ344" i="3" s="1"/>
  <c r="AI345" i="3"/>
  <c r="AJ345" i="3" s="1"/>
  <c r="AI346" i="3"/>
  <c r="AJ346" i="3" s="1"/>
  <c r="AI347" i="3"/>
  <c r="AJ347" i="3" s="1"/>
  <c r="AI348" i="3"/>
  <c r="AJ348" i="3" s="1"/>
  <c r="AI349" i="3"/>
  <c r="AJ349" i="3" s="1"/>
  <c r="AI350" i="3"/>
  <c r="AJ350" i="3" s="1"/>
  <c r="AI351" i="3"/>
  <c r="AJ351" i="3" s="1"/>
  <c r="AI352" i="3"/>
  <c r="AJ352" i="3" s="1"/>
  <c r="AI353" i="3"/>
  <c r="AJ353" i="3" s="1"/>
  <c r="AI354" i="3"/>
  <c r="AJ354" i="3" s="1"/>
  <c r="AI355" i="3"/>
  <c r="AJ355" i="3" s="1"/>
  <c r="AI356" i="3"/>
  <c r="AJ356" i="3" s="1"/>
  <c r="AI357" i="3"/>
  <c r="AJ357" i="3" s="1"/>
  <c r="AI358" i="3"/>
  <c r="AJ358" i="3" s="1"/>
  <c r="AI359" i="3"/>
  <c r="AJ359" i="3" s="1"/>
  <c r="AI360" i="3"/>
  <c r="AJ360" i="3" s="1"/>
  <c r="AI361" i="3"/>
  <c r="AJ361" i="3" s="1"/>
  <c r="AI362" i="3"/>
  <c r="AJ362" i="3" s="1"/>
  <c r="AI363" i="3"/>
  <c r="AJ363" i="3" s="1"/>
  <c r="AI364" i="3"/>
  <c r="AJ364" i="3" s="1"/>
  <c r="AI365" i="3"/>
  <c r="AJ365" i="3" s="1"/>
  <c r="AI366" i="3"/>
  <c r="AJ366" i="3" s="1"/>
  <c r="AI367" i="3"/>
  <c r="AJ367" i="3" s="1"/>
  <c r="AI368" i="3"/>
  <c r="AJ368" i="3" s="1"/>
  <c r="AI369" i="3"/>
  <c r="AJ369" i="3" s="1"/>
  <c r="AI370" i="3"/>
  <c r="AJ370" i="3" s="1"/>
  <c r="AI371" i="3"/>
  <c r="AJ371" i="3" s="1"/>
  <c r="AI372" i="3"/>
  <c r="AJ372" i="3" s="1"/>
  <c r="AI373" i="3"/>
  <c r="AJ373" i="3" s="1"/>
  <c r="AI374" i="3"/>
  <c r="AJ374" i="3" s="1"/>
  <c r="AI375" i="3"/>
  <c r="AJ375" i="3" s="1"/>
  <c r="AI376" i="3"/>
  <c r="AJ376" i="3" s="1"/>
  <c r="AI377" i="3"/>
  <c r="AJ377" i="3" s="1"/>
  <c r="AI378" i="3"/>
  <c r="AJ378" i="3" s="1"/>
  <c r="AI379" i="3"/>
  <c r="AJ379" i="3" s="1"/>
  <c r="AI380" i="3"/>
  <c r="AJ380" i="3" s="1"/>
  <c r="AI381" i="3"/>
  <c r="AJ381" i="3" s="1"/>
  <c r="AI382" i="3"/>
  <c r="AJ382" i="3" s="1"/>
  <c r="AI383" i="3"/>
  <c r="AJ383" i="3" s="1"/>
  <c r="AI384" i="3"/>
  <c r="AJ384" i="3" s="1"/>
  <c r="AI385" i="3"/>
  <c r="AJ385" i="3" s="1"/>
  <c r="AI386" i="3"/>
  <c r="AJ386" i="3" s="1"/>
  <c r="AI387" i="3"/>
  <c r="AJ387" i="3" s="1"/>
  <c r="AI388" i="3"/>
  <c r="AJ388" i="3" s="1"/>
  <c r="AI389" i="3"/>
  <c r="AJ389" i="3" s="1"/>
  <c r="AI390" i="3"/>
  <c r="AJ390" i="3" s="1"/>
  <c r="AI391" i="3"/>
  <c r="AJ391" i="3" s="1"/>
  <c r="AI392" i="3"/>
  <c r="AJ392" i="3" s="1"/>
  <c r="AI393" i="3"/>
  <c r="AJ393" i="3" s="1"/>
  <c r="AI394" i="3"/>
  <c r="AJ394" i="3" s="1"/>
  <c r="AI395" i="3"/>
  <c r="AJ395" i="3" s="1"/>
  <c r="AI396" i="3"/>
  <c r="AJ396" i="3" s="1"/>
  <c r="AI397" i="3"/>
  <c r="AJ397" i="3" s="1"/>
  <c r="AI398" i="3"/>
  <c r="AJ398" i="3" s="1"/>
  <c r="AI399" i="3"/>
  <c r="AJ399" i="3" s="1"/>
  <c r="AI400" i="3"/>
  <c r="AJ400" i="3" s="1"/>
  <c r="AI401" i="3"/>
  <c r="AJ401" i="3" s="1"/>
  <c r="AI402" i="3"/>
  <c r="AJ402" i="3" s="1"/>
  <c r="AI403" i="3"/>
  <c r="AJ403" i="3" s="1"/>
  <c r="AI404" i="3"/>
  <c r="AJ404" i="3" s="1"/>
  <c r="AI405" i="3"/>
  <c r="AJ405" i="3" s="1"/>
  <c r="AI406" i="3"/>
  <c r="AJ406" i="3" s="1"/>
  <c r="AI407" i="3"/>
  <c r="AJ407" i="3" s="1"/>
  <c r="AI408" i="3"/>
  <c r="AJ408" i="3" s="1"/>
  <c r="AI409" i="3"/>
  <c r="AJ409" i="3" s="1"/>
  <c r="AI410" i="3"/>
  <c r="AJ410" i="3" s="1"/>
  <c r="AI411" i="3"/>
  <c r="AJ411" i="3" s="1"/>
  <c r="AI412" i="3"/>
  <c r="AJ412" i="3" s="1"/>
  <c r="AI413" i="3"/>
  <c r="AJ413" i="3" s="1"/>
  <c r="AI414" i="3"/>
  <c r="AJ414" i="3" s="1"/>
  <c r="AI415" i="3"/>
  <c r="AJ415" i="3" s="1"/>
  <c r="AI416" i="3"/>
  <c r="AJ416" i="3" s="1"/>
  <c r="AI417" i="3"/>
  <c r="AJ417" i="3" s="1"/>
  <c r="AI418" i="3"/>
  <c r="AJ418" i="3" s="1"/>
  <c r="AI419" i="3"/>
  <c r="AJ419" i="3" s="1"/>
  <c r="AI420" i="3"/>
  <c r="AJ420" i="3" s="1"/>
  <c r="AI421" i="3"/>
  <c r="AJ421" i="3" s="1"/>
  <c r="AI422" i="3"/>
  <c r="AJ422" i="3" s="1"/>
  <c r="AI423" i="3"/>
  <c r="AJ423" i="3" s="1"/>
  <c r="AI424" i="3"/>
  <c r="AJ424" i="3" s="1"/>
  <c r="AI425" i="3"/>
  <c r="AJ425" i="3" s="1"/>
  <c r="AI426" i="3"/>
  <c r="AJ426" i="3" s="1"/>
  <c r="AI427" i="3"/>
  <c r="AJ427" i="3" s="1"/>
  <c r="AI428" i="3"/>
  <c r="AJ428" i="3" s="1"/>
  <c r="AI429" i="3"/>
  <c r="AJ429" i="3" s="1"/>
  <c r="AI430" i="3"/>
  <c r="AJ430" i="3" s="1"/>
  <c r="AI431" i="3"/>
  <c r="AJ431" i="3" s="1"/>
  <c r="AI432" i="3"/>
  <c r="AJ432" i="3" s="1"/>
  <c r="AI433" i="3"/>
  <c r="AJ433" i="3" s="1"/>
  <c r="AI434" i="3"/>
  <c r="AJ434" i="3" s="1"/>
  <c r="AI435" i="3"/>
  <c r="AJ435" i="3" s="1"/>
  <c r="AI436" i="3"/>
  <c r="AJ436" i="3" s="1"/>
  <c r="AI437" i="3"/>
  <c r="AJ437" i="3" s="1"/>
  <c r="AI438" i="3"/>
  <c r="AJ438" i="3" s="1"/>
  <c r="AI439" i="3"/>
  <c r="AJ439" i="3" s="1"/>
  <c r="AI440" i="3"/>
  <c r="AJ440" i="3" s="1"/>
  <c r="AI441" i="3"/>
  <c r="AJ441" i="3" s="1"/>
  <c r="AI442" i="3"/>
  <c r="AJ442" i="3" s="1"/>
  <c r="AI443" i="3"/>
  <c r="AJ443" i="3" s="1"/>
  <c r="AI444" i="3"/>
  <c r="AJ444" i="3" s="1"/>
  <c r="AI445" i="3"/>
  <c r="AJ445" i="3" s="1"/>
  <c r="AI446" i="3"/>
  <c r="AJ446" i="3" s="1"/>
  <c r="AI447" i="3"/>
  <c r="AJ447" i="3" s="1"/>
  <c r="AI448" i="3"/>
  <c r="AJ448" i="3" s="1"/>
  <c r="AI449" i="3"/>
  <c r="AJ449" i="3" s="1"/>
  <c r="AI450" i="3"/>
  <c r="AJ450" i="3" s="1"/>
  <c r="AI451" i="3"/>
  <c r="AJ451" i="3" s="1"/>
  <c r="AI452" i="3"/>
  <c r="AJ452" i="3" s="1"/>
  <c r="AI453" i="3"/>
  <c r="AJ453" i="3" s="1"/>
  <c r="AI454" i="3"/>
  <c r="AJ454" i="3" s="1"/>
  <c r="AI455" i="3"/>
  <c r="AJ455" i="3" s="1"/>
  <c r="AI456" i="3"/>
  <c r="AJ456" i="3" s="1"/>
  <c r="AI457" i="3"/>
  <c r="AJ457" i="3" s="1"/>
  <c r="AI458" i="3"/>
  <c r="AJ458" i="3" s="1"/>
  <c r="AI459" i="3"/>
  <c r="AJ459" i="3" s="1"/>
  <c r="AI460" i="3"/>
  <c r="AJ460" i="3" s="1"/>
  <c r="AI461" i="3"/>
  <c r="AJ461" i="3" s="1"/>
  <c r="AI462" i="3"/>
  <c r="AJ462" i="3" s="1"/>
  <c r="AI463" i="3"/>
  <c r="AJ463" i="3" s="1"/>
  <c r="AI464" i="3"/>
  <c r="AJ464" i="3" s="1"/>
  <c r="AI465" i="3"/>
  <c r="AJ465" i="3" s="1"/>
  <c r="AI466" i="3"/>
  <c r="AJ466" i="3" s="1"/>
  <c r="AI467" i="3"/>
  <c r="AJ467" i="3" s="1"/>
  <c r="AI468" i="3"/>
  <c r="AJ468" i="3" s="1"/>
  <c r="AI469" i="3"/>
  <c r="AJ469" i="3" s="1"/>
  <c r="AI470" i="3"/>
  <c r="AJ470" i="3" s="1"/>
  <c r="AI471" i="3"/>
  <c r="AJ471" i="3" s="1"/>
  <c r="AI472" i="3"/>
  <c r="AJ472" i="3" s="1"/>
  <c r="AI473" i="3"/>
  <c r="AJ473" i="3" s="1"/>
  <c r="AI474" i="3"/>
  <c r="AJ474" i="3" s="1"/>
  <c r="AI475" i="3"/>
  <c r="AJ475" i="3" s="1"/>
  <c r="AI476" i="3"/>
  <c r="AJ476" i="3" s="1"/>
  <c r="AI477" i="3"/>
  <c r="AJ477" i="3" s="1"/>
  <c r="AI478" i="3"/>
  <c r="AJ478" i="3" s="1"/>
  <c r="AI479" i="3"/>
  <c r="AJ479" i="3" s="1"/>
  <c r="AI480" i="3"/>
  <c r="AJ480" i="3" s="1"/>
  <c r="AI481" i="3"/>
  <c r="AJ481" i="3" s="1"/>
  <c r="AI482" i="3"/>
  <c r="AJ482" i="3" s="1"/>
  <c r="AI483" i="3"/>
  <c r="AJ483" i="3" s="1"/>
  <c r="AI484" i="3"/>
  <c r="AJ484" i="3" s="1"/>
  <c r="AI485" i="3"/>
  <c r="AJ485" i="3" s="1"/>
  <c r="AI486" i="3"/>
  <c r="AJ486" i="3" s="1"/>
  <c r="AI487" i="3"/>
  <c r="AJ487" i="3" s="1"/>
  <c r="AI488" i="3"/>
  <c r="AJ488" i="3" s="1"/>
  <c r="AI489" i="3"/>
  <c r="AJ489" i="3" s="1"/>
  <c r="AI490" i="3"/>
  <c r="AJ490" i="3" s="1"/>
  <c r="AI491" i="3"/>
  <c r="AJ491" i="3" s="1"/>
  <c r="AI492" i="3"/>
  <c r="AJ492" i="3" s="1"/>
  <c r="AI493" i="3"/>
  <c r="AJ493" i="3" s="1"/>
  <c r="AI494" i="3"/>
  <c r="AJ494" i="3" s="1"/>
  <c r="AI495" i="3"/>
  <c r="AJ495" i="3" s="1"/>
  <c r="AI496" i="3"/>
  <c r="AJ496" i="3" s="1"/>
  <c r="AI497" i="3"/>
  <c r="AJ497" i="3" s="1"/>
  <c r="AI498" i="3"/>
  <c r="AJ498" i="3" s="1"/>
  <c r="AI499" i="3"/>
  <c r="AJ499" i="3" s="1"/>
  <c r="AI500" i="3"/>
  <c r="AJ500" i="3" s="1"/>
  <c r="AI501" i="3"/>
  <c r="AJ501" i="3" s="1"/>
  <c r="AI3" i="3"/>
  <c r="AJ3" i="3" s="1"/>
  <c r="B128" i="2" l="1"/>
  <c r="AI1" i="3"/>
  <c r="H136" i="2"/>
  <c r="H132" i="2"/>
  <c r="H128" i="2"/>
  <c r="H124" i="2"/>
  <c r="H120" i="2"/>
  <c r="H116" i="2"/>
  <c r="H112" i="2"/>
  <c r="H108" i="2"/>
  <c r="H104" i="2"/>
  <c r="H100" i="2"/>
  <c r="H96" i="2"/>
  <c r="H92" i="2"/>
  <c r="H88" i="2"/>
  <c r="H84" i="2"/>
  <c r="H80" i="2"/>
  <c r="H76" i="2"/>
  <c r="H72" i="2"/>
  <c r="H68" i="2"/>
  <c r="H64" i="2"/>
  <c r="H60" i="2"/>
  <c r="H56" i="2"/>
  <c r="H52" i="2"/>
  <c r="H48" i="2"/>
  <c r="H44" i="2"/>
  <c r="H40" i="2"/>
  <c r="H36" i="2"/>
  <c r="H32" i="2"/>
  <c r="H28" i="2"/>
  <c r="H24" i="2"/>
  <c r="H20" i="2"/>
  <c r="H16" i="2"/>
  <c r="H12" i="2"/>
  <c r="H8" i="2"/>
  <c r="H4" i="2"/>
  <c r="H134" i="2"/>
  <c r="H130" i="2"/>
  <c r="H126" i="2"/>
  <c r="H122" i="2"/>
  <c r="H118" i="2"/>
  <c r="H114" i="2"/>
  <c r="H110" i="2"/>
  <c r="H106" i="2"/>
  <c r="H102" i="2"/>
  <c r="H98" i="2"/>
  <c r="H94" i="2"/>
  <c r="H90" i="2"/>
  <c r="H86" i="2"/>
  <c r="H82" i="2"/>
  <c r="H78" i="2"/>
  <c r="H135" i="2"/>
  <c r="H131" i="2"/>
  <c r="H127" i="2"/>
  <c r="H123" i="2"/>
  <c r="H119" i="2"/>
  <c r="H115" i="2"/>
  <c r="H111" i="2"/>
  <c r="H107" i="2"/>
  <c r="H103" i="2"/>
  <c r="H99" i="2"/>
  <c r="H95" i="2"/>
  <c r="H91" i="2"/>
  <c r="H87" i="2"/>
  <c r="H83" i="2"/>
  <c r="H79" i="2"/>
  <c r="H75" i="2"/>
  <c r="H71" i="2"/>
  <c r="H67" i="2"/>
  <c r="H63" i="2"/>
  <c r="H59" i="2"/>
  <c r="H55" i="2"/>
  <c r="H51" i="2"/>
  <c r="H47" i="2"/>
  <c r="H43" i="2"/>
  <c r="H39" i="2"/>
  <c r="H35" i="2"/>
  <c r="H31" i="2"/>
  <c r="H27" i="2"/>
  <c r="H23" i="2"/>
  <c r="H19" i="2"/>
  <c r="H15" i="2"/>
  <c r="H11" i="2"/>
  <c r="H7" i="2"/>
  <c r="H3" i="2"/>
  <c r="H74" i="2"/>
  <c r="H70" i="2"/>
  <c r="H66" i="2"/>
  <c r="H62" i="2"/>
  <c r="H58" i="2"/>
  <c r="H54" i="2"/>
  <c r="H50" i="2"/>
  <c r="H46" i="2"/>
  <c r="H42" i="2"/>
  <c r="H38" i="2"/>
  <c r="H34" i="2"/>
  <c r="H30" i="2"/>
  <c r="H26" i="2"/>
  <c r="H22" i="2"/>
  <c r="H18" i="2"/>
  <c r="H14" i="2"/>
  <c r="H10" i="2"/>
  <c r="H6" i="2"/>
  <c r="V1" i="3"/>
  <c r="H133" i="2"/>
  <c r="H129" i="2"/>
  <c r="H125" i="2"/>
  <c r="H121" i="2"/>
  <c r="H117" i="2"/>
  <c r="H113" i="2"/>
  <c r="H109" i="2"/>
  <c r="H105" i="2"/>
  <c r="H101" i="2"/>
  <c r="H97" i="2"/>
  <c r="H93" i="2"/>
  <c r="H89" i="2"/>
  <c r="H85" i="2"/>
  <c r="H81" i="2"/>
  <c r="H77" i="2"/>
  <c r="H73" i="2"/>
  <c r="H69" i="2"/>
  <c r="H65" i="2"/>
  <c r="H61" i="2"/>
  <c r="H57" i="2"/>
  <c r="H53" i="2"/>
  <c r="H49" i="2"/>
  <c r="H45" i="2"/>
  <c r="H41" i="2"/>
  <c r="H37" i="2"/>
  <c r="H33" i="2"/>
  <c r="H29" i="2"/>
  <c r="H25" i="2"/>
  <c r="H21" i="2"/>
  <c r="H17" i="2"/>
  <c r="H13" i="2"/>
  <c r="H9" i="2"/>
  <c r="H5" i="2"/>
  <c r="H2" i="2"/>
  <c r="B13" i="2"/>
  <c r="B29" i="2"/>
  <c r="B27" i="2"/>
  <c r="B11" i="2"/>
  <c r="B4" i="2"/>
  <c r="B25" i="2"/>
  <c r="B7" i="2"/>
  <c r="B20" i="2"/>
  <c r="B2" i="2"/>
  <c r="B32" i="2"/>
  <c r="B23" i="2"/>
  <c r="B28" i="2"/>
  <c r="B26" i="2"/>
  <c r="B21" i="2"/>
  <c r="B19" i="2"/>
  <c r="B12" i="2"/>
  <c r="B10" i="2"/>
  <c r="B5" i="2"/>
  <c r="B3" i="2"/>
  <c r="B16" i="2"/>
  <c r="B9" i="2"/>
  <c r="B33" i="2"/>
  <c r="B31" i="2"/>
  <c r="B24" i="2"/>
  <c r="B22" i="2"/>
  <c r="B17" i="2"/>
  <c r="B15" i="2"/>
  <c r="B8" i="2"/>
  <c r="B6" i="2"/>
  <c r="J6" i="2"/>
  <c r="J10" i="2"/>
  <c r="J18" i="2"/>
  <c r="J22" i="2"/>
  <c r="J26" i="2"/>
  <c r="J34" i="2"/>
  <c r="J38" i="2"/>
  <c r="J42" i="2"/>
  <c r="J50" i="2"/>
  <c r="J54" i="2"/>
  <c r="J58" i="2"/>
  <c r="J66" i="2"/>
  <c r="J70" i="2"/>
  <c r="J74" i="2"/>
  <c r="J82" i="2"/>
  <c r="J86" i="2"/>
  <c r="J90" i="2"/>
  <c r="J98" i="2"/>
  <c r="J102" i="2"/>
  <c r="J106" i="2"/>
  <c r="J114" i="2"/>
  <c r="J118" i="2"/>
  <c r="J122" i="2"/>
  <c r="J130" i="2"/>
  <c r="J134" i="2"/>
  <c r="J138" i="2"/>
  <c r="J146" i="2"/>
  <c r="J150" i="2"/>
  <c r="J154" i="2"/>
  <c r="J162" i="2"/>
  <c r="J166" i="2"/>
  <c r="J170" i="2"/>
  <c r="J178" i="2"/>
  <c r="J182" i="2"/>
  <c r="J186" i="2"/>
  <c r="J194" i="2"/>
  <c r="J198" i="2"/>
  <c r="J202" i="2"/>
  <c r="J210" i="2"/>
  <c r="J214" i="2"/>
  <c r="J218" i="2"/>
  <c r="J226" i="2"/>
  <c r="J230" i="2"/>
  <c r="J234" i="2"/>
  <c r="J242" i="2"/>
  <c r="J246" i="2"/>
  <c r="J250" i="2"/>
  <c r="J258" i="2"/>
  <c r="J262" i="2"/>
  <c r="J266" i="2"/>
  <c r="J274" i="2"/>
  <c r="J278" i="2"/>
  <c r="J282" i="2"/>
  <c r="J290" i="2"/>
  <c r="J294" i="2"/>
  <c r="J298" i="2"/>
  <c r="J306" i="2"/>
  <c r="J310" i="2"/>
  <c r="J314" i="2"/>
  <c r="J322" i="2"/>
  <c r="J326" i="2"/>
  <c r="J330" i="2"/>
  <c r="J338" i="2"/>
  <c r="J342" i="2"/>
  <c r="J346" i="2"/>
  <c r="J354" i="2"/>
  <c r="J358" i="2"/>
  <c r="J362" i="2"/>
  <c r="J370" i="2"/>
  <c r="J374" i="2"/>
  <c r="J378" i="2"/>
  <c r="J386" i="2"/>
  <c r="J390" i="2"/>
  <c r="J394" i="2"/>
  <c r="J402" i="2"/>
  <c r="J406" i="2"/>
  <c r="J410" i="2"/>
  <c r="J418" i="2"/>
  <c r="J422" i="2"/>
  <c r="J426" i="2"/>
  <c r="J434" i="2"/>
  <c r="J438" i="2"/>
  <c r="J442" i="2"/>
  <c r="J450" i="2"/>
  <c r="J454" i="2"/>
  <c r="J458" i="2"/>
  <c r="J466" i="2"/>
  <c r="J470" i="2"/>
  <c r="J474" i="2"/>
  <c r="J482" i="2"/>
  <c r="J486" i="2"/>
  <c r="J490" i="2"/>
  <c r="J498" i="2"/>
  <c r="Q3" i="2"/>
  <c r="Q4" i="2"/>
  <c r="Q5" i="2"/>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Q247" i="2"/>
  <c r="Q248" i="2"/>
  <c r="Q249" i="2"/>
  <c r="Q250" i="2"/>
  <c r="Q251" i="2"/>
  <c r="Q252" i="2"/>
  <c r="Q253" i="2"/>
  <c r="Q254" i="2"/>
  <c r="Q255" i="2"/>
  <c r="Q256" i="2"/>
  <c r="Q257" i="2"/>
  <c r="Q258" i="2"/>
  <c r="Q259" i="2"/>
  <c r="Q260" i="2"/>
  <c r="Q261" i="2"/>
  <c r="Q262" i="2"/>
  <c r="Q263" i="2"/>
  <c r="Q264" i="2"/>
  <c r="Q265"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99" i="2"/>
  <c r="Q300" i="2"/>
  <c r="Q301" i="2"/>
  <c r="Q302" i="2"/>
  <c r="Q303" i="2"/>
  <c r="Q304" i="2"/>
  <c r="Q305" i="2"/>
  <c r="Q306" i="2"/>
  <c r="Q307" i="2"/>
  <c r="Q308" i="2"/>
  <c r="Q309" i="2"/>
  <c r="Q310" i="2"/>
  <c r="Q311" i="2"/>
  <c r="Q312" i="2"/>
  <c r="Q313" i="2"/>
  <c r="Q314" i="2"/>
  <c r="Q315" i="2"/>
  <c r="Q316" i="2"/>
  <c r="Q317" i="2"/>
  <c r="Q318" i="2"/>
  <c r="Q319" i="2"/>
  <c r="Q320" i="2"/>
  <c r="Q321" i="2"/>
  <c r="Q322" i="2"/>
  <c r="Q323" i="2"/>
  <c r="Q324" i="2"/>
  <c r="Q325" i="2"/>
  <c r="Q326" i="2"/>
  <c r="Q327" i="2"/>
  <c r="Q328" i="2"/>
  <c r="Q329" i="2"/>
  <c r="Q330" i="2"/>
  <c r="Q331" i="2"/>
  <c r="Q332" i="2"/>
  <c r="Q333" i="2"/>
  <c r="Q334" i="2"/>
  <c r="Q335" i="2"/>
  <c r="Q336" i="2"/>
  <c r="Q337" i="2"/>
  <c r="Q338" i="2"/>
  <c r="Q339" i="2"/>
  <c r="Q340" i="2"/>
  <c r="Q341" i="2"/>
  <c r="Q342" i="2"/>
  <c r="Q343" i="2"/>
  <c r="Q344" i="2"/>
  <c r="Q345" i="2"/>
  <c r="Q346" i="2"/>
  <c r="Q347" i="2"/>
  <c r="Q348" i="2"/>
  <c r="Q349" i="2"/>
  <c r="Q350" i="2"/>
  <c r="Q351" i="2"/>
  <c r="Q352" i="2"/>
  <c r="Q353" i="2"/>
  <c r="Q354" i="2"/>
  <c r="Q355" i="2"/>
  <c r="Q356" i="2"/>
  <c r="Q357" i="2"/>
  <c r="Q358" i="2"/>
  <c r="Q359" i="2"/>
  <c r="Q360" i="2"/>
  <c r="Q361" i="2"/>
  <c r="Q362" i="2"/>
  <c r="Q363" i="2"/>
  <c r="Q364" i="2"/>
  <c r="Q365" i="2"/>
  <c r="Q366" i="2"/>
  <c r="Q367" i="2"/>
  <c r="Q368" i="2"/>
  <c r="Q369" i="2"/>
  <c r="Q370" i="2"/>
  <c r="Q371" i="2"/>
  <c r="Q372" i="2"/>
  <c r="Q373" i="2"/>
  <c r="Q374" i="2"/>
  <c r="Q375" i="2"/>
  <c r="Q376" i="2"/>
  <c r="Q377" i="2"/>
  <c r="Q378" i="2"/>
  <c r="Q379" i="2"/>
  <c r="Q380" i="2"/>
  <c r="Q381" i="2"/>
  <c r="Q382" i="2"/>
  <c r="Q383" i="2"/>
  <c r="Q384" i="2"/>
  <c r="Q385" i="2"/>
  <c r="Q386" i="2"/>
  <c r="Q387" i="2"/>
  <c r="Q388" i="2"/>
  <c r="Q389" i="2"/>
  <c r="Q390" i="2"/>
  <c r="Q391" i="2"/>
  <c r="Q392" i="2"/>
  <c r="Q393" i="2"/>
  <c r="Q394" i="2"/>
  <c r="Q395" i="2"/>
  <c r="Q396" i="2"/>
  <c r="Q397" i="2"/>
  <c r="Q398" i="2"/>
  <c r="Q399" i="2"/>
  <c r="Q400" i="2"/>
  <c r="Q401" i="2"/>
  <c r="Q402" i="2"/>
  <c r="Q403" i="2"/>
  <c r="Q404" i="2"/>
  <c r="Q405" i="2"/>
  <c r="Q406" i="2"/>
  <c r="Q407" i="2"/>
  <c r="Q408" i="2"/>
  <c r="Q409" i="2"/>
  <c r="Q410" i="2"/>
  <c r="Q411" i="2"/>
  <c r="Q412" i="2"/>
  <c r="Q413" i="2"/>
  <c r="Q414" i="2"/>
  <c r="Q415" i="2"/>
  <c r="Q416" i="2"/>
  <c r="Q417" i="2"/>
  <c r="Q418" i="2"/>
  <c r="Q419" i="2"/>
  <c r="Q420" i="2"/>
  <c r="Q421" i="2"/>
  <c r="Q422" i="2"/>
  <c r="Q423" i="2"/>
  <c r="Q424" i="2"/>
  <c r="Q425" i="2"/>
  <c r="Q426" i="2"/>
  <c r="Q427" i="2"/>
  <c r="Q428" i="2"/>
  <c r="Q429" i="2"/>
  <c r="Q430" i="2"/>
  <c r="Q431" i="2"/>
  <c r="Q432" i="2"/>
  <c r="Q433" i="2"/>
  <c r="Q434" i="2"/>
  <c r="Q435" i="2"/>
  <c r="Q436" i="2"/>
  <c r="Q437" i="2"/>
  <c r="Q438" i="2"/>
  <c r="Q439" i="2"/>
  <c r="Q440" i="2"/>
  <c r="Q441" i="2"/>
  <c r="Q442" i="2"/>
  <c r="Q443" i="2"/>
  <c r="Q444" i="2"/>
  <c r="Q445" i="2"/>
  <c r="Q446" i="2"/>
  <c r="Q447" i="2"/>
  <c r="Q448" i="2"/>
  <c r="Q449" i="2"/>
  <c r="Q450" i="2"/>
  <c r="Q451" i="2"/>
  <c r="Q452" i="2"/>
  <c r="Q453" i="2"/>
  <c r="Q454" i="2"/>
  <c r="Q455" i="2"/>
  <c r="Q456" i="2"/>
  <c r="Q457" i="2"/>
  <c r="Q458" i="2"/>
  <c r="Q459" i="2"/>
  <c r="Q460" i="2"/>
  <c r="Q461" i="2"/>
  <c r="Q462" i="2"/>
  <c r="Q463" i="2"/>
  <c r="Q464" i="2"/>
  <c r="Q465" i="2"/>
  <c r="Q466" i="2"/>
  <c r="Q467" i="2"/>
  <c r="Q468" i="2"/>
  <c r="Q469" i="2"/>
  <c r="Q470" i="2"/>
  <c r="Q471" i="2"/>
  <c r="Q472" i="2"/>
  <c r="Q473" i="2"/>
  <c r="Q474" i="2"/>
  <c r="Q475" i="2"/>
  <c r="Q476" i="2"/>
  <c r="Q477" i="2"/>
  <c r="Q478" i="2"/>
  <c r="Q479" i="2"/>
  <c r="Q480" i="2"/>
  <c r="Q481" i="2"/>
  <c r="Q482" i="2"/>
  <c r="Q483" i="2"/>
  <c r="Q484" i="2"/>
  <c r="Q485" i="2"/>
  <c r="Q486" i="2"/>
  <c r="Q487" i="2"/>
  <c r="Q488" i="2"/>
  <c r="Q489" i="2"/>
  <c r="Q490" i="2"/>
  <c r="Q491" i="2"/>
  <c r="Q492" i="2"/>
  <c r="Q493" i="2"/>
  <c r="Q494" i="2"/>
  <c r="Q495" i="2"/>
  <c r="Q496" i="2"/>
  <c r="Q497" i="2"/>
  <c r="Q498" i="2"/>
  <c r="Q499" i="2"/>
  <c r="Q500" i="2"/>
  <c r="Q2" i="2"/>
  <c r="P3" i="2"/>
  <c r="P4" i="2"/>
  <c r="P5" i="2"/>
  <c r="P6" i="2"/>
  <c r="P7" i="2"/>
  <c r="P8" i="2"/>
  <c r="P9" i="2"/>
  <c r="P10" i="2"/>
  <c r="P11" i="2"/>
  <c r="P12" i="2"/>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P126" i="2"/>
  <c r="P127" i="2"/>
  <c r="P128" i="2"/>
  <c r="P129" i="2"/>
  <c r="P130" i="2"/>
  <c r="P131" i="2"/>
  <c r="P132" i="2"/>
  <c r="P133" i="2"/>
  <c r="P134" i="2"/>
  <c r="P135" i="2"/>
  <c r="P136" i="2"/>
  <c r="P137" i="2"/>
  <c r="P138" i="2"/>
  <c r="P139" i="2"/>
  <c r="P140" i="2"/>
  <c r="P141" i="2"/>
  <c r="P142" i="2"/>
  <c r="P143" i="2"/>
  <c r="P144" i="2"/>
  <c r="P145" i="2"/>
  <c r="P146" i="2"/>
  <c r="P147" i="2"/>
  <c r="P148" i="2"/>
  <c r="P149" i="2"/>
  <c r="P150" i="2"/>
  <c r="P151" i="2"/>
  <c r="P152" i="2"/>
  <c r="P153" i="2"/>
  <c r="P154" i="2"/>
  <c r="P155" i="2"/>
  <c r="P156" i="2"/>
  <c r="P157" i="2"/>
  <c r="P158" i="2"/>
  <c r="P159" i="2"/>
  <c r="P160" i="2"/>
  <c r="P161" i="2"/>
  <c r="P162" i="2"/>
  <c r="P163" i="2"/>
  <c r="P164" i="2"/>
  <c r="P165" i="2"/>
  <c r="P166" i="2"/>
  <c r="P167" i="2"/>
  <c r="P168" i="2"/>
  <c r="P169" i="2"/>
  <c r="P170" i="2"/>
  <c r="P171" i="2"/>
  <c r="P172" i="2"/>
  <c r="P173" i="2"/>
  <c r="P174" i="2"/>
  <c r="P175" i="2"/>
  <c r="P176" i="2"/>
  <c r="P177" i="2"/>
  <c r="P178" i="2"/>
  <c r="P179" i="2"/>
  <c r="P180" i="2"/>
  <c r="P181" i="2"/>
  <c r="P182" i="2"/>
  <c r="P183" i="2"/>
  <c r="P184" i="2"/>
  <c r="P185" i="2"/>
  <c r="P186" i="2"/>
  <c r="P187" i="2"/>
  <c r="P188" i="2"/>
  <c r="P189" i="2"/>
  <c r="P190" i="2"/>
  <c r="P191" i="2"/>
  <c r="P192" i="2"/>
  <c r="P193" i="2"/>
  <c r="P194" i="2"/>
  <c r="P195" i="2"/>
  <c r="P196" i="2"/>
  <c r="P197" i="2"/>
  <c r="P198" i="2"/>
  <c r="P199" i="2"/>
  <c r="P200" i="2"/>
  <c r="P201" i="2"/>
  <c r="P202" i="2"/>
  <c r="P203" i="2"/>
  <c r="P204" i="2"/>
  <c r="P205" i="2"/>
  <c r="P206" i="2"/>
  <c r="P207" i="2"/>
  <c r="P208" i="2"/>
  <c r="P209" i="2"/>
  <c r="P210" i="2"/>
  <c r="P211" i="2"/>
  <c r="P212" i="2"/>
  <c r="P213" i="2"/>
  <c r="P214" i="2"/>
  <c r="P215" i="2"/>
  <c r="P216" i="2"/>
  <c r="P217" i="2"/>
  <c r="P218" i="2"/>
  <c r="P219" i="2"/>
  <c r="P220" i="2"/>
  <c r="P221" i="2"/>
  <c r="P222" i="2"/>
  <c r="P223" i="2"/>
  <c r="P224" i="2"/>
  <c r="P225" i="2"/>
  <c r="P226" i="2"/>
  <c r="P227" i="2"/>
  <c r="P228" i="2"/>
  <c r="P229" i="2"/>
  <c r="P230" i="2"/>
  <c r="P231" i="2"/>
  <c r="P232" i="2"/>
  <c r="P233" i="2"/>
  <c r="P234" i="2"/>
  <c r="P235" i="2"/>
  <c r="P236" i="2"/>
  <c r="P237" i="2"/>
  <c r="P238" i="2"/>
  <c r="P239" i="2"/>
  <c r="P240" i="2"/>
  <c r="P241" i="2"/>
  <c r="P242" i="2"/>
  <c r="P243" i="2"/>
  <c r="P244" i="2"/>
  <c r="P245" i="2"/>
  <c r="P246" i="2"/>
  <c r="P247" i="2"/>
  <c r="P248" i="2"/>
  <c r="P249" i="2"/>
  <c r="P250" i="2"/>
  <c r="P251" i="2"/>
  <c r="P252" i="2"/>
  <c r="P253" i="2"/>
  <c r="P254" i="2"/>
  <c r="P255" i="2"/>
  <c r="P256" i="2"/>
  <c r="P257" i="2"/>
  <c r="P258" i="2"/>
  <c r="P259" i="2"/>
  <c r="P260" i="2"/>
  <c r="P261" i="2"/>
  <c r="P262" i="2"/>
  <c r="P263" i="2"/>
  <c r="P264" i="2"/>
  <c r="P265" i="2"/>
  <c r="P266" i="2"/>
  <c r="P267" i="2"/>
  <c r="P268" i="2"/>
  <c r="P269" i="2"/>
  <c r="P270" i="2"/>
  <c r="P271" i="2"/>
  <c r="P272" i="2"/>
  <c r="P273" i="2"/>
  <c r="P274" i="2"/>
  <c r="P275" i="2"/>
  <c r="P276" i="2"/>
  <c r="P277" i="2"/>
  <c r="P278" i="2"/>
  <c r="P279" i="2"/>
  <c r="P280" i="2"/>
  <c r="P281" i="2"/>
  <c r="P282" i="2"/>
  <c r="P283" i="2"/>
  <c r="P284" i="2"/>
  <c r="P285" i="2"/>
  <c r="P286" i="2"/>
  <c r="P287" i="2"/>
  <c r="P288" i="2"/>
  <c r="P289" i="2"/>
  <c r="P290" i="2"/>
  <c r="P291" i="2"/>
  <c r="P292" i="2"/>
  <c r="P293" i="2"/>
  <c r="P294" i="2"/>
  <c r="P295" i="2"/>
  <c r="P296" i="2"/>
  <c r="P297" i="2"/>
  <c r="P298" i="2"/>
  <c r="P299" i="2"/>
  <c r="P300" i="2"/>
  <c r="P301" i="2"/>
  <c r="P302" i="2"/>
  <c r="P303" i="2"/>
  <c r="P304" i="2"/>
  <c r="P305" i="2"/>
  <c r="P306" i="2"/>
  <c r="P307" i="2"/>
  <c r="P308" i="2"/>
  <c r="P309" i="2"/>
  <c r="P310" i="2"/>
  <c r="P311" i="2"/>
  <c r="P312" i="2"/>
  <c r="P313" i="2"/>
  <c r="P314" i="2"/>
  <c r="P315" i="2"/>
  <c r="P316" i="2"/>
  <c r="P317" i="2"/>
  <c r="P318" i="2"/>
  <c r="P319" i="2"/>
  <c r="P320" i="2"/>
  <c r="P321" i="2"/>
  <c r="P322" i="2"/>
  <c r="P323" i="2"/>
  <c r="P324" i="2"/>
  <c r="P325" i="2"/>
  <c r="P326" i="2"/>
  <c r="P327" i="2"/>
  <c r="P328" i="2"/>
  <c r="P329" i="2"/>
  <c r="P330" i="2"/>
  <c r="P331" i="2"/>
  <c r="P332" i="2"/>
  <c r="P333" i="2"/>
  <c r="P334" i="2"/>
  <c r="P335" i="2"/>
  <c r="P336" i="2"/>
  <c r="P337" i="2"/>
  <c r="P338" i="2"/>
  <c r="P339" i="2"/>
  <c r="P340" i="2"/>
  <c r="P341" i="2"/>
  <c r="P342" i="2"/>
  <c r="P343" i="2"/>
  <c r="P344" i="2"/>
  <c r="P345" i="2"/>
  <c r="P346" i="2"/>
  <c r="P347" i="2"/>
  <c r="P348" i="2"/>
  <c r="P349" i="2"/>
  <c r="P350" i="2"/>
  <c r="P351" i="2"/>
  <c r="P352" i="2"/>
  <c r="P353" i="2"/>
  <c r="P354" i="2"/>
  <c r="P355" i="2"/>
  <c r="P356" i="2"/>
  <c r="P357" i="2"/>
  <c r="P358" i="2"/>
  <c r="P359" i="2"/>
  <c r="P360" i="2"/>
  <c r="P361" i="2"/>
  <c r="P362" i="2"/>
  <c r="P363" i="2"/>
  <c r="P364" i="2"/>
  <c r="P365" i="2"/>
  <c r="P366" i="2"/>
  <c r="P367" i="2"/>
  <c r="P368" i="2"/>
  <c r="P369" i="2"/>
  <c r="P370" i="2"/>
  <c r="P371" i="2"/>
  <c r="P372" i="2"/>
  <c r="P373" i="2"/>
  <c r="P374" i="2"/>
  <c r="P375" i="2"/>
  <c r="P376" i="2"/>
  <c r="P377" i="2"/>
  <c r="P378" i="2"/>
  <c r="P379" i="2"/>
  <c r="P380" i="2"/>
  <c r="P381" i="2"/>
  <c r="P382" i="2"/>
  <c r="P383" i="2"/>
  <c r="P384" i="2"/>
  <c r="P385" i="2"/>
  <c r="P386" i="2"/>
  <c r="P387" i="2"/>
  <c r="P388" i="2"/>
  <c r="P389" i="2"/>
  <c r="P390" i="2"/>
  <c r="P391" i="2"/>
  <c r="P392" i="2"/>
  <c r="P393" i="2"/>
  <c r="P394" i="2"/>
  <c r="P395" i="2"/>
  <c r="P396" i="2"/>
  <c r="P397" i="2"/>
  <c r="P398" i="2"/>
  <c r="P399" i="2"/>
  <c r="P400" i="2"/>
  <c r="P401" i="2"/>
  <c r="P402" i="2"/>
  <c r="P403" i="2"/>
  <c r="P404" i="2"/>
  <c r="P405" i="2"/>
  <c r="P406" i="2"/>
  <c r="P407" i="2"/>
  <c r="P408" i="2"/>
  <c r="P409" i="2"/>
  <c r="P410" i="2"/>
  <c r="P411" i="2"/>
  <c r="P412" i="2"/>
  <c r="P413" i="2"/>
  <c r="P414" i="2"/>
  <c r="P415" i="2"/>
  <c r="P416" i="2"/>
  <c r="P417" i="2"/>
  <c r="P418" i="2"/>
  <c r="P419" i="2"/>
  <c r="P420" i="2"/>
  <c r="P421" i="2"/>
  <c r="P422" i="2"/>
  <c r="P423" i="2"/>
  <c r="P424" i="2"/>
  <c r="P425" i="2"/>
  <c r="P426" i="2"/>
  <c r="P427" i="2"/>
  <c r="P428" i="2"/>
  <c r="P429" i="2"/>
  <c r="P430" i="2"/>
  <c r="P431" i="2"/>
  <c r="P432" i="2"/>
  <c r="P433" i="2"/>
  <c r="P434" i="2"/>
  <c r="P435" i="2"/>
  <c r="P436" i="2"/>
  <c r="P437" i="2"/>
  <c r="P438" i="2"/>
  <c r="P439" i="2"/>
  <c r="P440" i="2"/>
  <c r="P441" i="2"/>
  <c r="P442" i="2"/>
  <c r="P443" i="2"/>
  <c r="P444" i="2"/>
  <c r="P445" i="2"/>
  <c r="P446" i="2"/>
  <c r="P447" i="2"/>
  <c r="P448" i="2"/>
  <c r="P449" i="2"/>
  <c r="P450" i="2"/>
  <c r="P451" i="2"/>
  <c r="P452" i="2"/>
  <c r="P453" i="2"/>
  <c r="P454" i="2"/>
  <c r="P455" i="2"/>
  <c r="P456" i="2"/>
  <c r="P457" i="2"/>
  <c r="P458" i="2"/>
  <c r="P459" i="2"/>
  <c r="P460" i="2"/>
  <c r="P461" i="2"/>
  <c r="P462" i="2"/>
  <c r="P463" i="2"/>
  <c r="P464" i="2"/>
  <c r="P465" i="2"/>
  <c r="P466" i="2"/>
  <c r="P467" i="2"/>
  <c r="P468" i="2"/>
  <c r="P469" i="2"/>
  <c r="P470" i="2"/>
  <c r="P471" i="2"/>
  <c r="P472" i="2"/>
  <c r="P473" i="2"/>
  <c r="P474" i="2"/>
  <c r="P475" i="2"/>
  <c r="P476" i="2"/>
  <c r="P477" i="2"/>
  <c r="P478" i="2"/>
  <c r="P479" i="2"/>
  <c r="P480" i="2"/>
  <c r="P481" i="2"/>
  <c r="P482" i="2"/>
  <c r="P483" i="2"/>
  <c r="P484" i="2"/>
  <c r="P485" i="2"/>
  <c r="P486" i="2"/>
  <c r="P487" i="2"/>
  <c r="P488" i="2"/>
  <c r="P489" i="2"/>
  <c r="P490" i="2"/>
  <c r="P491" i="2"/>
  <c r="P492" i="2"/>
  <c r="P493" i="2"/>
  <c r="P494" i="2"/>
  <c r="P495" i="2"/>
  <c r="P496" i="2"/>
  <c r="P497" i="2"/>
  <c r="P498" i="2"/>
  <c r="P499" i="2"/>
  <c r="P500" i="2"/>
  <c r="P2" i="2"/>
  <c r="O3" i="2"/>
  <c r="O4" i="2"/>
  <c r="O5" i="2"/>
  <c r="O6"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173" i="2"/>
  <c r="O174" i="2"/>
  <c r="O175" i="2"/>
  <c r="O176" i="2"/>
  <c r="O177" i="2"/>
  <c r="O178" i="2"/>
  <c r="O179" i="2"/>
  <c r="O180" i="2"/>
  <c r="O181" i="2"/>
  <c r="O182" i="2"/>
  <c r="O183" i="2"/>
  <c r="O184" i="2"/>
  <c r="O185" i="2"/>
  <c r="O186" i="2"/>
  <c r="O187" i="2"/>
  <c r="O188" i="2"/>
  <c r="O189" i="2"/>
  <c r="O190" i="2"/>
  <c r="O191" i="2"/>
  <c r="O192" i="2"/>
  <c r="O193" i="2"/>
  <c r="O194" i="2"/>
  <c r="O195" i="2"/>
  <c r="O196" i="2"/>
  <c r="O197" i="2"/>
  <c r="O198" i="2"/>
  <c r="O199" i="2"/>
  <c r="O200" i="2"/>
  <c r="O201" i="2"/>
  <c r="O202" i="2"/>
  <c r="O203" i="2"/>
  <c r="O204" i="2"/>
  <c r="O205" i="2"/>
  <c r="O206" i="2"/>
  <c r="O207" i="2"/>
  <c r="O208" i="2"/>
  <c r="O209" i="2"/>
  <c r="O210" i="2"/>
  <c r="O211" i="2"/>
  <c r="O212" i="2"/>
  <c r="O213" i="2"/>
  <c r="O214" i="2"/>
  <c r="O215" i="2"/>
  <c r="O216" i="2"/>
  <c r="O217" i="2"/>
  <c r="O218" i="2"/>
  <c r="O219" i="2"/>
  <c r="O220" i="2"/>
  <c r="O221" i="2"/>
  <c r="O222" i="2"/>
  <c r="O223" i="2"/>
  <c r="O224" i="2"/>
  <c r="O225" i="2"/>
  <c r="O226" i="2"/>
  <c r="O227" i="2"/>
  <c r="O228" i="2"/>
  <c r="O229" i="2"/>
  <c r="O230" i="2"/>
  <c r="O231" i="2"/>
  <c r="O232" i="2"/>
  <c r="O233" i="2"/>
  <c r="O234" i="2"/>
  <c r="O235" i="2"/>
  <c r="O236" i="2"/>
  <c r="O237" i="2"/>
  <c r="O238" i="2"/>
  <c r="O239" i="2"/>
  <c r="O240" i="2"/>
  <c r="O241" i="2"/>
  <c r="O242" i="2"/>
  <c r="O243" i="2"/>
  <c r="O244" i="2"/>
  <c r="O245" i="2"/>
  <c r="O246" i="2"/>
  <c r="O247" i="2"/>
  <c r="O248" i="2"/>
  <c r="O249" i="2"/>
  <c r="O250" i="2"/>
  <c r="O251" i="2"/>
  <c r="O252" i="2"/>
  <c r="O253" i="2"/>
  <c r="O254" i="2"/>
  <c r="O255" i="2"/>
  <c r="O256" i="2"/>
  <c r="O257" i="2"/>
  <c r="O258" i="2"/>
  <c r="O259" i="2"/>
  <c r="O260" i="2"/>
  <c r="O261" i="2"/>
  <c r="O262" i="2"/>
  <c r="O263" i="2"/>
  <c r="O264" i="2"/>
  <c r="O265" i="2"/>
  <c r="O266" i="2"/>
  <c r="O267" i="2"/>
  <c r="O268" i="2"/>
  <c r="O269" i="2"/>
  <c r="O270" i="2"/>
  <c r="O271" i="2"/>
  <c r="O272" i="2"/>
  <c r="O273" i="2"/>
  <c r="O274" i="2"/>
  <c r="O275" i="2"/>
  <c r="O276" i="2"/>
  <c r="O277" i="2"/>
  <c r="O278" i="2"/>
  <c r="O279" i="2"/>
  <c r="O280" i="2"/>
  <c r="O281" i="2"/>
  <c r="O282" i="2"/>
  <c r="O283" i="2"/>
  <c r="O284" i="2"/>
  <c r="O285" i="2"/>
  <c r="O286" i="2"/>
  <c r="O287" i="2"/>
  <c r="O288" i="2"/>
  <c r="O289" i="2"/>
  <c r="O290" i="2"/>
  <c r="O291" i="2"/>
  <c r="O292" i="2"/>
  <c r="O293" i="2"/>
  <c r="O294" i="2"/>
  <c r="O295" i="2"/>
  <c r="O296" i="2"/>
  <c r="O297" i="2"/>
  <c r="O298" i="2"/>
  <c r="O299" i="2"/>
  <c r="O300" i="2"/>
  <c r="O301" i="2"/>
  <c r="O302" i="2"/>
  <c r="O303" i="2"/>
  <c r="O304" i="2"/>
  <c r="O305" i="2"/>
  <c r="O306" i="2"/>
  <c r="O307" i="2"/>
  <c r="O308" i="2"/>
  <c r="O309" i="2"/>
  <c r="O310" i="2"/>
  <c r="O311" i="2"/>
  <c r="O312" i="2"/>
  <c r="O313" i="2"/>
  <c r="O314" i="2"/>
  <c r="O315" i="2"/>
  <c r="O316" i="2"/>
  <c r="O317" i="2"/>
  <c r="O318" i="2"/>
  <c r="O319" i="2"/>
  <c r="O320" i="2"/>
  <c r="O321" i="2"/>
  <c r="O322" i="2"/>
  <c r="O323" i="2"/>
  <c r="O324" i="2"/>
  <c r="O325" i="2"/>
  <c r="O326" i="2"/>
  <c r="O327" i="2"/>
  <c r="O328" i="2"/>
  <c r="O329" i="2"/>
  <c r="O330" i="2"/>
  <c r="O331" i="2"/>
  <c r="O332" i="2"/>
  <c r="O333" i="2"/>
  <c r="O334" i="2"/>
  <c r="O335" i="2"/>
  <c r="O336" i="2"/>
  <c r="O337" i="2"/>
  <c r="O338" i="2"/>
  <c r="O339" i="2"/>
  <c r="O340" i="2"/>
  <c r="O341" i="2"/>
  <c r="O342" i="2"/>
  <c r="O343" i="2"/>
  <c r="O344" i="2"/>
  <c r="O345" i="2"/>
  <c r="O346" i="2"/>
  <c r="O347" i="2"/>
  <c r="O348" i="2"/>
  <c r="O349" i="2"/>
  <c r="O350" i="2"/>
  <c r="O351" i="2"/>
  <c r="O352" i="2"/>
  <c r="O353" i="2"/>
  <c r="O354" i="2"/>
  <c r="O355" i="2"/>
  <c r="O356" i="2"/>
  <c r="O357" i="2"/>
  <c r="O358" i="2"/>
  <c r="O359" i="2"/>
  <c r="O360" i="2"/>
  <c r="O361" i="2"/>
  <c r="O362" i="2"/>
  <c r="O363" i="2"/>
  <c r="O364" i="2"/>
  <c r="O365" i="2"/>
  <c r="O366" i="2"/>
  <c r="O367" i="2"/>
  <c r="O368" i="2"/>
  <c r="O369" i="2"/>
  <c r="O370" i="2"/>
  <c r="O371" i="2"/>
  <c r="O372" i="2"/>
  <c r="O373" i="2"/>
  <c r="O374" i="2"/>
  <c r="O375" i="2"/>
  <c r="O376" i="2"/>
  <c r="O377" i="2"/>
  <c r="O378" i="2"/>
  <c r="O379" i="2"/>
  <c r="O380" i="2"/>
  <c r="O381" i="2"/>
  <c r="O382" i="2"/>
  <c r="O383" i="2"/>
  <c r="O384" i="2"/>
  <c r="O385" i="2"/>
  <c r="O386" i="2"/>
  <c r="O387" i="2"/>
  <c r="O388" i="2"/>
  <c r="O389" i="2"/>
  <c r="O390" i="2"/>
  <c r="O391" i="2"/>
  <c r="O392" i="2"/>
  <c r="O393" i="2"/>
  <c r="O394" i="2"/>
  <c r="O395" i="2"/>
  <c r="O396" i="2"/>
  <c r="O397" i="2"/>
  <c r="O398" i="2"/>
  <c r="O399" i="2"/>
  <c r="O400" i="2"/>
  <c r="O401" i="2"/>
  <c r="O402" i="2"/>
  <c r="O403" i="2"/>
  <c r="O404" i="2"/>
  <c r="O405" i="2"/>
  <c r="O406" i="2"/>
  <c r="O407" i="2"/>
  <c r="O408" i="2"/>
  <c r="O409" i="2"/>
  <c r="O410" i="2"/>
  <c r="O411" i="2"/>
  <c r="O412" i="2"/>
  <c r="O413" i="2"/>
  <c r="O414" i="2"/>
  <c r="O415" i="2"/>
  <c r="O416" i="2"/>
  <c r="O417" i="2"/>
  <c r="O418" i="2"/>
  <c r="O419" i="2"/>
  <c r="O420" i="2"/>
  <c r="O421" i="2"/>
  <c r="O422" i="2"/>
  <c r="O423" i="2"/>
  <c r="O424" i="2"/>
  <c r="O425" i="2"/>
  <c r="O426" i="2"/>
  <c r="O427" i="2"/>
  <c r="O428" i="2"/>
  <c r="O429" i="2"/>
  <c r="O430" i="2"/>
  <c r="O431" i="2"/>
  <c r="O432" i="2"/>
  <c r="O433" i="2"/>
  <c r="O434" i="2"/>
  <c r="O435" i="2"/>
  <c r="O436" i="2"/>
  <c r="O437" i="2"/>
  <c r="O438" i="2"/>
  <c r="O439" i="2"/>
  <c r="O440" i="2"/>
  <c r="O441" i="2"/>
  <c r="O442" i="2"/>
  <c r="O443" i="2"/>
  <c r="O444" i="2"/>
  <c r="O445" i="2"/>
  <c r="O446" i="2"/>
  <c r="O447" i="2"/>
  <c r="O448" i="2"/>
  <c r="O449" i="2"/>
  <c r="O450" i="2"/>
  <c r="O451" i="2"/>
  <c r="O452" i="2"/>
  <c r="O453" i="2"/>
  <c r="O454" i="2"/>
  <c r="O455" i="2"/>
  <c r="O456" i="2"/>
  <c r="O457" i="2"/>
  <c r="O458" i="2"/>
  <c r="O459" i="2"/>
  <c r="O460" i="2"/>
  <c r="O461" i="2"/>
  <c r="O462" i="2"/>
  <c r="O463" i="2"/>
  <c r="O464" i="2"/>
  <c r="O465" i="2"/>
  <c r="O466" i="2"/>
  <c r="O467" i="2"/>
  <c r="O468" i="2"/>
  <c r="O469" i="2"/>
  <c r="O470" i="2"/>
  <c r="O471" i="2"/>
  <c r="O472" i="2"/>
  <c r="O473" i="2"/>
  <c r="O474" i="2"/>
  <c r="O475" i="2"/>
  <c r="O476" i="2"/>
  <c r="O477" i="2"/>
  <c r="O478" i="2"/>
  <c r="O479" i="2"/>
  <c r="O480" i="2"/>
  <c r="O481" i="2"/>
  <c r="O482" i="2"/>
  <c r="O483" i="2"/>
  <c r="O484" i="2"/>
  <c r="O485" i="2"/>
  <c r="O486" i="2"/>
  <c r="O487" i="2"/>
  <c r="O488" i="2"/>
  <c r="O489" i="2"/>
  <c r="O490" i="2"/>
  <c r="O491" i="2"/>
  <c r="O492" i="2"/>
  <c r="O493" i="2"/>
  <c r="O494" i="2"/>
  <c r="O495" i="2"/>
  <c r="O496" i="2"/>
  <c r="O497" i="2"/>
  <c r="O498" i="2"/>
  <c r="O499" i="2"/>
  <c r="O500" i="2"/>
  <c r="O2" i="2"/>
  <c r="M3" i="2"/>
  <c r="M4"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112" i="2"/>
  <c r="M113" i="2"/>
  <c r="M114" i="2"/>
  <c r="M115" i="2"/>
  <c r="M116" i="2"/>
  <c r="M117" i="2"/>
  <c r="M118" i="2"/>
  <c r="M119" i="2"/>
  <c r="M120" i="2"/>
  <c r="M121" i="2"/>
  <c r="M122" i="2"/>
  <c r="M123" i="2"/>
  <c r="M124" i="2"/>
  <c r="M125" i="2"/>
  <c r="M126" i="2"/>
  <c r="M127" i="2"/>
  <c r="M128" i="2"/>
  <c r="M129" i="2"/>
  <c r="M130" i="2"/>
  <c r="M131" i="2"/>
  <c r="M132" i="2"/>
  <c r="M133" i="2"/>
  <c r="M134" i="2"/>
  <c r="M135" i="2"/>
  <c r="M136" i="2"/>
  <c r="M137" i="2"/>
  <c r="M138" i="2"/>
  <c r="M139" i="2"/>
  <c r="M140" i="2"/>
  <c r="M141" i="2"/>
  <c r="M142" i="2"/>
  <c r="M143" i="2"/>
  <c r="M144" i="2"/>
  <c r="M145" i="2"/>
  <c r="M146" i="2"/>
  <c r="M147" i="2"/>
  <c r="M148" i="2"/>
  <c r="M149" i="2"/>
  <c r="M150" i="2"/>
  <c r="M151" i="2"/>
  <c r="M152" i="2"/>
  <c r="M153" i="2"/>
  <c r="M154" i="2"/>
  <c r="M155" i="2"/>
  <c r="M156" i="2"/>
  <c r="M157" i="2"/>
  <c r="M158" i="2"/>
  <c r="M159" i="2"/>
  <c r="M160" i="2"/>
  <c r="M161" i="2"/>
  <c r="M162" i="2"/>
  <c r="M163" i="2"/>
  <c r="M164" i="2"/>
  <c r="M165" i="2"/>
  <c r="M166" i="2"/>
  <c r="M167" i="2"/>
  <c r="M168" i="2"/>
  <c r="M169" i="2"/>
  <c r="M170" i="2"/>
  <c r="M171" i="2"/>
  <c r="M172" i="2"/>
  <c r="M173" i="2"/>
  <c r="M174" i="2"/>
  <c r="M175" i="2"/>
  <c r="M176" i="2"/>
  <c r="M177" i="2"/>
  <c r="M178" i="2"/>
  <c r="M179" i="2"/>
  <c r="M180" i="2"/>
  <c r="M181" i="2"/>
  <c r="M182" i="2"/>
  <c r="M183" i="2"/>
  <c r="M184" i="2"/>
  <c r="M185" i="2"/>
  <c r="M186" i="2"/>
  <c r="M187" i="2"/>
  <c r="M188" i="2"/>
  <c r="M189" i="2"/>
  <c r="M190" i="2"/>
  <c r="M191" i="2"/>
  <c r="M192" i="2"/>
  <c r="M193" i="2"/>
  <c r="M194" i="2"/>
  <c r="M195" i="2"/>
  <c r="M196" i="2"/>
  <c r="M197" i="2"/>
  <c r="M198" i="2"/>
  <c r="M199" i="2"/>
  <c r="M200" i="2"/>
  <c r="M201" i="2"/>
  <c r="M202" i="2"/>
  <c r="M203" i="2"/>
  <c r="M204" i="2"/>
  <c r="M205" i="2"/>
  <c r="M206" i="2"/>
  <c r="M207" i="2"/>
  <c r="M208" i="2"/>
  <c r="M209" i="2"/>
  <c r="M210" i="2"/>
  <c r="M211" i="2"/>
  <c r="M212" i="2"/>
  <c r="M213" i="2"/>
  <c r="M214" i="2"/>
  <c r="M215" i="2"/>
  <c r="M216" i="2"/>
  <c r="M217" i="2"/>
  <c r="M218" i="2"/>
  <c r="M219" i="2"/>
  <c r="M220" i="2"/>
  <c r="M221" i="2"/>
  <c r="M222" i="2"/>
  <c r="M223" i="2"/>
  <c r="M224" i="2"/>
  <c r="M225" i="2"/>
  <c r="M226" i="2"/>
  <c r="M227" i="2"/>
  <c r="M228" i="2"/>
  <c r="M229" i="2"/>
  <c r="M230" i="2"/>
  <c r="M231" i="2"/>
  <c r="M232" i="2"/>
  <c r="M233" i="2"/>
  <c r="M234" i="2"/>
  <c r="M235" i="2"/>
  <c r="M236" i="2"/>
  <c r="M237" i="2"/>
  <c r="M238" i="2"/>
  <c r="M239" i="2"/>
  <c r="M240" i="2"/>
  <c r="M241" i="2"/>
  <c r="M242" i="2"/>
  <c r="M243" i="2"/>
  <c r="M244" i="2"/>
  <c r="M245" i="2"/>
  <c r="M246" i="2"/>
  <c r="M247" i="2"/>
  <c r="M248" i="2"/>
  <c r="M249" i="2"/>
  <c r="M250" i="2"/>
  <c r="M251" i="2"/>
  <c r="M252" i="2"/>
  <c r="M253" i="2"/>
  <c r="M254" i="2"/>
  <c r="M255" i="2"/>
  <c r="M256" i="2"/>
  <c r="M257" i="2"/>
  <c r="M258" i="2"/>
  <c r="M259" i="2"/>
  <c r="M260" i="2"/>
  <c r="M261" i="2"/>
  <c r="M262" i="2"/>
  <c r="M263" i="2"/>
  <c r="M264" i="2"/>
  <c r="M265" i="2"/>
  <c r="M266" i="2"/>
  <c r="M267" i="2"/>
  <c r="M268" i="2"/>
  <c r="M269" i="2"/>
  <c r="M270" i="2"/>
  <c r="M271" i="2"/>
  <c r="M272" i="2"/>
  <c r="M273" i="2"/>
  <c r="M274" i="2"/>
  <c r="M275" i="2"/>
  <c r="M276" i="2"/>
  <c r="M277" i="2"/>
  <c r="M278" i="2"/>
  <c r="M279" i="2"/>
  <c r="M280" i="2"/>
  <c r="M281" i="2"/>
  <c r="M282" i="2"/>
  <c r="M283" i="2"/>
  <c r="M284" i="2"/>
  <c r="M285" i="2"/>
  <c r="M286" i="2"/>
  <c r="M287" i="2"/>
  <c r="M288" i="2"/>
  <c r="M289" i="2"/>
  <c r="M290" i="2"/>
  <c r="M291" i="2"/>
  <c r="M292" i="2"/>
  <c r="M293" i="2"/>
  <c r="M294" i="2"/>
  <c r="M295" i="2"/>
  <c r="M296" i="2"/>
  <c r="M297" i="2"/>
  <c r="M298" i="2"/>
  <c r="M299" i="2"/>
  <c r="M300" i="2"/>
  <c r="M301" i="2"/>
  <c r="M302" i="2"/>
  <c r="M303" i="2"/>
  <c r="M304" i="2"/>
  <c r="M305" i="2"/>
  <c r="M306" i="2"/>
  <c r="M307" i="2"/>
  <c r="M308" i="2"/>
  <c r="M309" i="2"/>
  <c r="M310" i="2"/>
  <c r="M311" i="2"/>
  <c r="M312" i="2"/>
  <c r="M313" i="2"/>
  <c r="M314" i="2"/>
  <c r="M315" i="2"/>
  <c r="M316" i="2"/>
  <c r="M317" i="2"/>
  <c r="M318" i="2"/>
  <c r="M319" i="2"/>
  <c r="M320" i="2"/>
  <c r="M321" i="2"/>
  <c r="M322" i="2"/>
  <c r="M323" i="2"/>
  <c r="M324" i="2"/>
  <c r="M325" i="2"/>
  <c r="M326" i="2"/>
  <c r="M327" i="2"/>
  <c r="M328" i="2"/>
  <c r="M329" i="2"/>
  <c r="M330" i="2"/>
  <c r="M331" i="2"/>
  <c r="M332" i="2"/>
  <c r="M333" i="2"/>
  <c r="M334" i="2"/>
  <c r="M335" i="2"/>
  <c r="M336" i="2"/>
  <c r="M337" i="2"/>
  <c r="M338" i="2"/>
  <c r="M339" i="2"/>
  <c r="M340" i="2"/>
  <c r="M341" i="2"/>
  <c r="M342" i="2"/>
  <c r="M343" i="2"/>
  <c r="M344" i="2"/>
  <c r="M345" i="2"/>
  <c r="M346" i="2"/>
  <c r="M347" i="2"/>
  <c r="M348" i="2"/>
  <c r="M349" i="2"/>
  <c r="M350" i="2"/>
  <c r="M351" i="2"/>
  <c r="M352" i="2"/>
  <c r="M353" i="2"/>
  <c r="M354" i="2"/>
  <c r="M355" i="2"/>
  <c r="M356" i="2"/>
  <c r="M357" i="2"/>
  <c r="M358" i="2"/>
  <c r="M359" i="2"/>
  <c r="M360" i="2"/>
  <c r="M361" i="2"/>
  <c r="M362" i="2"/>
  <c r="M363" i="2"/>
  <c r="M364" i="2"/>
  <c r="M365" i="2"/>
  <c r="M366" i="2"/>
  <c r="M367" i="2"/>
  <c r="M368" i="2"/>
  <c r="M369" i="2"/>
  <c r="M370" i="2"/>
  <c r="M371" i="2"/>
  <c r="M372" i="2"/>
  <c r="M373" i="2"/>
  <c r="M374" i="2"/>
  <c r="M375" i="2"/>
  <c r="M376" i="2"/>
  <c r="M377" i="2"/>
  <c r="M378" i="2"/>
  <c r="M379" i="2"/>
  <c r="M380" i="2"/>
  <c r="M381" i="2"/>
  <c r="M382" i="2"/>
  <c r="M383" i="2"/>
  <c r="M384"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1" i="2"/>
  <c r="M412" i="2"/>
  <c r="M413" i="2"/>
  <c r="M414" i="2"/>
  <c r="M415" i="2"/>
  <c r="M416" i="2"/>
  <c r="M417" i="2"/>
  <c r="M418" i="2"/>
  <c r="M419" i="2"/>
  <c r="M420" i="2"/>
  <c r="M421" i="2"/>
  <c r="M422" i="2"/>
  <c r="M423" i="2"/>
  <c r="M424" i="2"/>
  <c r="M425" i="2"/>
  <c r="M426" i="2"/>
  <c r="M427" i="2"/>
  <c r="M428" i="2"/>
  <c r="M429" i="2"/>
  <c r="M430" i="2"/>
  <c r="M431" i="2"/>
  <c r="M432" i="2"/>
  <c r="M433" i="2"/>
  <c r="M434" i="2"/>
  <c r="M435" i="2"/>
  <c r="M436" i="2"/>
  <c r="M437" i="2"/>
  <c r="M438" i="2"/>
  <c r="M439" i="2"/>
  <c r="M440" i="2"/>
  <c r="M441" i="2"/>
  <c r="M442" i="2"/>
  <c r="M443" i="2"/>
  <c r="M444" i="2"/>
  <c r="M445" i="2"/>
  <c r="M446" i="2"/>
  <c r="M447" i="2"/>
  <c r="M448" i="2"/>
  <c r="M449" i="2"/>
  <c r="M450" i="2"/>
  <c r="M451" i="2"/>
  <c r="M452" i="2"/>
  <c r="M453" i="2"/>
  <c r="M454" i="2"/>
  <c r="M455" i="2"/>
  <c r="M456" i="2"/>
  <c r="M457" i="2"/>
  <c r="M458" i="2"/>
  <c r="M459" i="2"/>
  <c r="M460" i="2"/>
  <c r="M461" i="2"/>
  <c r="M462" i="2"/>
  <c r="M463" i="2"/>
  <c r="M464" i="2"/>
  <c r="M465" i="2"/>
  <c r="M466" i="2"/>
  <c r="M467" i="2"/>
  <c r="M468" i="2"/>
  <c r="M469" i="2"/>
  <c r="M470" i="2"/>
  <c r="M471" i="2"/>
  <c r="M472" i="2"/>
  <c r="M473" i="2"/>
  <c r="M474" i="2"/>
  <c r="M475" i="2"/>
  <c r="M476" i="2"/>
  <c r="M477" i="2"/>
  <c r="M478" i="2"/>
  <c r="M479" i="2"/>
  <c r="M480" i="2"/>
  <c r="M481" i="2"/>
  <c r="M482" i="2"/>
  <c r="M483" i="2"/>
  <c r="M484" i="2"/>
  <c r="M485" i="2"/>
  <c r="M486" i="2"/>
  <c r="M487" i="2"/>
  <c r="M488" i="2"/>
  <c r="M489" i="2"/>
  <c r="M490" i="2"/>
  <c r="M491" i="2"/>
  <c r="M492" i="2"/>
  <c r="M493" i="2"/>
  <c r="M494" i="2"/>
  <c r="M495" i="2"/>
  <c r="M496" i="2"/>
  <c r="M497" i="2"/>
  <c r="M498" i="2"/>
  <c r="M499" i="2"/>
  <c r="M500" i="2"/>
  <c r="J3" i="2"/>
  <c r="J4" i="2"/>
  <c r="J7" i="2"/>
  <c r="J8" i="2"/>
  <c r="J11" i="2"/>
  <c r="J12" i="2"/>
  <c r="J14" i="2"/>
  <c r="J15" i="2"/>
  <c r="J16" i="2"/>
  <c r="J19" i="2"/>
  <c r="J20" i="2"/>
  <c r="J23" i="2"/>
  <c r="J24" i="2"/>
  <c r="J27" i="2"/>
  <c r="J30" i="2"/>
  <c r="J31" i="2"/>
  <c r="J32" i="2"/>
  <c r="J35" i="2"/>
  <c r="J39" i="2"/>
  <c r="J40" i="2"/>
  <c r="J43" i="2"/>
  <c r="J44" i="2"/>
  <c r="J46" i="2"/>
  <c r="J47" i="2"/>
  <c r="J48" i="2"/>
  <c r="J51" i="2"/>
  <c r="J52" i="2"/>
  <c r="J55" i="2"/>
  <c r="J56" i="2"/>
  <c r="J59" i="2"/>
  <c r="J60" i="2"/>
  <c r="J62" i="2"/>
  <c r="J63" i="2"/>
  <c r="J64" i="2"/>
  <c r="J67" i="2"/>
  <c r="J68" i="2"/>
  <c r="J71" i="2"/>
  <c r="J72" i="2"/>
  <c r="J75" i="2"/>
  <c r="J76" i="2"/>
  <c r="J78" i="2"/>
  <c r="J79" i="2"/>
  <c r="J80" i="2"/>
  <c r="J83" i="2"/>
  <c r="J84" i="2"/>
  <c r="J87" i="2"/>
  <c r="J88" i="2"/>
  <c r="J91" i="2"/>
  <c r="J92" i="2"/>
  <c r="J94" i="2"/>
  <c r="J95" i="2"/>
  <c r="J96" i="2"/>
  <c r="J99" i="2"/>
  <c r="J100" i="2"/>
  <c r="J103" i="2"/>
  <c r="J104" i="2"/>
  <c r="J107" i="2"/>
  <c r="J108" i="2"/>
  <c r="J110" i="2"/>
  <c r="J111" i="2"/>
  <c r="J112" i="2"/>
  <c r="J115" i="2"/>
  <c r="J116" i="2"/>
  <c r="J119" i="2"/>
  <c r="J120" i="2"/>
  <c r="J123" i="2"/>
  <c r="J124" i="2"/>
  <c r="J126" i="2"/>
  <c r="J127" i="2"/>
  <c r="J128" i="2"/>
  <c r="J131" i="2"/>
  <c r="J132" i="2"/>
  <c r="J135" i="2"/>
  <c r="J136" i="2"/>
  <c r="J139" i="2"/>
  <c r="J140" i="2"/>
  <c r="J142" i="2"/>
  <c r="J143" i="2"/>
  <c r="J144" i="2"/>
  <c r="J147" i="2"/>
  <c r="J148" i="2"/>
  <c r="J151" i="2"/>
  <c r="J152" i="2"/>
  <c r="J155" i="2"/>
  <c r="J156" i="2"/>
  <c r="J158" i="2"/>
  <c r="J159" i="2"/>
  <c r="J160" i="2"/>
  <c r="J163" i="2"/>
  <c r="J164" i="2"/>
  <c r="J167" i="2"/>
  <c r="J168" i="2"/>
  <c r="J171" i="2"/>
  <c r="J172" i="2"/>
  <c r="J174" i="2"/>
  <c r="J175" i="2"/>
  <c r="J176" i="2"/>
  <c r="J179" i="2"/>
  <c r="J180" i="2"/>
  <c r="J183" i="2"/>
  <c r="J184" i="2"/>
  <c r="J187" i="2"/>
  <c r="J188" i="2"/>
  <c r="J190" i="2"/>
  <c r="J191" i="2"/>
  <c r="J192" i="2"/>
  <c r="J195" i="2"/>
  <c r="J196" i="2"/>
  <c r="J199" i="2"/>
  <c r="J200" i="2"/>
  <c r="J203" i="2"/>
  <c r="J204" i="2"/>
  <c r="J206" i="2"/>
  <c r="J207" i="2"/>
  <c r="J208" i="2"/>
  <c r="J211" i="2"/>
  <c r="J212" i="2"/>
  <c r="J215" i="2"/>
  <c r="J216" i="2"/>
  <c r="J219" i="2"/>
  <c r="J220" i="2"/>
  <c r="J222" i="2"/>
  <c r="J223" i="2"/>
  <c r="J224" i="2"/>
  <c r="J227" i="2"/>
  <c r="J228" i="2"/>
  <c r="J231" i="2"/>
  <c r="J232" i="2"/>
  <c r="J235" i="2"/>
  <c r="J236" i="2"/>
  <c r="J238" i="2"/>
  <c r="J239" i="2"/>
  <c r="J240" i="2"/>
  <c r="J243" i="2"/>
  <c r="J244" i="2"/>
  <c r="J247" i="2"/>
  <c r="J248" i="2"/>
  <c r="J251" i="2"/>
  <c r="J252" i="2"/>
  <c r="J254" i="2"/>
  <c r="J255" i="2"/>
  <c r="J256" i="2"/>
  <c r="J259" i="2"/>
  <c r="J260" i="2"/>
  <c r="J263" i="2"/>
  <c r="J264" i="2"/>
  <c r="J267" i="2"/>
  <c r="J268" i="2"/>
  <c r="J270" i="2"/>
  <c r="J271" i="2"/>
  <c r="J272" i="2"/>
  <c r="J275" i="2"/>
  <c r="J276" i="2"/>
  <c r="J279" i="2"/>
  <c r="J280" i="2"/>
  <c r="J283" i="2"/>
  <c r="J284" i="2"/>
  <c r="J286" i="2"/>
  <c r="J287" i="2"/>
  <c r="J288" i="2"/>
  <c r="J291" i="2"/>
  <c r="J292" i="2"/>
  <c r="J295" i="2"/>
  <c r="J296" i="2"/>
  <c r="J299" i="2"/>
  <c r="J300" i="2"/>
  <c r="J302" i="2"/>
  <c r="J303" i="2"/>
  <c r="J304" i="2"/>
  <c r="J307" i="2"/>
  <c r="J308" i="2"/>
  <c r="J311" i="2"/>
  <c r="J312" i="2"/>
  <c r="J315" i="2"/>
  <c r="J316" i="2"/>
  <c r="J318" i="2"/>
  <c r="J319" i="2"/>
  <c r="J320" i="2"/>
  <c r="J323" i="2"/>
  <c r="J324" i="2"/>
  <c r="J327" i="2"/>
  <c r="J328" i="2"/>
  <c r="J331" i="2"/>
  <c r="J332" i="2"/>
  <c r="J334" i="2"/>
  <c r="J335" i="2"/>
  <c r="J336" i="2"/>
  <c r="J339" i="2"/>
  <c r="J340" i="2"/>
  <c r="J343" i="2"/>
  <c r="J344" i="2"/>
  <c r="J347" i="2"/>
  <c r="J348" i="2"/>
  <c r="J350" i="2"/>
  <c r="J351" i="2"/>
  <c r="J352" i="2"/>
  <c r="J355" i="2"/>
  <c r="J356" i="2"/>
  <c r="J359" i="2"/>
  <c r="J360" i="2"/>
  <c r="J363" i="2"/>
  <c r="J364" i="2"/>
  <c r="J366" i="2"/>
  <c r="J367" i="2"/>
  <c r="J368" i="2"/>
  <c r="J371" i="2"/>
  <c r="J372" i="2"/>
  <c r="J375" i="2"/>
  <c r="J376" i="2"/>
  <c r="J379" i="2"/>
  <c r="J380" i="2"/>
  <c r="J382" i="2"/>
  <c r="J383" i="2"/>
  <c r="J384" i="2"/>
  <c r="J387" i="2"/>
  <c r="J388" i="2"/>
  <c r="J391" i="2"/>
  <c r="J392" i="2"/>
  <c r="J395" i="2"/>
  <c r="J396" i="2"/>
  <c r="J398" i="2"/>
  <c r="J399" i="2"/>
  <c r="J400" i="2"/>
  <c r="J403" i="2"/>
  <c r="J404" i="2"/>
  <c r="J407" i="2"/>
  <c r="J408" i="2"/>
  <c r="J411" i="2"/>
  <c r="J412" i="2"/>
  <c r="J414" i="2"/>
  <c r="J415" i="2"/>
  <c r="J416" i="2"/>
  <c r="J419" i="2"/>
  <c r="J420" i="2"/>
  <c r="J423" i="2"/>
  <c r="J424" i="2"/>
  <c r="J427" i="2"/>
  <c r="J428" i="2"/>
  <c r="J430" i="2"/>
  <c r="J431" i="2"/>
  <c r="J432" i="2"/>
  <c r="J435" i="2"/>
  <c r="J436" i="2"/>
  <c r="J439" i="2"/>
  <c r="J440" i="2"/>
  <c r="J443" i="2"/>
  <c r="J444" i="2"/>
  <c r="J446" i="2"/>
  <c r="J447" i="2"/>
  <c r="J448" i="2"/>
  <c r="J451" i="2"/>
  <c r="J452" i="2"/>
  <c r="J462" i="2"/>
  <c r="J478" i="2"/>
  <c r="J494" i="2"/>
  <c r="J5" i="2"/>
  <c r="J9" i="2"/>
  <c r="J13" i="2"/>
  <c r="J17" i="2"/>
  <c r="J21" i="2"/>
  <c r="J25" i="2"/>
  <c r="J29" i="2"/>
  <c r="J33" i="2"/>
  <c r="J37" i="2"/>
  <c r="J41" i="2"/>
  <c r="J45" i="2"/>
  <c r="J49" i="2"/>
  <c r="J53" i="2"/>
  <c r="J57" i="2"/>
  <c r="J61" i="2"/>
  <c r="J65" i="2"/>
  <c r="J69" i="2"/>
  <c r="J73" i="2"/>
  <c r="J77" i="2"/>
  <c r="J81" i="2"/>
  <c r="J85" i="2"/>
  <c r="J89" i="2"/>
  <c r="J93" i="2"/>
  <c r="J97" i="2"/>
  <c r="J101" i="2"/>
  <c r="J105" i="2"/>
  <c r="J109" i="2"/>
  <c r="J113" i="2"/>
  <c r="J117" i="2"/>
  <c r="J121" i="2"/>
  <c r="J125" i="2"/>
  <c r="J129" i="2"/>
  <c r="J133" i="2"/>
  <c r="J137" i="2"/>
  <c r="J141" i="2"/>
  <c r="J145" i="2"/>
  <c r="J149" i="2"/>
  <c r="J153" i="2"/>
  <c r="J157" i="2"/>
  <c r="J161" i="2"/>
  <c r="J165" i="2"/>
  <c r="J169" i="2"/>
  <c r="J173" i="2"/>
  <c r="J177" i="2"/>
  <c r="J181" i="2"/>
  <c r="J185" i="2"/>
  <c r="J189" i="2"/>
  <c r="J193" i="2"/>
  <c r="J197" i="2"/>
  <c r="J201" i="2"/>
  <c r="J205" i="2"/>
  <c r="J209" i="2"/>
  <c r="J213" i="2"/>
  <c r="J217" i="2"/>
  <c r="J221" i="2"/>
  <c r="J225" i="2"/>
  <c r="J229" i="2"/>
  <c r="J233" i="2"/>
  <c r="J237" i="2"/>
  <c r="J241" i="2"/>
  <c r="J245" i="2"/>
  <c r="J249" i="2"/>
  <c r="J253" i="2"/>
  <c r="J257" i="2"/>
  <c r="J261" i="2"/>
  <c r="J265" i="2"/>
  <c r="J269" i="2"/>
  <c r="J273" i="2"/>
  <c r="J277" i="2"/>
  <c r="J281" i="2"/>
  <c r="J285" i="2"/>
  <c r="J289" i="2"/>
  <c r="J293" i="2"/>
  <c r="J297" i="2"/>
  <c r="J301" i="2"/>
  <c r="J305" i="2"/>
  <c r="J309" i="2"/>
  <c r="J313" i="2"/>
  <c r="J317" i="2"/>
  <c r="J321" i="2"/>
  <c r="J325" i="2"/>
  <c r="J329" i="2"/>
  <c r="J333" i="2"/>
  <c r="J337" i="2"/>
  <c r="J341" i="2"/>
  <c r="J345" i="2"/>
  <c r="J349" i="2"/>
  <c r="J353" i="2"/>
  <c r="J357" i="2"/>
  <c r="J361" i="2"/>
  <c r="J365" i="2"/>
  <c r="J369" i="2"/>
  <c r="J373" i="2"/>
  <c r="J377" i="2"/>
  <c r="J381" i="2"/>
  <c r="J385" i="2"/>
  <c r="J389" i="2"/>
  <c r="J393" i="2"/>
  <c r="J397" i="2"/>
  <c r="J401" i="2"/>
  <c r="J405" i="2"/>
  <c r="J409" i="2"/>
  <c r="J413" i="2"/>
  <c r="J417" i="2"/>
  <c r="J421" i="2"/>
  <c r="J425" i="2"/>
  <c r="J429" i="2"/>
  <c r="J433" i="2"/>
  <c r="J437" i="2"/>
  <c r="J441" i="2"/>
  <c r="J445" i="2"/>
  <c r="J449" i="2"/>
  <c r="J453" i="2"/>
  <c r="J455" i="2"/>
  <c r="J456" i="2"/>
  <c r="J457" i="2"/>
  <c r="J459" i="2"/>
  <c r="J460" i="2"/>
  <c r="J461" i="2"/>
  <c r="J463" i="2"/>
  <c r="J464" i="2"/>
  <c r="J465" i="2"/>
  <c r="J467" i="2"/>
  <c r="J468" i="2"/>
  <c r="J469" i="2"/>
  <c r="J471" i="2"/>
  <c r="J472" i="2"/>
  <c r="J473" i="2"/>
  <c r="J475" i="2"/>
  <c r="J476" i="2"/>
  <c r="J477" i="2"/>
  <c r="J479" i="2"/>
  <c r="J480" i="2"/>
  <c r="J481" i="2"/>
  <c r="J483" i="2"/>
  <c r="J484" i="2"/>
  <c r="J485" i="2"/>
  <c r="J487" i="2"/>
  <c r="J488" i="2"/>
  <c r="J489" i="2"/>
  <c r="J491" i="2"/>
  <c r="J492" i="2"/>
  <c r="J493" i="2"/>
  <c r="J495" i="2"/>
  <c r="J496" i="2"/>
  <c r="J497" i="2"/>
  <c r="J499" i="2"/>
  <c r="J500" i="2"/>
  <c r="I6" i="7" l="1"/>
  <c r="I21" i="7" s="1"/>
  <c r="E6" i="7"/>
  <c r="E21" i="7" s="1"/>
  <c r="G6" i="7"/>
  <c r="G21" i="7" s="1"/>
  <c r="D14" i="10" l="1"/>
  <c r="C6" i="7"/>
  <c r="C21" i="7" s="1"/>
  <c r="J21" i="7" s="1"/>
</calcChain>
</file>

<file path=xl/comments1.xml><?xml version="1.0" encoding="utf-8"?>
<comments xmlns="http://schemas.openxmlformats.org/spreadsheetml/2006/main">
  <authors>
    <author>CHAIBI Habiba</author>
  </authors>
  <commentList>
    <comment ref="H1" authorId="0">
      <text>
        <r>
          <rPr>
            <b/>
            <sz val="8"/>
            <color indexed="81"/>
            <rFont val="Tahoma"/>
            <family val="2"/>
          </rPr>
          <t>unité</t>
        </r>
        <r>
          <rPr>
            <sz val="8"/>
            <color indexed="81"/>
            <rFont val="Tahoma"/>
            <family val="2"/>
          </rPr>
          <t xml:space="preserve">
</t>
        </r>
      </text>
    </comment>
    <comment ref="M1" authorId="0">
      <text>
        <r>
          <rPr>
            <b/>
            <sz val="8"/>
            <color indexed="81"/>
            <rFont val="Tahoma"/>
            <family val="2"/>
          </rPr>
          <t>Remise unitaire 10%</t>
        </r>
      </text>
    </comment>
  </commentList>
</comments>
</file>

<file path=xl/comments2.xml><?xml version="1.0" encoding="utf-8"?>
<comments xmlns="http://schemas.openxmlformats.org/spreadsheetml/2006/main">
  <authors>
    <author>CHAIBI Habiba</author>
  </authors>
  <commentList>
    <comment ref="J2" authorId="0">
      <text>
        <r>
          <rPr>
            <b/>
            <sz val="8"/>
            <color indexed="81"/>
            <rFont val="Tahoma"/>
            <family val="2"/>
          </rPr>
          <t>unité</t>
        </r>
        <r>
          <rPr>
            <sz val="8"/>
            <color indexed="81"/>
            <rFont val="Tahoma"/>
            <family val="2"/>
          </rPr>
          <t xml:space="preserve">
</t>
        </r>
      </text>
    </comment>
    <comment ref="W2" authorId="0">
      <text>
        <r>
          <rPr>
            <b/>
            <sz val="8"/>
            <color indexed="81"/>
            <rFont val="Tahoma"/>
            <family val="2"/>
          </rPr>
          <t>unité</t>
        </r>
        <r>
          <rPr>
            <sz val="8"/>
            <color indexed="81"/>
            <rFont val="Tahoma"/>
            <family val="2"/>
          </rPr>
          <t xml:space="preserve">
</t>
        </r>
      </text>
    </comment>
  </commentList>
</comments>
</file>

<file path=xl/sharedStrings.xml><?xml version="1.0" encoding="utf-8"?>
<sst xmlns="http://schemas.openxmlformats.org/spreadsheetml/2006/main" count="358" uniqueCount="219">
  <si>
    <t>QTE</t>
  </si>
  <si>
    <t>PA</t>
  </si>
  <si>
    <t>SORTIES</t>
  </si>
  <si>
    <t>ENTREES</t>
  </si>
  <si>
    <t>PV</t>
  </si>
  <si>
    <t>CODE</t>
  </si>
  <si>
    <t>DOMAINE</t>
  </si>
  <si>
    <t>MILLESIME</t>
  </si>
  <si>
    <t>L'ESPRIT DE BESSEUIL</t>
  </si>
  <si>
    <t>CHÂTEAU DE BESSEUIL</t>
  </si>
  <si>
    <t>COULEUR</t>
  </si>
  <si>
    <t>BLANC</t>
  </si>
  <si>
    <t>CONTENANCE</t>
  </si>
  <si>
    <t>75ML</t>
  </si>
  <si>
    <t>NOM</t>
  </si>
  <si>
    <t xml:space="preserve">Château Barbanau </t>
  </si>
  <si>
    <t xml:space="preserve">Château Barbeyrolles </t>
  </si>
  <si>
    <t xml:space="preserve">Château Carpe Diem </t>
  </si>
  <si>
    <t xml:space="preserve">Château Commanderie de Peyrassol </t>
  </si>
  <si>
    <t xml:space="preserve">Château Coussin </t>
  </si>
  <si>
    <t xml:space="preserve">Château d'Esclans </t>
  </si>
  <si>
    <t xml:space="preserve">Château de la Jeannette </t>
  </si>
  <si>
    <t xml:space="preserve">Château de Roquefort </t>
  </si>
  <si>
    <t xml:space="preserve">Château de Selle </t>
  </si>
  <si>
    <t xml:space="preserve">Château des Demoiselles </t>
  </si>
  <si>
    <t xml:space="preserve">Château des Sarrins </t>
  </si>
  <si>
    <t xml:space="preserve">Château Hermitage Saint Martin </t>
  </si>
  <si>
    <t xml:space="preserve">Château L'Afrique </t>
  </si>
  <si>
    <t xml:space="preserve">Château La Font du Broc </t>
  </si>
  <si>
    <t xml:space="preserve">Château La Tour de l'Evêque </t>
  </si>
  <si>
    <t xml:space="preserve">Château Landué </t>
  </si>
  <si>
    <t xml:space="preserve">Château Léoube </t>
  </si>
  <si>
    <t xml:space="preserve">Château Les Crostes </t>
  </si>
  <si>
    <t xml:space="preserve">Château Les Valentines </t>
  </si>
  <si>
    <t xml:space="preserve">Château Malherbe </t>
  </si>
  <si>
    <t xml:space="preserve">Château Matheron </t>
  </si>
  <si>
    <t xml:space="preserve">Château Maupague </t>
  </si>
  <si>
    <t xml:space="preserve">Château Minuty </t>
  </si>
  <si>
    <t xml:space="preserve">Château Miraval </t>
  </si>
  <si>
    <t xml:space="preserve">Château Pas du Cerf </t>
  </si>
  <si>
    <t xml:space="preserve">Château Roubine </t>
  </si>
  <si>
    <t xml:space="preserve">Château Saint-Maur </t>
  </si>
  <si>
    <t xml:space="preserve">Château Sainte Roseline </t>
  </si>
  <si>
    <t xml:space="preserve">Château Sainte-Marguerite </t>
  </si>
  <si>
    <t xml:space="preserve">Clos Cibonne </t>
  </si>
  <si>
    <t xml:space="preserve">Clos Mireille </t>
  </si>
  <si>
    <t>La cuvée 123</t>
  </si>
  <si>
    <t>La cuvée xxx</t>
  </si>
  <si>
    <t>La cuvée yyy</t>
  </si>
  <si>
    <t>La cuvée ccc</t>
  </si>
  <si>
    <t>La cuvée bbb</t>
  </si>
  <si>
    <t>La cuvée ddd</t>
  </si>
  <si>
    <t>La cuvée eee</t>
  </si>
  <si>
    <t>La cuvée fff</t>
  </si>
  <si>
    <t>La cuvée ggg</t>
  </si>
  <si>
    <t>La cuvée hhh</t>
  </si>
  <si>
    <t>La cuvée iii</t>
  </si>
  <si>
    <t>La cuvée jjj</t>
  </si>
  <si>
    <t>La cuvée kkk</t>
  </si>
  <si>
    <t>La cuvée lll</t>
  </si>
  <si>
    <t>La cuvée mmm</t>
  </si>
  <si>
    <t>La cuvée nnn</t>
  </si>
  <si>
    <t>La cuvée ooo</t>
  </si>
  <si>
    <t>La cuvée ppp</t>
  </si>
  <si>
    <t>La cuvée qqq</t>
  </si>
  <si>
    <t>La cuvée rrr</t>
  </si>
  <si>
    <t>La cuvée sss</t>
  </si>
  <si>
    <t>La cuvée ttt</t>
  </si>
  <si>
    <t>La cuvée uuu</t>
  </si>
  <si>
    <t>La cuvée vvv</t>
  </si>
  <si>
    <t>La cuvée www</t>
  </si>
  <si>
    <t>La cuvée zzz</t>
  </si>
  <si>
    <t>La cuvée abc</t>
  </si>
  <si>
    <t>La cuvée def</t>
  </si>
  <si>
    <t>La cuvée ghi</t>
  </si>
  <si>
    <t>La cuvée jkl</t>
  </si>
  <si>
    <t>La cuvée mno</t>
  </si>
  <si>
    <t>ROSE</t>
  </si>
  <si>
    <t>ROUGE</t>
  </si>
  <si>
    <t>BL0001</t>
  </si>
  <si>
    <t>BL0002</t>
  </si>
  <si>
    <t>BL0003</t>
  </si>
  <si>
    <t>BL0004</t>
  </si>
  <si>
    <t>BL0005</t>
  </si>
  <si>
    <t>BL0006</t>
  </si>
  <si>
    <t>BL0007</t>
  </si>
  <si>
    <t>BL0008</t>
  </si>
  <si>
    <t>BL0009</t>
  </si>
  <si>
    <t>BL0010</t>
  </si>
  <si>
    <t>RS0001</t>
  </si>
  <si>
    <t>RS0002</t>
  </si>
  <si>
    <t>RS0003</t>
  </si>
  <si>
    <t>RS0004</t>
  </si>
  <si>
    <t>RS0005</t>
  </si>
  <si>
    <t>RS0006</t>
  </si>
  <si>
    <t>RS0007</t>
  </si>
  <si>
    <t>RS0008</t>
  </si>
  <si>
    <t>RS0009</t>
  </si>
  <si>
    <t>RS0010</t>
  </si>
  <si>
    <t>RS0011</t>
  </si>
  <si>
    <t>RS0012</t>
  </si>
  <si>
    <t>RG0001</t>
  </si>
  <si>
    <t>RG0002</t>
  </si>
  <si>
    <t>RG0003</t>
  </si>
  <si>
    <t>RG0004</t>
  </si>
  <si>
    <t>RG0005</t>
  </si>
  <si>
    <t>RG0006</t>
  </si>
  <si>
    <t>RG0007</t>
  </si>
  <si>
    <t>RG0008</t>
  </si>
  <si>
    <t>RG0009</t>
  </si>
  <si>
    <t>RG0010</t>
  </si>
  <si>
    <t>PA TTC</t>
  </si>
  <si>
    <t>PA HT</t>
  </si>
  <si>
    <t>MT TVA</t>
  </si>
  <si>
    <t>TYPE</t>
  </si>
  <si>
    <t>BOUTEILLE</t>
  </si>
  <si>
    <t>PV TTC BOUTEILLE</t>
  </si>
  <si>
    <t>PV TTC VERRE</t>
  </si>
  <si>
    <t>VALEUR DEGUST</t>
  </si>
  <si>
    <t>PV TTC DANS UN COFFRET</t>
  </si>
  <si>
    <t>CASSE</t>
  </si>
  <si>
    <t>VALEUR CASSE</t>
  </si>
  <si>
    <t>VALEUR OFFERT</t>
  </si>
  <si>
    <t>TVA</t>
  </si>
  <si>
    <t>VERRE</t>
  </si>
  <si>
    <t>COFFRET</t>
  </si>
  <si>
    <t>OFFERT</t>
  </si>
  <si>
    <t>JANV</t>
  </si>
  <si>
    <t>FEVR</t>
  </si>
  <si>
    <t>MARS</t>
  </si>
  <si>
    <t>AVRIL</t>
  </si>
  <si>
    <t>MAI</t>
  </si>
  <si>
    <t>JUIN</t>
  </si>
  <si>
    <t>JUILL</t>
  </si>
  <si>
    <t>SEPT</t>
  </si>
  <si>
    <t>OCT</t>
  </si>
  <si>
    <t>NOV</t>
  </si>
  <si>
    <t>DEC</t>
  </si>
  <si>
    <t>TOTAL</t>
  </si>
  <si>
    <t>CA Histo</t>
  </si>
  <si>
    <t>CA Budg</t>
  </si>
  <si>
    <t>CA Réel</t>
  </si>
  <si>
    <t>evol R/H</t>
  </si>
  <si>
    <t>evol R/B</t>
  </si>
  <si>
    <t>MA Histo</t>
  </si>
  <si>
    <t>MA Budg</t>
  </si>
  <si>
    <t>MA Réel</t>
  </si>
  <si>
    <t>DETAIL PAR CIBLE</t>
  </si>
  <si>
    <t>DEGUSTATION</t>
  </si>
  <si>
    <t>GENERAL</t>
  </si>
  <si>
    <t>CONT.</t>
  </si>
  <si>
    <t>COUL.</t>
  </si>
  <si>
    <t>MIL.</t>
  </si>
  <si>
    <t>VAL STOCK</t>
  </si>
  <si>
    <t>…</t>
  </si>
  <si>
    <t>PAIEMENT</t>
  </si>
  <si>
    <t>CB</t>
  </si>
  <si>
    <t>ESPECES</t>
  </si>
  <si>
    <t>DATE</t>
  </si>
  <si>
    <t>TICKET REST.</t>
  </si>
  <si>
    <t>NBR</t>
  </si>
  <si>
    <t>ESP</t>
  </si>
  <si>
    <t>MT</t>
  </si>
  <si>
    <t>VIREMENNT</t>
  </si>
  <si>
    <t>TOTAL MOIS</t>
  </si>
  <si>
    <t>TOTAL 
JOUR</t>
  </si>
  <si>
    <t>DATE DU JOUR</t>
  </si>
  <si>
    <t>La cuvée du Chat</t>
  </si>
  <si>
    <t>Domaine XXX</t>
  </si>
  <si>
    <t>75ml</t>
  </si>
  <si>
    <t>CHOIX TVA</t>
  </si>
  <si>
    <t>JUILLET</t>
  </si>
  <si>
    <t>QTE DISPO</t>
  </si>
  <si>
    <t>Le moine chauve</t>
  </si>
  <si>
    <t>Dommaine de l'Abbaye</t>
  </si>
  <si>
    <t>BL0011</t>
  </si>
  <si>
    <t>BL0012</t>
  </si>
  <si>
    <t>RG0011</t>
  </si>
  <si>
    <t>La Prestigieuse</t>
  </si>
  <si>
    <t xml:space="preserve">Domaine des Dentelles </t>
  </si>
  <si>
    <t>TR</t>
  </si>
  <si>
    <t>VIR</t>
  </si>
  <si>
    <t>NBR VIR</t>
  </si>
  <si>
    <t>NBR TR</t>
  </si>
  <si>
    <t>NBR CB</t>
  </si>
  <si>
    <t>NB ESP</t>
  </si>
  <si>
    <t>VIREMENT</t>
  </si>
  <si>
    <t>TICKET RESTO</t>
  </si>
  <si>
    <t>CARTE BANCAIRE</t>
  </si>
  <si>
    <t>ALERTE</t>
  </si>
  <si>
    <t>La grosse Bertha</t>
  </si>
  <si>
    <t>Dommaine les voisins</t>
  </si>
  <si>
    <t>REMISE</t>
  </si>
  <si>
    <t>Qté</t>
  </si>
  <si>
    <t>Produit</t>
  </si>
  <si>
    <t>PU</t>
  </si>
  <si>
    <t>Total</t>
  </si>
  <si>
    <t xml:space="preserve">Paiement </t>
  </si>
  <si>
    <t>MONTANT
Remisé</t>
  </si>
  <si>
    <t>MONTANT
Total</t>
  </si>
  <si>
    <t>TOTAL TTC</t>
  </si>
  <si>
    <t>Le</t>
  </si>
  <si>
    <t>N° COMMANDE</t>
  </si>
  <si>
    <t>PRODUIT</t>
  </si>
  <si>
    <t>Commande N°</t>
  </si>
  <si>
    <t xml:space="preserve">JOURNAL DE CAISSE </t>
  </si>
  <si>
    <t>JOURNAL DE CAISSE CUMUL</t>
  </si>
  <si>
    <t>MOIS</t>
  </si>
  <si>
    <t>DETAIL PAR PRODUIT</t>
  </si>
  <si>
    <t>DETAIL PAR …</t>
  </si>
  <si>
    <t>dont TVA 5,5%</t>
  </si>
  <si>
    <t>dont TVA 20%</t>
  </si>
  <si>
    <t>PV TTC</t>
  </si>
  <si>
    <t>Merci de votre visite. A bientôt !</t>
  </si>
  <si>
    <t>dont TVA 10%</t>
  </si>
  <si>
    <t>Nom Etblissement</t>
  </si>
  <si>
    <t>Adresse + CP + Ville</t>
  </si>
  <si>
    <t>Tel …………. SIRET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</si>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</sst>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
    <numFmt numFmtId="165" formatCode="#,##0.00\ &quot;€&quot;"/>
  </numFmts>
  <fonts count="31"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1"/>
      <name val="Calibri"/>
      <family val="2"/>
      <scheme val="minor"/>
    </font>
    <font>
      <sz val="11"/>
      <name val="Calibri"/>
      <family val="2"/>
      <scheme val="minor"/>
    </font>
    <font>
      <sz val="8"/>
      <color theme="0" tint="-0.249977111117893"/>
      <name val="Calibri"/>
      <family val="2"/>
      <scheme val="minor"/>
    </font>
    <font>
      <sz val="8"/>
      <color indexed="81"/>
      <name val="Tahoma"/>
      <family val="2"/>
    </font>
    <font>
      <b/>
      <sz val="8"/>
      <color indexed="81"/>
      <name val="Tahoma"/>
      <family val="2"/>
    </font>
    <font>
      <b/>
      <sz val="11"/>
      <color theme="6" tint="-0.499984740745262"/>
      <name val="Calibri"/>
      <family val="2"/>
      <scheme val="minor"/>
    </font>
    <font>
      <b/>
      <sz val="11"/>
      <color rgb="FFC00000"/>
      <name val="Calibri"/>
      <family val="2"/>
      <scheme val="minor"/>
    </font>
    <font>
      <b/>
      <sz val="7"/>
      <color theme="1"/>
      <name val="Calibri"/>
      <family val="2"/>
      <scheme val="minor"/>
    </font>
    <font>
      <sz val="11"/>
      <color theme="1"/>
      <name val="Calibri"/>
      <family val="2"/>
      <scheme val="minor"/>
    </font>
    <font>
      <b/>
      <sz val="16"/>
      <color theme="1"/>
      <name val="Calibri"/>
      <family val="2"/>
      <scheme val="minor"/>
    </font>
    <font>
      <sz val="16"/>
      <color theme="1"/>
      <name val="Calibri"/>
      <family val="2"/>
      <scheme val="minor"/>
    </font>
    <font>
      <b/>
      <sz val="11"/>
      <color rgb="FFFF0000"/>
      <name val="Calibri"/>
      <family val="2"/>
      <scheme val="minor"/>
    </font>
    <font>
      <i/>
      <sz val="9"/>
      <color theme="1"/>
      <name val="Arial"/>
      <family val="2"/>
    </font>
    <font>
      <sz val="8"/>
      <color indexed="55"/>
      <name val="Calibri"/>
      <family val="2"/>
    </font>
    <font>
      <i/>
      <sz val="10"/>
      <color indexed="8"/>
      <name val="Calibri"/>
      <family val="2"/>
    </font>
    <font>
      <sz val="11"/>
      <color indexed="9"/>
      <name val="Calibri"/>
      <family val="2"/>
    </font>
    <font>
      <b/>
      <sz val="11"/>
      <color indexed="8"/>
      <name val="Calibri"/>
      <family val="2"/>
    </font>
    <font>
      <b/>
      <sz val="8"/>
      <color indexed="55"/>
      <name val="Calibri"/>
      <family val="2"/>
    </font>
    <font>
      <b/>
      <i/>
      <sz val="10"/>
      <color indexed="8"/>
      <name val="Calibri"/>
      <family val="2"/>
    </font>
    <font>
      <sz val="11"/>
      <color indexed="8"/>
      <name val="Calibri"/>
      <family val="2"/>
    </font>
    <font>
      <i/>
      <sz val="9"/>
      <color indexed="8"/>
      <name val="Arial"/>
      <family val="2"/>
    </font>
    <font>
      <b/>
      <sz val="22"/>
      <color indexed="8"/>
      <name val="Brush Script MT"/>
      <family val="4"/>
    </font>
    <font>
      <sz val="9"/>
      <color theme="1"/>
      <name val="Calibri"/>
      <family val="2"/>
      <scheme val="minor"/>
    </font>
    <font>
      <b/>
      <sz val="9"/>
      <color indexed="8"/>
      <name val="Calibri"/>
      <family val="2"/>
    </font>
    <font>
      <b/>
      <sz val="14"/>
      <color indexed="8"/>
      <name val="Arial"/>
      <family val="2"/>
    </font>
    <font>
      <i/>
      <sz val="8"/>
      <color theme="1"/>
      <name val="Calibri"/>
      <family val="2"/>
      <scheme val="minor"/>
    </font>
    <font>
      <sz val="11"/>
      <color rgb="FFFF0000"/>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theme="6"/>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9"/>
        <bgColor indexed="64"/>
      </patternFill>
    </fill>
    <fill>
      <patternFill patternType="solid">
        <fgColor theme="1"/>
        <bgColor indexed="64"/>
      </patternFill>
    </fill>
    <fill>
      <patternFill patternType="solid">
        <fgColor theme="0" tint="-0.249977111117893"/>
        <bgColor indexed="64"/>
      </patternFill>
    </fill>
    <fill>
      <patternFill patternType="solid">
        <fgColor theme="0"/>
        <bgColor indexed="64"/>
      </patternFill>
    </fill>
    <fill>
      <patternFill patternType="solid">
        <fgColor indexed="22"/>
        <bgColor indexed="64"/>
      </patternFill>
    </fill>
    <fill>
      <patternFill patternType="solid">
        <fgColor indexed="8"/>
        <bgColor indexed="64"/>
      </patternFill>
    </fill>
    <fill>
      <patternFill patternType="solid">
        <fgColor rgb="FF00FFFF"/>
        <bgColor indexed="64"/>
      </patternFill>
    </fill>
  </fills>
  <borders count="44">
    <border>
      <left/>
      <right/>
      <top/>
      <bottom/>
      <diagonal/>
    </border>
    <border>
      <left/>
      <right/>
      <top/>
      <bottom style="thin">
        <color theme="4" tint="0.3999755851924192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style="hair">
        <color auto="1"/>
      </right>
      <top style="medium">
        <color indexed="64"/>
      </top>
      <bottom style="medium">
        <color indexed="64"/>
      </bottom>
      <diagonal/>
    </border>
    <border>
      <left style="hair">
        <color auto="1"/>
      </left>
      <right style="medium">
        <color auto="1"/>
      </right>
      <top style="medium">
        <color indexed="64"/>
      </top>
      <bottom style="medium">
        <color indexed="64"/>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top style="hair">
        <color auto="1"/>
      </top>
      <bottom style="hair">
        <color auto="1"/>
      </bottom>
      <diagonal/>
    </border>
    <border>
      <left style="medium">
        <color auto="1"/>
      </left>
      <right style="medium">
        <color auto="1"/>
      </right>
      <top style="medium">
        <color auto="1"/>
      </top>
      <bottom/>
      <diagonal/>
    </border>
    <border>
      <left style="medium">
        <color auto="1"/>
      </left>
      <right/>
      <top/>
      <bottom style="hair">
        <color auto="1"/>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hair">
        <color auto="1"/>
      </left>
      <right style="medium">
        <color auto="1"/>
      </right>
      <top/>
      <bottom style="medium">
        <color auto="1"/>
      </bottom>
      <diagonal/>
    </border>
    <border>
      <left/>
      <right style="hair">
        <color auto="1"/>
      </right>
      <top/>
      <bottom style="medium">
        <color auto="1"/>
      </bottom>
      <diagonal/>
    </border>
    <border>
      <left style="medium">
        <color auto="1"/>
      </left>
      <right style="hair">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top/>
      <bottom/>
      <diagonal/>
    </border>
    <border>
      <left style="hair">
        <color auto="1"/>
      </left>
      <right/>
      <top style="hair">
        <color auto="1"/>
      </top>
      <bottom style="hair">
        <color auto="1"/>
      </bottom>
      <diagonal/>
    </border>
    <border>
      <left style="hair">
        <color auto="1"/>
      </left>
      <right/>
      <top style="hair">
        <color auto="1"/>
      </top>
      <bottom style="medium">
        <color auto="1"/>
      </bottom>
      <diagonal/>
    </border>
    <border>
      <left style="hair">
        <color auto="1"/>
      </left>
      <right/>
      <top/>
      <bottom style="hair">
        <color auto="1"/>
      </bottom>
      <diagonal/>
    </border>
    <border>
      <left style="medium">
        <color auto="1"/>
      </left>
      <right style="hair">
        <color auto="1"/>
      </right>
      <top style="medium">
        <color auto="1"/>
      </top>
      <bottom/>
      <diagonal/>
    </border>
    <border>
      <left style="hair">
        <color auto="1"/>
      </left>
      <right style="medium">
        <color auto="1"/>
      </right>
      <top style="medium">
        <color auto="1"/>
      </top>
      <bottom/>
      <diagonal/>
    </border>
    <border>
      <left style="hair">
        <color auto="1"/>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auto="1"/>
      </left>
      <right style="hair">
        <color auto="1"/>
      </right>
      <top style="hair">
        <color auto="1"/>
      </top>
      <bottom/>
      <diagonal/>
    </border>
    <border>
      <left style="hair">
        <color auto="1"/>
      </left>
      <right/>
      <top style="hair">
        <color auto="1"/>
      </top>
      <bottom/>
      <diagonal/>
    </border>
    <border>
      <left style="hair">
        <color auto="1"/>
      </left>
      <right style="medium">
        <color auto="1"/>
      </right>
      <top style="hair">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4" fontId="12" fillId="0" borderId="0" applyFont="0" applyFill="0" applyBorder="0" applyAlignment="0" applyProtection="0"/>
    <xf numFmtId="9" fontId="12" fillId="0" borderId="0" applyFont="0" applyFill="0" applyBorder="0" applyAlignment="0" applyProtection="0"/>
    <xf numFmtId="44" fontId="23" fillId="0" borderId="0" applyFont="0" applyFill="0" applyBorder="0" applyAlignment="0" applyProtection="0"/>
  </cellStyleXfs>
  <cellXfs count="170">
    <xf numFmtId="0" fontId="0" fillId="0" borderId="0" xfId="0"/>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0" fillId="2" borderId="0" xfId="0" applyFill="1"/>
    <xf numFmtId="0" fontId="4" fillId="2" borderId="0" xfId="0" applyFont="1" applyFill="1" applyAlignment="1">
      <alignment horizontal="center" vertical="center" wrapText="1"/>
    </xf>
    <xf numFmtId="0" fontId="5" fillId="2" borderId="0" xfId="0" applyFont="1" applyFill="1"/>
    <xf numFmtId="0" fontId="2" fillId="3" borderId="0" xfId="0" applyFont="1" applyFill="1" applyAlignment="1">
      <alignment horizontal="center" vertical="center" wrapText="1"/>
    </xf>
    <xf numFmtId="2" fontId="0" fillId="3" borderId="0" xfId="0" applyNumberFormat="1" applyFill="1"/>
    <xf numFmtId="0" fontId="0" fillId="3" borderId="0" xfId="0" applyFill="1"/>
    <xf numFmtId="0" fontId="2" fillId="0" borderId="0" xfId="0" applyFont="1" applyFill="1" applyAlignment="1">
      <alignment horizontal="center" vertical="center" wrapText="1"/>
    </xf>
    <xf numFmtId="0" fontId="0" fillId="0" borderId="0" xfId="0" applyFill="1"/>
    <xf numFmtId="4" fontId="6" fillId="0" borderId="0" xfId="0" applyNumberFormat="1" applyFont="1"/>
    <xf numFmtId="4" fontId="5" fillId="2" borderId="0" xfId="0" applyNumberFormat="1" applyFont="1" applyFill="1"/>
    <xf numFmtId="4" fontId="0" fillId="2" borderId="0" xfId="0" applyNumberFormat="1" applyFill="1"/>
    <xf numFmtId="0" fontId="0" fillId="0" borderId="0" xfId="0" applyAlignment="1">
      <alignment horizontal="center"/>
    </xf>
    <xf numFmtId="0" fontId="2" fillId="5" borderId="1" xfId="0" applyFont="1" applyFill="1" applyBorder="1" applyAlignment="1">
      <alignment horizontal="left"/>
    </xf>
    <xf numFmtId="0" fontId="2" fillId="6" borderId="0" xfId="0" applyFont="1" applyFill="1" applyAlignment="1">
      <alignment horizontal="left" indent="1"/>
    </xf>
    <xf numFmtId="0" fontId="2" fillId="7" borderId="0" xfId="0" applyFont="1" applyFill="1" applyAlignment="1">
      <alignment horizontal="left" indent="1"/>
    </xf>
    <xf numFmtId="0" fontId="0" fillId="7" borderId="0" xfId="0" applyFill="1"/>
    <xf numFmtId="0" fontId="2" fillId="8" borderId="0" xfId="0" applyFont="1" applyFill="1" applyAlignment="1">
      <alignment horizontal="left" indent="1"/>
    </xf>
    <xf numFmtId="0" fontId="2" fillId="3" borderId="0" xfId="0" applyFont="1" applyFill="1" applyAlignment="1">
      <alignment horizontal="left" indent="2"/>
    </xf>
    <xf numFmtId="0" fontId="2" fillId="9" borderId="0" xfId="0" applyFont="1" applyFill="1" applyAlignment="1">
      <alignment horizontal="left" indent="1"/>
    </xf>
    <xf numFmtId="0" fontId="2" fillId="4" borderId="0" xfId="0" applyFont="1" applyFill="1" applyAlignment="1">
      <alignment horizontal="left"/>
    </xf>
    <xf numFmtId="0" fontId="9" fillId="0" borderId="1" xfId="0" applyFont="1" applyFill="1" applyBorder="1" applyAlignment="1">
      <alignment horizontal="right"/>
    </xf>
    <xf numFmtId="0" fontId="10" fillId="0" borderId="1" xfId="0" applyFont="1" applyFill="1" applyBorder="1" applyAlignment="1">
      <alignment horizontal="right"/>
    </xf>
    <xf numFmtId="0" fontId="2" fillId="0" borderId="1" xfId="0" applyFont="1" applyFill="1" applyBorder="1" applyAlignment="1">
      <alignment horizontal="right"/>
    </xf>
    <xf numFmtId="164" fontId="2" fillId="0" borderId="1" xfId="0" quotePrefix="1" applyNumberFormat="1" applyFont="1" applyFill="1" applyBorder="1" applyAlignment="1">
      <alignment horizontal="right"/>
    </xf>
    <xf numFmtId="0" fontId="2" fillId="2" borderId="0" xfId="0" applyFont="1" applyFill="1" applyAlignment="1">
      <alignment horizontal="center" vertical="center" wrapText="1"/>
    </xf>
    <xf numFmtId="0" fontId="0" fillId="0" borderId="2" xfId="0" applyFill="1" applyBorder="1"/>
    <xf numFmtId="0" fontId="0" fillId="0" borderId="3" xfId="0" applyBorder="1"/>
    <xf numFmtId="0" fontId="0" fillId="0" borderId="3" xfId="0" applyFill="1" applyBorder="1"/>
    <xf numFmtId="0" fontId="3" fillId="10" borderId="4" xfId="0" applyFont="1" applyFill="1" applyBorder="1"/>
    <xf numFmtId="0" fontId="0" fillId="2" borderId="2" xfId="0" applyFill="1" applyBorder="1"/>
    <xf numFmtId="0" fontId="0" fillId="2" borderId="3" xfId="0" applyFill="1" applyBorder="1"/>
    <xf numFmtId="0" fontId="5" fillId="0" borderId="0" xfId="0" applyFont="1" applyFill="1" applyBorder="1"/>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 fillId="10" borderId="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0" borderId="9" xfId="0" applyFont="1" applyFill="1" applyBorder="1" applyAlignment="1">
      <alignment horizontal="center" vertical="center" wrapText="1"/>
    </xf>
    <xf numFmtId="16" fontId="0" fillId="0" borderId="0" xfId="0" applyNumberFormat="1" applyAlignment="1">
      <alignment horizontal="center"/>
    </xf>
    <xf numFmtId="0" fontId="0" fillId="0" borderId="2" xfId="0" applyBorder="1" applyAlignment="1">
      <alignment horizontal="center"/>
    </xf>
    <xf numFmtId="0" fontId="0" fillId="0" borderId="12" xfId="0" applyBorder="1" applyAlignment="1">
      <alignment horizontal="center"/>
    </xf>
    <xf numFmtId="16" fontId="0" fillId="0" borderId="14" xfId="0" applyNumberFormat="1" applyBorder="1" applyAlignment="1">
      <alignment horizontal="center"/>
    </xf>
    <xf numFmtId="0" fontId="0" fillId="0" borderId="5" xfId="0" applyBorder="1" applyAlignment="1">
      <alignment horizontal="center"/>
    </xf>
    <xf numFmtId="0" fontId="0" fillId="11" borderId="2" xfId="0" applyFill="1" applyBorder="1" applyAlignment="1">
      <alignment horizontal="center"/>
    </xf>
    <xf numFmtId="16" fontId="2" fillId="11" borderId="14" xfId="0" applyNumberFormat="1" applyFont="1" applyFill="1" applyBorder="1" applyAlignment="1">
      <alignment horizontal="center"/>
    </xf>
    <xf numFmtId="16" fontId="0" fillId="0" borderId="16" xfId="0" applyNumberFormat="1" applyBorder="1" applyAlignment="1">
      <alignment horizontal="center"/>
    </xf>
    <xf numFmtId="16" fontId="2" fillId="11" borderId="8" xfId="0" applyNumberFormat="1" applyFont="1" applyFill="1" applyBorder="1" applyAlignment="1">
      <alignment horizontal="center" vertical="center" wrapText="1"/>
    </xf>
    <xf numFmtId="0" fontId="4" fillId="0" borderId="0" xfId="0" applyFont="1" applyFill="1" applyBorder="1"/>
    <xf numFmtId="2" fontId="0" fillId="2" borderId="0" xfId="0" applyNumberFormat="1" applyFill="1"/>
    <xf numFmtId="0" fontId="2" fillId="0" borderId="18" xfId="0" applyFont="1" applyFill="1" applyBorder="1" applyAlignment="1">
      <alignment horizontal="center" vertical="center" wrapText="1"/>
    </xf>
    <xf numFmtId="2" fontId="0" fillId="0" borderId="0" xfId="0" applyNumberFormat="1" applyFill="1"/>
    <xf numFmtId="10" fontId="0" fillId="0" borderId="0" xfId="0" applyNumberFormat="1" applyFill="1"/>
    <xf numFmtId="0" fontId="11" fillId="0" borderId="9" xfId="0" applyFont="1" applyFill="1" applyBorder="1" applyAlignment="1">
      <alignment horizontal="center" vertical="center" wrapText="1"/>
    </xf>
    <xf numFmtId="49" fontId="0" fillId="0" borderId="0" xfId="0" applyNumberFormat="1" applyFill="1"/>
    <xf numFmtId="0" fontId="0" fillId="0" borderId="0" xfId="0" applyFill="1" applyBorder="1"/>
    <xf numFmtId="0" fontId="0" fillId="0" borderId="0" xfId="0" applyFill="1" applyBorder="1" applyAlignment="1">
      <alignment horizontal="center"/>
    </xf>
    <xf numFmtId="0" fontId="14" fillId="0" borderId="0" xfId="0" applyFont="1" applyAlignment="1">
      <alignment horizontal="center" vertical="center" wrapText="1"/>
    </xf>
    <xf numFmtId="165" fontId="13" fillId="0" borderId="11" xfId="0" applyNumberFormat="1" applyFont="1" applyBorder="1" applyAlignment="1">
      <alignment horizontal="center" vertical="center" wrapText="1"/>
    </xf>
    <xf numFmtId="3" fontId="14" fillId="0" borderId="10" xfId="0" applyNumberFormat="1" applyFont="1" applyBorder="1" applyAlignment="1">
      <alignment horizontal="center" vertical="center" wrapText="1"/>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16" fontId="14" fillId="0" borderId="22" xfId="0" applyNumberFormat="1" applyFont="1" applyBorder="1" applyAlignment="1">
      <alignment horizontal="center" vertical="center" wrapText="1"/>
    </xf>
    <xf numFmtId="0" fontId="0" fillId="0" borderId="22" xfId="0" applyBorder="1" applyAlignment="1">
      <alignment horizontal="center"/>
    </xf>
    <xf numFmtId="165" fontId="0" fillId="0" borderId="0" xfId="0" applyNumberFormat="1"/>
    <xf numFmtId="165" fontId="0" fillId="0" borderId="22" xfId="0" applyNumberFormat="1" applyBorder="1" applyAlignment="1">
      <alignment horizontal="center"/>
    </xf>
    <xf numFmtId="165" fontId="0" fillId="0" borderId="26" xfId="0" applyNumberFormat="1" applyBorder="1" applyAlignment="1">
      <alignment horizontal="center"/>
    </xf>
    <xf numFmtId="165" fontId="0" fillId="0" borderId="24" xfId="0" applyNumberFormat="1" applyBorder="1" applyAlignment="1">
      <alignment horizontal="center"/>
    </xf>
    <xf numFmtId="165" fontId="0" fillId="11" borderId="24" xfId="0" applyNumberFormat="1" applyFill="1" applyBorder="1" applyAlignment="1">
      <alignment horizontal="center"/>
    </xf>
    <xf numFmtId="165" fontId="0" fillId="0" borderId="25" xfId="0" applyNumberFormat="1" applyBorder="1" applyAlignment="1">
      <alignment horizontal="center"/>
    </xf>
    <xf numFmtId="165" fontId="0" fillId="0" borderId="7" xfId="0" applyNumberFormat="1" applyBorder="1" applyAlignment="1">
      <alignment horizontal="center"/>
    </xf>
    <xf numFmtId="165" fontId="0" fillId="0" borderId="4" xfId="0" applyNumberFormat="1" applyBorder="1" applyAlignment="1">
      <alignment horizontal="center"/>
    </xf>
    <xf numFmtId="165" fontId="0" fillId="11" borderId="4" xfId="0" applyNumberFormat="1" applyFill="1" applyBorder="1" applyAlignment="1">
      <alignment horizontal="center"/>
    </xf>
    <xf numFmtId="165" fontId="0" fillId="0" borderId="13" xfId="0" applyNumberFormat="1" applyBorder="1" applyAlignment="1">
      <alignment horizontal="center"/>
    </xf>
    <xf numFmtId="165" fontId="0" fillId="11" borderId="0" xfId="0" applyNumberFormat="1" applyFill="1" applyBorder="1" applyAlignment="1">
      <alignment horizontal="center"/>
    </xf>
    <xf numFmtId="0" fontId="15" fillId="10" borderId="29" xfId="0" applyFont="1" applyFill="1" applyBorder="1" applyAlignment="1">
      <alignment horizontal="center" vertical="center" wrapText="1"/>
    </xf>
    <xf numFmtId="0" fontId="5" fillId="12" borderId="0" xfId="0" applyFont="1" applyFill="1" applyBorder="1"/>
    <xf numFmtId="0" fontId="2" fillId="12" borderId="8" xfId="0" applyFont="1" applyFill="1" applyBorder="1" applyAlignment="1">
      <alignment horizontal="center" vertical="center" wrapText="1"/>
    </xf>
    <xf numFmtId="0" fontId="0" fillId="12" borderId="0" xfId="0" applyFill="1"/>
    <xf numFmtId="0" fontId="0" fillId="0" borderId="0" xfId="0" applyAlignment="1">
      <alignment horizontal="center" vertical="center" wrapText="1"/>
    </xf>
    <xf numFmtId="0" fontId="0" fillId="0" borderId="23" xfId="0" applyBorder="1"/>
    <xf numFmtId="0" fontId="0" fillId="0" borderId="0" xfId="0" applyBorder="1"/>
    <xf numFmtId="0" fontId="0" fillId="0" borderId="37" xfId="0" applyBorder="1" applyAlignment="1">
      <alignment horizontal="center"/>
    </xf>
    <xf numFmtId="0" fontId="0" fillId="0" borderId="37" xfId="0" applyBorder="1"/>
    <xf numFmtId="44" fontId="0" fillId="0" borderId="33" xfId="1" applyFont="1" applyBorder="1" applyAlignment="1">
      <alignment horizontal="center"/>
    </xf>
    <xf numFmtId="4" fontId="17" fillId="0" borderId="0" xfId="0" applyNumberFormat="1" applyFont="1"/>
    <xf numFmtId="10" fontId="18" fillId="0" borderId="37" xfId="0" applyNumberFormat="1" applyFont="1" applyBorder="1" applyAlignment="1">
      <alignment horizontal="center"/>
    </xf>
    <xf numFmtId="4" fontId="17" fillId="0" borderId="0" xfId="0" applyNumberFormat="1" applyFont="1" applyBorder="1"/>
    <xf numFmtId="4" fontId="17" fillId="0" borderId="0" xfId="0" applyNumberFormat="1" applyFont="1" applyBorder="1" applyAlignment="1">
      <alignment horizontal="left"/>
    </xf>
    <xf numFmtId="165" fontId="0" fillId="13" borderId="37" xfId="0" applyNumberFormat="1" applyFill="1" applyBorder="1" applyAlignment="1">
      <alignment horizontal="left"/>
    </xf>
    <xf numFmtId="0" fontId="0" fillId="13" borderId="37" xfId="0" applyFill="1" applyBorder="1"/>
    <xf numFmtId="0" fontId="20" fillId="0" borderId="0" xfId="0" applyFont="1" applyAlignment="1">
      <alignment horizontal="center" vertical="center" wrapText="1"/>
    </xf>
    <xf numFmtId="4" fontId="21" fillId="0" borderId="0" xfId="0" applyNumberFormat="1" applyFont="1" applyAlignment="1">
      <alignment horizontal="center" vertical="center" wrapText="1"/>
    </xf>
    <xf numFmtId="0" fontId="20" fillId="0" borderId="22" xfId="0" applyFont="1" applyBorder="1" applyAlignment="1">
      <alignment horizontal="center" vertical="center" wrapText="1"/>
    </xf>
    <xf numFmtId="10" fontId="22" fillId="0" borderId="22" xfId="0" applyNumberFormat="1" applyFont="1" applyBorder="1" applyAlignment="1">
      <alignment horizontal="center" vertical="center" wrapText="1"/>
    </xf>
    <xf numFmtId="4" fontId="17" fillId="0" borderId="9" xfId="0" applyNumberFormat="1" applyFont="1" applyBorder="1" applyAlignment="1">
      <alignment horizontal="center" vertical="center" wrapText="1"/>
    </xf>
    <xf numFmtId="4" fontId="21" fillId="0" borderId="9" xfId="0" applyNumberFormat="1" applyFont="1" applyBorder="1" applyAlignment="1">
      <alignment horizontal="center" vertical="center" wrapText="1"/>
    </xf>
    <xf numFmtId="165" fontId="20" fillId="13" borderId="22" xfId="0" applyNumberFormat="1" applyFont="1" applyFill="1" applyBorder="1" applyAlignment="1">
      <alignment horizontal="center" vertical="center" wrapText="1"/>
    </xf>
    <xf numFmtId="0" fontId="20" fillId="13" borderId="9" xfId="0" applyFont="1" applyFill="1" applyBorder="1" applyAlignment="1">
      <alignment horizontal="center" vertical="center" wrapText="1"/>
    </xf>
    <xf numFmtId="0" fontId="20" fillId="13" borderId="22" xfId="0" applyFont="1" applyFill="1" applyBorder="1" applyAlignment="1">
      <alignment horizontal="center" vertical="center" wrapText="1"/>
    </xf>
    <xf numFmtId="0" fontId="24" fillId="0" borderId="0" xfId="0" applyFont="1" applyBorder="1"/>
    <xf numFmtId="0" fontId="26" fillId="0" borderId="0" xfId="0" applyFont="1" applyBorder="1" applyAlignment="1">
      <alignment horizontal="center"/>
    </xf>
    <xf numFmtId="0" fontId="26" fillId="0" borderId="33" xfId="0" applyFont="1" applyBorder="1" applyAlignment="1">
      <alignment horizontal="center"/>
    </xf>
    <xf numFmtId="0" fontId="27" fillId="0" borderId="0" xfId="0" applyFont="1" applyBorder="1" applyAlignment="1">
      <alignment horizontal="center"/>
    </xf>
    <xf numFmtId="0" fontId="27" fillId="0" borderId="33" xfId="0" applyFont="1" applyBorder="1" applyAlignment="1">
      <alignment horizontal="center"/>
    </xf>
    <xf numFmtId="44" fontId="26" fillId="2" borderId="0" xfId="3" applyFont="1" applyFill="1" applyBorder="1" applyAlignment="1">
      <alignment horizontal="center"/>
    </xf>
    <xf numFmtId="44" fontId="26" fillId="0" borderId="33" xfId="3" applyFont="1" applyBorder="1" applyAlignment="1">
      <alignment horizontal="center"/>
    </xf>
    <xf numFmtId="44" fontId="27" fillId="0" borderId="33" xfId="3" applyFont="1" applyBorder="1" applyAlignment="1">
      <alignment horizontal="center"/>
    </xf>
    <xf numFmtId="0" fontId="26" fillId="0" borderId="0" xfId="0" applyFont="1" applyAlignment="1">
      <alignment horizontal="center"/>
    </xf>
    <xf numFmtId="0" fontId="26" fillId="2" borderId="23" xfId="0" applyFont="1" applyFill="1" applyBorder="1" applyAlignment="1">
      <alignment horizontal="center"/>
    </xf>
    <xf numFmtId="0" fontId="27" fillId="0" borderId="23" xfId="0" applyFont="1" applyBorder="1"/>
    <xf numFmtId="0" fontId="27" fillId="0" borderId="0" xfId="0" applyFont="1" applyBorder="1"/>
    <xf numFmtId="0" fontId="26" fillId="0" borderId="0" xfId="0" applyFont="1" applyBorder="1"/>
    <xf numFmtId="0" fontId="26" fillId="0" borderId="23" xfId="0" applyFont="1" applyBorder="1"/>
    <xf numFmtId="0" fontId="26" fillId="0" borderId="23" xfId="0" applyFont="1" applyBorder="1" applyAlignment="1">
      <alignment horizontal="right"/>
    </xf>
    <xf numFmtId="4" fontId="26" fillId="2" borderId="0" xfId="0" applyNumberFormat="1" applyFont="1" applyFill="1" applyBorder="1" applyAlignment="1">
      <alignment horizontal="left"/>
    </xf>
    <xf numFmtId="0" fontId="26" fillId="2" borderId="0" xfId="0" applyFont="1" applyFill="1" applyBorder="1" applyAlignment="1">
      <alignment horizontal="center"/>
    </xf>
    <xf numFmtId="0" fontId="20" fillId="11" borderId="22" xfId="0" applyFont="1" applyFill="1" applyBorder="1" applyAlignment="1">
      <alignment horizontal="center" vertical="center" wrapText="1"/>
    </xf>
    <xf numFmtId="0" fontId="0" fillId="11" borderId="37" xfId="0" applyFill="1" applyBorder="1" applyAlignment="1">
      <alignment horizontal="center"/>
    </xf>
    <xf numFmtId="165" fontId="0" fillId="11" borderId="37" xfId="0" applyNumberFormat="1" applyFill="1" applyBorder="1" applyAlignment="1">
      <alignment horizontal="center"/>
    </xf>
    <xf numFmtId="165" fontId="2" fillId="0" borderId="15" xfId="0" applyNumberFormat="1" applyFont="1" applyBorder="1" applyAlignment="1">
      <alignment horizontal="center"/>
    </xf>
    <xf numFmtId="165" fontId="2" fillId="0" borderId="17" xfId="0" applyNumberFormat="1" applyFont="1" applyBorder="1" applyAlignment="1">
      <alignment horizontal="center"/>
    </xf>
    <xf numFmtId="0" fontId="0" fillId="0" borderId="38" xfId="0" applyBorder="1" applyAlignment="1">
      <alignment horizontal="center"/>
    </xf>
    <xf numFmtId="165" fontId="0" fillId="0" borderId="39" xfId="0" applyNumberFormat="1" applyBorder="1" applyAlignment="1">
      <alignment horizontal="center"/>
    </xf>
    <xf numFmtId="165" fontId="0" fillId="0" borderId="40" xfId="0" applyNumberFormat="1" applyBorder="1" applyAlignment="1">
      <alignment horizontal="center"/>
    </xf>
    <xf numFmtId="16" fontId="2" fillId="11" borderId="41" xfId="0" applyNumberFormat="1" applyFont="1" applyFill="1" applyBorder="1" applyAlignment="1">
      <alignment horizontal="center"/>
    </xf>
    <xf numFmtId="0" fontId="0" fillId="11" borderId="42" xfId="0" applyFill="1" applyBorder="1" applyAlignment="1">
      <alignment horizontal="center"/>
    </xf>
    <xf numFmtId="165" fontId="0" fillId="11" borderId="42" xfId="0" applyNumberFormat="1" applyFill="1" applyBorder="1" applyAlignment="1">
      <alignment horizontal="center"/>
    </xf>
    <xf numFmtId="165" fontId="0" fillId="11" borderId="43" xfId="0" applyNumberFormat="1" applyFill="1" applyBorder="1" applyAlignment="1">
      <alignment horizontal="center"/>
    </xf>
    <xf numFmtId="4" fontId="20" fillId="15" borderId="22" xfId="0" applyNumberFormat="1" applyFont="1" applyFill="1" applyBorder="1" applyAlignment="1">
      <alignment horizontal="center" vertical="center" wrapText="1"/>
    </xf>
    <xf numFmtId="4" fontId="0" fillId="15" borderId="37" xfId="0" applyNumberFormat="1" applyFill="1" applyBorder="1" applyAlignment="1">
      <alignment horizontal="center"/>
    </xf>
    <xf numFmtId="0" fontId="20" fillId="0" borderId="22" xfId="0" applyFont="1" applyFill="1" applyBorder="1" applyAlignment="1">
      <alignment horizontal="center" vertical="center" wrapText="1"/>
    </xf>
    <xf numFmtId="0" fontId="0" fillId="0" borderId="37" xfId="0" applyFill="1" applyBorder="1" applyAlignment="1">
      <alignment horizontal="center"/>
    </xf>
    <xf numFmtId="0" fontId="29" fillId="0" borderId="23" xfId="0" applyFont="1" applyBorder="1"/>
    <xf numFmtId="22" fontId="26" fillId="0" borderId="0" xfId="0" applyNumberFormat="1" applyFont="1" applyBorder="1" applyAlignment="1">
      <alignment horizontal="left"/>
    </xf>
    <xf numFmtId="22" fontId="19" fillId="14" borderId="0" xfId="0" applyNumberFormat="1" applyFont="1" applyFill="1" applyAlignment="1">
      <alignment horizontal="center" vertical="center" wrapText="1"/>
    </xf>
    <xf numFmtId="9" fontId="16" fillId="0" borderId="36" xfId="2" applyFont="1" applyBorder="1" applyAlignment="1">
      <alignment horizontal="left"/>
    </xf>
    <xf numFmtId="0" fontId="28" fillId="0" borderId="8" xfId="0" applyFont="1" applyBorder="1" applyAlignment="1">
      <alignment horizontal="center"/>
    </xf>
    <xf numFmtId="0" fontId="28" fillId="0" borderId="9" xfId="0" applyFont="1" applyBorder="1" applyAlignment="1">
      <alignment horizontal="center"/>
    </xf>
    <xf numFmtId="0" fontId="28" fillId="0" borderId="18" xfId="0" applyFont="1" applyBorder="1" applyAlignment="1">
      <alignment horizontal="center"/>
    </xf>
    <xf numFmtId="165" fontId="13" fillId="0" borderId="8" xfId="0" applyNumberFormat="1" applyFont="1" applyBorder="1" applyAlignment="1">
      <alignment horizontal="center" vertical="center" wrapText="1"/>
    </xf>
    <xf numFmtId="165" fontId="13" fillId="0" borderId="18" xfId="0" applyNumberFormat="1" applyFont="1" applyBorder="1" applyAlignment="1">
      <alignment horizontal="center" vertical="center" wrapText="1"/>
    </xf>
    <xf numFmtId="0" fontId="2" fillId="0" borderId="10" xfId="0" applyFont="1" applyBorder="1" applyAlignment="1">
      <alignment horizontal="center"/>
    </xf>
    <xf numFmtId="0" fontId="2" fillId="0" borderId="11" xfId="0" applyFont="1" applyBorder="1" applyAlignment="1">
      <alignment horizontal="center"/>
    </xf>
    <xf numFmtId="0" fontId="0" fillId="0" borderId="15" xfId="0" applyBorder="1" applyAlignment="1">
      <alignment horizontal="center"/>
    </xf>
    <xf numFmtId="0" fontId="0" fillId="0" borderId="17"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4" fillId="0" borderId="0" xfId="0" applyFont="1" applyFill="1" applyBorder="1" applyAlignment="1">
      <alignment horizontal="center"/>
    </xf>
    <xf numFmtId="0" fontId="25" fillId="0" borderId="23" xfId="0" applyFont="1" applyBorder="1" applyAlignment="1">
      <alignment horizontal="center"/>
    </xf>
    <xf numFmtId="0" fontId="25" fillId="0" borderId="0" xfId="0" applyFont="1" applyBorder="1" applyAlignment="1">
      <alignment horizontal="center"/>
    </xf>
    <xf numFmtId="0" fontId="25" fillId="0" borderId="33" xfId="0" applyFont="1" applyBorder="1" applyAlignment="1">
      <alignment horizontal="center"/>
    </xf>
    <xf numFmtId="0" fontId="25" fillId="0" borderId="30" xfId="0" applyFont="1" applyBorder="1" applyAlignment="1">
      <alignment horizontal="center"/>
    </xf>
    <xf numFmtId="0" fontId="25" fillId="0" borderId="31" xfId="0" applyFont="1" applyBorder="1" applyAlignment="1">
      <alignment horizontal="center"/>
    </xf>
    <xf numFmtId="0" fontId="25" fillId="0" borderId="32" xfId="0" applyFont="1" applyBorder="1" applyAlignment="1">
      <alignment horizontal="center"/>
    </xf>
    <xf numFmtId="0" fontId="16" fillId="0" borderId="23" xfId="0" applyFont="1" applyBorder="1" applyAlignment="1">
      <alignment horizontal="center"/>
    </xf>
    <xf numFmtId="0" fontId="16" fillId="0" borderId="0" xfId="0" applyFont="1" applyBorder="1" applyAlignment="1">
      <alignment horizontal="center"/>
    </xf>
    <xf numFmtId="0" fontId="16" fillId="0" borderId="33" xfId="0" applyFont="1" applyBorder="1" applyAlignment="1">
      <alignment horizontal="center"/>
    </xf>
    <xf numFmtId="0" fontId="16" fillId="0" borderId="34" xfId="0" applyFont="1" applyBorder="1" applyAlignment="1">
      <alignment horizontal="right"/>
    </xf>
    <xf numFmtId="0" fontId="16" fillId="0" borderId="35" xfId="0" applyFont="1" applyBorder="1" applyAlignment="1">
      <alignment horizontal="right"/>
    </xf>
    <xf numFmtId="0" fontId="0" fillId="4" borderId="37" xfId="0" applyFill="1" applyBorder="1" applyAlignment="1">
      <alignment horizontal="center"/>
    </xf>
    <xf numFmtId="0" fontId="26" fillId="4" borderId="23" xfId="0" applyFont="1" applyFill="1" applyBorder="1" applyAlignment="1">
      <alignment horizontal="center"/>
    </xf>
    <xf numFmtId="10" fontId="30" fillId="0" borderId="0" xfId="0" applyNumberFormat="1" applyFont="1" applyBorder="1" applyAlignment="1">
      <alignment horizontal="left"/>
    </xf>
    <xf numFmtId="0" fontId="30" fillId="0" borderId="0" xfId="0" applyFont="1"/>
  </cellXfs>
  <cellStyles count="4">
    <cellStyle name="Monétaire" xfId="1" builtinId="4"/>
    <cellStyle name="Monétaire 2" xfId="3"/>
    <cellStyle name="Normal" xfId="0" builtinId="0"/>
    <cellStyle name="Pourcentage" xfId="2" builtinId="5"/>
  </cellStyles>
  <dxfs count="1">
    <dxf>
      <font>
        <b/>
        <i val="0"/>
        <color theme="0"/>
      </font>
      <fill>
        <patternFill>
          <bgColor rgb="FFFF0000"/>
        </patternFill>
      </fill>
    </dxf>
  </dxfs>
  <tableStyles count="0" defaultTableStyle="TableStyleMedium2" defaultPivotStyle="PivotStyleLight16"/>
  <colors>
    <mruColors>
      <color rgb="FF00FFFF"/>
      <color rgb="FFCCECFF"/>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Scroll" dx="20" fmlaLink="$B$6" horiz="1" max="10500" min="10000" page="10" val="1001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5</xdr:row>
          <xdr:rowOff>171450</xdr:rowOff>
        </xdr:to>
        <xdr:sp macro="" textlink="">
          <xdr:nvSpPr>
            <xdr:cNvPr id="10241" name="Scroll Bar 1" hidden="1">
              <a:extLst>
                <a:ext uri="{63B3BB69-23CF-44E3-9099-C40C66FF867C}">
                  <a14:compatExt spid="_x0000_s10241"/>
                </a:ext>
              </a:extLst>
            </xdr:cNvPr>
            <xdr:cNvSpPr/>
          </xdr:nvSpPr>
          <xdr:spPr>
            <a:xfrm>
              <a:off x="0" y="0"/>
              <a:ext cx="0" cy="0"/>
            </a:xfrm>
            <a:prstGeom prst="rect">
              <a:avLst/>
            </a:prstGeom>
          </xdr:spPr>
        </xdr:sp>
        <xdr:clientData/>
      </xdr:twoCellAnchor>
    </mc:Choice>
    <mc:Fallback/>
  </mc:AlternateContent>
  <xdr:twoCellAnchor>
    <xdr:from>
      <xdr:col>4</xdr:col>
      <xdr:colOff>504825</xdr:colOff>
      <xdr:row>8</xdr:row>
      <xdr:rowOff>28575</xdr:rowOff>
    </xdr:from>
    <xdr:to>
      <xdr:col>7</xdr:col>
      <xdr:colOff>742950</xdr:colOff>
      <xdr:row>12</xdr:row>
      <xdr:rowOff>133350</xdr:rowOff>
    </xdr:to>
    <xdr:sp macro="" textlink="">
      <xdr:nvSpPr>
        <xdr:cNvPr id="3" name="AutoShape 3"/>
        <xdr:cNvSpPr>
          <a:spLocks noChangeArrowheads="1"/>
        </xdr:cNvSpPr>
      </xdr:nvSpPr>
      <xdr:spPr bwMode="auto">
        <a:xfrm>
          <a:off x="3952875" y="1743075"/>
          <a:ext cx="2371725" cy="866775"/>
        </a:xfrm>
        <a:prstGeom prst="wedgeRoundRectCallout">
          <a:avLst>
            <a:gd name="adj1" fmla="val -65741"/>
            <a:gd name="adj2" fmla="val 34403"/>
            <a:gd name="adj3" fmla="val 16667"/>
          </a:avLst>
        </a:prstGeom>
        <a:solidFill>
          <a:srgbClr xmlns:mc="http://schemas.openxmlformats.org/markup-compatibility/2006" xmlns:a14="http://schemas.microsoft.com/office/drawing/2010/main" val="FF99CC" mc:Ignorable="a14" a14:legacySpreadsheetColorIndex="4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Les formules des colonnes A, B et C et la formule en B20 sont matricielles (</a:t>
          </a:r>
          <a:r>
            <a:rPr lang="fr-FR" sz="1100" b="0" i="0" u="none" strike="noStrike" baseline="0">
              <a:solidFill>
                <a:srgbClr val="FF0000"/>
              </a:solidFill>
              <a:latin typeface="Calibri"/>
              <a:cs typeface="Calibri"/>
            </a:rPr>
            <a:t>Validation avec les 3 touches ctrl+Maj+Entrée</a:t>
          </a:r>
          <a:r>
            <a:rPr lang="fr-FR" sz="1100" b="0" i="0" u="none" strike="noStrike" baseline="0">
              <a:solidFill>
                <a:srgbClr val="000000"/>
              </a:solidFill>
              <a:latin typeface="Calibri"/>
              <a:cs typeface="Calibri"/>
            </a:rPr>
            <a: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ISSE%20&amp;%20STOC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JOURNAL DE CAISSE"/>
      <sheetName val="JOURNAL DE CAISSE CUMUL"/>
      <sheetName val="TABLE"/>
      <sheetName val="STOCK"/>
      <sheetName val="SUIVI CA"/>
      <sheetName val="TICKET DE CAISSE"/>
    </sheetNames>
    <sheetDataSet>
      <sheetData sheetId="0"/>
      <sheetData sheetId="1"/>
      <sheetData sheetId="2"/>
      <sheetData sheetId="3"/>
      <sheetData sheetId="4">
        <row r="1">
          <cell r="J1" t="str">
            <v>ENTREES</v>
          </cell>
          <cell r="V1">
            <v>492</v>
          </cell>
          <cell r="W1" t="str">
            <v>SORTIES</v>
          </cell>
          <cell r="AI1">
            <v>0</v>
          </cell>
        </row>
        <row r="2">
          <cell r="A2" t="str">
            <v>CODE</v>
          </cell>
          <cell r="C2" t="str">
            <v>NOM</v>
          </cell>
          <cell r="D2" t="str">
            <v>DOMAINE</v>
          </cell>
          <cell r="E2" t="str">
            <v>MIL.</v>
          </cell>
          <cell r="F2" t="str">
            <v>COUL.</v>
          </cell>
          <cell r="G2" t="str">
            <v>CONT.</v>
          </cell>
          <cell r="H2" t="str">
            <v>PA HT</v>
          </cell>
          <cell r="I2" t="str">
            <v>CHOIX TVA</v>
          </cell>
          <cell r="J2" t="str">
            <v>JANV</v>
          </cell>
          <cell r="K2" t="str">
            <v>FEVR</v>
          </cell>
          <cell r="L2" t="str">
            <v>MARS</v>
          </cell>
          <cell r="M2" t="str">
            <v>AVRIL</v>
          </cell>
          <cell r="N2" t="str">
            <v>MAI</v>
          </cell>
          <cell r="O2" t="str">
            <v>JUIN</v>
          </cell>
          <cell r="P2" t="str">
            <v>JUILL</v>
          </cell>
          <cell r="Q2" t="str">
            <v>JUILLET</v>
          </cell>
          <cell r="R2" t="str">
            <v>SEPT</v>
          </cell>
          <cell r="S2" t="str">
            <v>OCT</v>
          </cell>
          <cell r="T2" t="str">
            <v>NOV</v>
          </cell>
          <cell r="U2" t="str">
            <v>DEC</v>
          </cell>
          <cell r="V2" t="str">
            <v>TOTAL</v>
          </cell>
          <cell r="W2" t="str">
            <v>JANV</v>
          </cell>
          <cell r="X2" t="str">
            <v>FEVR</v>
          </cell>
          <cell r="Y2" t="str">
            <v>MARS</v>
          </cell>
          <cell r="Z2" t="str">
            <v>AVRIL</v>
          </cell>
          <cell r="AA2" t="str">
            <v>MAI</v>
          </cell>
          <cell r="AB2" t="str">
            <v>JUIN</v>
          </cell>
          <cell r="AC2" t="str">
            <v>JUILL</v>
          </cell>
          <cell r="AD2" t="str">
            <v>JUILLET</v>
          </cell>
          <cell r="AE2" t="str">
            <v>SEPT</v>
          </cell>
          <cell r="AF2" t="str">
            <v>OCT</v>
          </cell>
          <cell r="AG2" t="str">
            <v>NOV</v>
          </cell>
          <cell r="AH2" t="str">
            <v>DEC</v>
          </cell>
          <cell r="AI2" t="str">
            <v>TOTAL</v>
          </cell>
          <cell r="AJ2" t="str">
            <v>ALERTE</v>
          </cell>
        </row>
        <row r="3">
          <cell r="A3" t="str">
            <v>BL0001</v>
          </cell>
          <cell r="B3" t="str">
            <v>BL</v>
          </cell>
          <cell r="C3" t="str">
            <v>L'ESPRIT DE BESSEUIL</v>
          </cell>
          <cell r="D3" t="str">
            <v>CHÂTEAU DE BESSEUIL</v>
          </cell>
          <cell r="E3">
            <v>2010</v>
          </cell>
          <cell r="F3" t="str">
            <v>BLANC</v>
          </cell>
          <cell r="G3" t="str">
            <v>75ML</v>
          </cell>
          <cell r="H3">
            <v>5.5</v>
          </cell>
          <cell r="I3">
            <v>5.5E-2</v>
          </cell>
          <cell r="N3">
            <v>24</v>
          </cell>
          <cell r="V3">
            <v>24</v>
          </cell>
          <cell r="AI3">
            <v>0</v>
          </cell>
          <cell r="AJ3" t="str">
            <v/>
          </cell>
        </row>
        <row r="4">
          <cell r="A4" t="str">
            <v>BL0011</v>
          </cell>
          <cell r="B4" t="str">
            <v>BL</v>
          </cell>
          <cell r="C4" t="str">
            <v>La cuvée du Chat</v>
          </cell>
          <cell r="D4" t="str">
            <v>Domaine XXX</v>
          </cell>
          <cell r="E4">
            <v>2013</v>
          </cell>
          <cell r="F4" t="str">
            <v>BLANC</v>
          </cell>
          <cell r="G4" t="str">
            <v>75ml</v>
          </cell>
          <cell r="H4">
            <v>4</v>
          </cell>
          <cell r="I4">
            <v>5.5E-2</v>
          </cell>
          <cell r="N4">
            <v>6</v>
          </cell>
          <cell r="V4">
            <v>6</v>
          </cell>
          <cell r="AI4">
            <v>0</v>
          </cell>
          <cell r="AJ4" t="str">
            <v/>
          </cell>
        </row>
        <row r="5">
          <cell r="A5" t="str">
            <v>BL0012</v>
          </cell>
          <cell r="B5" t="str">
            <v>BL</v>
          </cell>
          <cell r="C5" t="str">
            <v>Le moine chauve</v>
          </cell>
          <cell r="D5" t="str">
            <v>Dommaine de l'Abbaye</v>
          </cell>
          <cell r="E5">
            <v>2008</v>
          </cell>
          <cell r="F5" t="str">
            <v>BLANC</v>
          </cell>
          <cell r="G5" t="str">
            <v>75ml</v>
          </cell>
          <cell r="H5">
            <v>5</v>
          </cell>
          <cell r="I5">
            <v>5.5E-2</v>
          </cell>
          <cell r="N5">
            <v>6</v>
          </cell>
          <cell r="V5">
            <v>6</v>
          </cell>
          <cell r="AI5">
            <v>0</v>
          </cell>
          <cell r="AJ5" t="str">
            <v/>
          </cell>
        </row>
        <row r="6">
          <cell r="A6" t="str">
            <v>BL0002</v>
          </cell>
          <cell r="B6" t="str">
            <v>BL</v>
          </cell>
          <cell r="C6" t="str">
            <v>La cuvée 123</v>
          </cell>
          <cell r="D6" t="str">
            <v xml:space="preserve">Château Barbanau </v>
          </cell>
          <cell r="E6">
            <v>2010</v>
          </cell>
          <cell r="F6" t="str">
            <v>BLANC</v>
          </cell>
          <cell r="G6" t="str">
            <v>75ML</v>
          </cell>
          <cell r="H6">
            <v>3.75</v>
          </cell>
          <cell r="I6">
            <v>5.5E-2</v>
          </cell>
          <cell r="N6">
            <v>12</v>
          </cell>
          <cell r="V6">
            <v>12</v>
          </cell>
          <cell r="AI6">
            <v>0</v>
          </cell>
          <cell r="AJ6" t="str">
            <v/>
          </cell>
        </row>
        <row r="7">
          <cell r="A7" t="str">
            <v>BL0003</v>
          </cell>
          <cell r="B7" t="str">
            <v>BL</v>
          </cell>
          <cell r="C7" t="str">
            <v>La cuvée bbb</v>
          </cell>
          <cell r="D7" t="str">
            <v xml:space="preserve">Château Barbeyrolles </v>
          </cell>
          <cell r="E7">
            <v>2009</v>
          </cell>
          <cell r="F7" t="str">
            <v>BLANC</v>
          </cell>
          <cell r="G7" t="str">
            <v>75ML</v>
          </cell>
          <cell r="H7">
            <v>3.5</v>
          </cell>
          <cell r="I7">
            <v>5.5E-2</v>
          </cell>
          <cell r="N7">
            <v>12</v>
          </cell>
          <cell r="V7">
            <v>12</v>
          </cell>
          <cell r="AI7">
            <v>0</v>
          </cell>
          <cell r="AJ7" t="str">
            <v/>
          </cell>
        </row>
        <row r="8">
          <cell r="A8" t="str">
            <v>BL0004</v>
          </cell>
          <cell r="B8" t="str">
            <v>BL</v>
          </cell>
          <cell r="C8" t="str">
            <v>La cuvée ddd</v>
          </cell>
          <cell r="D8" t="str">
            <v xml:space="preserve">Château Carpe Diem </v>
          </cell>
          <cell r="E8">
            <v>2009</v>
          </cell>
          <cell r="F8" t="str">
            <v>BLANC</v>
          </cell>
          <cell r="G8" t="str">
            <v>75ML</v>
          </cell>
          <cell r="H8">
            <v>5</v>
          </cell>
          <cell r="I8">
            <v>5.5E-2</v>
          </cell>
          <cell r="N8">
            <v>12</v>
          </cell>
          <cell r="V8">
            <v>12</v>
          </cell>
          <cell r="AI8">
            <v>0</v>
          </cell>
          <cell r="AJ8" t="str">
            <v/>
          </cell>
        </row>
        <row r="9">
          <cell r="A9" t="str">
            <v>BL0005</v>
          </cell>
          <cell r="B9" t="str">
            <v>BL</v>
          </cell>
          <cell r="C9" t="str">
            <v>La cuvée eee</v>
          </cell>
          <cell r="D9" t="str">
            <v xml:space="preserve">Château Commanderie de Peyrassol </v>
          </cell>
          <cell r="E9">
            <v>2009</v>
          </cell>
          <cell r="F9" t="str">
            <v>BLANC</v>
          </cell>
          <cell r="G9" t="str">
            <v>75ML</v>
          </cell>
          <cell r="H9">
            <v>5</v>
          </cell>
          <cell r="I9">
            <v>5.5E-2</v>
          </cell>
          <cell r="N9">
            <v>12</v>
          </cell>
          <cell r="V9">
            <v>12</v>
          </cell>
          <cell r="AI9">
            <v>0</v>
          </cell>
          <cell r="AJ9" t="str">
            <v/>
          </cell>
        </row>
        <row r="10">
          <cell r="A10" t="str">
            <v>BL0006</v>
          </cell>
          <cell r="B10" t="str">
            <v>BL</v>
          </cell>
          <cell r="C10" t="str">
            <v>La cuvée fff</v>
          </cell>
          <cell r="D10" t="str">
            <v xml:space="preserve">Château Coussin </v>
          </cell>
          <cell r="E10">
            <v>2013</v>
          </cell>
          <cell r="F10" t="str">
            <v>BLANC</v>
          </cell>
          <cell r="G10" t="str">
            <v>75ML</v>
          </cell>
          <cell r="H10">
            <v>5</v>
          </cell>
          <cell r="I10">
            <v>5.5E-2</v>
          </cell>
          <cell r="N10">
            <v>12</v>
          </cell>
          <cell r="V10">
            <v>12</v>
          </cell>
          <cell r="AI10">
            <v>0</v>
          </cell>
          <cell r="AJ10" t="str">
            <v/>
          </cell>
        </row>
        <row r="11">
          <cell r="A11" t="str">
            <v>BL0007</v>
          </cell>
          <cell r="B11" t="str">
            <v>BL</v>
          </cell>
          <cell r="C11" t="str">
            <v>La cuvée ggg</v>
          </cell>
          <cell r="D11" t="str">
            <v xml:space="preserve">Château d'Esclans </v>
          </cell>
          <cell r="E11">
            <v>2013</v>
          </cell>
          <cell r="F11" t="str">
            <v>BLANC</v>
          </cell>
          <cell r="G11" t="str">
            <v>75ML</v>
          </cell>
          <cell r="H11">
            <v>8.9</v>
          </cell>
          <cell r="I11">
            <v>5.5E-2</v>
          </cell>
          <cell r="N11">
            <v>12</v>
          </cell>
          <cell r="V11">
            <v>12</v>
          </cell>
          <cell r="AI11">
            <v>0</v>
          </cell>
          <cell r="AJ11" t="str">
            <v/>
          </cell>
        </row>
        <row r="12">
          <cell r="A12" t="str">
            <v>BL0008</v>
          </cell>
          <cell r="B12" t="str">
            <v>BL</v>
          </cell>
          <cell r="C12" t="str">
            <v>La cuvée hhh</v>
          </cell>
          <cell r="D12" t="str">
            <v xml:space="preserve">Château de la Jeannette </v>
          </cell>
          <cell r="E12">
            <v>2013</v>
          </cell>
          <cell r="F12" t="str">
            <v>BLANC</v>
          </cell>
          <cell r="G12" t="str">
            <v>75ML</v>
          </cell>
          <cell r="H12">
            <v>7.5</v>
          </cell>
          <cell r="I12">
            <v>5.5E-2</v>
          </cell>
          <cell r="N12">
            <v>12</v>
          </cell>
          <cell r="V12">
            <v>12</v>
          </cell>
          <cell r="AI12">
            <v>0</v>
          </cell>
          <cell r="AJ12" t="str">
            <v/>
          </cell>
        </row>
        <row r="13">
          <cell r="A13" t="str">
            <v>BL0009</v>
          </cell>
          <cell r="B13" t="str">
            <v>BL</v>
          </cell>
          <cell r="C13" t="str">
            <v>La cuvée iii</v>
          </cell>
          <cell r="D13" t="str">
            <v xml:space="preserve">Château de Roquefort </v>
          </cell>
          <cell r="E13">
            <v>2009</v>
          </cell>
          <cell r="F13" t="str">
            <v>BLANC</v>
          </cell>
          <cell r="G13" t="str">
            <v>75ML</v>
          </cell>
          <cell r="H13">
            <v>3.75</v>
          </cell>
          <cell r="I13">
            <v>5.5E-2</v>
          </cell>
          <cell r="N13">
            <v>6</v>
          </cell>
          <cell r="V13">
            <v>6</v>
          </cell>
          <cell r="AI13">
            <v>0</v>
          </cell>
          <cell r="AJ13" t="str">
            <v/>
          </cell>
        </row>
        <row r="14">
          <cell r="A14" t="str">
            <v>BL0010</v>
          </cell>
          <cell r="B14" t="str">
            <v>BL</v>
          </cell>
          <cell r="C14" t="str">
            <v>La cuvée jjj</v>
          </cell>
          <cell r="D14" t="str">
            <v xml:space="preserve">Château de Selle </v>
          </cell>
          <cell r="E14">
            <v>2010</v>
          </cell>
          <cell r="F14" t="str">
            <v>BLANC</v>
          </cell>
          <cell r="G14" t="str">
            <v>75ML</v>
          </cell>
          <cell r="H14">
            <v>3.35</v>
          </cell>
          <cell r="I14">
            <v>5.5E-2</v>
          </cell>
          <cell r="N14">
            <v>12</v>
          </cell>
          <cell r="V14">
            <v>12</v>
          </cell>
          <cell r="AI14">
            <v>0</v>
          </cell>
          <cell r="AJ14" t="str">
            <v/>
          </cell>
        </row>
        <row r="15">
          <cell r="A15" t="str">
            <v>RG0001</v>
          </cell>
          <cell r="B15" t="str">
            <v>RG</v>
          </cell>
          <cell r="C15" t="str">
            <v>La cuvée www</v>
          </cell>
          <cell r="D15" t="str">
            <v xml:space="preserve">Château Miraval </v>
          </cell>
          <cell r="E15">
            <v>2013</v>
          </cell>
          <cell r="F15" t="str">
            <v>ROUGE</v>
          </cell>
          <cell r="G15" t="str">
            <v>75ML</v>
          </cell>
          <cell r="H15">
            <v>5</v>
          </cell>
          <cell r="I15">
            <v>5.5E-2</v>
          </cell>
          <cell r="N15">
            <v>24</v>
          </cell>
          <cell r="V15">
            <v>24</v>
          </cell>
          <cell r="AI15">
            <v>0</v>
          </cell>
          <cell r="AJ15" t="str">
            <v/>
          </cell>
        </row>
        <row r="16">
          <cell r="A16" t="str">
            <v>RG0002</v>
          </cell>
          <cell r="B16" t="str">
            <v>RG</v>
          </cell>
          <cell r="C16" t="str">
            <v>La cuvée yyy</v>
          </cell>
          <cell r="D16" t="str">
            <v xml:space="preserve">Château Pas du Cerf </v>
          </cell>
          <cell r="E16">
            <v>2013</v>
          </cell>
          <cell r="F16" t="str">
            <v>ROUGE</v>
          </cell>
          <cell r="G16" t="str">
            <v>75ML</v>
          </cell>
          <cell r="H16">
            <v>8.9</v>
          </cell>
          <cell r="I16">
            <v>5.5E-2</v>
          </cell>
          <cell r="N16">
            <v>24</v>
          </cell>
          <cell r="V16">
            <v>24</v>
          </cell>
          <cell r="AI16">
            <v>0</v>
          </cell>
          <cell r="AJ16" t="str">
            <v/>
          </cell>
        </row>
        <row r="17">
          <cell r="A17" t="str">
            <v>RG0003</v>
          </cell>
          <cell r="B17" t="str">
            <v>RG</v>
          </cell>
          <cell r="C17" t="str">
            <v>La cuvée zzz</v>
          </cell>
          <cell r="D17" t="str">
            <v xml:space="preserve">Château Roubine </v>
          </cell>
          <cell r="E17">
            <v>2013</v>
          </cell>
          <cell r="F17" t="str">
            <v>ROUGE</v>
          </cell>
          <cell r="G17" t="str">
            <v>75ML</v>
          </cell>
          <cell r="H17">
            <v>7.5</v>
          </cell>
          <cell r="I17">
            <v>5.5E-2</v>
          </cell>
          <cell r="N17">
            <v>12</v>
          </cell>
          <cell r="V17">
            <v>12</v>
          </cell>
          <cell r="AI17">
            <v>0</v>
          </cell>
          <cell r="AJ17" t="str">
            <v/>
          </cell>
        </row>
        <row r="18">
          <cell r="A18" t="str">
            <v>RG0004</v>
          </cell>
          <cell r="B18" t="str">
            <v>RG</v>
          </cell>
          <cell r="C18" t="str">
            <v>La cuvée abc</v>
          </cell>
          <cell r="D18" t="str">
            <v xml:space="preserve">Château Saint-Maur </v>
          </cell>
          <cell r="E18">
            <v>2013</v>
          </cell>
          <cell r="F18" t="str">
            <v>ROUGE</v>
          </cell>
          <cell r="G18" t="str">
            <v>75ML</v>
          </cell>
          <cell r="H18">
            <v>3.75</v>
          </cell>
          <cell r="I18">
            <v>5.5E-2</v>
          </cell>
          <cell r="N18">
            <v>12</v>
          </cell>
          <cell r="V18">
            <v>12</v>
          </cell>
          <cell r="AI18">
            <v>0</v>
          </cell>
          <cell r="AJ18" t="str">
            <v/>
          </cell>
        </row>
        <row r="19">
          <cell r="A19" t="str">
            <v>RG0005</v>
          </cell>
          <cell r="B19" t="str">
            <v>RG</v>
          </cell>
          <cell r="C19" t="str">
            <v>La cuvée def</v>
          </cell>
          <cell r="D19" t="str">
            <v xml:space="preserve">Château Sainte Roseline </v>
          </cell>
          <cell r="E19">
            <v>2013</v>
          </cell>
          <cell r="F19" t="str">
            <v>ROUGE</v>
          </cell>
          <cell r="G19" t="str">
            <v>75ML</v>
          </cell>
          <cell r="H19">
            <v>3.35</v>
          </cell>
          <cell r="I19">
            <v>5.5E-2</v>
          </cell>
          <cell r="N19">
            <v>12</v>
          </cell>
          <cell r="V19">
            <v>12</v>
          </cell>
          <cell r="AI19">
            <v>0</v>
          </cell>
          <cell r="AJ19" t="str">
            <v/>
          </cell>
        </row>
        <row r="20">
          <cell r="A20" t="str">
            <v>RG0006</v>
          </cell>
          <cell r="B20" t="str">
            <v>RG</v>
          </cell>
          <cell r="C20" t="str">
            <v>La cuvée ghi</v>
          </cell>
          <cell r="D20" t="str">
            <v xml:space="preserve">Château Sainte-Marguerite </v>
          </cell>
          <cell r="E20">
            <v>2013</v>
          </cell>
          <cell r="F20" t="str">
            <v>ROUGE</v>
          </cell>
          <cell r="G20" t="str">
            <v>75ML</v>
          </cell>
          <cell r="H20">
            <v>9.5</v>
          </cell>
          <cell r="I20">
            <v>5.5E-2</v>
          </cell>
          <cell r="N20">
            <v>12</v>
          </cell>
          <cell r="V20">
            <v>12</v>
          </cell>
          <cell r="AI20">
            <v>0</v>
          </cell>
          <cell r="AJ20" t="str">
            <v/>
          </cell>
        </row>
        <row r="21">
          <cell r="A21" t="str">
            <v>RG0007</v>
          </cell>
          <cell r="B21" t="str">
            <v>RG</v>
          </cell>
          <cell r="C21" t="str">
            <v>La cuvée jkl</v>
          </cell>
          <cell r="D21" t="str">
            <v xml:space="preserve">Clos Cibonne </v>
          </cell>
          <cell r="E21">
            <v>2010</v>
          </cell>
          <cell r="F21" t="str">
            <v>ROUGE</v>
          </cell>
          <cell r="G21" t="str">
            <v>75ML</v>
          </cell>
          <cell r="H21">
            <v>8.5</v>
          </cell>
          <cell r="I21">
            <v>5.5E-2</v>
          </cell>
          <cell r="N21">
            <v>12</v>
          </cell>
          <cell r="V21">
            <v>12</v>
          </cell>
          <cell r="AI21">
            <v>0</v>
          </cell>
          <cell r="AJ21" t="str">
            <v/>
          </cell>
        </row>
        <row r="22">
          <cell r="A22" t="str">
            <v>RG0008</v>
          </cell>
          <cell r="B22" t="str">
            <v>RG</v>
          </cell>
          <cell r="C22" t="str">
            <v>La cuvée mno</v>
          </cell>
          <cell r="D22" t="str">
            <v xml:space="preserve">Clos Mireille </v>
          </cell>
          <cell r="E22">
            <v>2010</v>
          </cell>
          <cell r="F22" t="str">
            <v>ROUGE</v>
          </cell>
          <cell r="G22" t="str">
            <v>75ML</v>
          </cell>
          <cell r="H22">
            <v>5.5</v>
          </cell>
          <cell r="I22">
            <v>5.5E-2</v>
          </cell>
          <cell r="N22">
            <v>12</v>
          </cell>
          <cell r="V22">
            <v>12</v>
          </cell>
          <cell r="AI22">
            <v>0</v>
          </cell>
          <cell r="AJ22" t="str">
            <v/>
          </cell>
        </row>
        <row r="23">
          <cell r="A23" t="str">
            <v>RG0009</v>
          </cell>
          <cell r="B23" t="str">
            <v>RG</v>
          </cell>
          <cell r="C23" t="str">
            <v>La cuvée kkk</v>
          </cell>
          <cell r="D23" t="str">
            <v xml:space="preserve">Château des Demoiselles </v>
          </cell>
          <cell r="E23">
            <v>2009</v>
          </cell>
          <cell r="F23" t="str">
            <v>ROUGE</v>
          </cell>
          <cell r="G23" t="str">
            <v>75ML</v>
          </cell>
          <cell r="H23">
            <v>9.5</v>
          </cell>
          <cell r="I23">
            <v>5.5E-2</v>
          </cell>
          <cell r="N23">
            <v>24</v>
          </cell>
          <cell r="V23">
            <v>24</v>
          </cell>
          <cell r="AI23">
            <v>0</v>
          </cell>
          <cell r="AJ23" t="str">
            <v/>
          </cell>
        </row>
        <row r="24">
          <cell r="A24" t="str">
            <v>RG0010</v>
          </cell>
          <cell r="B24" t="str">
            <v>RG</v>
          </cell>
          <cell r="C24" t="str">
            <v>La cuvée lll</v>
          </cell>
          <cell r="D24" t="str">
            <v xml:space="preserve">Château des Sarrins </v>
          </cell>
          <cell r="E24">
            <v>2009</v>
          </cell>
          <cell r="F24" t="str">
            <v>ROUGE</v>
          </cell>
          <cell r="G24" t="str">
            <v>75ML</v>
          </cell>
          <cell r="H24">
            <v>8.5</v>
          </cell>
          <cell r="I24">
            <v>5.5E-2</v>
          </cell>
          <cell r="N24">
            <v>24</v>
          </cell>
          <cell r="V24">
            <v>24</v>
          </cell>
          <cell r="AI24">
            <v>0</v>
          </cell>
          <cell r="AJ24" t="str">
            <v/>
          </cell>
        </row>
        <row r="25">
          <cell r="A25" t="str">
            <v>RS0001</v>
          </cell>
          <cell r="B25" t="str">
            <v>RS</v>
          </cell>
          <cell r="C25" t="str">
            <v>La cuvée mmm</v>
          </cell>
          <cell r="D25" t="str">
            <v xml:space="preserve">Château Hermitage Saint Martin </v>
          </cell>
          <cell r="E25">
            <v>2009</v>
          </cell>
          <cell r="F25" t="str">
            <v>ROSE</v>
          </cell>
          <cell r="G25" t="str">
            <v>75ML</v>
          </cell>
          <cell r="H25">
            <v>5.5</v>
          </cell>
          <cell r="I25">
            <v>5.5E-2</v>
          </cell>
          <cell r="N25">
            <v>24</v>
          </cell>
          <cell r="V25">
            <v>24</v>
          </cell>
          <cell r="AI25">
            <v>0</v>
          </cell>
          <cell r="AJ25" t="str">
            <v/>
          </cell>
        </row>
        <row r="26">
          <cell r="A26" t="str">
            <v>RS0002</v>
          </cell>
          <cell r="B26" t="str">
            <v>RS</v>
          </cell>
          <cell r="C26" t="str">
            <v>La cuvée nnn</v>
          </cell>
          <cell r="D26" t="str">
            <v xml:space="preserve">Château L'Afrique </v>
          </cell>
          <cell r="E26">
            <v>2008</v>
          </cell>
          <cell r="F26" t="str">
            <v>ROSE</v>
          </cell>
          <cell r="G26" t="str">
            <v>75ML</v>
          </cell>
          <cell r="H26">
            <v>6.25</v>
          </cell>
          <cell r="I26">
            <v>5.5E-2</v>
          </cell>
          <cell r="N26">
            <v>12</v>
          </cell>
          <cell r="V26">
            <v>12</v>
          </cell>
          <cell r="AI26">
            <v>0</v>
          </cell>
          <cell r="AJ26" t="str">
            <v/>
          </cell>
        </row>
        <row r="27">
          <cell r="A27" t="str">
            <v>RS0003</v>
          </cell>
          <cell r="B27" t="str">
            <v>RS</v>
          </cell>
          <cell r="C27" t="str">
            <v>La cuvée ooo</v>
          </cell>
          <cell r="D27" t="str">
            <v xml:space="preserve">Château La Font du Broc </v>
          </cell>
          <cell r="E27">
            <v>2010</v>
          </cell>
          <cell r="F27" t="str">
            <v>ROSE</v>
          </cell>
          <cell r="G27" t="str">
            <v>75ML</v>
          </cell>
          <cell r="H27">
            <v>7.2</v>
          </cell>
          <cell r="I27">
            <v>5.5E-2</v>
          </cell>
          <cell r="N27">
            <v>12</v>
          </cell>
          <cell r="V27">
            <v>12</v>
          </cell>
          <cell r="AI27">
            <v>0</v>
          </cell>
          <cell r="AJ27" t="str">
            <v/>
          </cell>
        </row>
        <row r="28">
          <cell r="A28" t="str">
            <v>RS0004</v>
          </cell>
          <cell r="B28" t="str">
            <v>RS</v>
          </cell>
          <cell r="C28" t="str">
            <v>La cuvée ppp</v>
          </cell>
          <cell r="D28" t="str">
            <v xml:space="preserve">Château La Tour de l'Evêque </v>
          </cell>
          <cell r="E28">
            <v>2010</v>
          </cell>
          <cell r="F28" t="str">
            <v>ROSE</v>
          </cell>
          <cell r="G28" t="str">
            <v>75ML</v>
          </cell>
          <cell r="H28">
            <v>4.45</v>
          </cell>
          <cell r="I28">
            <v>5.5E-2</v>
          </cell>
          <cell r="N28">
            <v>12</v>
          </cell>
          <cell r="V28">
            <v>12</v>
          </cell>
          <cell r="AI28">
            <v>0</v>
          </cell>
          <cell r="AJ28" t="str">
            <v/>
          </cell>
        </row>
        <row r="29">
          <cell r="A29" t="str">
            <v>RS0005</v>
          </cell>
          <cell r="B29" t="str">
            <v>RS</v>
          </cell>
          <cell r="C29" t="str">
            <v>La cuvée qqq</v>
          </cell>
          <cell r="D29" t="str">
            <v xml:space="preserve">Château Landué </v>
          </cell>
          <cell r="E29">
            <v>2010</v>
          </cell>
          <cell r="F29" t="str">
            <v>ROSE</v>
          </cell>
          <cell r="G29" t="str">
            <v>75ML</v>
          </cell>
          <cell r="H29">
            <v>4.3499999999999996</v>
          </cell>
          <cell r="I29">
            <v>5.5E-2</v>
          </cell>
          <cell r="N29">
            <v>12</v>
          </cell>
          <cell r="V29">
            <v>12</v>
          </cell>
          <cell r="AI29">
            <v>0</v>
          </cell>
          <cell r="AJ29" t="str">
            <v/>
          </cell>
        </row>
        <row r="30">
          <cell r="A30" t="str">
            <v>RS0006</v>
          </cell>
          <cell r="B30" t="str">
            <v>RS</v>
          </cell>
          <cell r="C30" t="str">
            <v>La cuvée xxx</v>
          </cell>
          <cell r="D30" t="str">
            <v xml:space="preserve">Château Léoube </v>
          </cell>
          <cell r="E30">
            <v>2010</v>
          </cell>
          <cell r="F30" t="str">
            <v>ROSE</v>
          </cell>
          <cell r="G30" t="str">
            <v>75ML</v>
          </cell>
          <cell r="H30">
            <v>9</v>
          </cell>
          <cell r="I30">
            <v>5.5E-2</v>
          </cell>
          <cell r="N30">
            <v>12</v>
          </cell>
          <cell r="V30">
            <v>12</v>
          </cell>
          <cell r="AI30">
            <v>0</v>
          </cell>
          <cell r="AJ30" t="str">
            <v/>
          </cell>
        </row>
        <row r="31">
          <cell r="A31" t="str">
            <v>RS0007</v>
          </cell>
          <cell r="B31" t="str">
            <v>RS</v>
          </cell>
          <cell r="C31" t="str">
            <v>La cuvée rrr</v>
          </cell>
          <cell r="D31" t="str">
            <v xml:space="preserve">Château Les Crostes </v>
          </cell>
          <cell r="E31">
            <v>2008</v>
          </cell>
          <cell r="F31" t="str">
            <v>ROSE</v>
          </cell>
          <cell r="G31" t="str">
            <v>75ML</v>
          </cell>
          <cell r="H31">
            <v>12</v>
          </cell>
          <cell r="I31">
            <v>5.5E-2</v>
          </cell>
          <cell r="N31">
            <v>6</v>
          </cell>
          <cell r="V31">
            <v>6</v>
          </cell>
          <cell r="AI31">
            <v>0</v>
          </cell>
          <cell r="AJ31" t="str">
            <v/>
          </cell>
        </row>
        <row r="32">
          <cell r="A32" t="str">
            <v>RS0008</v>
          </cell>
          <cell r="B32" t="str">
            <v>RS</v>
          </cell>
          <cell r="C32" t="str">
            <v>La cuvée sss</v>
          </cell>
          <cell r="D32" t="str">
            <v xml:space="preserve">Château Les Valentines </v>
          </cell>
          <cell r="E32">
            <v>2007</v>
          </cell>
          <cell r="F32" t="str">
            <v>ROSE</v>
          </cell>
          <cell r="G32" t="str">
            <v>75ML</v>
          </cell>
          <cell r="H32">
            <v>5.5</v>
          </cell>
          <cell r="I32">
            <v>5.5E-2</v>
          </cell>
          <cell r="N32">
            <v>6</v>
          </cell>
          <cell r="V32">
            <v>6</v>
          </cell>
          <cell r="AI32">
            <v>0</v>
          </cell>
          <cell r="AJ32" t="str">
            <v/>
          </cell>
        </row>
        <row r="33">
          <cell r="A33" t="str">
            <v>RS0009</v>
          </cell>
          <cell r="B33" t="str">
            <v>RS</v>
          </cell>
          <cell r="C33" t="str">
            <v>La cuvée ttt</v>
          </cell>
          <cell r="D33" t="str">
            <v xml:space="preserve">Château Malherbe </v>
          </cell>
          <cell r="E33">
            <v>2009</v>
          </cell>
          <cell r="F33" t="str">
            <v>ROSE</v>
          </cell>
          <cell r="G33" t="str">
            <v>75ML</v>
          </cell>
          <cell r="H33">
            <v>3.75</v>
          </cell>
          <cell r="I33">
            <v>5.5E-2</v>
          </cell>
          <cell r="N33">
            <v>12</v>
          </cell>
          <cell r="V33">
            <v>12</v>
          </cell>
          <cell r="AI33">
            <v>0</v>
          </cell>
          <cell r="AJ33" t="str">
            <v/>
          </cell>
        </row>
        <row r="34">
          <cell r="A34" t="str">
            <v>RS0010</v>
          </cell>
          <cell r="B34" t="str">
            <v>RS</v>
          </cell>
          <cell r="C34" t="str">
            <v>La cuvée uuu</v>
          </cell>
          <cell r="D34" t="str">
            <v xml:space="preserve">Château Matheron </v>
          </cell>
          <cell r="E34">
            <v>2009</v>
          </cell>
          <cell r="F34" t="str">
            <v>ROSE</v>
          </cell>
          <cell r="G34" t="str">
            <v>75ML</v>
          </cell>
          <cell r="H34">
            <v>3.5</v>
          </cell>
          <cell r="I34">
            <v>5.5E-2</v>
          </cell>
          <cell r="N34">
            <v>12</v>
          </cell>
          <cell r="V34">
            <v>12</v>
          </cell>
          <cell r="AI34">
            <v>0</v>
          </cell>
          <cell r="AJ34" t="str">
            <v/>
          </cell>
        </row>
        <row r="35">
          <cell r="A35" t="str">
            <v>RS0011</v>
          </cell>
          <cell r="B35" t="str">
            <v>RS</v>
          </cell>
          <cell r="C35" t="str">
            <v>La cuvée ccc</v>
          </cell>
          <cell r="D35" t="str">
            <v xml:space="preserve">Château Maupague </v>
          </cell>
          <cell r="E35">
            <v>2009</v>
          </cell>
          <cell r="F35" t="str">
            <v>ROSE</v>
          </cell>
          <cell r="G35" t="str">
            <v>75ML</v>
          </cell>
          <cell r="H35">
            <v>5</v>
          </cell>
          <cell r="I35">
            <v>5.5E-2</v>
          </cell>
          <cell r="N35">
            <v>12</v>
          </cell>
          <cell r="V35">
            <v>12</v>
          </cell>
          <cell r="AI35">
            <v>0</v>
          </cell>
          <cell r="AJ35" t="str">
            <v/>
          </cell>
        </row>
        <row r="36">
          <cell r="A36" t="str">
            <v>RS0012</v>
          </cell>
          <cell r="B36" t="str">
            <v>RS</v>
          </cell>
          <cell r="C36" t="str">
            <v>La cuvée vvv</v>
          </cell>
          <cell r="D36" t="str">
            <v xml:space="preserve">Château Minuty </v>
          </cell>
          <cell r="E36">
            <v>2013</v>
          </cell>
          <cell r="F36" t="str">
            <v>ROSE</v>
          </cell>
          <cell r="G36" t="str">
            <v>75ML</v>
          </cell>
          <cell r="H36">
            <v>5</v>
          </cell>
          <cell r="I36">
            <v>5.5E-2</v>
          </cell>
          <cell r="N36">
            <v>24</v>
          </cell>
          <cell r="V36">
            <v>24</v>
          </cell>
          <cell r="AI36">
            <v>0</v>
          </cell>
          <cell r="AJ36" t="str">
            <v/>
          </cell>
        </row>
        <row r="37">
          <cell r="A37" t="str">
            <v>RG0011</v>
          </cell>
          <cell r="B37" t="str">
            <v>RG</v>
          </cell>
          <cell r="C37" t="str">
            <v>La Prestigieuse</v>
          </cell>
          <cell r="D37" t="str">
            <v xml:space="preserve">Domaine des Dentelles </v>
          </cell>
          <cell r="E37">
            <v>2013</v>
          </cell>
          <cell r="F37" t="str">
            <v>ROUGE</v>
          </cell>
          <cell r="G37" t="str">
            <v>75ML</v>
          </cell>
          <cell r="H37">
            <v>7.2</v>
          </cell>
          <cell r="I37">
            <v>5.5E-2</v>
          </cell>
          <cell r="N37">
            <v>12</v>
          </cell>
          <cell r="V37">
            <v>12</v>
          </cell>
          <cell r="AI37">
            <v>0</v>
          </cell>
          <cell r="AJ37" t="str">
            <v/>
          </cell>
        </row>
        <row r="38">
          <cell r="A38" t="str">
            <v>BL0011</v>
          </cell>
          <cell r="B38" t="str">
            <v>BL</v>
          </cell>
          <cell r="C38" t="str">
            <v>La grosse Bertha</v>
          </cell>
          <cell r="D38" t="str">
            <v>Dommaine les voisins</v>
          </cell>
          <cell r="E38">
            <v>2008</v>
          </cell>
          <cell r="F38" t="str">
            <v>BLANC</v>
          </cell>
          <cell r="G38" t="str">
            <v>75ML</v>
          </cell>
          <cell r="H38">
            <v>5.5</v>
          </cell>
          <cell r="I38">
            <v>5.5E-2</v>
          </cell>
          <cell r="N38">
            <v>18</v>
          </cell>
          <cell r="V38">
            <v>18</v>
          </cell>
          <cell r="AI38">
            <v>0</v>
          </cell>
          <cell r="AJ38" t="str">
            <v/>
          </cell>
        </row>
        <row r="39">
          <cell r="B39" t="str">
            <v/>
          </cell>
          <cell r="F39" t="str">
            <v/>
          </cell>
          <cell r="V39">
            <v>0</v>
          </cell>
          <cell r="AI39">
            <v>0</v>
          </cell>
          <cell r="AJ39" t="str">
            <v/>
          </cell>
        </row>
        <row r="40">
          <cell r="B40" t="str">
            <v/>
          </cell>
          <cell r="F40" t="str">
            <v/>
          </cell>
          <cell r="V40">
            <v>0</v>
          </cell>
          <cell r="AI40">
            <v>0</v>
          </cell>
          <cell r="AJ40" t="str">
            <v/>
          </cell>
        </row>
        <row r="41">
          <cell r="B41" t="str">
            <v/>
          </cell>
          <cell r="F41" t="str">
            <v/>
          </cell>
          <cell r="V41">
            <v>0</v>
          </cell>
          <cell r="AI41">
            <v>0</v>
          </cell>
          <cell r="AJ41" t="str">
            <v/>
          </cell>
        </row>
        <row r="42">
          <cell r="B42" t="str">
            <v/>
          </cell>
          <cell r="F42" t="str">
            <v/>
          </cell>
          <cell r="V42">
            <v>0</v>
          </cell>
          <cell r="AI42">
            <v>0</v>
          </cell>
          <cell r="AJ42" t="str">
            <v/>
          </cell>
        </row>
        <row r="43">
          <cell r="B43" t="str">
            <v/>
          </cell>
          <cell r="F43" t="str">
            <v/>
          </cell>
          <cell r="V43">
            <v>0</v>
          </cell>
          <cell r="AI43">
            <v>0</v>
          </cell>
          <cell r="AJ43" t="str">
            <v/>
          </cell>
        </row>
        <row r="44">
          <cell r="B44" t="str">
            <v/>
          </cell>
          <cell r="F44" t="str">
            <v/>
          </cell>
          <cell r="V44">
            <v>0</v>
          </cell>
          <cell r="AI44">
            <v>0</v>
          </cell>
          <cell r="AJ44" t="str">
            <v/>
          </cell>
        </row>
        <row r="45">
          <cell r="B45" t="str">
            <v/>
          </cell>
          <cell r="F45" t="str">
            <v/>
          </cell>
          <cell r="V45">
            <v>0</v>
          </cell>
          <cell r="AI45">
            <v>0</v>
          </cell>
          <cell r="AJ45" t="str">
            <v/>
          </cell>
        </row>
        <row r="46">
          <cell r="B46" t="str">
            <v/>
          </cell>
          <cell r="F46" t="str">
            <v/>
          </cell>
          <cell r="V46">
            <v>0</v>
          </cell>
          <cell r="AI46">
            <v>0</v>
          </cell>
          <cell r="AJ46" t="str">
            <v/>
          </cell>
        </row>
        <row r="47">
          <cell r="B47" t="str">
            <v/>
          </cell>
          <cell r="F47" t="str">
            <v/>
          </cell>
          <cell r="V47">
            <v>0</v>
          </cell>
          <cell r="AI47">
            <v>0</v>
          </cell>
          <cell r="AJ47" t="str">
            <v/>
          </cell>
        </row>
        <row r="48">
          <cell r="B48" t="str">
            <v/>
          </cell>
          <cell r="F48" t="str">
            <v/>
          </cell>
          <cell r="V48">
            <v>0</v>
          </cell>
          <cell r="AI48">
            <v>0</v>
          </cell>
          <cell r="AJ48" t="str">
            <v/>
          </cell>
        </row>
        <row r="49">
          <cell r="B49" t="str">
            <v/>
          </cell>
          <cell r="F49" t="str">
            <v/>
          </cell>
          <cell r="V49">
            <v>0</v>
          </cell>
          <cell r="AI49">
            <v>0</v>
          </cell>
          <cell r="AJ49" t="str">
            <v/>
          </cell>
        </row>
        <row r="50">
          <cell r="B50" t="str">
            <v/>
          </cell>
          <cell r="F50" t="str">
            <v/>
          </cell>
          <cell r="V50">
            <v>0</v>
          </cell>
          <cell r="AI50">
            <v>0</v>
          </cell>
          <cell r="AJ50" t="str">
            <v/>
          </cell>
        </row>
        <row r="51">
          <cell r="B51" t="str">
            <v/>
          </cell>
          <cell r="F51" t="str">
            <v/>
          </cell>
          <cell r="V51">
            <v>0</v>
          </cell>
          <cell r="AI51">
            <v>0</v>
          </cell>
          <cell r="AJ51" t="str">
            <v/>
          </cell>
        </row>
        <row r="52">
          <cell r="B52" t="str">
            <v/>
          </cell>
          <cell r="F52" t="str">
            <v/>
          </cell>
          <cell r="V52">
            <v>0</v>
          </cell>
          <cell r="AI52">
            <v>0</v>
          </cell>
          <cell r="AJ52" t="str">
            <v/>
          </cell>
        </row>
        <row r="53">
          <cell r="B53" t="str">
            <v/>
          </cell>
          <cell r="F53" t="str">
            <v/>
          </cell>
          <cell r="V53">
            <v>0</v>
          </cell>
          <cell r="AI53">
            <v>0</v>
          </cell>
          <cell r="AJ53" t="str">
            <v/>
          </cell>
        </row>
        <row r="54">
          <cell r="B54" t="str">
            <v/>
          </cell>
          <cell r="F54" t="str">
            <v/>
          </cell>
          <cell r="V54">
            <v>0</v>
          </cell>
          <cell r="AI54">
            <v>0</v>
          </cell>
          <cell r="AJ54" t="str">
            <v/>
          </cell>
        </row>
        <row r="55">
          <cell r="B55" t="str">
            <v/>
          </cell>
          <cell r="F55" t="str">
            <v/>
          </cell>
          <cell r="V55">
            <v>0</v>
          </cell>
          <cell r="AI55">
            <v>0</v>
          </cell>
          <cell r="AJ55" t="str">
            <v/>
          </cell>
        </row>
        <row r="56">
          <cell r="B56" t="str">
            <v/>
          </cell>
          <cell r="F56" t="str">
            <v/>
          </cell>
          <cell r="V56">
            <v>0</v>
          </cell>
          <cell r="AI56">
            <v>0</v>
          </cell>
          <cell r="AJ56" t="str">
            <v/>
          </cell>
        </row>
        <row r="57">
          <cell r="B57" t="str">
            <v/>
          </cell>
          <cell r="F57" t="str">
            <v/>
          </cell>
          <cell r="V57">
            <v>0</v>
          </cell>
          <cell r="AI57">
            <v>0</v>
          </cell>
          <cell r="AJ57" t="str">
            <v/>
          </cell>
        </row>
        <row r="58">
          <cell r="B58" t="str">
            <v/>
          </cell>
          <cell r="F58" t="str">
            <v/>
          </cell>
          <cell r="V58">
            <v>0</v>
          </cell>
          <cell r="AI58">
            <v>0</v>
          </cell>
          <cell r="AJ58" t="str">
            <v/>
          </cell>
        </row>
        <row r="59">
          <cell r="B59" t="str">
            <v/>
          </cell>
          <cell r="F59" t="str">
            <v/>
          </cell>
          <cell r="V59">
            <v>0</v>
          </cell>
          <cell r="AI59">
            <v>0</v>
          </cell>
          <cell r="AJ59" t="str">
            <v/>
          </cell>
        </row>
        <row r="60">
          <cell r="B60" t="str">
            <v/>
          </cell>
          <cell r="F60" t="str">
            <v/>
          </cell>
          <cell r="V60">
            <v>0</v>
          </cell>
          <cell r="AI60">
            <v>0</v>
          </cell>
          <cell r="AJ60" t="str">
            <v/>
          </cell>
        </row>
        <row r="61">
          <cell r="B61" t="str">
            <v/>
          </cell>
          <cell r="F61" t="str">
            <v/>
          </cell>
          <cell r="V61">
            <v>0</v>
          </cell>
          <cell r="AI61">
            <v>0</v>
          </cell>
          <cell r="AJ61" t="str">
            <v/>
          </cell>
        </row>
        <row r="62">
          <cell r="B62" t="str">
            <v/>
          </cell>
          <cell r="F62" t="str">
            <v/>
          </cell>
          <cell r="V62">
            <v>0</v>
          </cell>
          <cell r="AI62">
            <v>0</v>
          </cell>
          <cell r="AJ62" t="str">
            <v/>
          </cell>
        </row>
        <row r="63">
          <cell r="B63" t="str">
            <v/>
          </cell>
          <cell r="F63" t="str">
            <v/>
          </cell>
          <cell r="V63">
            <v>0</v>
          </cell>
          <cell r="AI63">
            <v>0</v>
          </cell>
          <cell r="AJ63" t="str">
            <v/>
          </cell>
        </row>
        <row r="64">
          <cell r="B64" t="str">
            <v/>
          </cell>
          <cell r="F64" t="str">
            <v/>
          </cell>
          <cell r="V64">
            <v>0</v>
          </cell>
          <cell r="AI64">
            <v>0</v>
          </cell>
          <cell r="AJ64" t="str">
            <v/>
          </cell>
        </row>
        <row r="65">
          <cell r="B65" t="str">
            <v/>
          </cell>
          <cell r="F65" t="str">
            <v/>
          </cell>
          <cell r="V65">
            <v>0</v>
          </cell>
          <cell r="AI65">
            <v>0</v>
          </cell>
          <cell r="AJ65" t="str">
            <v/>
          </cell>
        </row>
        <row r="66">
          <cell r="B66" t="str">
            <v/>
          </cell>
          <cell r="F66" t="str">
            <v/>
          </cell>
          <cell r="V66">
            <v>0</v>
          </cell>
          <cell r="AI66">
            <v>0</v>
          </cell>
          <cell r="AJ66" t="str">
            <v/>
          </cell>
        </row>
        <row r="67">
          <cell r="B67" t="str">
            <v/>
          </cell>
          <cell r="F67" t="str">
            <v/>
          </cell>
          <cell r="V67">
            <v>0</v>
          </cell>
          <cell r="AI67">
            <v>0</v>
          </cell>
          <cell r="AJ67" t="str">
            <v/>
          </cell>
        </row>
        <row r="68">
          <cell r="B68" t="str">
            <v/>
          </cell>
          <cell r="F68" t="str">
            <v/>
          </cell>
          <cell r="V68">
            <v>0</v>
          </cell>
          <cell r="AI68">
            <v>0</v>
          </cell>
          <cell r="AJ68" t="str">
            <v/>
          </cell>
        </row>
        <row r="69">
          <cell r="B69" t="str">
            <v/>
          </cell>
          <cell r="F69" t="str">
            <v/>
          </cell>
          <cell r="V69">
            <v>0</v>
          </cell>
          <cell r="AI69">
            <v>0</v>
          </cell>
          <cell r="AJ69" t="str">
            <v/>
          </cell>
        </row>
        <row r="70">
          <cell r="B70" t="str">
            <v/>
          </cell>
          <cell r="F70" t="str">
            <v/>
          </cell>
          <cell r="V70">
            <v>0</v>
          </cell>
          <cell r="AI70">
            <v>0</v>
          </cell>
          <cell r="AJ70" t="str">
            <v/>
          </cell>
        </row>
        <row r="71">
          <cell r="B71" t="str">
            <v/>
          </cell>
          <cell r="F71" t="str">
            <v/>
          </cell>
          <cell r="V71">
            <v>0</v>
          </cell>
          <cell r="AI71">
            <v>0</v>
          </cell>
          <cell r="AJ71" t="str">
            <v/>
          </cell>
        </row>
        <row r="72">
          <cell r="B72" t="str">
            <v/>
          </cell>
          <cell r="F72" t="str">
            <v/>
          </cell>
          <cell r="V72">
            <v>0</v>
          </cell>
          <cell r="AI72">
            <v>0</v>
          </cell>
          <cell r="AJ72" t="str">
            <v/>
          </cell>
        </row>
        <row r="73">
          <cell r="B73" t="str">
            <v/>
          </cell>
          <cell r="F73" t="str">
            <v/>
          </cell>
          <cell r="V73">
            <v>0</v>
          </cell>
          <cell r="AI73">
            <v>0</v>
          </cell>
          <cell r="AJ73" t="str">
            <v/>
          </cell>
        </row>
        <row r="74">
          <cell r="B74" t="str">
            <v/>
          </cell>
          <cell r="F74" t="str">
            <v/>
          </cell>
          <cell r="V74">
            <v>0</v>
          </cell>
          <cell r="AI74">
            <v>0</v>
          </cell>
          <cell r="AJ74" t="str">
            <v/>
          </cell>
        </row>
        <row r="75">
          <cell r="B75" t="str">
            <v/>
          </cell>
          <cell r="F75" t="str">
            <v/>
          </cell>
          <cell r="V75">
            <v>0</v>
          </cell>
          <cell r="AI75">
            <v>0</v>
          </cell>
          <cell r="AJ75" t="str">
            <v/>
          </cell>
        </row>
        <row r="76">
          <cell r="B76" t="str">
            <v/>
          </cell>
          <cell r="F76" t="str">
            <v/>
          </cell>
          <cell r="V76">
            <v>0</v>
          </cell>
          <cell r="AI76">
            <v>0</v>
          </cell>
          <cell r="AJ76" t="str">
            <v/>
          </cell>
        </row>
        <row r="77">
          <cell r="B77" t="str">
            <v/>
          </cell>
          <cell r="F77" t="str">
            <v/>
          </cell>
          <cell r="V77">
            <v>0</v>
          </cell>
          <cell r="AI77">
            <v>0</v>
          </cell>
          <cell r="AJ77" t="str">
            <v/>
          </cell>
        </row>
        <row r="78">
          <cell r="B78" t="str">
            <v/>
          </cell>
          <cell r="F78" t="str">
            <v/>
          </cell>
          <cell r="V78">
            <v>0</v>
          </cell>
          <cell r="AI78">
            <v>0</v>
          </cell>
          <cell r="AJ78" t="str">
            <v/>
          </cell>
        </row>
        <row r="79">
          <cell r="B79" t="str">
            <v/>
          </cell>
          <cell r="F79" t="str">
            <v/>
          </cell>
          <cell r="V79">
            <v>0</v>
          </cell>
          <cell r="AI79">
            <v>0</v>
          </cell>
          <cell r="AJ79" t="str">
            <v/>
          </cell>
        </row>
        <row r="80">
          <cell r="B80" t="str">
            <v/>
          </cell>
          <cell r="F80" t="str">
            <v/>
          </cell>
          <cell r="V80">
            <v>0</v>
          </cell>
          <cell r="AI80">
            <v>0</v>
          </cell>
          <cell r="AJ80" t="str">
            <v/>
          </cell>
        </row>
        <row r="81">
          <cell r="B81" t="str">
            <v/>
          </cell>
          <cell r="F81" t="str">
            <v/>
          </cell>
          <cell r="V81">
            <v>0</v>
          </cell>
          <cell r="AI81">
            <v>0</v>
          </cell>
          <cell r="AJ81" t="str">
            <v/>
          </cell>
        </row>
        <row r="82">
          <cell r="B82" t="str">
            <v/>
          </cell>
          <cell r="F82" t="str">
            <v/>
          </cell>
          <cell r="V82">
            <v>0</v>
          </cell>
          <cell r="AI82">
            <v>0</v>
          </cell>
          <cell r="AJ82" t="str">
            <v/>
          </cell>
        </row>
        <row r="83">
          <cell r="B83" t="str">
            <v/>
          </cell>
          <cell r="F83" t="str">
            <v/>
          </cell>
          <cell r="V83">
            <v>0</v>
          </cell>
          <cell r="AI83">
            <v>0</v>
          </cell>
          <cell r="AJ83" t="str">
            <v/>
          </cell>
        </row>
        <row r="84">
          <cell r="B84" t="str">
            <v/>
          </cell>
          <cell r="F84" t="str">
            <v/>
          </cell>
          <cell r="V84">
            <v>0</v>
          </cell>
          <cell r="AI84">
            <v>0</v>
          </cell>
          <cell r="AJ84" t="str">
            <v/>
          </cell>
        </row>
        <row r="85">
          <cell r="B85" t="str">
            <v/>
          </cell>
          <cell r="F85" t="str">
            <v/>
          </cell>
          <cell r="V85">
            <v>0</v>
          </cell>
          <cell r="AI85">
            <v>0</v>
          </cell>
          <cell r="AJ85" t="str">
            <v/>
          </cell>
        </row>
        <row r="86">
          <cell r="B86" t="str">
            <v/>
          </cell>
          <cell r="F86" t="str">
            <v/>
          </cell>
          <cell r="V86">
            <v>0</v>
          </cell>
          <cell r="AI86">
            <v>0</v>
          </cell>
          <cell r="AJ86" t="str">
            <v/>
          </cell>
        </row>
        <row r="87">
          <cell r="B87" t="str">
            <v/>
          </cell>
          <cell r="F87" t="str">
            <v/>
          </cell>
          <cell r="V87">
            <v>0</v>
          </cell>
          <cell r="AI87">
            <v>0</v>
          </cell>
          <cell r="AJ87" t="str">
            <v/>
          </cell>
        </row>
        <row r="88">
          <cell r="B88" t="str">
            <v/>
          </cell>
          <cell r="F88" t="str">
            <v/>
          </cell>
          <cell r="V88">
            <v>0</v>
          </cell>
          <cell r="AI88">
            <v>0</v>
          </cell>
          <cell r="AJ88" t="str">
            <v/>
          </cell>
        </row>
        <row r="89">
          <cell r="B89" t="str">
            <v/>
          </cell>
          <cell r="F89" t="str">
            <v/>
          </cell>
          <cell r="V89">
            <v>0</v>
          </cell>
          <cell r="AI89">
            <v>0</v>
          </cell>
          <cell r="AJ89" t="str">
            <v/>
          </cell>
        </row>
        <row r="90">
          <cell r="B90" t="str">
            <v/>
          </cell>
          <cell r="F90" t="str">
            <v/>
          </cell>
          <cell r="V90">
            <v>0</v>
          </cell>
          <cell r="AI90">
            <v>0</v>
          </cell>
          <cell r="AJ90" t="str">
            <v/>
          </cell>
        </row>
        <row r="91">
          <cell r="B91" t="str">
            <v/>
          </cell>
          <cell r="F91" t="str">
            <v/>
          </cell>
          <cell r="V91">
            <v>0</v>
          </cell>
          <cell r="AI91">
            <v>0</v>
          </cell>
          <cell r="AJ91" t="str">
            <v/>
          </cell>
        </row>
        <row r="92">
          <cell r="B92" t="str">
            <v/>
          </cell>
          <cell r="F92" t="str">
            <v/>
          </cell>
          <cell r="V92">
            <v>0</v>
          </cell>
          <cell r="AI92">
            <v>0</v>
          </cell>
          <cell r="AJ92" t="str">
            <v/>
          </cell>
        </row>
        <row r="93">
          <cell r="B93" t="str">
            <v/>
          </cell>
          <cell r="F93" t="str">
            <v/>
          </cell>
          <cell r="V93">
            <v>0</v>
          </cell>
          <cell r="AI93">
            <v>0</v>
          </cell>
          <cell r="AJ93" t="str">
            <v/>
          </cell>
        </row>
        <row r="94">
          <cell r="B94" t="str">
            <v/>
          </cell>
          <cell r="F94" t="str">
            <v/>
          </cell>
          <cell r="V94">
            <v>0</v>
          </cell>
          <cell r="AI94">
            <v>0</v>
          </cell>
          <cell r="AJ94" t="str">
            <v/>
          </cell>
        </row>
        <row r="95">
          <cell r="B95" t="str">
            <v/>
          </cell>
          <cell r="F95" t="str">
            <v/>
          </cell>
          <cell r="V95">
            <v>0</v>
          </cell>
          <cell r="AI95">
            <v>0</v>
          </cell>
          <cell r="AJ95" t="str">
            <v/>
          </cell>
        </row>
        <row r="96">
          <cell r="B96" t="str">
            <v/>
          </cell>
          <cell r="F96" t="str">
            <v/>
          </cell>
          <cell r="V96">
            <v>0</v>
          </cell>
          <cell r="AI96">
            <v>0</v>
          </cell>
          <cell r="AJ96" t="str">
            <v/>
          </cell>
        </row>
        <row r="97">
          <cell r="B97" t="str">
            <v/>
          </cell>
          <cell r="F97" t="str">
            <v/>
          </cell>
          <cell r="V97">
            <v>0</v>
          </cell>
          <cell r="AI97">
            <v>0</v>
          </cell>
          <cell r="AJ97" t="str">
            <v/>
          </cell>
        </row>
        <row r="98">
          <cell r="B98" t="str">
            <v/>
          </cell>
          <cell r="F98" t="str">
            <v/>
          </cell>
          <cell r="V98">
            <v>0</v>
          </cell>
          <cell r="AI98">
            <v>0</v>
          </cell>
          <cell r="AJ98" t="str">
            <v/>
          </cell>
        </row>
        <row r="99">
          <cell r="B99" t="str">
            <v/>
          </cell>
          <cell r="F99" t="str">
            <v/>
          </cell>
          <cell r="V99">
            <v>0</v>
          </cell>
          <cell r="AI99">
            <v>0</v>
          </cell>
          <cell r="AJ99" t="str">
            <v/>
          </cell>
        </row>
        <row r="100">
          <cell r="B100" t="str">
            <v/>
          </cell>
          <cell r="F100" t="str">
            <v/>
          </cell>
          <cell r="V100">
            <v>0</v>
          </cell>
          <cell r="AI100">
            <v>0</v>
          </cell>
          <cell r="AJ100" t="str">
            <v/>
          </cell>
        </row>
        <row r="101">
          <cell r="B101" t="str">
            <v/>
          </cell>
          <cell r="F101" t="str">
            <v/>
          </cell>
          <cell r="V101">
            <v>0</v>
          </cell>
          <cell r="AI101">
            <v>0</v>
          </cell>
          <cell r="AJ101" t="str">
            <v/>
          </cell>
        </row>
        <row r="102">
          <cell r="B102" t="str">
            <v/>
          </cell>
          <cell r="F102" t="str">
            <v/>
          </cell>
          <cell r="V102">
            <v>0</v>
          </cell>
          <cell r="AI102">
            <v>0</v>
          </cell>
          <cell r="AJ102" t="str">
            <v/>
          </cell>
        </row>
        <row r="103">
          <cell r="B103" t="str">
            <v/>
          </cell>
          <cell r="F103" t="str">
            <v/>
          </cell>
          <cell r="V103">
            <v>0</v>
          </cell>
          <cell r="AI103">
            <v>0</v>
          </cell>
          <cell r="AJ103" t="str">
            <v/>
          </cell>
        </row>
        <row r="104">
          <cell r="B104" t="str">
            <v/>
          </cell>
          <cell r="F104" t="str">
            <v/>
          </cell>
          <cell r="V104">
            <v>0</v>
          </cell>
          <cell r="AI104">
            <v>0</v>
          </cell>
          <cell r="AJ104" t="str">
            <v/>
          </cell>
        </row>
        <row r="105">
          <cell r="B105" t="str">
            <v/>
          </cell>
          <cell r="F105" t="str">
            <v/>
          </cell>
          <cell r="V105">
            <v>0</v>
          </cell>
          <cell r="AI105">
            <v>0</v>
          </cell>
          <cell r="AJ105" t="str">
            <v/>
          </cell>
        </row>
        <row r="106">
          <cell r="B106" t="str">
            <v/>
          </cell>
          <cell r="F106" t="str">
            <v/>
          </cell>
          <cell r="V106">
            <v>0</v>
          </cell>
          <cell r="AI106">
            <v>0</v>
          </cell>
          <cell r="AJ106" t="str">
            <v/>
          </cell>
        </row>
        <row r="107">
          <cell r="B107" t="str">
            <v/>
          </cell>
          <cell r="F107" t="str">
            <v/>
          </cell>
          <cell r="V107">
            <v>0</v>
          </cell>
          <cell r="AI107">
            <v>0</v>
          </cell>
          <cell r="AJ107" t="str">
            <v/>
          </cell>
        </row>
        <row r="108">
          <cell r="B108" t="str">
            <v/>
          </cell>
          <cell r="F108" t="str">
            <v/>
          </cell>
          <cell r="V108">
            <v>0</v>
          </cell>
          <cell r="AI108">
            <v>0</v>
          </cell>
          <cell r="AJ108" t="str">
            <v/>
          </cell>
        </row>
        <row r="109">
          <cell r="B109" t="str">
            <v/>
          </cell>
          <cell r="F109" t="str">
            <v/>
          </cell>
          <cell r="V109">
            <v>0</v>
          </cell>
          <cell r="AI109">
            <v>0</v>
          </cell>
          <cell r="AJ109" t="str">
            <v/>
          </cell>
        </row>
        <row r="110">
          <cell r="B110" t="str">
            <v/>
          </cell>
          <cell r="F110" t="str">
            <v/>
          </cell>
          <cell r="V110">
            <v>0</v>
          </cell>
          <cell r="AI110">
            <v>0</v>
          </cell>
          <cell r="AJ110" t="str">
            <v/>
          </cell>
        </row>
        <row r="111">
          <cell r="B111" t="str">
            <v/>
          </cell>
          <cell r="F111" t="str">
            <v/>
          </cell>
          <cell r="V111">
            <v>0</v>
          </cell>
          <cell r="AI111">
            <v>0</v>
          </cell>
          <cell r="AJ111" t="str">
            <v/>
          </cell>
        </row>
        <row r="112">
          <cell r="B112" t="str">
            <v/>
          </cell>
          <cell r="F112" t="str">
            <v/>
          </cell>
          <cell r="V112">
            <v>0</v>
          </cell>
          <cell r="AI112">
            <v>0</v>
          </cell>
          <cell r="AJ112" t="str">
            <v/>
          </cell>
        </row>
        <row r="113">
          <cell r="B113" t="str">
            <v/>
          </cell>
          <cell r="F113" t="str">
            <v/>
          </cell>
          <cell r="V113">
            <v>0</v>
          </cell>
          <cell r="AI113">
            <v>0</v>
          </cell>
          <cell r="AJ113" t="str">
            <v/>
          </cell>
        </row>
        <row r="114">
          <cell r="B114" t="str">
            <v/>
          </cell>
          <cell r="F114" t="str">
            <v/>
          </cell>
          <cell r="V114">
            <v>0</v>
          </cell>
          <cell r="AI114">
            <v>0</v>
          </cell>
          <cell r="AJ114" t="str">
            <v/>
          </cell>
        </row>
        <row r="115">
          <cell r="B115" t="str">
            <v/>
          </cell>
          <cell r="F115" t="str">
            <v/>
          </cell>
          <cell r="V115">
            <v>0</v>
          </cell>
          <cell r="AI115">
            <v>0</v>
          </cell>
          <cell r="AJ115" t="str">
            <v/>
          </cell>
        </row>
        <row r="116">
          <cell r="B116" t="str">
            <v/>
          </cell>
          <cell r="F116" t="str">
            <v/>
          </cell>
          <cell r="V116">
            <v>0</v>
          </cell>
          <cell r="AI116">
            <v>0</v>
          </cell>
          <cell r="AJ116" t="str">
            <v/>
          </cell>
        </row>
        <row r="117">
          <cell r="B117" t="str">
            <v/>
          </cell>
          <cell r="F117" t="str">
            <v/>
          </cell>
          <cell r="V117">
            <v>0</v>
          </cell>
          <cell r="AI117">
            <v>0</v>
          </cell>
          <cell r="AJ117" t="str">
            <v/>
          </cell>
        </row>
        <row r="118">
          <cell r="B118" t="str">
            <v/>
          </cell>
          <cell r="F118" t="str">
            <v/>
          </cell>
          <cell r="V118">
            <v>0</v>
          </cell>
          <cell r="AI118">
            <v>0</v>
          </cell>
          <cell r="AJ118" t="str">
            <v/>
          </cell>
        </row>
        <row r="119">
          <cell r="B119" t="str">
            <v/>
          </cell>
          <cell r="F119" t="str">
            <v/>
          </cell>
          <cell r="V119">
            <v>0</v>
          </cell>
          <cell r="AI119">
            <v>0</v>
          </cell>
          <cell r="AJ119" t="str">
            <v/>
          </cell>
        </row>
        <row r="120">
          <cell r="B120" t="str">
            <v/>
          </cell>
          <cell r="F120" t="str">
            <v/>
          </cell>
          <cell r="V120">
            <v>0</v>
          </cell>
          <cell r="AI120">
            <v>0</v>
          </cell>
          <cell r="AJ120" t="str">
            <v/>
          </cell>
        </row>
        <row r="121">
          <cell r="B121" t="str">
            <v/>
          </cell>
          <cell r="F121" t="str">
            <v/>
          </cell>
          <cell r="V121">
            <v>0</v>
          </cell>
          <cell r="AI121">
            <v>0</v>
          </cell>
          <cell r="AJ121" t="str">
            <v/>
          </cell>
        </row>
        <row r="122">
          <cell r="B122" t="str">
            <v/>
          </cell>
          <cell r="F122" t="str">
            <v/>
          </cell>
          <cell r="V122">
            <v>0</v>
          </cell>
          <cell r="AI122">
            <v>0</v>
          </cell>
          <cell r="AJ122" t="str">
            <v/>
          </cell>
        </row>
        <row r="123">
          <cell r="B123" t="str">
            <v/>
          </cell>
          <cell r="F123" t="str">
            <v/>
          </cell>
          <cell r="V123">
            <v>0</v>
          </cell>
          <cell r="AI123">
            <v>0</v>
          </cell>
          <cell r="AJ123" t="str">
            <v/>
          </cell>
        </row>
        <row r="124">
          <cell r="B124" t="str">
            <v/>
          </cell>
          <cell r="F124" t="str">
            <v/>
          </cell>
          <cell r="V124">
            <v>0</v>
          </cell>
          <cell r="AI124">
            <v>0</v>
          </cell>
          <cell r="AJ124" t="str">
            <v/>
          </cell>
        </row>
        <row r="125">
          <cell r="B125" t="str">
            <v/>
          </cell>
          <cell r="F125" t="str">
            <v/>
          </cell>
          <cell r="V125">
            <v>0</v>
          </cell>
          <cell r="AI125">
            <v>0</v>
          </cell>
          <cell r="AJ125" t="str">
            <v/>
          </cell>
        </row>
        <row r="126">
          <cell r="B126" t="str">
            <v/>
          </cell>
          <cell r="F126" t="str">
            <v/>
          </cell>
          <cell r="V126">
            <v>0</v>
          </cell>
          <cell r="AI126">
            <v>0</v>
          </cell>
          <cell r="AJ126" t="str">
            <v/>
          </cell>
        </row>
        <row r="127">
          <cell r="B127" t="str">
            <v/>
          </cell>
          <cell r="F127" t="str">
            <v/>
          </cell>
          <cell r="V127">
            <v>0</v>
          </cell>
          <cell r="AI127">
            <v>0</v>
          </cell>
          <cell r="AJ127" t="str">
            <v/>
          </cell>
        </row>
        <row r="128">
          <cell r="B128" t="str">
            <v/>
          </cell>
          <cell r="F128" t="str">
            <v/>
          </cell>
          <cell r="V128">
            <v>0</v>
          </cell>
          <cell r="AI128">
            <v>0</v>
          </cell>
          <cell r="AJ128" t="str">
            <v/>
          </cell>
        </row>
        <row r="129">
          <cell r="B129" t="str">
            <v/>
          </cell>
          <cell r="F129" t="str">
            <v/>
          </cell>
          <cell r="V129">
            <v>0</v>
          </cell>
          <cell r="AI129">
            <v>0</v>
          </cell>
          <cell r="AJ129" t="str">
            <v/>
          </cell>
        </row>
        <row r="130">
          <cell r="B130" t="str">
            <v/>
          </cell>
          <cell r="F130" t="str">
            <v/>
          </cell>
          <cell r="V130">
            <v>0</v>
          </cell>
          <cell r="AI130">
            <v>0</v>
          </cell>
          <cell r="AJ130" t="str">
            <v/>
          </cell>
        </row>
        <row r="131">
          <cell r="B131" t="str">
            <v/>
          </cell>
          <cell r="F131" t="str">
            <v/>
          </cell>
          <cell r="V131">
            <v>0</v>
          </cell>
          <cell r="AI131">
            <v>0</v>
          </cell>
          <cell r="AJ131" t="str">
            <v/>
          </cell>
        </row>
        <row r="132">
          <cell r="B132" t="str">
            <v/>
          </cell>
          <cell r="F132" t="str">
            <v/>
          </cell>
          <cell r="V132">
            <v>0</v>
          </cell>
          <cell r="AI132">
            <v>0</v>
          </cell>
          <cell r="AJ132" t="str">
            <v/>
          </cell>
        </row>
        <row r="133">
          <cell r="B133" t="str">
            <v/>
          </cell>
          <cell r="F133" t="str">
            <v/>
          </cell>
          <cell r="V133">
            <v>0</v>
          </cell>
          <cell r="AI133">
            <v>0</v>
          </cell>
          <cell r="AJ133" t="str">
            <v/>
          </cell>
        </row>
        <row r="134">
          <cell r="B134" t="str">
            <v/>
          </cell>
          <cell r="F134" t="str">
            <v/>
          </cell>
          <cell r="V134">
            <v>0</v>
          </cell>
          <cell r="AI134">
            <v>0</v>
          </cell>
          <cell r="AJ134" t="str">
            <v/>
          </cell>
        </row>
        <row r="135">
          <cell r="B135" t="str">
            <v/>
          </cell>
          <cell r="F135" t="str">
            <v/>
          </cell>
          <cell r="V135">
            <v>0</v>
          </cell>
          <cell r="AI135">
            <v>0</v>
          </cell>
          <cell r="AJ135" t="str">
            <v/>
          </cell>
        </row>
        <row r="136">
          <cell r="B136" t="str">
            <v/>
          </cell>
          <cell r="F136" t="str">
            <v/>
          </cell>
          <cell r="V136">
            <v>0</v>
          </cell>
          <cell r="AI136">
            <v>0</v>
          </cell>
          <cell r="AJ136" t="str">
            <v/>
          </cell>
        </row>
        <row r="137">
          <cell r="B137" t="str">
            <v/>
          </cell>
          <cell r="F137" t="str">
            <v/>
          </cell>
          <cell r="V137">
            <v>0</v>
          </cell>
          <cell r="AI137">
            <v>0</v>
          </cell>
          <cell r="AJ137" t="str">
            <v/>
          </cell>
        </row>
        <row r="138">
          <cell r="B138" t="str">
            <v/>
          </cell>
          <cell r="F138" t="str">
            <v/>
          </cell>
          <cell r="V138">
            <v>0</v>
          </cell>
          <cell r="AI138">
            <v>0</v>
          </cell>
          <cell r="AJ138" t="str">
            <v/>
          </cell>
        </row>
        <row r="139">
          <cell r="B139" t="str">
            <v/>
          </cell>
          <cell r="F139" t="str">
            <v/>
          </cell>
          <cell r="V139">
            <v>0</v>
          </cell>
          <cell r="AI139">
            <v>0</v>
          </cell>
          <cell r="AJ139" t="str">
            <v/>
          </cell>
        </row>
        <row r="140">
          <cell r="B140" t="str">
            <v/>
          </cell>
          <cell r="F140" t="str">
            <v/>
          </cell>
          <cell r="V140">
            <v>0</v>
          </cell>
          <cell r="AI140">
            <v>0</v>
          </cell>
          <cell r="AJ140" t="str">
            <v/>
          </cell>
        </row>
        <row r="141">
          <cell r="B141" t="str">
            <v/>
          </cell>
          <cell r="F141" t="str">
            <v/>
          </cell>
          <cell r="V141">
            <v>0</v>
          </cell>
          <cell r="AI141">
            <v>0</v>
          </cell>
          <cell r="AJ141" t="str">
            <v/>
          </cell>
        </row>
        <row r="142">
          <cell r="B142" t="str">
            <v/>
          </cell>
          <cell r="F142" t="str">
            <v/>
          </cell>
          <cell r="V142">
            <v>0</v>
          </cell>
          <cell r="AI142">
            <v>0</v>
          </cell>
          <cell r="AJ142" t="str">
            <v/>
          </cell>
        </row>
        <row r="143">
          <cell r="B143" t="str">
            <v/>
          </cell>
          <cell r="F143" t="str">
            <v/>
          </cell>
          <cell r="V143">
            <v>0</v>
          </cell>
          <cell r="AI143">
            <v>0</v>
          </cell>
          <cell r="AJ143" t="str">
            <v/>
          </cell>
        </row>
        <row r="144">
          <cell r="B144" t="str">
            <v/>
          </cell>
          <cell r="F144" t="str">
            <v/>
          </cell>
          <cell r="V144">
            <v>0</v>
          </cell>
          <cell r="AI144">
            <v>0</v>
          </cell>
          <cell r="AJ144" t="str">
            <v/>
          </cell>
        </row>
        <row r="145">
          <cell r="B145" t="str">
            <v/>
          </cell>
          <cell r="F145" t="str">
            <v/>
          </cell>
          <cell r="V145">
            <v>0</v>
          </cell>
          <cell r="AI145">
            <v>0</v>
          </cell>
          <cell r="AJ145" t="str">
            <v/>
          </cell>
        </row>
        <row r="146">
          <cell r="B146" t="str">
            <v/>
          </cell>
          <cell r="F146" t="str">
            <v/>
          </cell>
          <cell r="V146">
            <v>0</v>
          </cell>
          <cell r="AI146">
            <v>0</v>
          </cell>
          <cell r="AJ146" t="str">
            <v/>
          </cell>
        </row>
        <row r="147">
          <cell r="B147" t="str">
            <v/>
          </cell>
          <cell r="F147" t="str">
            <v/>
          </cell>
          <cell r="V147">
            <v>0</v>
          </cell>
          <cell r="AI147">
            <v>0</v>
          </cell>
          <cell r="AJ147" t="str">
            <v/>
          </cell>
        </row>
        <row r="148">
          <cell r="B148" t="str">
            <v/>
          </cell>
          <cell r="F148" t="str">
            <v/>
          </cell>
          <cell r="V148">
            <v>0</v>
          </cell>
          <cell r="AI148">
            <v>0</v>
          </cell>
          <cell r="AJ148" t="str">
            <v/>
          </cell>
        </row>
        <row r="149">
          <cell r="B149" t="str">
            <v/>
          </cell>
          <cell r="F149" t="str">
            <v/>
          </cell>
          <cell r="V149">
            <v>0</v>
          </cell>
          <cell r="AI149">
            <v>0</v>
          </cell>
          <cell r="AJ149" t="str">
            <v/>
          </cell>
        </row>
        <row r="150">
          <cell r="B150" t="str">
            <v/>
          </cell>
          <cell r="F150" t="str">
            <v/>
          </cell>
          <cell r="V150">
            <v>0</v>
          </cell>
          <cell r="AI150">
            <v>0</v>
          </cell>
          <cell r="AJ150" t="str">
            <v/>
          </cell>
        </row>
        <row r="151">
          <cell r="B151" t="str">
            <v/>
          </cell>
          <cell r="F151" t="str">
            <v/>
          </cell>
          <cell r="V151">
            <v>0</v>
          </cell>
          <cell r="AI151">
            <v>0</v>
          </cell>
          <cell r="AJ151" t="str">
            <v/>
          </cell>
        </row>
        <row r="152">
          <cell r="B152" t="str">
            <v/>
          </cell>
          <cell r="F152" t="str">
            <v/>
          </cell>
          <cell r="V152">
            <v>0</v>
          </cell>
          <cell r="AI152">
            <v>0</v>
          </cell>
          <cell r="AJ152" t="str">
            <v/>
          </cell>
        </row>
        <row r="153">
          <cell r="B153" t="str">
            <v/>
          </cell>
          <cell r="F153" t="str">
            <v/>
          </cell>
          <cell r="V153">
            <v>0</v>
          </cell>
          <cell r="AI153">
            <v>0</v>
          </cell>
          <cell r="AJ153" t="str">
            <v/>
          </cell>
        </row>
        <row r="154">
          <cell r="B154" t="str">
            <v/>
          </cell>
          <cell r="F154" t="str">
            <v/>
          </cell>
          <cell r="V154">
            <v>0</v>
          </cell>
          <cell r="AI154">
            <v>0</v>
          </cell>
          <cell r="AJ154" t="str">
            <v/>
          </cell>
        </row>
        <row r="155">
          <cell r="B155" t="str">
            <v/>
          </cell>
          <cell r="F155" t="str">
            <v/>
          </cell>
          <cell r="V155">
            <v>0</v>
          </cell>
          <cell r="AI155">
            <v>0</v>
          </cell>
          <cell r="AJ155" t="str">
            <v/>
          </cell>
        </row>
        <row r="156">
          <cell r="B156" t="str">
            <v/>
          </cell>
          <cell r="F156" t="str">
            <v/>
          </cell>
          <cell r="V156">
            <v>0</v>
          </cell>
          <cell r="AI156">
            <v>0</v>
          </cell>
          <cell r="AJ156" t="str">
            <v/>
          </cell>
        </row>
        <row r="157">
          <cell r="B157" t="str">
            <v/>
          </cell>
          <cell r="F157" t="str">
            <v/>
          </cell>
          <cell r="V157">
            <v>0</v>
          </cell>
          <cell r="AI157">
            <v>0</v>
          </cell>
          <cell r="AJ157" t="str">
            <v/>
          </cell>
        </row>
        <row r="158">
          <cell r="B158" t="str">
            <v/>
          </cell>
          <cell r="F158" t="str">
            <v/>
          </cell>
          <cell r="V158">
            <v>0</v>
          </cell>
          <cell r="AI158">
            <v>0</v>
          </cell>
          <cell r="AJ158" t="str">
            <v/>
          </cell>
        </row>
        <row r="159">
          <cell r="B159" t="str">
            <v/>
          </cell>
          <cell r="F159" t="str">
            <v/>
          </cell>
          <cell r="V159">
            <v>0</v>
          </cell>
          <cell r="AI159">
            <v>0</v>
          </cell>
          <cell r="AJ159" t="str">
            <v/>
          </cell>
        </row>
        <row r="160">
          <cell r="B160" t="str">
            <v/>
          </cell>
          <cell r="F160" t="str">
            <v/>
          </cell>
          <cell r="V160">
            <v>0</v>
          </cell>
          <cell r="AI160">
            <v>0</v>
          </cell>
          <cell r="AJ160" t="str">
            <v/>
          </cell>
        </row>
        <row r="161">
          <cell r="B161" t="str">
            <v/>
          </cell>
          <cell r="F161" t="str">
            <v/>
          </cell>
          <cell r="V161">
            <v>0</v>
          </cell>
          <cell r="AI161">
            <v>0</v>
          </cell>
          <cell r="AJ161" t="str">
            <v/>
          </cell>
        </row>
        <row r="162">
          <cell r="B162" t="str">
            <v/>
          </cell>
          <cell r="F162" t="str">
            <v/>
          </cell>
          <cell r="V162">
            <v>0</v>
          </cell>
          <cell r="AI162">
            <v>0</v>
          </cell>
          <cell r="AJ162" t="str">
            <v/>
          </cell>
        </row>
        <row r="163">
          <cell r="B163" t="str">
            <v/>
          </cell>
          <cell r="F163" t="str">
            <v/>
          </cell>
          <cell r="V163">
            <v>0</v>
          </cell>
          <cell r="AI163">
            <v>0</v>
          </cell>
          <cell r="AJ163" t="str">
            <v/>
          </cell>
        </row>
        <row r="164">
          <cell r="B164" t="str">
            <v/>
          </cell>
          <cell r="F164" t="str">
            <v/>
          </cell>
          <cell r="V164">
            <v>0</v>
          </cell>
          <cell r="AI164">
            <v>0</v>
          </cell>
          <cell r="AJ164" t="str">
            <v/>
          </cell>
        </row>
        <row r="165">
          <cell r="B165" t="str">
            <v/>
          </cell>
          <cell r="F165" t="str">
            <v/>
          </cell>
          <cell r="V165">
            <v>0</v>
          </cell>
          <cell r="AI165">
            <v>0</v>
          </cell>
          <cell r="AJ165" t="str">
            <v/>
          </cell>
        </row>
        <row r="166">
          <cell r="B166" t="str">
            <v/>
          </cell>
          <cell r="F166" t="str">
            <v/>
          </cell>
          <cell r="V166">
            <v>0</v>
          </cell>
          <cell r="AI166">
            <v>0</v>
          </cell>
          <cell r="AJ166" t="str">
            <v/>
          </cell>
        </row>
        <row r="167">
          <cell r="B167" t="str">
            <v/>
          </cell>
          <cell r="F167" t="str">
            <v/>
          </cell>
          <cell r="V167">
            <v>0</v>
          </cell>
          <cell r="AI167">
            <v>0</v>
          </cell>
          <cell r="AJ167" t="str">
            <v/>
          </cell>
        </row>
        <row r="168">
          <cell r="B168" t="str">
            <v/>
          </cell>
          <cell r="F168" t="str">
            <v/>
          </cell>
          <cell r="V168">
            <v>0</v>
          </cell>
          <cell r="AI168">
            <v>0</v>
          </cell>
          <cell r="AJ168" t="str">
            <v/>
          </cell>
        </row>
        <row r="169">
          <cell r="B169" t="str">
            <v/>
          </cell>
          <cell r="F169" t="str">
            <v/>
          </cell>
          <cell r="V169">
            <v>0</v>
          </cell>
          <cell r="AI169">
            <v>0</v>
          </cell>
          <cell r="AJ169" t="str">
            <v/>
          </cell>
        </row>
        <row r="170">
          <cell r="B170" t="str">
            <v/>
          </cell>
          <cell r="F170" t="str">
            <v/>
          </cell>
          <cell r="V170">
            <v>0</v>
          </cell>
          <cell r="AI170">
            <v>0</v>
          </cell>
          <cell r="AJ170" t="str">
            <v/>
          </cell>
        </row>
        <row r="171">
          <cell r="B171" t="str">
            <v/>
          </cell>
          <cell r="F171" t="str">
            <v/>
          </cell>
          <cell r="V171">
            <v>0</v>
          </cell>
          <cell r="AI171">
            <v>0</v>
          </cell>
          <cell r="AJ171" t="str">
            <v/>
          </cell>
        </row>
        <row r="172">
          <cell r="B172" t="str">
            <v/>
          </cell>
          <cell r="F172" t="str">
            <v/>
          </cell>
          <cell r="V172">
            <v>0</v>
          </cell>
          <cell r="AI172">
            <v>0</v>
          </cell>
          <cell r="AJ172" t="str">
            <v/>
          </cell>
        </row>
        <row r="173">
          <cell r="B173" t="str">
            <v/>
          </cell>
          <cell r="F173" t="str">
            <v/>
          </cell>
          <cell r="V173">
            <v>0</v>
          </cell>
          <cell r="AI173">
            <v>0</v>
          </cell>
          <cell r="AJ173" t="str">
            <v/>
          </cell>
        </row>
        <row r="174">
          <cell r="B174" t="str">
            <v/>
          </cell>
          <cell r="F174" t="str">
            <v/>
          </cell>
          <cell r="V174">
            <v>0</v>
          </cell>
          <cell r="AI174">
            <v>0</v>
          </cell>
          <cell r="AJ174" t="str">
            <v/>
          </cell>
        </row>
        <row r="175">
          <cell r="B175" t="str">
            <v/>
          </cell>
          <cell r="F175" t="str">
            <v/>
          </cell>
          <cell r="V175">
            <v>0</v>
          </cell>
          <cell r="AI175">
            <v>0</v>
          </cell>
          <cell r="AJ175" t="str">
            <v/>
          </cell>
        </row>
        <row r="176">
          <cell r="B176" t="str">
            <v/>
          </cell>
          <cell r="F176" t="str">
            <v/>
          </cell>
          <cell r="V176">
            <v>0</v>
          </cell>
          <cell r="AI176">
            <v>0</v>
          </cell>
          <cell r="AJ176" t="str">
            <v/>
          </cell>
        </row>
        <row r="177">
          <cell r="B177" t="str">
            <v/>
          </cell>
          <cell r="F177" t="str">
            <v/>
          </cell>
          <cell r="V177">
            <v>0</v>
          </cell>
          <cell r="AI177">
            <v>0</v>
          </cell>
          <cell r="AJ177" t="str">
            <v/>
          </cell>
        </row>
        <row r="178">
          <cell r="B178" t="str">
            <v/>
          </cell>
          <cell r="F178" t="str">
            <v/>
          </cell>
          <cell r="V178">
            <v>0</v>
          </cell>
          <cell r="AI178">
            <v>0</v>
          </cell>
          <cell r="AJ178" t="str">
            <v/>
          </cell>
        </row>
        <row r="179">
          <cell r="B179" t="str">
            <v/>
          </cell>
          <cell r="F179" t="str">
            <v/>
          </cell>
          <cell r="V179">
            <v>0</v>
          </cell>
          <cell r="AI179">
            <v>0</v>
          </cell>
          <cell r="AJ179" t="str">
            <v/>
          </cell>
        </row>
        <row r="180">
          <cell r="B180" t="str">
            <v/>
          </cell>
          <cell r="F180" t="str">
            <v/>
          </cell>
          <cell r="V180">
            <v>0</v>
          </cell>
          <cell r="AI180">
            <v>0</v>
          </cell>
          <cell r="AJ180" t="str">
            <v/>
          </cell>
        </row>
        <row r="181">
          <cell r="B181" t="str">
            <v/>
          </cell>
          <cell r="F181" t="str">
            <v/>
          </cell>
          <cell r="V181">
            <v>0</v>
          </cell>
          <cell r="AI181">
            <v>0</v>
          </cell>
          <cell r="AJ181" t="str">
            <v/>
          </cell>
        </row>
        <row r="182">
          <cell r="B182" t="str">
            <v/>
          </cell>
          <cell r="F182" t="str">
            <v/>
          </cell>
          <cell r="V182">
            <v>0</v>
          </cell>
          <cell r="AI182">
            <v>0</v>
          </cell>
          <cell r="AJ182" t="str">
            <v/>
          </cell>
        </row>
        <row r="183">
          <cell r="B183" t="str">
            <v/>
          </cell>
          <cell r="F183" t="str">
            <v/>
          </cell>
          <cell r="V183">
            <v>0</v>
          </cell>
          <cell r="AI183">
            <v>0</v>
          </cell>
          <cell r="AJ183" t="str">
            <v/>
          </cell>
        </row>
        <row r="184">
          <cell r="B184" t="str">
            <v/>
          </cell>
          <cell r="F184" t="str">
            <v/>
          </cell>
          <cell r="V184">
            <v>0</v>
          </cell>
          <cell r="AI184">
            <v>0</v>
          </cell>
          <cell r="AJ184" t="str">
            <v/>
          </cell>
        </row>
        <row r="185">
          <cell r="B185" t="str">
            <v/>
          </cell>
          <cell r="F185" t="str">
            <v/>
          </cell>
          <cell r="V185">
            <v>0</v>
          </cell>
          <cell r="AI185">
            <v>0</v>
          </cell>
          <cell r="AJ185" t="str">
            <v/>
          </cell>
        </row>
        <row r="186">
          <cell r="B186" t="str">
            <v/>
          </cell>
          <cell r="F186" t="str">
            <v/>
          </cell>
          <cell r="V186">
            <v>0</v>
          </cell>
          <cell r="AI186">
            <v>0</v>
          </cell>
          <cell r="AJ186" t="str">
            <v/>
          </cell>
        </row>
        <row r="187">
          <cell r="B187" t="str">
            <v/>
          </cell>
          <cell r="F187" t="str">
            <v/>
          </cell>
          <cell r="V187">
            <v>0</v>
          </cell>
          <cell r="AI187">
            <v>0</v>
          </cell>
          <cell r="AJ187" t="str">
            <v/>
          </cell>
        </row>
        <row r="188">
          <cell r="B188" t="str">
            <v/>
          </cell>
          <cell r="F188" t="str">
            <v/>
          </cell>
          <cell r="V188">
            <v>0</v>
          </cell>
          <cell r="AI188">
            <v>0</v>
          </cell>
          <cell r="AJ188" t="str">
            <v/>
          </cell>
        </row>
        <row r="189">
          <cell r="B189" t="str">
            <v/>
          </cell>
          <cell r="F189" t="str">
            <v/>
          </cell>
          <cell r="V189">
            <v>0</v>
          </cell>
          <cell r="AI189">
            <v>0</v>
          </cell>
          <cell r="AJ189" t="str">
            <v/>
          </cell>
        </row>
        <row r="190">
          <cell r="B190" t="str">
            <v/>
          </cell>
          <cell r="F190" t="str">
            <v/>
          </cell>
          <cell r="V190">
            <v>0</v>
          </cell>
          <cell r="AI190">
            <v>0</v>
          </cell>
          <cell r="AJ190" t="str">
            <v/>
          </cell>
        </row>
        <row r="191">
          <cell r="B191" t="str">
            <v/>
          </cell>
          <cell r="F191" t="str">
            <v/>
          </cell>
          <cell r="V191">
            <v>0</v>
          </cell>
          <cell r="AI191">
            <v>0</v>
          </cell>
          <cell r="AJ191" t="str">
            <v/>
          </cell>
        </row>
        <row r="192">
          <cell r="B192" t="str">
            <v/>
          </cell>
          <cell r="F192" t="str">
            <v/>
          </cell>
          <cell r="V192">
            <v>0</v>
          </cell>
          <cell r="AI192">
            <v>0</v>
          </cell>
          <cell r="AJ192" t="str">
            <v/>
          </cell>
        </row>
        <row r="193">
          <cell r="B193" t="str">
            <v/>
          </cell>
          <cell r="F193" t="str">
            <v/>
          </cell>
          <cell r="V193">
            <v>0</v>
          </cell>
          <cell r="AI193">
            <v>0</v>
          </cell>
          <cell r="AJ193" t="str">
            <v/>
          </cell>
        </row>
        <row r="194">
          <cell r="B194" t="str">
            <v/>
          </cell>
          <cell r="F194" t="str">
            <v/>
          </cell>
          <cell r="V194">
            <v>0</v>
          </cell>
          <cell r="AI194">
            <v>0</v>
          </cell>
          <cell r="AJ194" t="str">
            <v/>
          </cell>
        </row>
        <row r="195">
          <cell r="B195" t="str">
            <v/>
          </cell>
          <cell r="F195" t="str">
            <v/>
          </cell>
          <cell r="V195">
            <v>0</v>
          </cell>
          <cell r="AI195">
            <v>0</v>
          </cell>
          <cell r="AJ195" t="str">
            <v/>
          </cell>
        </row>
        <row r="196">
          <cell r="B196" t="str">
            <v/>
          </cell>
          <cell r="F196" t="str">
            <v/>
          </cell>
          <cell r="V196">
            <v>0</v>
          </cell>
          <cell r="AI196">
            <v>0</v>
          </cell>
          <cell r="AJ196" t="str">
            <v/>
          </cell>
        </row>
        <row r="197">
          <cell r="B197" t="str">
            <v/>
          </cell>
          <cell r="F197" t="str">
            <v/>
          </cell>
          <cell r="V197">
            <v>0</v>
          </cell>
          <cell r="AI197">
            <v>0</v>
          </cell>
          <cell r="AJ197" t="str">
            <v/>
          </cell>
        </row>
        <row r="198">
          <cell r="B198" t="str">
            <v/>
          </cell>
          <cell r="F198" t="str">
            <v/>
          </cell>
          <cell r="V198">
            <v>0</v>
          </cell>
          <cell r="AI198">
            <v>0</v>
          </cell>
          <cell r="AJ198" t="str">
            <v/>
          </cell>
        </row>
        <row r="199">
          <cell r="B199" t="str">
            <v/>
          </cell>
          <cell r="F199" t="str">
            <v/>
          </cell>
          <cell r="V199">
            <v>0</v>
          </cell>
          <cell r="AI199">
            <v>0</v>
          </cell>
          <cell r="AJ199" t="str">
            <v/>
          </cell>
        </row>
        <row r="200">
          <cell r="B200" t="str">
            <v/>
          </cell>
          <cell r="F200" t="str">
            <v/>
          </cell>
          <cell r="V200">
            <v>0</v>
          </cell>
          <cell r="AI200">
            <v>0</v>
          </cell>
          <cell r="AJ200" t="str">
            <v/>
          </cell>
        </row>
        <row r="201">
          <cell r="B201" t="str">
            <v/>
          </cell>
          <cell r="F201" t="str">
            <v/>
          </cell>
          <cell r="V201">
            <v>0</v>
          </cell>
          <cell r="AI201">
            <v>0</v>
          </cell>
          <cell r="AJ201" t="str">
            <v/>
          </cell>
        </row>
        <row r="202">
          <cell r="B202" t="str">
            <v/>
          </cell>
          <cell r="F202" t="str">
            <v/>
          </cell>
          <cell r="V202">
            <v>0</v>
          </cell>
          <cell r="AI202">
            <v>0</v>
          </cell>
          <cell r="AJ202" t="str">
            <v/>
          </cell>
        </row>
        <row r="203">
          <cell r="B203" t="str">
            <v/>
          </cell>
          <cell r="F203" t="str">
            <v/>
          </cell>
          <cell r="V203">
            <v>0</v>
          </cell>
          <cell r="AI203">
            <v>0</v>
          </cell>
          <cell r="AJ203" t="str">
            <v/>
          </cell>
        </row>
        <row r="204">
          <cell r="B204" t="str">
            <v/>
          </cell>
          <cell r="F204" t="str">
            <v/>
          </cell>
          <cell r="V204">
            <v>0</v>
          </cell>
          <cell r="AI204">
            <v>0</v>
          </cell>
          <cell r="AJ204" t="str">
            <v/>
          </cell>
        </row>
        <row r="205">
          <cell r="B205" t="str">
            <v/>
          </cell>
          <cell r="F205" t="str">
            <v/>
          </cell>
          <cell r="V205">
            <v>0</v>
          </cell>
          <cell r="AI205">
            <v>0</v>
          </cell>
          <cell r="AJ205" t="str">
            <v/>
          </cell>
        </row>
        <row r="206">
          <cell r="B206" t="str">
            <v/>
          </cell>
          <cell r="F206" t="str">
            <v/>
          </cell>
          <cell r="V206">
            <v>0</v>
          </cell>
          <cell r="AI206">
            <v>0</v>
          </cell>
          <cell r="AJ206" t="str">
            <v/>
          </cell>
        </row>
        <row r="207">
          <cell r="B207" t="str">
            <v/>
          </cell>
          <cell r="F207" t="str">
            <v/>
          </cell>
          <cell r="V207">
            <v>0</v>
          </cell>
          <cell r="AI207">
            <v>0</v>
          </cell>
          <cell r="AJ207" t="str">
            <v/>
          </cell>
        </row>
        <row r="208">
          <cell r="B208" t="str">
            <v/>
          </cell>
          <cell r="F208" t="str">
            <v/>
          </cell>
          <cell r="V208">
            <v>0</v>
          </cell>
          <cell r="AI208">
            <v>0</v>
          </cell>
          <cell r="AJ208" t="str">
            <v/>
          </cell>
        </row>
        <row r="209">
          <cell r="B209" t="str">
            <v/>
          </cell>
          <cell r="F209" t="str">
            <v/>
          </cell>
          <cell r="V209">
            <v>0</v>
          </cell>
          <cell r="AI209">
            <v>0</v>
          </cell>
          <cell r="AJ209" t="str">
            <v/>
          </cell>
        </row>
        <row r="210">
          <cell r="B210" t="str">
            <v/>
          </cell>
          <cell r="F210" t="str">
            <v/>
          </cell>
          <cell r="V210">
            <v>0</v>
          </cell>
          <cell r="AI210">
            <v>0</v>
          </cell>
          <cell r="AJ210" t="str">
            <v/>
          </cell>
        </row>
        <row r="211">
          <cell r="B211" t="str">
            <v/>
          </cell>
          <cell r="F211" t="str">
            <v/>
          </cell>
          <cell r="V211">
            <v>0</v>
          </cell>
          <cell r="AI211">
            <v>0</v>
          </cell>
          <cell r="AJ211" t="str">
            <v/>
          </cell>
        </row>
        <row r="212">
          <cell r="B212" t="str">
            <v/>
          </cell>
          <cell r="F212" t="str">
            <v/>
          </cell>
          <cell r="V212">
            <v>0</v>
          </cell>
          <cell r="AI212">
            <v>0</v>
          </cell>
          <cell r="AJ212" t="str">
            <v/>
          </cell>
        </row>
        <row r="213">
          <cell r="B213" t="str">
            <v/>
          </cell>
          <cell r="F213" t="str">
            <v/>
          </cell>
          <cell r="V213">
            <v>0</v>
          </cell>
          <cell r="AI213">
            <v>0</v>
          </cell>
          <cell r="AJ213" t="str">
            <v/>
          </cell>
        </row>
        <row r="214">
          <cell r="B214" t="str">
            <v/>
          </cell>
          <cell r="F214" t="str">
            <v/>
          </cell>
          <cell r="V214">
            <v>0</v>
          </cell>
          <cell r="AI214">
            <v>0</v>
          </cell>
          <cell r="AJ214" t="str">
            <v/>
          </cell>
        </row>
        <row r="215">
          <cell r="B215" t="str">
            <v/>
          </cell>
          <cell r="F215" t="str">
            <v/>
          </cell>
          <cell r="V215">
            <v>0</v>
          </cell>
          <cell r="AI215">
            <v>0</v>
          </cell>
          <cell r="AJ215" t="str">
            <v/>
          </cell>
        </row>
        <row r="216">
          <cell r="B216" t="str">
            <v/>
          </cell>
          <cell r="F216" t="str">
            <v/>
          </cell>
          <cell r="V216">
            <v>0</v>
          </cell>
          <cell r="AI216">
            <v>0</v>
          </cell>
          <cell r="AJ216" t="str">
            <v/>
          </cell>
        </row>
        <row r="217">
          <cell r="B217" t="str">
            <v/>
          </cell>
          <cell r="F217" t="str">
            <v/>
          </cell>
          <cell r="V217">
            <v>0</v>
          </cell>
          <cell r="AI217">
            <v>0</v>
          </cell>
          <cell r="AJ217" t="str">
            <v/>
          </cell>
        </row>
        <row r="218">
          <cell r="B218" t="str">
            <v/>
          </cell>
          <cell r="F218" t="str">
            <v/>
          </cell>
          <cell r="V218">
            <v>0</v>
          </cell>
          <cell r="AI218">
            <v>0</v>
          </cell>
          <cell r="AJ218" t="str">
            <v/>
          </cell>
        </row>
        <row r="219">
          <cell r="B219" t="str">
            <v/>
          </cell>
          <cell r="F219" t="str">
            <v/>
          </cell>
          <cell r="V219">
            <v>0</v>
          </cell>
          <cell r="AI219">
            <v>0</v>
          </cell>
          <cell r="AJ219" t="str">
            <v/>
          </cell>
        </row>
        <row r="220">
          <cell r="B220" t="str">
            <v/>
          </cell>
          <cell r="F220" t="str">
            <v/>
          </cell>
          <cell r="V220">
            <v>0</v>
          </cell>
          <cell r="AI220">
            <v>0</v>
          </cell>
          <cell r="AJ220" t="str">
            <v/>
          </cell>
        </row>
        <row r="221">
          <cell r="B221" t="str">
            <v/>
          </cell>
          <cell r="F221" t="str">
            <v/>
          </cell>
          <cell r="V221">
            <v>0</v>
          </cell>
          <cell r="AI221">
            <v>0</v>
          </cell>
          <cell r="AJ221" t="str">
            <v/>
          </cell>
        </row>
        <row r="222">
          <cell r="B222" t="str">
            <v/>
          </cell>
          <cell r="F222" t="str">
            <v/>
          </cell>
          <cell r="V222">
            <v>0</v>
          </cell>
          <cell r="AI222">
            <v>0</v>
          </cell>
          <cell r="AJ222" t="str">
            <v/>
          </cell>
        </row>
        <row r="223">
          <cell r="B223" t="str">
            <v/>
          </cell>
          <cell r="F223" t="str">
            <v/>
          </cell>
          <cell r="V223">
            <v>0</v>
          </cell>
          <cell r="AI223">
            <v>0</v>
          </cell>
          <cell r="AJ223" t="str">
            <v/>
          </cell>
        </row>
        <row r="224">
          <cell r="B224" t="str">
            <v/>
          </cell>
          <cell r="F224" t="str">
            <v/>
          </cell>
          <cell r="V224">
            <v>0</v>
          </cell>
          <cell r="AI224">
            <v>0</v>
          </cell>
          <cell r="AJ224" t="str">
            <v/>
          </cell>
        </row>
        <row r="225">
          <cell r="B225" t="str">
            <v/>
          </cell>
          <cell r="F225" t="str">
            <v/>
          </cell>
          <cell r="V225">
            <v>0</v>
          </cell>
          <cell r="AI225">
            <v>0</v>
          </cell>
          <cell r="AJ225" t="str">
            <v/>
          </cell>
        </row>
        <row r="226">
          <cell r="B226" t="str">
            <v/>
          </cell>
          <cell r="F226" t="str">
            <v/>
          </cell>
          <cell r="V226">
            <v>0</v>
          </cell>
          <cell r="AI226">
            <v>0</v>
          </cell>
          <cell r="AJ226" t="str">
            <v/>
          </cell>
        </row>
        <row r="227">
          <cell r="B227" t="str">
            <v/>
          </cell>
          <cell r="F227" t="str">
            <v/>
          </cell>
          <cell r="V227">
            <v>0</v>
          </cell>
          <cell r="AI227">
            <v>0</v>
          </cell>
          <cell r="AJ227" t="str">
            <v/>
          </cell>
        </row>
        <row r="228">
          <cell r="B228" t="str">
            <v/>
          </cell>
          <cell r="F228" t="str">
            <v/>
          </cell>
          <cell r="V228">
            <v>0</v>
          </cell>
          <cell r="AI228">
            <v>0</v>
          </cell>
          <cell r="AJ228" t="str">
            <v/>
          </cell>
        </row>
        <row r="229">
          <cell r="B229" t="str">
            <v/>
          </cell>
          <cell r="F229" t="str">
            <v/>
          </cell>
          <cell r="V229">
            <v>0</v>
          </cell>
          <cell r="AI229">
            <v>0</v>
          </cell>
          <cell r="AJ229" t="str">
            <v/>
          </cell>
        </row>
        <row r="230">
          <cell r="B230" t="str">
            <v/>
          </cell>
          <cell r="F230" t="str">
            <v/>
          </cell>
          <cell r="V230">
            <v>0</v>
          </cell>
          <cell r="AI230">
            <v>0</v>
          </cell>
          <cell r="AJ230" t="str">
            <v/>
          </cell>
        </row>
        <row r="231">
          <cell r="B231" t="str">
            <v/>
          </cell>
          <cell r="F231" t="str">
            <v/>
          </cell>
          <cell r="V231">
            <v>0</v>
          </cell>
          <cell r="AI231">
            <v>0</v>
          </cell>
          <cell r="AJ231" t="str">
            <v/>
          </cell>
        </row>
        <row r="232">
          <cell r="B232" t="str">
            <v/>
          </cell>
          <cell r="F232" t="str">
            <v/>
          </cell>
          <cell r="V232">
            <v>0</v>
          </cell>
          <cell r="AI232">
            <v>0</v>
          </cell>
          <cell r="AJ232" t="str">
            <v/>
          </cell>
        </row>
        <row r="233">
          <cell r="B233" t="str">
            <v/>
          </cell>
          <cell r="F233" t="str">
            <v/>
          </cell>
          <cell r="V233">
            <v>0</v>
          </cell>
          <cell r="AI233">
            <v>0</v>
          </cell>
          <cell r="AJ233" t="str">
            <v/>
          </cell>
        </row>
        <row r="234">
          <cell r="B234" t="str">
            <v/>
          </cell>
          <cell r="F234" t="str">
            <v/>
          </cell>
          <cell r="V234">
            <v>0</v>
          </cell>
          <cell r="AI234">
            <v>0</v>
          </cell>
          <cell r="AJ234" t="str">
            <v/>
          </cell>
        </row>
        <row r="235">
          <cell r="B235" t="str">
            <v/>
          </cell>
          <cell r="F235" t="str">
            <v/>
          </cell>
          <cell r="V235">
            <v>0</v>
          </cell>
          <cell r="AI235">
            <v>0</v>
          </cell>
          <cell r="AJ235" t="str">
            <v/>
          </cell>
        </row>
        <row r="236">
          <cell r="B236" t="str">
            <v/>
          </cell>
          <cell r="F236" t="str">
            <v/>
          </cell>
          <cell r="V236">
            <v>0</v>
          </cell>
          <cell r="AI236">
            <v>0</v>
          </cell>
          <cell r="AJ236" t="str">
            <v/>
          </cell>
        </row>
        <row r="237">
          <cell r="B237" t="str">
            <v/>
          </cell>
          <cell r="F237" t="str">
            <v/>
          </cell>
          <cell r="V237">
            <v>0</v>
          </cell>
          <cell r="AI237">
            <v>0</v>
          </cell>
          <cell r="AJ237" t="str">
            <v/>
          </cell>
        </row>
        <row r="238">
          <cell r="B238" t="str">
            <v/>
          </cell>
          <cell r="F238" t="str">
            <v/>
          </cell>
          <cell r="V238">
            <v>0</v>
          </cell>
          <cell r="AI238">
            <v>0</v>
          </cell>
          <cell r="AJ238" t="str">
            <v/>
          </cell>
        </row>
        <row r="239">
          <cell r="B239" t="str">
            <v/>
          </cell>
          <cell r="F239" t="str">
            <v/>
          </cell>
          <cell r="V239">
            <v>0</v>
          </cell>
          <cell r="AI239">
            <v>0</v>
          </cell>
          <cell r="AJ239" t="str">
            <v/>
          </cell>
        </row>
        <row r="240">
          <cell r="B240" t="str">
            <v/>
          </cell>
          <cell r="F240" t="str">
            <v/>
          </cell>
          <cell r="V240">
            <v>0</v>
          </cell>
          <cell r="AI240">
            <v>0</v>
          </cell>
          <cell r="AJ240" t="str">
            <v/>
          </cell>
        </row>
        <row r="241">
          <cell r="B241" t="str">
            <v/>
          </cell>
          <cell r="F241" t="str">
            <v/>
          </cell>
          <cell r="V241">
            <v>0</v>
          </cell>
          <cell r="AI241">
            <v>0</v>
          </cell>
          <cell r="AJ241" t="str">
            <v/>
          </cell>
        </row>
        <row r="242">
          <cell r="B242" t="str">
            <v/>
          </cell>
          <cell r="F242" t="str">
            <v/>
          </cell>
          <cell r="V242">
            <v>0</v>
          </cell>
          <cell r="AI242">
            <v>0</v>
          </cell>
          <cell r="AJ242" t="str">
            <v/>
          </cell>
        </row>
        <row r="243">
          <cell r="B243" t="str">
            <v/>
          </cell>
          <cell r="F243" t="str">
            <v/>
          </cell>
          <cell r="V243">
            <v>0</v>
          </cell>
          <cell r="AI243">
            <v>0</v>
          </cell>
          <cell r="AJ243" t="str">
            <v/>
          </cell>
        </row>
        <row r="244">
          <cell r="B244" t="str">
            <v/>
          </cell>
          <cell r="F244" t="str">
            <v/>
          </cell>
          <cell r="V244">
            <v>0</v>
          </cell>
          <cell r="AI244">
            <v>0</v>
          </cell>
          <cell r="AJ244" t="str">
            <v/>
          </cell>
        </row>
        <row r="245">
          <cell r="B245" t="str">
            <v/>
          </cell>
          <cell r="F245" t="str">
            <v/>
          </cell>
          <cell r="V245">
            <v>0</v>
          </cell>
          <cell r="AI245">
            <v>0</v>
          </cell>
          <cell r="AJ245" t="str">
            <v/>
          </cell>
        </row>
        <row r="246">
          <cell r="B246" t="str">
            <v/>
          </cell>
          <cell r="F246" t="str">
            <v/>
          </cell>
          <cell r="V246">
            <v>0</v>
          </cell>
          <cell r="AI246">
            <v>0</v>
          </cell>
          <cell r="AJ246" t="str">
            <v/>
          </cell>
        </row>
        <row r="247">
          <cell r="B247" t="str">
            <v/>
          </cell>
          <cell r="F247" t="str">
            <v/>
          </cell>
          <cell r="V247">
            <v>0</v>
          </cell>
          <cell r="AI247">
            <v>0</v>
          </cell>
          <cell r="AJ247" t="str">
            <v/>
          </cell>
        </row>
        <row r="248">
          <cell r="B248" t="str">
            <v/>
          </cell>
          <cell r="F248" t="str">
            <v/>
          </cell>
          <cell r="V248">
            <v>0</v>
          </cell>
          <cell r="AI248">
            <v>0</v>
          </cell>
          <cell r="AJ248" t="str">
            <v/>
          </cell>
        </row>
        <row r="249">
          <cell r="B249" t="str">
            <v/>
          </cell>
          <cell r="F249" t="str">
            <v/>
          </cell>
          <cell r="V249">
            <v>0</v>
          </cell>
          <cell r="AI249">
            <v>0</v>
          </cell>
          <cell r="AJ249" t="str">
            <v/>
          </cell>
        </row>
        <row r="250">
          <cell r="B250" t="str">
            <v/>
          </cell>
          <cell r="F250" t="str">
            <v/>
          </cell>
          <cell r="V250">
            <v>0</v>
          </cell>
          <cell r="AI250">
            <v>0</v>
          </cell>
          <cell r="AJ250" t="str">
            <v/>
          </cell>
        </row>
        <row r="251">
          <cell r="B251" t="str">
            <v/>
          </cell>
          <cell r="F251" t="str">
            <v/>
          </cell>
          <cell r="V251">
            <v>0</v>
          </cell>
          <cell r="AI251">
            <v>0</v>
          </cell>
          <cell r="AJ251" t="str">
            <v/>
          </cell>
        </row>
        <row r="252">
          <cell r="B252" t="str">
            <v/>
          </cell>
          <cell r="F252" t="str">
            <v/>
          </cell>
          <cell r="V252">
            <v>0</v>
          </cell>
          <cell r="AI252">
            <v>0</v>
          </cell>
          <cell r="AJ252" t="str">
            <v/>
          </cell>
        </row>
        <row r="253">
          <cell r="B253" t="str">
            <v/>
          </cell>
          <cell r="F253" t="str">
            <v/>
          </cell>
          <cell r="V253">
            <v>0</v>
          </cell>
          <cell r="AI253">
            <v>0</v>
          </cell>
          <cell r="AJ253" t="str">
            <v/>
          </cell>
        </row>
        <row r="254">
          <cell r="B254" t="str">
            <v/>
          </cell>
          <cell r="F254" t="str">
            <v/>
          </cell>
          <cell r="V254">
            <v>0</v>
          </cell>
          <cell r="AI254">
            <v>0</v>
          </cell>
          <cell r="AJ254" t="str">
            <v/>
          </cell>
        </row>
        <row r="255">
          <cell r="B255" t="str">
            <v/>
          </cell>
          <cell r="F255" t="str">
            <v/>
          </cell>
          <cell r="V255">
            <v>0</v>
          </cell>
          <cell r="AI255">
            <v>0</v>
          </cell>
          <cell r="AJ255" t="str">
            <v/>
          </cell>
        </row>
        <row r="256">
          <cell r="B256" t="str">
            <v/>
          </cell>
          <cell r="F256" t="str">
            <v/>
          </cell>
          <cell r="V256">
            <v>0</v>
          </cell>
          <cell r="AI256">
            <v>0</v>
          </cell>
          <cell r="AJ256" t="str">
            <v/>
          </cell>
        </row>
        <row r="257">
          <cell r="B257" t="str">
            <v/>
          </cell>
          <cell r="F257" t="str">
            <v/>
          </cell>
          <cell r="V257">
            <v>0</v>
          </cell>
          <cell r="AI257">
            <v>0</v>
          </cell>
          <cell r="AJ257" t="str">
            <v/>
          </cell>
        </row>
        <row r="258">
          <cell r="B258" t="str">
            <v/>
          </cell>
          <cell r="F258" t="str">
            <v/>
          </cell>
          <cell r="V258">
            <v>0</v>
          </cell>
          <cell r="AI258">
            <v>0</v>
          </cell>
          <cell r="AJ258" t="str">
            <v/>
          </cell>
        </row>
        <row r="259">
          <cell r="B259" t="str">
            <v/>
          </cell>
          <cell r="F259" t="str">
            <v/>
          </cell>
          <cell r="V259">
            <v>0</v>
          </cell>
          <cell r="AI259">
            <v>0</v>
          </cell>
          <cell r="AJ259" t="str">
            <v/>
          </cell>
        </row>
        <row r="260">
          <cell r="B260" t="str">
            <v/>
          </cell>
          <cell r="F260" t="str">
            <v/>
          </cell>
          <cell r="V260">
            <v>0</v>
          </cell>
          <cell r="AI260">
            <v>0</v>
          </cell>
          <cell r="AJ260" t="str">
            <v/>
          </cell>
        </row>
        <row r="261">
          <cell r="B261" t="str">
            <v/>
          </cell>
          <cell r="F261" t="str">
            <v/>
          </cell>
          <cell r="V261">
            <v>0</v>
          </cell>
          <cell r="AI261">
            <v>0</v>
          </cell>
          <cell r="AJ261" t="str">
            <v/>
          </cell>
        </row>
        <row r="262">
          <cell r="B262" t="str">
            <v/>
          </cell>
          <cell r="F262" t="str">
            <v/>
          </cell>
          <cell r="V262">
            <v>0</v>
          </cell>
          <cell r="AI262">
            <v>0</v>
          </cell>
          <cell r="AJ262" t="str">
            <v/>
          </cell>
        </row>
        <row r="263">
          <cell r="B263" t="str">
            <v/>
          </cell>
          <cell r="F263" t="str">
            <v/>
          </cell>
          <cell r="V263">
            <v>0</v>
          </cell>
          <cell r="AI263">
            <v>0</v>
          </cell>
          <cell r="AJ263" t="str">
            <v/>
          </cell>
        </row>
        <row r="264">
          <cell r="B264" t="str">
            <v/>
          </cell>
          <cell r="F264" t="str">
            <v/>
          </cell>
          <cell r="V264">
            <v>0</v>
          </cell>
          <cell r="AI264">
            <v>0</v>
          </cell>
          <cell r="AJ264" t="str">
            <v/>
          </cell>
        </row>
        <row r="265">
          <cell r="B265" t="str">
            <v/>
          </cell>
          <cell r="F265" t="str">
            <v/>
          </cell>
          <cell r="V265">
            <v>0</v>
          </cell>
          <cell r="AI265">
            <v>0</v>
          </cell>
          <cell r="AJ265" t="str">
            <v/>
          </cell>
        </row>
        <row r="266">
          <cell r="B266" t="str">
            <v/>
          </cell>
          <cell r="F266" t="str">
            <v/>
          </cell>
          <cell r="V266">
            <v>0</v>
          </cell>
          <cell r="AI266">
            <v>0</v>
          </cell>
          <cell r="AJ266" t="str">
            <v/>
          </cell>
        </row>
        <row r="267">
          <cell r="B267" t="str">
            <v/>
          </cell>
          <cell r="F267" t="str">
            <v/>
          </cell>
          <cell r="V267">
            <v>0</v>
          </cell>
          <cell r="AI267">
            <v>0</v>
          </cell>
          <cell r="AJ267" t="str">
            <v/>
          </cell>
        </row>
        <row r="268">
          <cell r="B268" t="str">
            <v/>
          </cell>
          <cell r="F268" t="str">
            <v/>
          </cell>
          <cell r="V268">
            <v>0</v>
          </cell>
          <cell r="AI268">
            <v>0</v>
          </cell>
          <cell r="AJ268" t="str">
            <v/>
          </cell>
        </row>
        <row r="269">
          <cell r="B269" t="str">
            <v/>
          </cell>
          <cell r="F269" t="str">
            <v/>
          </cell>
          <cell r="V269">
            <v>0</v>
          </cell>
          <cell r="AI269">
            <v>0</v>
          </cell>
          <cell r="AJ269" t="str">
            <v/>
          </cell>
        </row>
        <row r="270">
          <cell r="B270" t="str">
            <v/>
          </cell>
          <cell r="F270" t="str">
            <v/>
          </cell>
          <cell r="V270">
            <v>0</v>
          </cell>
          <cell r="AI270">
            <v>0</v>
          </cell>
          <cell r="AJ270" t="str">
            <v/>
          </cell>
        </row>
        <row r="271">
          <cell r="B271" t="str">
            <v/>
          </cell>
          <cell r="F271" t="str">
            <v/>
          </cell>
          <cell r="V271">
            <v>0</v>
          </cell>
          <cell r="AI271">
            <v>0</v>
          </cell>
          <cell r="AJ271" t="str">
            <v/>
          </cell>
        </row>
        <row r="272">
          <cell r="B272" t="str">
            <v/>
          </cell>
          <cell r="F272" t="str">
            <v/>
          </cell>
          <cell r="V272">
            <v>0</v>
          </cell>
          <cell r="AI272">
            <v>0</v>
          </cell>
          <cell r="AJ272" t="str">
            <v/>
          </cell>
        </row>
        <row r="273">
          <cell r="B273" t="str">
            <v/>
          </cell>
          <cell r="F273" t="str">
            <v/>
          </cell>
          <cell r="V273">
            <v>0</v>
          </cell>
          <cell r="AI273">
            <v>0</v>
          </cell>
          <cell r="AJ273" t="str">
            <v/>
          </cell>
        </row>
        <row r="274">
          <cell r="B274" t="str">
            <v/>
          </cell>
          <cell r="F274" t="str">
            <v/>
          </cell>
          <cell r="V274">
            <v>0</v>
          </cell>
          <cell r="AI274">
            <v>0</v>
          </cell>
          <cell r="AJ274" t="str">
            <v/>
          </cell>
        </row>
        <row r="275">
          <cell r="B275" t="str">
            <v/>
          </cell>
          <cell r="F275" t="str">
            <v/>
          </cell>
          <cell r="V275">
            <v>0</v>
          </cell>
          <cell r="AI275">
            <v>0</v>
          </cell>
          <cell r="AJ275" t="str">
            <v/>
          </cell>
        </row>
        <row r="276">
          <cell r="B276" t="str">
            <v/>
          </cell>
          <cell r="F276" t="str">
            <v/>
          </cell>
          <cell r="V276">
            <v>0</v>
          </cell>
          <cell r="AI276">
            <v>0</v>
          </cell>
          <cell r="AJ276" t="str">
            <v/>
          </cell>
        </row>
        <row r="277">
          <cell r="B277" t="str">
            <v/>
          </cell>
          <cell r="F277" t="str">
            <v/>
          </cell>
          <cell r="V277">
            <v>0</v>
          </cell>
          <cell r="AI277">
            <v>0</v>
          </cell>
          <cell r="AJ277" t="str">
            <v/>
          </cell>
        </row>
        <row r="278">
          <cell r="B278" t="str">
            <v/>
          </cell>
          <cell r="F278" t="str">
            <v/>
          </cell>
          <cell r="V278">
            <v>0</v>
          </cell>
          <cell r="AI278">
            <v>0</v>
          </cell>
          <cell r="AJ278" t="str">
            <v/>
          </cell>
        </row>
        <row r="279">
          <cell r="B279" t="str">
            <v/>
          </cell>
          <cell r="F279" t="str">
            <v/>
          </cell>
          <cell r="V279">
            <v>0</v>
          </cell>
          <cell r="AI279">
            <v>0</v>
          </cell>
          <cell r="AJ279" t="str">
            <v/>
          </cell>
        </row>
        <row r="280">
          <cell r="B280" t="str">
            <v/>
          </cell>
          <cell r="F280" t="str">
            <v/>
          </cell>
          <cell r="V280">
            <v>0</v>
          </cell>
          <cell r="AI280">
            <v>0</v>
          </cell>
          <cell r="AJ280" t="str">
            <v/>
          </cell>
        </row>
        <row r="281">
          <cell r="B281" t="str">
            <v/>
          </cell>
          <cell r="F281" t="str">
            <v/>
          </cell>
          <cell r="V281">
            <v>0</v>
          </cell>
          <cell r="AI281">
            <v>0</v>
          </cell>
          <cell r="AJ281" t="str">
            <v/>
          </cell>
        </row>
        <row r="282">
          <cell r="B282" t="str">
            <v/>
          </cell>
          <cell r="F282" t="str">
            <v/>
          </cell>
          <cell r="V282">
            <v>0</v>
          </cell>
          <cell r="AI282">
            <v>0</v>
          </cell>
          <cell r="AJ282" t="str">
            <v/>
          </cell>
        </row>
        <row r="283">
          <cell r="B283" t="str">
            <v/>
          </cell>
          <cell r="F283" t="str">
            <v/>
          </cell>
          <cell r="V283">
            <v>0</v>
          </cell>
          <cell r="AI283">
            <v>0</v>
          </cell>
          <cell r="AJ283" t="str">
            <v/>
          </cell>
        </row>
        <row r="284">
          <cell r="B284" t="str">
            <v/>
          </cell>
          <cell r="F284" t="str">
            <v/>
          </cell>
          <cell r="V284">
            <v>0</v>
          </cell>
          <cell r="AI284">
            <v>0</v>
          </cell>
          <cell r="AJ284" t="str">
            <v/>
          </cell>
        </row>
        <row r="285">
          <cell r="B285" t="str">
            <v/>
          </cell>
          <cell r="F285" t="str">
            <v/>
          </cell>
          <cell r="V285">
            <v>0</v>
          </cell>
          <cell r="AI285">
            <v>0</v>
          </cell>
          <cell r="AJ285" t="str">
            <v/>
          </cell>
        </row>
        <row r="286">
          <cell r="B286" t="str">
            <v/>
          </cell>
          <cell r="F286" t="str">
            <v/>
          </cell>
          <cell r="V286">
            <v>0</v>
          </cell>
          <cell r="AI286">
            <v>0</v>
          </cell>
          <cell r="AJ286" t="str">
            <v/>
          </cell>
        </row>
        <row r="287">
          <cell r="B287" t="str">
            <v/>
          </cell>
          <cell r="F287" t="str">
            <v/>
          </cell>
          <cell r="V287">
            <v>0</v>
          </cell>
          <cell r="AI287">
            <v>0</v>
          </cell>
          <cell r="AJ287" t="str">
            <v/>
          </cell>
        </row>
        <row r="288">
          <cell r="B288" t="str">
            <v/>
          </cell>
          <cell r="F288" t="str">
            <v/>
          </cell>
          <cell r="V288">
            <v>0</v>
          </cell>
          <cell r="AI288">
            <v>0</v>
          </cell>
          <cell r="AJ288" t="str">
            <v/>
          </cell>
        </row>
        <row r="289">
          <cell r="B289" t="str">
            <v/>
          </cell>
          <cell r="F289" t="str">
            <v/>
          </cell>
          <cell r="V289">
            <v>0</v>
          </cell>
          <cell r="AI289">
            <v>0</v>
          </cell>
          <cell r="AJ289" t="str">
            <v/>
          </cell>
        </row>
        <row r="290">
          <cell r="B290" t="str">
            <v/>
          </cell>
          <cell r="F290" t="str">
            <v/>
          </cell>
          <cell r="V290">
            <v>0</v>
          </cell>
          <cell r="AI290">
            <v>0</v>
          </cell>
          <cell r="AJ290" t="str">
            <v/>
          </cell>
        </row>
        <row r="291">
          <cell r="B291" t="str">
            <v/>
          </cell>
          <cell r="F291" t="str">
            <v/>
          </cell>
          <cell r="V291">
            <v>0</v>
          </cell>
          <cell r="AI291">
            <v>0</v>
          </cell>
          <cell r="AJ291" t="str">
            <v/>
          </cell>
        </row>
        <row r="292">
          <cell r="B292" t="str">
            <v/>
          </cell>
          <cell r="F292" t="str">
            <v/>
          </cell>
          <cell r="V292">
            <v>0</v>
          </cell>
          <cell r="AI292">
            <v>0</v>
          </cell>
          <cell r="AJ292" t="str">
            <v/>
          </cell>
        </row>
        <row r="293">
          <cell r="B293" t="str">
            <v/>
          </cell>
          <cell r="F293" t="str">
            <v/>
          </cell>
          <cell r="V293">
            <v>0</v>
          </cell>
          <cell r="AI293">
            <v>0</v>
          </cell>
          <cell r="AJ293" t="str">
            <v/>
          </cell>
        </row>
        <row r="294">
          <cell r="B294" t="str">
            <v/>
          </cell>
          <cell r="F294" t="str">
            <v/>
          </cell>
          <cell r="V294">
            <v>0</v>
          </cell>
          <cell r="AI294">
            <v>0</v>
          </cell>
          <cell r="AJ294" t="str">
            <v/>
          </cell>
        </row>
        <row r="295">
          <cell r="B295" t="str">
            <v/>
          </cell>
          <cell r="F295" t="str">
            <v/>
          </cell>
          <cell r="V295">
            <v>0</v>
          </cell>
          <cell r="AI295">
            <v>0</v>
          </cell>
          <cell r="AJ295" t="str">
            <v/>
          </cell>
        </row>
        <row r="296">
          <cell r="B296" t="str">
            <v/>
          </cell>
          <cell r="F296" t="str">
            <v/>
          </cell>
          <cell r="V296">
            <v>0</v>
          </cell>
          <cell r="AI296">
            <v>0</v>
          </cell>
          <cell r="AJ296" t="str">
            <v/>
          </cell>
        </row>
        <row r="297">
          <cell r="B297" t="str">
            <v/>
          </cell>
          <cell r="F297" t="str">
            <v/>
          </cell>
          <cell r="V297">
            <v>0</v>
          </cell>
          <cell r="AI297">
            <v>0</v>
          </cell>
          <cell r="AJ297" t="str">
            <v/>
          </cell>
        </row>
        <row r="298">
          <cell r="B298" t="str">
            <v/>
          </cell>
          <cell r="F298" t="str">
            <v/>
          </cell>
          <cell r="V298">
            <v>0</v>
          </cell>
          <cell r="AI298">
            <v>0</v>
          </cell>
          <cell r="AJ298" t="str">
            <v/>
          </cell>
        </row>
        <row r="299">
          <cell r="B299" t="str">
            <v/>
          </cell>
          <cell r="F299" t="str">
            <v/>
          </cell>
          <cell r="V299">
            <v>0</v>
          </cell>
          <cell r="AI299">
            <v>0</v>
          </cell>
          <cell r="AJ299" t="str">
            <v/>
          </cell>
        </row>
        <row r="300">
          <cell r="B300" t="str">
            <v/>
          </cell>
          <cell r="F300" t="str">
            <v/>
          </cell>
          <cell r="V300">
            <v>0</v>
          </cell>
          <cell r="AI300">
            <v>0</v>
          </cell>
          <cell r="AJ300" t="str">
            <v/>
          </cell>
        </row>
        <row r="301">
          <cell r="B301" t="str">
            <v/>
          </cell>
          <cell r="F301" t="str">
            <v/>
          </cell>
          <cell r="V301">
            <v>0</v>
          </cell>
          <cell r="AI301">
            <v>0</v>
          </cell>
          <cell r="AJ301" t="str">
            <v/>
          </cell>
        </row>
        <row r="302">
          <cell r="B302" t="str">
            <v/>
          </cell>
          <cell r="F302" t="str">
            <v/>
          </cell>
          <cell r="V302">
            <v>0</v>
          </cell>
          <cell r="AI302">
            <v>0</v>
          </cell>
          <cell r="AJ302" t="str">
            <v/>
          </cell>
        </row>
        <row r="303">
          <cell r="B303" t="str">
            <v/>
          </cell>
          <cell r="F303" t="str">
            <v/>
          </cell>
          <cell r="V303">
            <v>0</v>
          </cell>
          <cell r="AI303">
            <v>0</v>
          </cell>
          <cell r="AJ303" t="str">
            <v/>
          </cell>
        </row>
        <row r="304">
          <cell r="B304" t="str">
            <v/>
          </cell>
          <cell r="F304" t="str">
            <v/>
          </cell>
          <cell r="V304">
            <v>0</v>
          </cell>
          <cell r="AI304">
            <v>0</v>
          </cell>
          <cell r="AJ304" t="str">
            <v/>
          </cell>
        </row>
        <row r="305">
          <cell r="B305" t="str">
            <v/>
          </cell>
          <cell r="F305" t="str">
            <v/>
          </cell>
          <cell r="V305">
            <v>0</v>
          </cell>
          <cell r="AI305">
            <v>0</v>
          </cell>
          <cell r="AJ305" t="str">
            <v/>
          </cell>
        </row>
        <row r="306">
          <cell r="B306" t="str">
            <v/>
          </cell>
          <cell r="F306" t="str">
            <v/>
          </cell>
          <cell r="V306">
            <v>0</v>
          </cell>
          <cell r="AI306">
            <v>0</v>
          </cell>
          <cell r="AJ306" t="str">
            <v/>
          </cell>
        </row>
        <row r="307">
          <cell r="B307" t="str">
            <v/>
          </cell>
          <cell r="F307" t="str">
            <v/>
          </cell>
          <cell r="V307">
            <v>0</v>
          </cell>
          <cell r="AI307">
            <v>0</v>
          </cell>
          <cell r="AJ307" t="str">
            <v/>
          </cell>
        </row>
        <row r="308">
          <cell r="B308" t="str">
            <v/>
          </cell>
          <cell r="F308" t="str">
            <v/>
          </cell>
          <cell r="V308">
            <v>0</v>
          </cell>
          <cell r="AI308">
            <v>0</v>
          </cell>
          <cell r="AJ308" t="str">
            <v/>
          </cell>
        </row>
        <row r="309">
          <cell r="B309" t="str">
            <v/>
          </cell>
          <cell r="F309" t="str">
            <v/>
          </cell>
          <cell r="V309">
            <v>0</v>
          </cell>
          <cell r="AI309">
            <v>0</v>
          </cell>
          <cell r="AJ309" t="str">
            <v/>
          </cell>
        </row>
        <row r="310">
          <cell r="B310" t="str">
            <v/>
          </cell>
          <cell r="F310" t="str">
            <v/>
          </cell>
          <cell r="V310">
            <v>0</v>
          </cell>
          <cell r="AI310">
            <v>0</v>
          </cell>
          <cell r="AJ310" t="str">
            <v/>
          </cell>
        </row>
        <row r="311">
          <cell r="B311" t="str">
            <v/>
          </cell>
          <cell r="F311" t="str">
            <v/>
          </cell>
          <cell r="V311">
            <v>0</v>
          </cell>
          <cell r="AI311">
            <v>0</v>
          </cell>
          <cell r="AJ311" t="str">
            <v/>
          </cell>
        </row>
        <row r="312">
          <cell r="B312" t="str">
            <v/>
          </cell>
          <cell r="F312" t="str">
            <v/>
          </cell>
          <cell r="V312">
            <v>0</v>
          </cell>
          <cell r="AI312">
            <v>0</v>
          </cell>
          <cell r="AJ312" t="str">
            <v/>
          </cell>
        </row>
        <row r="313">
          <cell r="B313" t="str">
            <v/>
          </cell>
          <cell r="F313" t="str">
            <v/>
          </cell>
          <cell r="V313">
            <v>0</v>
          </cell>
          <cell r="AI313">
            <v>0</v>
          </cell>
          <cell r="AJ313" t="str">
            <v/>
          </cell>
        </row>
        <row r="314">
          <cell r="B314" t="str">
            <v/>
          </cell>
          <cell r="F314" t="str">
            <v/>
          </cell>
          <cell r="V314">
            <v>0</v>
          </cell>
          <cell r="AI314">
            <v>0</v>
          </cell>
          <cell r="AJ314" t="str">
            <v/>
          </cell>
        </row>
        <row r="315">
          <cell r="B315" t="str">
            <v/>
          </cell>
          <cell r="F315" t="str">
            <v/>
          </cell>
          <cell r="V315">
            <v>0</v>
          </cell>
          <cell r="AI315">
            <v>0</v>
          </cell>
          <cell r="AJ315" t="str">
            <v/>
          </cell>
        </row>
        <row r="316">
          <cell r="B316" t="str">
            <v/>
          </cell>
          <cell r="F316" t="str">
            <v/>
          </cell>
          <cell r="V316">
            <v>0</v>
          </cell>
          <cell r="AI316">
            <v>0</v>
          </cell>
          <cell r="AJ316" t="str">
            <v/>
          </cell>
        </row>
        <row r="317">
          <cell r="B317" t="str">
            <v/>
          </cell>
          <cell r="F317" t="str">
            <v/>
          </cell>
          <cell r="V317">
            <v>0</v>
          </cell>
          <cell r="AI317">
            <v>0</v>
          </cell>
          <cell r="AJ317" t="str">
            <v/>
          </cell>
        </row>
        <row r="318">
          <cell r="B318" t="str">
            <v/>
          </cell>
          <cell r="F318" t="str">
            <v/>
          </cell>
          <cell r="V318">
            <v>0</v>
          </cell>
          <cell r="AI318">
            <v>0</v>
          </cell>
          <cell r="AJ318" t="str">
            <v/>
          </cell>
        </row>
        <row r="319">
          <cell r="B319" t="str">
            <v/>
          </cell>
          <cell r="F319" t="str">
            <v/>
          </cell>
          <cell r="V319">
            <v>0</v>
          </cell>
          <cell r="AI319">
            <v>0</v>
          </cell>
          <cell r="AJ319" t="str">
            <v/>
          </cell>
        </row>
        <row r="320">
          <cell r="B320" t="str">
            <v/>
          </cell>
          <cell r="F320" t="str">
            <v/>
          </cell>
          <cell r="V320">
            <v>0</v>
          </cell>
          <cell r="AI320">
            <v>0</v>
          </cell>
          <cell r="AJ320" t="str">
            <v/>
          </cell>
        </row>
        <row r="321">
          <cell r="B321" t="str">
            <v/>
          </cell>
          <cell r="F321" t="str">
            <v/>
          </cell>
          <cell r="V321">
            <v>0</v>
          </cell>
          <cell r="AI321">
            <v>0</v>
          </cell>
          <cell r="AJ321" t="str">
            <v/>
          </cell>
        </row>
        <row r="322">
          <cell r="B322" t="str">
            <v/>
          </cell>
          <cell r="F322" t="str">
            <v/>
          </cell>
          <cell r="V322">
            <v>0</v>
          </cell>
          <cell r="AI322">
            <v>0</v>
          </cell>
          <cell r="AJ322" t="str">
            <v/>
          </cell>
        </row>
        <row r="323">
          <cell r="B323" t="str">
            <v/>
          </cell>
          <cell r="F323" t="str">
            <v/>
          </cell>
          <cell r="V323">
            <v>0</v>
          </cell>
          <cell r="AI323">
            <v>0</v>
          </cell>
          <cell r="AJ323" t="str">
            <v/>
          </cell>
        </row>
        <row r="324">
          <cell r="B324" t="str">
            <v/>
          </cell>
          <cell r="F324" t="str">
            <v/>
          </cell>
          <cell r="V324">
            <v>0</v>
          </cell>
          <cell r="AI324">
            <v>0</v>
          </cell>
          <cell r="AJ324" t="str">
            <v/>
          </cell>
        </row>
        <row r="325">
          <cell r="B325" t="str">
            <v/>
          </cell>
          <cell r="F325" t="str">
            <v/>
          </cell>
          <cell r="V325">
            <v>0</v>
          </cell>
          <cell r="AI325">
            <v>0</v>
          </cell>
          <cell r="AJ325" t="str">
            <v/>
          </cell>
        </row>
        <row r="326">
          <cell r="B326" t="str">
            <v/>
          </cell>
          <cell r="F326" t="str">
            <v/>
          </cell>
          <cell r="V326">
            <v>0</v>
          </cell>
          <cell r="AI326">
            <v>0</v>
          </cell>
          <cell r="AJ326" t="str">
            <v/>
          </cell>
        </row>
        <row r="327">
          <cell r="B327" t="str">
            <v/>
          </cell>
          <cell r="F327" t="str">
            <v/>
          </cell>
          <cell r="V327">
            <v>0</v>
          </cell>
          <cell r="AI327">
            <v>0</v>
          </cell>
          <cell r="AJ327" t="str">
            <v/>
          </cell>
        </row>
        <row r="328">
          <cell r="B328" t="str">
            <v/>
          </cell>
          <cell r="F328" t="str">
            <v/>
          </cell>
          <cell r="V328">
            <v>0</v>
          </cell>
          <cell r="AI328">
            <v>0</v>
          </cell>
          <cell r="AJ328" t="str">
            <v/>
          </cell>
        </row>
        <row r="329">
          <cell r="B329" t="str">
            <v/>
          </cell>
          <cell r="F329" t="str">
            <v/>
          </cell>
          <cell r="V329">
            <v>0</v>
          </cell>
          <cell r="AI329">
            <v>0</v>
          </cell>
          <cell r="AJ329" t="str">
            <v/>
          </cell>
        </row>
        <row r="330">
          <cell r="B330" t="str">
            <v/>
          </cell>
          <cell r="F330" t="str">
            <v/>
          </cell>
          <cell r="V330">
            <v>0</v>
          </cell>
          <cell r="AI330">
            <v>0</v>
          </cell>
          <cell r="AJ330" t="str">
            <v/>
          </cell>
        </row>
        <row r="331">
          <cell r="B331" t="str">
            <v/>
          </cell>
          <cell r="F331" t="str">
            <v/>
          </cell>
          <cell r="V331">
            <v>0</v>
          </cell>
          <cell r="AI331">
            <v>0</v>
          </cell>
          <cell r="AJ331" t="str">
            <v/>
          </cell>
        </row>
        <row r="332">
          <cell r="B332" t="str">
            <v/>
          </cell>
          <cell r="F332" t="str">
            <v/>
          </cell>
          <cell r="V332">
            <v>0</v>
          </cell>
          <cell r="AI332">
            <v>0</v>
          </cell>
          <cell r="AJ332" t="str">
            <v/>
          </cell>
        </row>
        <row r="333">
          <cell r="B333" t="str">
            <v/>
          </cell>
          <cell r="F333" t="str">
            <v/>
          </cell>
          <cell r="V333">
            <v>0</v>
          </cell>
          <cell r="AI333">
            <v>0</v>
          </cell>
          <cell r="AJ333" t="str">
            <v/>
          </cell>
        </row>
        <row r="334">
          <cell r="B334" t="str">
            <v/>
          </cell>
          <cell r="F334" t="str">
            <v/>
          </cell>
          <cell r="V334">
            <v>0</v>
          </cell>
          <cell r="AI334">
            <v>0</v>
          </cell>
          <cell r="AJ334" t="str">
            <v/>
          </cell>
        </row>
        <row r="335">
          <cell r="B335" t="str">
            <v/>
          </cell>
          <cell r="F335" t="str">
            <v/>
          </cell>
          <cell r="V335">
            <v>0</v>
          </cell>
          <cell r="AI335">
            <v>0</v>
          </cell>
          <cell r="AJ335" t="str">
            <v/>
          </cell>
        </row>
        <row r="336">
          <cell r="B336" t="str">
            <v/>
          </cell>
          <cell r="F336" t="str">
            <v/>
          </cell>
          <cell r="V336">
            <v>0</v>
          </cell>
          <cell r="AI336">
            <v>0</v>
          </cell>
          <cell r="AJ336" t="str">
            <v/>
          </cell>
        </row>
        <row r="337">
          <cell r="B337" t="str">
            <v/>
          </cell>
          <cell r="F337" t="str">
            <v/>
          </cell>
          <cell r="V337">
            <v>0</v>
          </cell>
          <cell r="AI337">
            <v>0</v>
          </cell>
          <cell r="AJ337" t="str">
            <v/>
          </cell>
        </row>
        <row r="338">
          <cell r="B338" t="str">
            <v/>
          </cell>
          <cell r="F338" t="str">
            <v/>
          </cell>
          <cell r="V338">
            <v>0</v>
          </cell>
          <cell r="AI338">
            <v>0</v>
          </cell>
          <cell r="AJ338" t="str">
            <v/>
          </cell>
        </row>
        <row r="339">
          <cell r="B339" t="str">
            <v/>
          </cell>
          <cell r="F339" t="str">
            <v/>
          </cell>
          <cell r="V339">
            <v>0</v>
          </cell>
          <cell r="AI339">
            <v>0</v>
          </cell>
          <cell r="AJ339" t="str">
            <v/>
          </cell>
        </row>
        <row r="340">
          <cell r="B340" t="str">
            <v/>
          </cell>
          <cell r="F340" t="str">
            <v/>
          </cell>
          <cell r="V340">
            <v>0</v>
          </cell>
          <cell r="AI340">
            <v>0</v>
          </cell>
          <cell r="AJ340" t="str">
            <v/>
          </cell>
        </row>
        <row r="341">
          <cell r="B341" t="str">
            <v/>
          </cell>
          <cell r="F341" t="str">
            <v/>
          </cell>
          <cell r="V341">
            <v>0</v>
          </cell>
          <cell r="AI341">
            <v>0</v>
          </cell>
          <cell r="AJ341" t="str">
            <v/>
          </cell>
        </row>
        <row r="342">
          <cell r="B342" t="str">
            <v/>
          </cell>
          <cell r="F342" t="str">
            <v/>
          </cell>
          <cell r="V342">
            <v>0</v>
          </cell>
          <cell r="AI342">
            <v>0</v>
          </cell>
          <cell r="AJ342" t="str">
            <v/>
          </cell>
        </row>
        <row r="343">
          <cell r="B343" t="str">
            <v/>
          </cell>
          <cell r="F343" t="str">
            <v/>
          </cell>
          <cell r="V343">
            <v>0</v>
          </cell>
          <cell r="AI343">
            <v>0</v>
          </cell>
          <cell r="AJ343" t="str">
            <v/>
          </cell>
        </row>
        <row r="344">
          <cell r="B344" t="str">
            <v/>
          </cell>
          <cell r="F344" t="str">
            <v/>
          </cell>
          <cell r="V344">
            <v>0</v>
          </cell>
          <cell r="AI344">
            <v>0</v>
          </cell>
          <cell r="AJ344" t="str">
            <v/>
          </cell>
        </row>
        <row r="345">
          <cell r="B345" t="str">
            <v/>
          </cell>
          <cell r="F345" t="str">
            <v/>
          </cell>
          <cell r="V345">
            <v>0</v>
          </cell>
          <cell r="AI345">
            <v>0</v>
          </cell>
          <cell r="AJ345" t="str">
            <v/>
          </cell>
        </row>
        <row r="346">
          <cell r="B346" t="str">
            <v/>
          </cell>
          <cell r="F346" t="str">
            <v/>
          </cell>
          <cell r="V346">
            <v>0</v>
          </cell>
          <cell r="AI346">
            <v>0</v>
          </cell>
          <cell r="AJ346" t="str">
            <v/>
          </cell>
        </row>
        <row r="347">
          <cell r="B347" t="str">
            <v/>
          </cell>
          <cell r="F347" t="str">
            <v/>
          </cell>
          <cell r="V347">
            <v>0</v>
          </cell>
          <cell r="AI347">
            <v>0</v>
          </cell>
          <cell r="AJ347" t="str">
            <v/>
          </cell>
        </row>
        <row r="348">
          <cell r="B348" t="str">
            <v/>
          </cell>
          <cell r="F348" t="str">
            <v/>
          </cell>
          <cell r="V348">
            <v>0</v>
          </cell>
          <cell r="AI348">
            <v>0</v>
          </cell>
          <cell r="AJ348" t="str">
            <v/>
          </cell>
        </row>
        <row r="349">
          <cell r="B349" t="str">
            <v/>
          </cell>
          <cell r="F349" t="str">
            <v/>
          </cell>
          <cell r="V349">
            <v>0</v>
          </cell>
          <cell r="AI349">
            <v>0</v>
          </cell>
          <cell r="AJ349" t="str">
            <v/>
          </cell>
        </row>
        <row r="350">
          <cell r="B350" t="str">
            <v/>
          </cell>
          <cell r="F350" t="str">
            <v/>
          </cell>
          <cell r="V350">
            <v>0</v>
          </cell>
          <cell r="AI350">
            <v>0</v>
          </cell>
          <cell r="AJ350" t="str">
            <v/>
          </cell>
        </row>
        <row r="351">
          <cell r="B351" t="str">
            <v/>
          </cell>
          <cell r="F351" t="str">
            <v/>
          </cell>
          <cell r="V351">
            <v>0</v>
          </cell>
          <cell r="AI351">
            <v>0</v>
          </cell>
          <cell r="AJ351" t="str">
            <v/>
          </cell>
        </row>
        <row r="352">
          <cell r="B352" t="str">
            <v/>
          </cell>
          <cell r="F352" t="str">
            <v/>
          </cell>
          <cell r="V352">
            <v>0</v>
          </cell>
          <cell r="AI352">
            <v>0</v>
          </cell>
          <cell r="AJ352" t="str">
            <v/>
          </cell>
        </row>
        <row r="353">
          <cell r="B353" t="str">
            <v/>
          </cell>
          <cell r="F353" t="str">
            <v/>
          </cell>
          <cell r="V353">
            <v>0</v>
          </cell>
          <cell r="AI353">
            <v>0</v>
          </cell>
          <cell r="AJ353" t="str">
            <v/>
          </cell>
        </row>
        <row r="354">
          <cell r="B354" t="str">
            <v/>
          </cell>
          <cell r="F354" t="str">
            <v/>
          </cell>
          <cell r="V354">
            <v>0</v>
          </cell>
          <cell r="AI354">
            <v>0</v>
          </cell>
          <cell r="AJ354" t="str">
            <v/>
          </cell>
        </row>
        <row r="355">
          <cell r="B355" t="str">
            <v/>
          </cell>
          <cell r="F355" t="str">
            <v/>
          </cell>
          <cell r="V355">
            <v>0</v>
          </cell>
          <cell r="AI355">
            <v>0</v>
          </cell>
          <cell r="AJ355" t="str">
            <v/>
          </cell>
        </row>
        <row r="356">
          <cell r="B356" t="str">
            <v/>
          </cell>
          <cell r="F356" t="str">
            <v/>
          </cell>
          <cell r="V356">
            <v>0</v>
          </cell>
          <cell r="AI356">
            <v>0</v>
          </cell>
          <cell r="AJ356" t="str">
            <v/>
          </cell>
        </row>
        <row r="357">
          <cell r="B357" t="str">
            <v/>
          </cell>
          <cell r="F357" t="str">
            <v/>
          </cell>
          <cell r="V357">
            <v>0</v>
          </cell>
          <cell r="AI357">
            <v>0</v>
          </cell>
          <cell r="AJ357" t="str">
            <v/>
          </cell>
        </row>
        <row r="358">
          <cell r="B358" t="str">
            <v/>
          </cell>
          <cell r="F358" t="str">
            <v/>
          </cell>
          <cell r="V358">
            <v>0</v>
          </cell>
          <cell r="AI358">
            <v>0</v>
          </cell>
          <cell r="AJ358" t="str">
            <v/>
          </cell>
        </row>
        <row r="359">
          <cell r="B359" t="str">
            <v/>
          </cell>
          <cell r="F359" t="str">
            <v/>
          </cell>
          <cell r="V359">
            <v>0</v>
          </cell>
          <cell r="AI359">
            <v>0</v>
          </cell>
          <cell r="AJ359" t="str">
            <v/>
          </cell>
        </row>
        <row r="360">
          <cell r="B360" t="str">
            <v/>
          </cell>
          <cell r="F360" t="str">
            <v/>
          </cell>
          <cell r="V360">
            <v>0</v>
          </cell>
          <cell r="AI360">
            <v>0</v>
          </cell>
          <cell r="AJ360" t="str">
            <v/>
          </cell>
        </row>
        <row r="361">
          <cell r="B361" t="str">
            <v/>
          </cell>
          <cell r="F361" t="str">
            <v/>
          </cell>
          <cell r="V361">
            <v>0</v>
          </cell>
          <cell r="AI361">
            <v>0</v>
          </cell>
          <cell r="AJ361" t="str">
            <v/>
          </cell>
        </row>
        <row r="362">
          <cell r="B362" t="str">
            <v/>
          </cell>
          <cell r="F362" t="str">
            <v/>
          </cell>
          <cell r="V362">
            <v>0</v>
          </cell>
          <cell r="AI362">
            <v>0</v>
          </cell>
          <cell r="AJ362" t="str">
            <v/>
          </cell>
        </row>
        <row r="363">
          <cell r="B363" t="str">
            <v/>
          </cell>
          <cell r="F363" t="str">
            <v/>
          </cell>
          <cell r="V363">
            <v>0</v>
          </cell>
          <cell r="AI363">
            <v>0</v>
          </cell>
          <cell r="AJ363" t="str">
            <v/>
          </cell>
        </row>
        <row r="364">
          <cell r="B364" t="str">
            <v/>
          </cell>
          <cell r="F364" t="str">
            <v/>
          </cell>
          <cell r="V364">
            <v>0</v>
          </cell>
          <cell r="AI364">
            <v>0</v>
          </cell>
          <cell r="AJ364" t="str">
            <v/>
          </cell>
        </row>
        <row r="365">
          <cell r="B365" t="str">
            <v/>
          </cell>
          <cell r="F365" t="str">
            <v/>
          </cell>
          <cell r="V365">
            <v>0</v>
          </cell>
          <cell r="AI365">
            <v>0</v>
          </cell>
          <cell r="AJ365" t="str">
            <v/>
          </cell>
        </row>
        <row r="366">
          <cell r="B366" t="str">
            <v/>
          </cell>
          <cell r="F366" t="str">
            <v/>
          </cell>
          <cell r="V366">
            <v>0</v>
          </cell>
          <cell r="AI366">
            <v>0</v>
          </cell>
          <cell r="AJ366" t="str">
            <v/>
          </cell>
        </row>
        <row r="367">
          <cell r="B367" t="str">
            <v/>
          </cell>
          <cell r="F367" t="str">
            <v/>
          </cell>
          <cell r="V367">
            <v>0</v>
          </cell>
          <cell r="AI367">
            <v>0</v>
          </cell>
          <cell r="AJ367" t="str">
            <v/>
          </cell>
        </row>
        <row r="368">
          <cell r="B368" t="str">
            <v/>
          </cell>
          <cell r="F368" t="str">
            <v/>
          </cell>
          <cell r="V368">
            <v>0</v>
          </cell>
          <cell r="AI368">
            <v>0</v>
          </cell>
          <cell r="AJ368" t="str">
            <v/>
          </cell>
        </row>
        <row r="369">
          <cell r="B369" t="str">
            <v/>
          </cell>
          <cell r="F369" t="str">
            <v/>
          </cell>
          <cell r="V369">
            <v>0</v>
          </cell>
          <cell r="AI369">
            <v>0</v>
          </cell>
          <cell r="AJ369" t="str">
            <v/>
          </cell>
        </row>
        <row r="370">
          <cell r="B370" t="str">
            <v/>
          </cell>
          <cell r="F370" t="str">
            <v/>
          </cell>
          <cell r="V370">
            <v>0</v>
          </cell>
          <cell r="AI370">
            <v>0</v>
          </cell>
          <cell r="AJ370" t="str">
            <v/>
          </cell>
        </row>
        <row r="371">
          <cell r="B371" t="str">
            <v/>
          </cell>
          <cell r="F371" t="str">
            <v/>
          </cell>
          <cell r="V371">
            <v>0</v>
          </cell>
          <cell r="AI371">
            <v>0</v>
          </cell>
          <cell r="AJ371" t="str">
            <v/>
          </cell>
        </row>
        <row r="372">
          <cell r="B372" t="str">
            <v/>
          </cell>
          <cell r="F372" t="str">
            <v/>
          </cell>
          <cell r="V372">
            <v>0</v>
          </cell>
          <cell r="AI372">
            <v>0</v>
          </cell>
          <cell r="AJ372" t="str">
            <v/>
          </cell>
        </row>
        <row r="373">
          <cell r="B373" t="str">
            <v/>
          </cell>
          <cell r="F373" t="str">
            <v/>
          </cell>
          <cell r="V373">
            <v>0</v>
          </cell>
          <cell r="AI373">
            <v>0</v>
          </cell>
          <cell r="AJ373" t="str">
            <v/>
          </cell>
        </row>
        <row r="374">
          <cell r="B374" t="str">
            <v/>
          </cell>
          <cell r="F374" t="str">
            <v/>
          </cell>
          <cell r="V374">
            <v>0</v>
          </cell>
          <cell r="AI374">
            <v>0</v>
          </cell>
          <cell r="AJ374" t="str">
            <v/>
          </cell>
        </row>
        <row r="375">
          <cell r="B375" t="str">
            <v/>
          </cell>
          <cell r="F375" t="str">
            <v/>
          </cell>
          <cell r="V375">
            <v>0</v>
          </cell>
          <cell r="AI375">
            <v>0</v>
          </cell>
          <cell r="AJ375" t="str">
            <v/>
          </cell>
        </row>
        <row r="376">
          <cell r="B376" t="str">
            <v/>
          </cell>
          <cell r="F376" t="str">
            <v/>
          </cell>
          <cell r="V376">
            <v>0</v>
          </cell>
          <cell r="AI376">
            <v>0</v>
          </cell>
          <cell r="AJ376" t="str">
            <v/>
          </cell>
        </row>
        <row r="377">
          <cell r="B377" t="str">
            <v/>
          </cell>
          <cell r="F377" t="str">
            <v/>
          </cell>
          <cell r="V377">
            <v>0</v>
          </cell>
          <cell r="AI377">
            <v>0</v>
          </cell>
          <cell r="AJ377" t="str">
            <v/>
          </cell>
        </row>
        <row r="378">
          <cell r="B378" t="str">
            <v/>
          </cell>
          <cell r="F378" t="str">
            <v/>
          </cell>
          <cell r="V378">
            <v>0</v>
          </cell>
          <cell r="AI378">
            <v>0</v>
          </cell>
          <cell r="AJ378" t="str">
            <v/>
          </cell>
        </row>
        <row r="379">
          <cell r="B379" t="str">
            <v/>
          </cell>
          <cell r="F379" t="str">
            <v/>
          </cell>
          <cell r="V379">
            <v>0</v>
          </cell>
          <cell r="AI379">
            <v>0</v>
          </cell>
          <cell r="AJ379" t="str">
            <v/>
          </cell>
        </row>
        <row r="380">
          <cell r="B380" t="str">
            <v/>
          </cell>
          <cell r="F380" t="str">
            <v/>
          </cell>
          <cell r="V380">
            <v>0</v>
          </cell>
          <cell r="AI380">
            <v>0</v>
          </cell>
          <cell r="AJ380" t="str">
            <v/>
          </cell>
        </row>
        <row r="381">
          <cell r="B381" t="str">
            <v/>
          </cell>
          <cell r="F381" t="str">
            <v/>
          </cell>
          <cell r="V381">
            <v>0</v>
          </cell>
          <cell r="AI381">
            <v>0</v>
          </cell>
          <cell r="AJ381" t="str">
            <v/>
          </cell>
        </row>
        <row r="382">
          <cell r="B382" t="str">
            <v/>
          </cell>
          <cell r="F382" t="str">
            <v/>
          </cell>
          <cell r="V382">
            <v>0</v>
          </cell>
          <cell r="AI382">
            <v>0</v>
          </cell>
          <cell r="AJ382" t="str">
            <v/>
          </cell>
        </row>
        <row r="383">
          <cell r="B383" t="str">
            <v/>
          </cell>
          <cell r="F383" t="str">
            <v/>
          </cell>
          <cell r="V383">
            <v>0</v>
          </cell>
          <cell r="AI383">
            <v>0</v>
          </cell>
          <cell r="AJ383" t="str">
            <v/>
          </cell>
        </row>
        <row r="384">
          <cell r="B384" t="str">
            <v/>
          </cell>
          <cell r="F384" t="str">
            <v/>
          </cell>
          <cell r="V384">
            <v>0</v>
          </cell>
          <cell r="AI384">
            <v>0</v>
          </cell>
          <cell r="AJ384" t="str">
            <v/>
          </cell>
        </row>
        <row r="385">
          <cell r="B385" t="str">
            <v/>
          </cell>
          <cell r="F385" t="str">
            <v/>
          </cell>
          <cell r="V385">
            <v>0</v>
          </cell>
          <cell r="AI385">
            <v>0</v>
          </cell>
          <cell r="AJ385" t="str">
            <v/>
          </cell>
        </row>
        <row r="386">
          <cell r="B386" t="str">
            <v/>
          </cell>
          <cell r="F386" t="str">
            <v/>
          </cell>
          <cell r="V386">
            <v>0</v>
          </cell>
          <cell r="AI386">
            <v>0</v>
          </cell>
          <cell r="AJ386" t="str">
            <v/>
          </cell>
        </row>
        <row r="387">
          <cell r="B387" t="str">
            <v/>
          </cell>
          <cell r="F387" t="str">
            <v/>
          </cell>
          <cell r="V387">
            <v>0</v>
          </cell>
          <cell r="AI387">
            <v>0</v>
          </cell>
          <cell r="AJ387" t="str">
            <v/>
          </cell>
        </row>
        <row r="388">
          <cell r="B388" t="str">
            <v/>
          </cell>
          <cell r="F388" t="str">
            <v/>
          </cell>
          <cell r="V388">
            <v>0</v>
          </cell>
          <cell r="AI388">
            <v>0</v>
          </cell>
          <cell r="AJ388" t="str">
            <v/>
          </cell>
        </row>
        <row r="389">
          <cell r="B389" t="str">
            <v/>
          </cell>
          <cell r="F389" t="str">
            <v/>
          </cell>
          <cell r="V389">
            <v>0</v>
          </cell>
          <cell r="AI389">
            <v>0</v>
          </cell>
          <cell r="AJ389" t="str">
            <v/>
          </cell>
        </row>
        <row r="390">
          <cell r="B390" t="str">
            <v/>
          </cell>
          <cell r="F390" t="str">
            <v/>
          </cell>
          <cell r="V390">
            <v>0</v>
          </cell>
          <cell r="AI390">
            <v>0</v>
          </cell>
          <cell r="AJ390" t="str">
            <v/>
          </cell>
        </row>
        <row r="391">
          <cell r="B391" t="str">
            <v/>
          </cell>
          <cell r="F391" t="str">
            <v/>
          </cell>
          <cell r="V391">
            <v>0</v>
          </cell>
          <cell r="AI391">
            <v>0</v>
          </cell>
          <cell r="AJ391" t="str">
            <v/>
          </cell>
        </row>
        <row r="392">
          <cell r="B392" t="str">
            <v/>
          </cell>
          <cell r="F392" t="str">
            <v/>
          </cell>
          <cell r="V392">
            <v>0</v>
          </cell>
          <cell r="AI392">
            <v>0</v>
          </cell>
          <cell r="AJ392" t="str">
            <v/>
          </cell>
        </row>
        <row r="393">
          <cell r="B393" t="str">
            <v/>
          </cell>
          <cell r="F393" t="str">
            <v/>
          </cell>
          <cell r="V393">
            <v>0</v>
          </cell>
          <cell r="AI393">
            <v>0</v>
          </cell>
          <cell r="AJ393" t="str">
            <v/>
          </cell>
        </row>
        <row r="394">
          <cell r="B394" t="str">
            <v/>
          </cell>
          <cell r="F394" t="str">
            <v/>
          </cell>
          <cell r="V394">
            <v>0</v>
          </cell>
          <cell r="AI394">
            <v>0</v>
          </cell>
          <cell r="AJ394" t="str">
            <v/>
          </cell>
        </row>
        <row r="395">
          <cell r="B395" t="str">
            <v/>
          </cell>
          <cell r="F395" t="str">
            <v/>
          </cell>
          <cell r="V395">
            <v>0</v>
          </cell>
          <cell r="AI395">
            <v>0</v>
          </cell>
          <cell r="AJ395" t="str">
            <v/>
          </cell>
        </row>
        <row r="396">
          <cell r="B396" t="str">
            <v/>
          </cell>
          <cell r="F396" t="str">
            <v/>
          </cell>
          <cell r="V396">
            <v>0</v>
          </cell>
          <cell r="AI396">
            <v>0</v>
          </cell>
          <cell r="AJ396" t="str">
            <v/>
          </cell>
        </row>
        <row r="397">
          <cell r="B397" t="str">
            <v/>
          </cell>
          <cell r="F397" t="str">
            <v/>
          </cell>
          <cell r="V397">
            <v>0</v>
          </cell>
          <cell r="AI397">
            <v>0</v>
          </cell>
          <cell r="AJ397" t="str">
            <v/>
          </cell>
        </row>
        <row r="398">
          <cell r="B398" t="str">
            <v/>
          </cell>
          <cell r="F398" t="str">
            <v/>
          </cell>
          <cell r="V398">
            <v>0</v>
          </cell>
          <cell r="AI398">
            <v>0</v>
          </cell>
          <cell r="AJ398" t="str">
            <v/>
          </cell>
        </row>
        <row r="399">
          <cell r="B399" t="str">
            <v/>
          </cell>
          <cell r="F399" t="str">
            <v/>
          </cell>
          <cell r="V399">
            <v>0</v>
          </cell>
          <cell r="AI399">
            <v>0</v>
          </cell>
          <cell r="AJ399" t="str">
            <v/>
          </cell>
        </row>
        <row r="400">
          <cell r="B400" t="str">
            <v/>
          </cell>
          <cell r="F400" t="str">
            <v/>
          </cell>
          <cell r="V400">
            <v>0</v>
          </cell>
          <cell r="AI400">
            <v>0</v>
          </cell>
          <cell r="AJ400" t="str">
            <v/>
          </cell>
        </row>
        <row r="401">
          <cell r="B401" t="str">
            <v/>
          </cell>
          <cell r="F401" t="str">
            <v/>
          </cell>
          <cell r="V401">
            <v>0</v>
          </cell>
          <cell r="AI401">
            <v>0</v>
          </cell>
          <cell r="AJ401" t="str">
            <v/>
          </cell>
        </row>
        <row r="402">
          <cell r="B402" t="str">
            <v/>
          </cell>
          <cell r="F402" t="str">
            <v/>
          </cell>
          <cell r="V402">
            <v>0</v>
          </cell>
          <cell r="AI402">
            <v>0</v>
          </cell>
          <cell r="AJ402" t="str">
            <v/>
          </cell>
        </row>
        <row r="403">
          <cell r="B403" t="str">
            <v/>
          </cell>
          <cell r="F403" t="str">
            <v/>
          </cell>
          <cell r="V403">
            <v>0</v>
          </cell>
          <cell r="AI403">
            <v>0</v>
          </cell>
          <cell r="AJ403" t="str">
            <v/>
          </cell>
        </row>
        <row r="404">
          <cell r="B404" t="str">
            <v/>
          </cell>
          <cell r="F404" t="str">
            <v/>
          </cell>
          <cell r="V404">
            <v>0</v>
          </cell>
          <cell r="AI404">
            <v>0</v>
          </cell>
          <cell r="AJ404" t="str">
            <v/>
          </cell>
        </row>
        <row r="405">
          <cell r="B405" t="str">
            <v/>
          </cell>
          <cell r="F405" t="str">
            <v/>
          </cell>
          <cell r="V405">
            <v>0</v>
          </cell>
          <cell r="AI405">
            <v>0</v>
          </cell>
          <cell r="AJ405" t="str">
            <v/>
          </cell>
        </row>
        <row r="406">
          <cell r="B406" t="str">
            <v/>
          </cell>
          <cell r="F406" t="str">
            <v/>
          </cell>
          <cell r="V406">
            <v>0</v>
          </cell>
          <cell r="AI406">
            <v>0</v>
          </cell>
          <cell r="AJ406" t="str">
            <v/>
          </cell>
        </row>
        <row r="407">
          <cell r="B407" t="str">
            <v/>
          </cell>
          <cell r="F407" t="str">
            <v/>
          </cell>
          <cell r="V407">
            <v>0</v>
          </cell>
          <cell r="AI407">
            <v>0</v>
          </cell>
          <cell r="AJ407" t="str">
            <v/>
          </cell>
        </row>
        <row r="408">
          <cell r="B408" t="str">
            <v/>
          </cell>
          <cell r="F408" t="str">
            <v/>
          </cell>
          <cell r="V408">
            <v>0</v>
          </cell>
          <cell r="AI408">
            <v>0</v>
          </cell>
          <cell r="AJ408" t="str">
            <v/>
          </cell>
        </row>
        <row r="409">
          <cell r="B409" t="str">
            <v/>
          </cell>
          <cell r="F409" t="str">
            <v/>
          </cell>
          <cell r="V409">
            <v>0</v>
          </cell>
          <cell r="AI409">
            <v>0</v>
          </cell>
          <cell r="AJ409" t="str">
            <v/>
          </cell>
        </row>
        <row r="410">
          <cell r="B410" t="str">
            <v/>
          </cell>
          <cell r="F410" t="str">
            <v/>
          </cell>
          <cell r="V410">
            <v>0</v>
          </cell>
          <cell r="AI410">
            <v>0</v>
          </cell>
          <cell r="AJ410" t="str">
            <v/>
          </cell>
        </row>
        <row r="411">
          <cell r="B411" t="str">
            <v/>
          </cell>
          <cell r="F411" t="str">
            <v/>
          </cell>
          <cell r="V411">
            <v>0</v>
          </cell>
          <cell r="AI411">
            <v>0</v>
          </cell>
          <cell r="AJ411" t="str">
            <v/>
          </cell>
        </row>
        <row r="412">
          <cell r="B412" t="str">
            <v/>
          </cell>
          <cell r="F412" t="str">
            <v/>
          </cell>
          <cell r="V412">
            <v>0</v>
          </cell>
          <cell r="AI412">
            <v>0</v>
          </cell>
          <cell r="AJ412" t="str">
            <v/>
          </cell>
        </row>
        <row r="413">
          <cell r="B413" t="str">
            <v/>
          </cell>
          <cell r="F413" t="str">
            <v/>
          </cell>
          <cell r="V413">
            <v>0</v>
          </cell>
          <cell r="AI413">
            <v>0</v>
          </cell>
          <cell r="AJ413" t="str">
            <v/>
          </cell>
        </row>
        <row r="414">
          <cell r="B414" t="str">
            <v/>
          </cell>
          <cell r="F414" t="str">
            <v/>
          </cell>
          <cell r="V414">
            <v>0</v>
          </cell>
          <cell r="AI414">
            <v>0</v>
          </cell>
          <cell r="AJ414" t="str">
            <v/>
          </cell>
        </row>
        <row r="415">
          <cell r="B415" t="str">
            <v/>
          </cell>
          <cell r="F415" t="str">
            <v/>
          </cell>
          <cell r="V415">
            <v>0</v>
          </cell>
          <cell r="AI415">
            <v>0</v>
          </cell>
          <cell r="AJ415" t="str">
            <v/>
          </cell>
        </row>
        <row r="416">
          <cell r="B416" t="str">
            <v/>
          </cell>
          <cell r="F416" t="str">
            <v/>
          </cell>
          <cell r="V416">
            <v>0</v>
          </cell>
          <cell r="AI416">
            <v>0</v>
          </cell>
          <cell r="AJ416" t="str">
            <v/>
          </cell>
        </row>
        <row r="417">
          <cell r="B417" t="str">
            <v/>
          </cell>
          <cell r="F417" t="str">
            <v/>
          </cell>
          <cell r="V417">
            <v>0</v>
          </cell>
          <cell r="AI417">
            <v>0</v>
          </cell>
          <cell r="AJ417" t="str">
            <v/>
          </cell>
        </row>
        <row r="418">
          <cell r="B418" t="str">
            <v/>
          </cell>
          <cell r="F418" t="str">
            <v/>
          </cell>
          <cell r="V418">
            <v>0</v>
          </cell>
          <cell r="AI418">
            <v>0</v>
          </cell>
          <cell r="AJ418" t="str">
            <v/>
          </cell>
        </row>
        <row r="419">
          <cell r="B419" t="str">
            <v/>
          </cell>
          <cell r="F419" t="str">
            <v/>
          </cell>
          <cell r="V419">
            <v>0</v>
          </cell>
          <cell r="AI419">
            <v>0</v>
          </cell>
          <cell r="AJ419" t="str">
            <v/>
          </cell>
        </row>
        <row r="420">
          <cell r="B420" t="str">
            <v/>
          </cell>
          <cell r="F420" t="str">
            <v/>
          </cell>
          <cell r="V420">
            <v>0</v>
          </cell>
          <cell r="AI420">
            <v>0</v>
          </cell>
          <cell r="AJ420" t="str">
            <v/>
          </cell>
        </row>
        <row r="421">
          <cell r="B421" t="str">
            <v/>
          </cell>
          <cell r="F421" t="str">
            <v/>
          </cell>
          <cell r="V421">
            <v>0</v>
          </cell>
          <cell r="AI421">
            <v>0</v>
          </cell>
          <cell r="AJ421" t="str">
            <v/>
          </cell>
        </row>
        <row r="422">
          <cell r="B422" t="str">
            <v/>
          </cell>
          <cell r="F422" t="str">
            <v/>
          </cell>
          <cell r="V422">
            <v>0</v>
          </cell>
          <cell r="AI422">
            <v>0</v>
          </cell>
          <cell r="AJ422" t="str">
            <v/>
          </cell>
        </row>
        <row r="423">
          <cell r="B423" t="str">
            <v/>
          </cell>
          <cell r="F423" t="str">
            <v/>
          </cell>
          <cell r="V423">
            <v>0</v>
          </cell>
          <cell r="AI423">
            <v>0</v>
          </cell>
          <cell r="AJ423" t="str">
            <v/>
          </cell>
        </row>
        <row r="424">
          <cell r="B424" t="str">
            <v/>
          </cell>
          <cell r="F424" t="str">
            <v/>
          </cell>
          <cell r="V424">
            <v>0</v>
          </cell>
          <cell r="AI424">
            <v>0</v>
          </cell>
          <cell r="AJ424" t="str">
            <v/>
          </cell>
        </row>
        <row r="425">
          <cell r="B425" t="str">
            <v/>
          </cell>
          <cell r="F425" t="str">
            <v/>
          </cell>
          <cell r="V425">
            <v>0</v>
          </cell>
          <cell r="AI425">
            <v>0</v>
          </cell>
          <cell r="AJ425" t="str">
            <v/>
          </cell>
        </row>
        <row r="426">
          <cell r="B426" t="str">
            <v/>
          </cell>
          <cell r="F426" t="str">
            <v/>
          </cell>
          <cell r="V426">
            <v>0</v>
          </cell>
          <cell r="AI426">
            <v>0</v>
          </cell>
          <cell r="AJ426" t="str">
            <v/>
          </cell>
        </row>
        <row r="427">
          <cell r="B427" t="str">
            <v/>
          </cell>
          <cell r="F427" t="str">
            <v/>
          </cell>
          <cell r="V427">
            <v>0</v>
          </cell>
          <cell r="AI427">
            <v>0</v>
          </cell>
          <cell r="AJ427" t="str">
            <v/>
          </cell>
        </row>
        <row r="428">
          <cell r="B428" t="str">
            <v/>
          </cell>
          <cell r="F428" t="str">
            <v/>
          </cell>
          <cell r="V428">
            <v>0</v>
          </cell>
          <cell r="AI428">
            <v>0</v>
          </cell>
          <cell r="AJ428" t="str">
            <v/>
          </cell>
        </row>
        <row r="429">
          <cell r="B429" t="str">
            <v/>
          </cell>
          <cell r="F429" t="str">
            <v/>
          </cell>
          <cell r="V429">
            <v>0</v>
          </cell>
          <cell r="AI429">
            <v>0</v>
          </cell>
          <cell r="AJ429" t="str">
            <v/>
          </cell>
        </row>
        <row r="430">
          <cell r="B430" t="str">
            <v/>
          </cell>
          <cell r="F430" t="str">
            <v/>
          </cell>
          <cell r="V430">
            <v>0</v>
          </cell>
          <cell r="AI430">
            <v>0</v>
          </cell>
          <cell r="AJ430" t="str">
            <v/>
          </cell>
        </row>
        <row r="431">
          <cell r="B431" t="str">
            <v/>
          </cell>
          <cell r="F431" t="str">
            <v/>
          </cell>
          <cell r="V431">
            <v>0</v>
          </cell>
          <cell r="AI431">
            <v>0</v>
          </cell>
          <cell r="AJ431" t="str">
            <v/>
          </cell>
        </row>
        <row r="432">
          <cell r="B432" t="str">
            <v/>
          </cell>
          <cell r="F432" t="str">
            <v/>
          </cell>
          <cell r="V432">
            <v>0</v>
          </cell>
          <cell r="AI432">
            <v>0</v>
          </cell>
          <cell r="AJ432" t="str">
            <v/>
          </cell>
        </row>
        <row r="433">
          <cell r="B433" t="str">
            <v/>
          </cell>
          <cell r="F433" t="str">
            <v/>
          </cell>
          <cell r="V433">
            <v>0</v>
          </cell>
          <cell r="AI433">
            <v>0</v>
          </cell>
          <cell r="AJ433" t="str">
            <v/>
          </cell>
        </row>
        <row r="434">
          <cell r="B434" t="str">
            <v/>
          </cell>
          <cell r="F434" t="str">
            <v/>
          </cell>
          <cell r="V434">
            <v>0</v>
          </cell>
          <cell r="AI434">
            <v>0</v>
          </cell>
          <cell r="AJ434" t="str">
            <v/>
          </cell>
        </row>
        <row r="435">
          <cell r="B435" t="str">
            <v/>
          </cell>
          <cell r="F435" t="str">
            <v/>
          </cell>
          <cell r="V435">
            <v>0</v>
          </cell>
          <cell r="AI435">
            <v>0</v>
          </cell>
          <cell r="AJ435" t="str">
            <v/>
          </cell>
        </row>
        <row r="436">
          <cell r="B436" t="str">
            <v/>
          </cell>
          <cell r="F436" t="str">
            <v/>
          </cell>
          <cell r="V436">
            <v>0</v>
          </cell>
          <cell r="AI436">
            <v>0</v>
          </cell>
          <cell r="AJ436" t="str">
            <v/>
          </cell>
        </row>
        <row r="437">
          <cell r="B437" t="str">
            <v/>
          </cell>
          <cell r="F437" t="str">
            <v/>
          </cell>
          <cell r="V437">
            <v>0</v>
          </cell>
          <cell r="AI437">
            <v>0</v>
          </cell>
          <cell r="AJ437" t="str">
            <v/>
          </cell>
        </row>
        <row r="438">
          <cell r="B438" t="str">
            <v/>
          </cell>
          <cell r="F438" t="str">
            <v/>
          </cell>
          <cell r="V438">
            <v>0</v>
          </cell>
          <cell r="AI438">
            <v>0</v>
          </cell>
          <cell r="AJ438" t="str">
            <v/>
          </cell>
        </row>
        <row r="439">
          <cell r="B439" t="str">
            <v/>
          </cell>
          <cell r="F439" t="str">
            <v/>
          </cell>
          <cell r="V439">
            <v>0</v>
          </cell>
          <cell r="AI439">
            <v>0</v>
          </cell>
          <cell r="AJ439" t="str">
            <v/>
          </cell>
        </row>
        <row r="440">
          <cell r="B440" t="str">
            <v/>
          </cell>
          <cell r="F440" t="str">
            <v/>
          </cell>
          <cell r="V440">
            <v>0</v>
          </cell>
          <cell r="AI440">
            <v>0</v>
          </cell>
          <cell r="AJ440" t="str">
            <v/>
          </cell>
        </row>
        <row r="441">
          <cell r="B441" t="str">
            <v/>
          </cell>
          <cell r="F441" t="str">
            <v/>
          </cell>
          <cell r="V441">
            <v>0</v>
          </cell>
          <cell r="AI441">
            <v>0</v>
          </cell>
          <cell r="AJ441" t="str">
            <v/>
          </cell>
        </row>
        <row r="442">
          <cell r="B442" t="str">
            <v/>
          </cell>
          <cell r="F442" t="str">
            <v/>
          </cell>
          <cell r="V442">
            <v>0</v>
          </cell>
          <cell r="AI442">
            <v>0</v>
          </cell>
          <cell r="AJ442" t="str">
            <v/>
          </cell>
        </row>
        <row r="443">
          <cell r="B443" t="str">
            <v/>
          </cell>
          <cell r="F443" t="str">
            <v/>
          </cell>
          <cell r="V443">
            <v>0</v>
          </cell>
          <cell r="AI443">
            <v>0</v>
          </cell>
          <cell r="AJ443" t="str">
            <v/>
          </cell>
        </row>
        <row r="444">
          <cell r="B444" t="str">
            <v/>
          </cell>
          <cell r="F444" t="str">
            <v/>
          </cell>
          <cell r="V444">
            <v>0</v>
          </cell>
          <cell r="AI444">
            <v>0</v>
          </cell>
          <cell r="AJ444" t="str">
            <v/>
          </cell>
        </row>
        <row r="445">
          <cell r="B445" t="str">
            <v/>
          </cell>
          <cell r="F445" t="str">
            <v/>
          </cell>
          <cell r="V445">
            <v>0</v>
          </cell>
          <cell r="AI445">
            <v>0</v>
          </cell>
          <cell r="AJ445" t="str">
            <v/>
          </cell>
        </row>
        <row r="446">
          <cell r="B446" t="str">
            <v/>
          </cell>
          <cell r="F446" t="str">
            <v/>
          </cell>
          <cell r="V446">
            <v>0</v>
          </cell>
          <cell r="AI446">
            <v>0</v>
          </cell>
          <cell r="AJ446" t="str">
            <v/>
          </cell>
        </row>
        <row r="447">
          <cell r="B447" t="str">
            <v/>
          </cell>
          <cell r="F447" t="str">
            <v/>
          </cell>
          <cell r="V447">
            <v>0</v>
          </cell>
          <cell r="AI447">
            <v>0</v>
          </cell>
          <cell r="AJ447" t="str">
            <v/>
          </cell>
        </row>
        <row r="448">
          <cell r="B448" t="str">
            <v/>
          </cell>
          <cell r="F448" t="str">
            <v/>
          </cell>
          <cell r="V448">
            <v>0</v>
          </cell>
          <cell r="AI448">
            <v>0</v>
          </cell>
          <cell r="AJ448" t="str">
            <v/>
          </cell>
        </row>
        <row r="449">
          <cell r="B449" t="str">
            <v/>
          </cell>
          <cell r="F449" t="str">
            <v/>
          </cell>
          <cell r="V449">
            <v>0</v>
          </cell>
          <cell r="AI449">
            <v>0</v>
          </cell>
          <cell r="AJ449" t="str">
            <v/>
          </cell>
        </row>
        <row r="450">
          <cell r="B450" t="str">
            <v/>
          </cell>
          <cell r="F450" t="str">
            <v/>
          </cell>
          <cell r="V450">
            <v>0</v>
          </cell>
          <cell r="AI450">
            <v>0</v>
          </cell>
          <cell r="AJ450" t="str">
            <v/>
          </cell>
        </row>
        <row r="451">
          <cell r="B451" t="str">
            <v/>
          </cell>
          <cell r="F451" t="str">
            <v/>
          </cell>
          <cell r="V451">
            <v>0</v>
          </cell>
          <cell r="AI451">
            <v>0</v>
          </cell>
          <cell r="AJ451" t="str">
            <v/>
          </cell>
        </row>
        <row r="452">
          <cell r="B452" t="str">
            <v/>
          </cell>
          <cell r="F452" t="str">
            <v/>
          </cell>
          <cell r="V452">
            <v>0</v>
          </cell>
          <cell r="AI452">
            <v>0</v>
          </cell>
          <cell r="AJ452" t="str">
            <v/>
          </cell>
        </row>
        <row r="453">
          <cell r="B453" t="str">
            <v/>
          </cell>
          <cell r="F453" t="str">
            <v/>
          </cell>
          <cell r="V453">
            <v>0</v>
          </cell>
          <cell r="AI453">
            <v>0</v>
          </cell>
          <cell r="AJ453" t="str">
            <v/>
          </cell>
        </row>
        <row r="454">
          <cell r="B454" t="str">
            <v/>
          </cell>
          <cell r="F454" t="str">
            <v/>
          </cell>
          <cell r="V454">
            <v>0</v>
          </cell>
          <cell r="AI454">
            <v>0</v>
          </cell>
          <cell r="AJ454" t="str">
            <v/>
          </cell>
        </row>
        <row r="455">
          <cell r="B455" t="str">
            <v/>
          </cell>
          <cell r="F455" t="str">
            <v/>
          </cell>
          <cell r="V455">
            <v>0</v>
          </cell>
          <cell r="AI455">
            <v>0</v>
          </cell>
          <cell r="AJ455" t="str">
            <v/>
          </cell>
        </row>
        <row r="456">
          <cell r="B456" t="str">
            <v/>
          </cell>
          <cell r="F456" t="str">
            <v/>
          </cell>
          <cell r="V456">
            <v>0</v>
          </cell>
          <cell r="AI456">
            <v>0</v>
          </cell>
          <cell r="AJ456" t="str">
            <v/>
          </cell>
        </row>
        <row r="457">
          <cell r="B457" t="str">
            <v/>
          </cell>
          <cell r="F457" t="str">
            <v/>
          </cell>
          <cell r="V457">
            <v>0</v>
          </cell>
          <cell r="AI457">
            <v>0</v>
          </cell>
          <cell r="AJ457" t="str">
            <v/>
          </cell>
        </row>
        <row r="458">
          <cell r="B458" t="str">
            <v/>
          </cell>
          <cell r="F458" t="str">
            <v/>
          </cell>
          <cell r="V458">
            <v>0</v>
          </cell>
          <cell r="AI458">
            <v>0</v>
          </cell>
          <cell r="AJ458" t="str">
            <v/>
          </cell>
        </row>
        <row r="459">
          <cell r="B459" t="str">
            <v/>
          </cell>
          <cell r="F459" t="str">
            <v/>
          </cell>
          <cell r="V459">
            <v>0</v>
          </cell>
          <cell r="AI459">
            <v>0</v>
          </cell>
          <cell r="AJ459" t="str">
            <v/>
          </cell>
        </row>
        <row r="460">
          <cell r="B460" t="str">
            <v/>
          </cell>
          <cell r="F460" t="str">
            <v/>
          </cell>
          <cell r="V460">
            <v>0</v>
          </cell>
          <cell r="AI460">
            <v>0</v>
          </cell>
          <cell r="AJ460" t="str">
            <v/>
          </cell>
        </row>
        <row r="461">
          <cell r="B461" t="str">
            <v/>
          </cell>
          <cell r="F461" t="str">
            <v/>
          </cell>
          <cell r="V461">
            <v>0</v>
          </cell>
          <cell r="AI461">
            <v>0</v>
          </cell>
          <cell r="AJ461" t="str">
            <v/>
          </cell>
        </row>
        <row r="462">
          <cell r="B462" t="str">
            <v/>
          </cell>
          <cell r="F462" t="str">
            <v/>
          </cell>
          <cell r="V462">
            <v>0</v>
          </cell>
          <cell r="AI462">
            <v>0</v>
          </cell>
          <cell r="AJ462" t="str">
            <v/>
          </cell>
        </row>
        <row r="463">
          <cell r="B463" t="str">
            <v/>
          </cell>
          <cell r="F463" t="str">
            <v/>
          </cell>
          <cell r="V463">
            <v>0</v>
          </cell>
          <cell r="AI463">
            <v>0</v>
          </cell>
          <cell r="AJ463" t="str">
            <v/>
          </cell>
        </row>
        <row r="464">
          <cell r="B464" t="str">
            <v/>
          </cell>
          <cell r="F464" t="str">
            <v/>
          </cell>
          <cell r="V464">
            <v>0</v>
          </cell>
          <cell r="AI464">
            <v>0</v>
          </cell>
          <cell r="AJ464" t="str">
            <v/>
          </cell>
        </row>
        <row r="465">
          <cell r="B465" t="str">
            <v/>
          </cell>
          <cell r="F465" t="str">
            <v/>
          </cell>
          <cell r="V465">
            <v>0</v>
          </cell>
          <cell r="AI465">
            <v>0</v>
          </cell>
          <cell r="AJ465" t="str">
            <v/>
          </cell>
        </row>
        <row r="466">
          <cell r="B466" t="str">
            <v/>
          </cell>
          <cell r="F466" t="str">
            <v/>
          </cell>
          <cell r="V466">
            <v>0</v>
          </cell>
          <cell r="AI466">
            <v>0</v>
          </cell>
          <cell r="AJ466" t="str">
            <v/>
          </cell>
        </row>
        <row r="467">
          <cell r="B467" t="str">
            <v/>
          </cell>
          <cell r="F467" t="str">
            <v/>
          </cell>
          <cell r="V467">
            <v>0</v>
          </cell>
          <cell r="AI467">
            <v>0</v>
          </cell>
          <cell r="AJ467" t="str">
            <v/>
          </cell>
        </row>
        <row r="468">
          <cell r="B468" t="str">
            <v/>
          </cell>
          <cell r="F468" t="str">
            <v/>
          </cell>
          <cell r="V468">
            <v>0</v>
          </cell>
          <cell r="AI468">
            <v>0</v>
          </cell>
          <cell r="AJ468" t="str">
            <v/>
          </cell>
        </row>
        <row r="469">
          <cell r="B469" t="str">
            <v/>
          </cell>
          <cell r="F469" t="str">
            <v/>
          </cell>
          <cell r="V469">
            <v>0</v>
          </cell>
          <cell r="AI469">
            <v>0</v>
          </cell>
          <cell r="AJ469" t="str">
            <v/>
          </cell>
        </row>
        <row r="470">
          <cell r="B470" t="str">
            <v/>
          </cell>
          <cell r="F470" t="str">
            <v/>
          </cell>
          <cell r="V470">
            <v>0</v>
          </cell>
          <cell r="AI470">
            <v>0</v>
          </cell>
          <cell r="AJ470" t="str">
            <v/>
          </cell>
        </row>
        <row r="471">
          <cell r="B471" t="str">
            <v/>
          </cell>
          <cell r="F471" t="str">
            <v/>
          </cell>
          <cell r="V471">
            <v>0</v>
          </cell>
          <cell r="AI471">
            <v>0</v>
          </cell>
          <cell r="AJ471" t="str">
            <v/>
          </cell>
        </row>
        <row r="472">
          <cell r="B472" t="str">
            <v/>
          </cell>
          <cell r="F472" t="str">
            <v/>
          </cell>
          <cell r="V472">
            <v>0</v>
          </cell>
          <cell r="AI472">
            <v>0</v>
          </cell>
          <cell r="AJ472" t="str">
            <v/>
          </cell>
        </row>
        <row r="473">
          <cell r="B473" t="str">
            <v/>
          </cell>
          <cell r="F473" t="str">
            <v/>
          </cell>
          <cell r="V473">
            <v>0</v>
          </cell>
          <cell r="AI473">
            <v>0</v>
          </cell>
          <cell r="AJ473" t="str">
            <v/>
          </cell>
        </row>
        <row r="474">
          <cell r="B474" t="str">
            <v/>
          </cell>
          <cell r="F474" t="str">
            <v/>
          </cell>
          <cell r="V474">
            <v>0</v>
          </cell>
          <cell r="AI474">
            <v>0</v>
          </cell>
          <cell r="AJ474" t="str">
            <v/>
          </cell>
        </row>
        <row r="475">
          <cell r="B475" t="str">
            <v/>
          </cell>
          <cell r="F475" t="str">
            <v/>
          </cell>
          <cell r="V475">
            <v>0</v>
          </cell>
          <cell r="AI475">
            <v>0</v>
          </cell>
          <cell r="AJ475" t="str">
            <v/>
          </cell>
        </row>
        <row r="476">
          <cell r="B476" t="str">
            <v/>
          </cell>
          <cell r="F476" t="str">
            <v/>
          </cell>
          <cell r="V476">
            <v>0</v>
          </cell>
          <cell r="AI476">
            <v>0</v>
          </cell>
          <cell r="AJ476" t="str">
            <v/>
          </cell>
        </row>
        <row r="477">
          <cell r="B477" t="str">
            <v/>
          </cell>
          <cell r="F477" t="str">
            <v/>
          </cell>
          <cell r="V477">
            <v>0</v>
          </cell>
          <cell r="AI477">
            <v>0</v>
          </cell>
          <cell r="AJ477" t="str">
            <v/>
          </cell>
        </row>
        <row r="478">
          <cell r="B478" t="str">
            <v/>
          </cell>
          <cell r="F478" t="str">
            <v/>
          </cell>
          <cell r="V478">
            <v>0</v>
          </cell>
          <cell r="AI478">
            <v>0</v>
          </cell>
          <cell r="AJ478" t="str">
            <v/>
          </cell>
        </row>
        <row r="479">
          <cell r="B479" t="str">
            <v/>
          </cell>
          <cell r="F479" t="str">
            <v/>
          </cell>
          <cell r="V479">
            <v>0</v>
          </cell>
          <cell r="AI479">
            <v>0</v>
          </cell>
          <cell r="AJ479" t="str">
            <v/>
          </cell>
        </row>
        <row r="480">
          <cell r="B480" t="str">
            <v/>
          </cell>
          <cell r="F480" t="str">
            <v/>
          </cell>
          <cell r="V480">
            <v>0</v>
          </cell>
          <cell r="AI480">
            <v>0</v>
          </cell>
          <cell r="AJ480" t="str">
            <v/>
          </cell>
        </row>
        <row r="481">
          <cell r="B481" t="str">
            <v/>
          </cell>
          <cell r="F481" t="str">
            <v/>
          </cell>
          <cell r="V481">
            <v>0</v>
          </cell>
          <cell r="AI481">
            <v>0</v>
          </cell>
          <cell r="AJ481" t="str">
            <v/>
          </cell>
        </row>
        <row r="482">
          <cell r="B482" t="str">
            <v/>
          </cell>
          <cell r="F482" t="str">
            <v/>
          </cell>
          <cell r="V482">
            <v>0</v>
          </cell>
          <cell r="AI482">
            <v>0</v>
          </cell>
          <cell r="AJ482" t="str">
            <v/>
          </cell>
        </row>
        <row r="483">
          <cell r="B483" t="str">
            <v/>
          </cell>
          <cell r="F483" t="str">
            <v/>
          </cell>
          <cell r="V483">
            <v>0</v>
          </cell>
          <cell r="AI483">
            <v>0</v>
          </cell>
          <cell r="AJ483" t="str">
            <v/>
          </cell>
        </row>
        <row r="484">
          <cell r="B484" t="str">
            <v/>
          </cell>
          <cell r="F484" t="str">
            <v/>
          </cell>
          <cell r="V484">
            <v>0</v>
          </cell>
          <cell r="AI484">
            <v>0</v>
          </cell>
          <cell r="AJ484" t="str">
            <v/>
          </cell>
        </row>
        <row r="485">
          <cell r="B485" t="str">
            <v/>
          </cell>
          <cell r="F485" t="str">
            <v/>
          </cell>
          <cell r="V485">
            <v>0</v>
          </cell>
          <cell r="AI485">
            <v>0</v>
          </cell>
          <cell r="AJ485" t="str">
            <v/>
          </cell>
        </row>
        <row r="486">
          <cell r="B486" t="str">
            <v/>
          </cell>
          <cell r="F486" t="str">
            <v/>
          </cell>
          <cell r="V486">
            <v>0</v>
          </cell>
          <cell r="AI486">
            <v>0</v>
          </cell>
          <cell r="AJ486" t="str">
            <v/>
          </cell>
        </row>
        <row r="487">
          <cell r="B487" t="str">
            <v/>
          </cell>
          <cell r="F487" t="str">
            <v/>
          </cell>
          <cell r="V487">
            <v>0</v>
          </cell>
          <cell r="AI487">
            <v>0</v>
          </cell>
          <cell r="AJ487" t="str">
            <v/>
          </cell>
        </row>
        <row r="488">
          <cell r="B488" t="str">
            <v/>
          </cell>
          <cell r="F488" t="str">
            <v/>
          </cell>
          <cell r="V488">
            <v>0</v>
          </cell>
          <cell r="AI488">
            <v>0</v>
          </cell>
          <cell r="AJ488" t="str">
            <v/>
          </cell>
        </row>
        <row r="489">
          <cell r="B489" t="str">
            <v/>
          </cell>
          <cell r="F489" t="str">
            <v/>
          </cell>
          <cell r="V489">
            <v>0</v>
          </cell>
          <cell r="AI489">
            <v>0</v>
          </cell>
          <cell r="AJ489" t="str">
            <v/>
          </cell>
        </row>
        <row r="490">
          <cell r="B490" t="str">
            <v/>
          </cell>
          <cell r="F490" t="str">
            <v/>
          </cell>
          <cell r="V490">
            <v>0</v>
          </cell>
          <cell r="AI490">
            <v>0</v>
          </cell>
          <cell r="AJ490" t="str">
            <v/>
          </cell>
        </row>
        <row r="491">
          <cell r="B491" t="str">
            <v/>
          </cell>
          <cell r="F491" t="str">
            <v/>
          </cell>
          <cell r="V491">
            <v>0</v>
          </cell>
          <cell r="AI491">
            <v>0</v>
          </cell>
          <cell r="AJ491" t="str">
            <v/>
          </cell>
        </row>
        <row r="492">
          <cell r="B492" t="str">
            <v/>
          </cell>
          <cell r="F492" t="str">
            <v/>
          </cell>
          <cell r="V492">
            <v>0</v>
          </cell>
          <cell r="AI492">
            <v>0</v>
          </cell>
          <cell r="AJ492" t="str">
            <v/>
          </cell>
        </row>
        <row r="493">
          <cell r="B493" t="str">
            <v/>
          </cell>
          <cell r="F493" t="str">
            <v/>
          </cell>
          <cell r="V493">
            <v>0</v>
          </cell>
          <cell r="AI493">
            <v>0</v>
          </cell>
          <cell r="AJ493" t="str">
            <v/>
          </cell>
        </row>
        <row r="494">
          <cell r="B494" t="str">
            <v/>
          </cell>
          <cell r="F494" t="str">
            <v/>
          </cell>
          <cell r="V494">
            <v>0</v>
          </cell>
          <cell r="AI494">
            <v>0</v>
          </cell>
          <cell r="AJ494" t="str">
            <v/>
          </cell>
        </row>
        <row r="495">
          <cell r="B495" t="str">
            <v/>
          </cell>
          <cell r="F495" t="str">
            <v/>
          </cell>
          <cell r="V495">
            <v>0</v>
          </cell>
          <cell r="AI495">
            <v>0</v>
          </cell>
          <cell r="AJ495" t="str">
            <v/>
          </cell>
        </row>
        <row r="496">
          <cell r="B496" t="str">
            <v/>
          </cell>
          <cell r="F496" t="str">
            <v/>
          </cell>
          <cell r="V496">
            <v>0</v>
          </cell>
          <cell r="AI496">
            <v>0</v>
          </cell>
          <cell r="AJ496" t="str">
            <v/>
          </cell>
        </row>
        <row r="497">
          <cell r="B497" t="str">
            <v/>
          </cell>
          <cell r="F497" t="str">
            <v/>
          </cell>
          <cell r="V497">
            <v>0</v>
          </cell>
          <cell r="AI497">
            <v>0</v>
          </cell>
          <cell r="AJ497" t="str">
            <v/>
          </cell>
        </row>
        <row r="498">
          <cell r="B498" t="str">
            <v/>
          </cell>
          <cell r="F498" t="str">
            <v/>
          </cell>
          <cell r="V498">
            <v>0</v>
          </cell>
          <cell r="AI498">
            <v>0</v>
          </cell>
          <cell r="AJ498" t="str">
            <v/>
          </cell>
        </row>
        <row r="499">
          <cell r="B499" t="str">
            <v/>
          </cell>
          <cell r="F499" t="str">
            <v/>
          </cell>
          <cell r="V499">
            <v>0</v>
          </cell>
          <cell r="AI499">
            <v>0</v>
          </cell>
          <cell r="AJ499" t="str">
            <v/>
          </cell>
        </row>
        <row r="500">
          <cell r="B500" t="str">
            <v/>
          </cell>
          <cell r="F500" t="str">
            <v/>
          </cell>
          <cell r="V500">
            <v>0</v>
          </cell>
          <cell r="AI500">
            <v>0</v>
          </cell>
          <cell r="AJ500" t="str">
            <v/>
          </cell>
        </row>
        <row r="501">
          <cell r="B501" t="str">
            <v/>
          </cell>
          <cell r="F501" t="str">
            <v/>
          </cell>
          <cell r="V501">
            <v>0</v>
          </cell>
          <cell r="AI501">
            <v>0</v>
          </cell>
          <cell r="AJ501" t="str">
            <v/>
          </cell>
        </row>
        <row r="502">
          <cell r="B502" t="str">
            <v/>
          </cell>
          <cell r="F502" t="str">
            <v/>
          </cell>
          <cell r="AJ502" t="str">
            <v/>
          </cell>
        </row>
        <row r="503">
          <cell r="B503" t="str">
            <v/>
          </cell>
          <cell r="F503" t="str">
            <v/>
          </cell>
          <cell r="AJ503" t="str">
            <v/>
          </cell>
        </row>
        <row r="504">
          <cell r="B504" t="str">
            <v/>
          </cell>
          <cell r="F504" t="str">
            <v/>
          </cell>
          <cell r="AJ504" t="str">
            <v/>
          </cell>
        </row>
        <row r="505">
          <cell r="B505" t="str">
            <v/>
          </cell>
          <cell r="F505" t="str">
            <v/>
          </cell>
          <cell r="AJ505" t="str">
            <v/>
          </cell>
        </row>
        <row r="506">
          <cell r="B506" t="str">
            <v/>
          </cell>
          <cell r="F506" t="str">
            <v/>
          </cell>
          <cell r="AJ506" t="str">
            <v/>
          </cell>
        </row>
        <row r="507">
          <cell r="B507" t="str">
            <v/>
          </cell>
          <cell r="F507" t="str">
            <v/>
          </cell>
          <cell r="AJ507" t="str">
            <v/>
          </cell>
        </row>
        <row r="508">
          <cell r="B508" t="str">
            <v/>
          </cell>
          <cell r="F508" t="str">
            <v/>
          </cell>
          <cell r="AJ508" t="str">
            <v/>
          </cell>
        </row>
        <row r="509">
          <cell r="B509" t="str">
            <v/>
          </cell>
          <cell r="F509" t="str">
            <v/>
          </cell>
          <cell r="AJ509" t="str">
            <v/>
          </cell>
        </row>
        <row r="510">
          <cell r="B510" t="str">
            <v/>
          </cell>
          <cell r="F510" t="str">
            <v/>
          </cell>
          <cell r="AJ510" t="str">
            <v/>
          </cell>
        </row>
        <row r="511">
          <cell r="B511" t="str">
            <v/>
          </cell>
          <cell r="F511" t="str">
            <v/>
          </cell>
          <cell r="AJ511" t="str">
            <v/>
          </cell>
        </row>
        <row r="512">
          <cell r="B512" t="str">
            <v/>
          </cell>
          <cell r="F512" t="str">
            <v/>
          </cell>
          <cell r="AJ512" t="str">
            <v/>
          </cell>
        </row>
        <row r="513">
          <cell r="B513" t="str">
            <v/>
          </cell>
          <cell r="F513" t="str">
            <v/>
          </cell>
          <cell r="AJ513" t="str">
            <v/>
          </cell>
        </row>
        <row r="514">
          <cell r="B514" t="str">
            <v/>
          </cell>
          <cell r="F514" t="str">
            <v/>
          </cell>
          <cell r="AJ514" t="str">
            <v/>
          </cell>
        </row>
        <row r="515">
          <cell r="B515" t="str">
            <v/>
          </cell>
          <cell r="F515" t="str">
            <v/>
          </cell>
          <cell r="AJ515" t="str">
            <v/>
          </cell>
        </row>
        <row r="516">
          <cell r="B516" t="str">
            <v/>
          </cell>
          <cell r="F516" t="str">
            <v/>
          </cell>
          <cell r="AJ516" t="str">
            <v/>
          </cell>
        </row>
        <row r="517">
          <cell r="B517" t="str">
            <v/>
          </cell>
          <cell r="F517" t="str">
            <v/>
          </cell>
          <cell r="AJ517" t="str">
            <v/>
          </cell>
        </row>
        <row r="518">
          <cell r="B518" t="str">
            <v/>
          </cell>
          <cell r="F518" t="str">
            <v/>
          </cell>
          <cell r="AJ518" t="str">
            <v/>
          </cell>
        </row>
        <row r="519">
          <cell r="B519" t="str">
            <v/>
          </cell>
          <cell r="F519" t="str">
            <v/>
          </cell>
          <cell r="AJ519" t="str">
            <v/>
          </cell>
        </row>
        <row r="520">
          <cell r="B520" t="str">
            <v/>
          </cell>
          <cell r="F520" t="str">
            <v/>
          </cell>
          <cell r="AJ520" t="str">
            <v/>
          </cell>
        </row>
        <row r="521">
          <cell r="B521" t="str">
            <v/>
          </cell>
          <cell r="F521" t="str">
            <v/>
          </cell>
          <cell r="AJ521" t="str">
            <v/>
          </cell>
        </row>
        <row r="522">
          <cell r="B522" t="str">
            <v/>
          </cell>
          <cell r="F522" t="str">
            <v/>
          </cell>
          <cell r="AJ522" t="str">
            <v/>
          </cell>
        </row>
        <row r="523">
          <cell r="B523" t="str">
            <v/>
          </cell>
          <cell r="F523" t="str">
            <v/>
          </cell>
          <cell r="AJ523" t="str">
            <v/>
          </cell>
        </row>
        <row r="524">
          <cell r="B524" t="str">
            <v/>
          </cell>
          <cell r="F524" t="str">
            <v/>
          </cell>
          <cell r="AJ524" t="str">
            <v/>
          </cell>
        </row>
        <row r="525">
          <cell r="B525" t="str">
            <v/>
          </cell>
          <cell r="F525" t="str">
            <v/>
          </cell>
          <cell r="AJ525" t="str">
            <v/>
          </cell>
        </row>
        <row r="526">
          <cell r="B526" t="str">
            <v/>
          </cell>
          <cell r="F526" t="str">
            <v/>
          </cell>
          <cell r="AJ526" t="str">
            <v/>
          </cell>
        </row>
        <row r="527">
          <cell r="B527" t="str">
            <v/>
          </cell>
          <cell r="F527" t="str">
            <v/>
          </cell>
          <cell r="AJ527" t="str">
            <v/>
          </cell>
        </row>
        <row r="528">
          <cell r="B528" t="str">
            <v/>
          </cell>
          <cell r="F528" t="str">
            <v/>
          </cell>
          <cell r="AJ528" t="str">
            <v/>
          </cell>
        </row>
        <row r="529">
          <cell r="B529" t="str">
            <v/>
          </cell>
          <cell r="F529" t="str">
            <v/>
          </cell>
          <cell r="AJ529" t="str">
            <v/>
          </cell>
        </row>
        <row r="530">
          <cell r="B530" t="str">
            <v/>
          </cell>
          <cell r="F530" t="str">
            <v/>
          </cell>
          <cell r="AJ530" t="str">
            <v/>
          </cell>
        </row>
        <row r="531">
          <cell r="B531" t="str">
            <v/>
          </cell>
          <cell r="F531" t="str">
            <v/>
          </cell>
          <cell r="AJ531" t="str">
            <v/>
          </cell>
        </row>
        <row r="532">
          <cell r="B532" t="str">
            <v/>
          </cell>
          <cell r="F532" t="str">
            <v/>
          </cell>
          <cell r="AJ532" t="str">
            <v/>
          </cell>
        </row>
        <row r="533">
          <cell r="B533" t="str">
            <v/>
          </cell>
          <cell r="F533" t="str">
            <v/>
          </cell>
          <cell r="AJ533" t="str">
            <v/>
          </cell>
        </row>
        <row r="534">
          <cell r="B534" t="str">
            <v/>
          </cell>
          <cell r="F534" t="str">
            <v/>
          </cell>
          <cell r="AJ534" t="str">
            <v/>
          </cell>
        </row>
        <row r="535">
          <cell r="B535" t="str">
            <v/>
          </cell>
          <cell r="F535" t="str">
            <v/>
          </cell>
          <cell r="AJ535" t="str">
            <v/>
          </cell>
        </row>
        <row r="536">
          <cell r="B536" t="str">
            <v/>
          </cell>
          <cell r="F536" t="str">
            <v/>
          </cell>
          <cell r="AJ536" t="str">
            <v/>
          </cell>
        </row>
        <row r="537">
          <cell r="B537" t="str">
            <v/>
          </cell>
          <cell r="F537" t="str">
            <v/>
          </cell>
          <cell r="AJ537" t="str">
            <v/>
          </cell>
        </row>
        <row r="538">
          <cell r="B538" t="str">
            <v/>
          </cell>
          <cell r="F538" t="str">
            <v/>
          </cell>
          <cell r="AJ538" t="str">
            <v/>
          </cell>
        </row>
        <row r="539">
          <cell r="B539" t="str">
            <v/>
          </cell>
          <cell r="F539" t="str">
            <v/>
          </cell>
          <cell r="AJ539" t="str">
            <v/>
          </cell>
        </row>
        <row r="540">
          <cell r="B540" t="str">
            <v/>
          </cell>
          <cell r="F540" t="str">
            <v/>
          </cell>
          <cell r="AJ540" t="str">
            <v/>
          </cell>
        </row>
        <row r="541">
          <cell r="B541" t="str">
            <v/>
          </cell>
          <cell r="F541" t="str">
            <v/>
          </cell>
          <cell r="AJ541" t="str">
            <v/>
          </cell>
        </row>
        <row r="542">
          <cell r="B542" t="str">
            <v/>
          </cell>
          <cell r="F542" t="str">
            <v/>
          </cell>
          <cell r="AJ542" t="str">
            <v/>
          </cell>
        </row>
        <row r="543">
          <cell r="B543" t="str">
            <v/>
          </cell>
          <cell r="F543" t="str">
            <v/>
          </cell>
          <cell r="AJ543" t="str">
            <v/>
          </cell>
        </row>
        <row r="544">
          <cell r="B544" t="str">
            <v/>
          </cell>
          <cell r="F544" t="str">
            <v/>
          </cell>
          <cell r="AJ544" t="str">
            <v/>
          </cell>
        </row>
        <row r="545">
          <cell r="B545" t="str">
            <v/>
          </cell>
          <cell r="F545" t="str">
            <v/>
          </cell>
          <cell r="AJ545" t="str">
            <v/>
          </cell>
        </row>
        <row r="546">
          <cell r="B546" t="str">
            <v/>
          </cell>
          <cell r="F546" t="str">
            <v/>
          </cell>
          <cell r="AJ546" t="str">
            <v/>
          </cell>
        </row>
        <row r="547">
          <cell r="B547" t="str">
            <v/>
          </cell>
          <cell r="F547" t="str">
            <v/>
          </cell>
          <cell r="AJ547" t="str">
            <v/>
          </cell>
        </row>
        <row r="548">
          <cell r="B548" t="str">
            <v/>
          </cell>
          <cell r="F548" t="str">
            <v/>
          </cell>
          <cell r="AJ548" t="str">
            <v/>
          </cell>
        </row>
        <row r="549">
          <cell r="B549" t="str">
            <v/>
          </cell>
          <cell r="F549" t="str">
            <v/>
          </cell>
          <cell r="AJ549" t="str">
            <v/>
          </cell>
        </row>
        <row r="550">
          <cell r="B550" t="str">
            <v/>
          </cell>
          <cell r="F550" t="str">
            <v/>
          </cell>
          <cell r="AJ550" t="str">
            <v/>
          </cell>
        </row>
        <row r="551">
          <cell r="B551" t="str">
            <v/>
          </cell>
          <cell r="F551" t="str">
            <v/>
          </cell>
          <cell r="AJ551" t="str">
            <v/>
          </cell>
        </row>
        <row r="552">
          <cell r="B552" t="str">
            <v/>
          </cell>
          <cell r="F552" t="str">
            <v/>
          </cell>
          <cell r="AJ552" t="str">
            <v/>
          </cell>
        </row>
        <row r="553">
          <cell r="B553" t="str">
            <v/>
          </cell>
          <cell r="F553" t="str">
            <v/>
          </cell>
          <cell r="AJ553" t="str">
            <v/>
          </cell>
        </row>
        <row r="554">
          <cell r="B554" t="str">
            <v/>
          </cell>
          <cell r="F554" t="str">
            <v/>
          </cell>
          <cell r="AJ554" t="str">
            <v/>
          </cell>
        </row>
        <row r="555">
          <cell r="B555" t="str">
            <v/>
          </cell>
          <cell r="F555" t="str">
            <v/>
          </cell>
          <cell r="AJ555" t="str">
            <v/>
          </cell>
        </row>
        <row r="556">
          <cell r="B556" t="str">
            <v/>
          </cell>
          <cell r="F556" t="str">
            <v/>
          </cell>
          <cell r="AJ556" t="str">
            <v/>
          </cell>
        </row>
        <row r="557">
          <cell r="B557" t="str">
            <v/>
          </cell>
          <cell r="F557" t="str">
            <v/>
          </cell>
          <cell r="AJ557" t="str">
            <v/>
          </cell>
        </row>
        <row r="558">
          <cell r="B558" t="str">
            <v/>
          </cell>
          <cell r="F558" t="str">
            <v/>
          </cell>
          <cell r="AJ558" t="str">
            <v/>
          </cell>
        </row>
        <row r="559">
          <cell r="B559" t="str">
            <v/>
          </cell>
          <cell r="F559" t="str">
            <v/>
          </cell>
          <cell r="AJ559" t="str">
            <v/>
          </cell>
        </row>
        <row r="560">
          <cell r="B560" t="str">
            <v/>
          </cell>
          <cell r="F560" t="str">
            <v/>
          </cell>
          <cell r="AJ560" t="str">
            <v/>
          </cell>
        </row>
        <row r="561">
          <cell r="B561" t="str">
            <v/>
          </cell>
          <cell r="F561" t="str">
            <v/>
          </cell>
          <cell r="AJ561" t="str">
            <v/>
          </cell>
        </row>
        <row r="562">
          <cell r="B562" t="str">
            <v/>
          </cell>
          <cell r="F562" t="str">
            <v/>
          </cell>
          <cell r="AJ562" t="str">
            <v/>
          </cell>
        </row>
        <row r="563">
          <cell r="B563" t="str">
            <v/>
          </cell>
          <cell r="F563" t="str">
            <v/>
          </cell>
          <cell r="AJ563" t="str">
            <v/>
          </cell>
        </row>
        <row r="564">
          <cell r="B564" t="str">
            <v/>
          </cell>
          <cell r="F564" t="str">
            <v/>
          </cell>
          <cell r="AJ564" t="str">
            <v/>
          </cell>
        </row>
        <row r="565">
          <cell r="B565" t="str">
            <v/>
          </cell>
          <cell r="F565" t="str">
            <v/>
          </cell>
          <cell r="AJ565" t="str">
            <v/>
          </cell>
        </row>
        <row r="566">
          <cell r="B566" t="str">
            <v/>
          </cell>
          <cell r="F566" t="str">
            <v/>
          </cell>
          <cell r="AJ566" t="str">
            <v/>
          </cell>
        </row>
        <row r="567">
          <cell r="B567" t="str">
            <v/>
          </cell>
          <cell r="F567" t="str">
            <v/>
          </cell>
          <cell r="AJ567" t="str">
            <v/>
          </cell>
        </row>
        <row r="568">
          <cell r="B568" t="str">
            <v/>
          </cell>
          <cell r="F568" t="str">
            <v/>
          </cell>
          <cell r="AJ568" t="str">
            <v/>
          </cell>
        </row>
        <row r="569">
          <cell r="B569" t="str">
            <v/>
          </cell>
          <cell r="F569" t="str">
            <v/>
          </cell>
          <cell r="AJ569" t="str">
            <v/>
          </cell>
        </row>
        <row r="570">
          <cell r="B570" t="str">
            <v/>
          </cell>
          <cell r="F570" t="str">
            <v/>
          </cell>
          <cell r="AJ570" t="str">
            <v/>
          </cell>
        </row>
        <row r="571">
          <cell r="B571" t="str">
            <v/>
          </cell>
          <cell r="F571" t="str">
            <v/>
          </cell>
          <cell r="AJ571" t="str">
            <v/>
          </cell>
        </row>
        <row r="572">
          <cell r="B572" t="str">
            <v/>
          </cell>
          <cell r="F572" t="str">
            <v/>
          </cell>
          <cell r="AJ572" t="str">
            <v/>
          </cell>
        </row>
        <row r="573">
          <cell r="B573" t="str">
            <v/>
          </cell>
          <cell r="F573" t="str">
            <v/>
          </cell>
          <cell r="AJ573" t="str">
            <v/>
          </cell>
        </row>
        <row r="574">
          <cell r="B574" t="str">
            <v/>
          </cell>
          <cell r="F574" t="str">
            <v/>
          </cell>
          <cell r="AJ574" t="str">
            <v/>
          </cell>
        </row>
        <row r="575">
          <cell r="B575" t="str">
            <v/>
          </cell>
          <cell r="F575" t="str">
            <v/>
          </cell>
          <cell r="AJ575" t="str">
            <v/>
          </cell>
        </row>
        <row r="576">
          <cell r="B576" t="str">
            <v/>
          </cell>
          <cell r="F576" t="str">
            <v/>
          </cell>
          <cell r="AJ576" t="str">
            <v/>
          </cell>
        </row>
        <row r="577">
          <cell r="B577" t="str">
            <v/>
          </cell>
          <cell r="F577" t="str">
            <v/>
          </cell>
          <cell r="AJ577" t="str">
            <v/>
          </cell>
        </row>
        <row r="578">
          <cell r="B578" t="str">
            <v/>
          </cell>
          <cell r="F578" t="str">
            <v/>
          </cell>
          <cell r="AJ578" t="str">
            <v/>
          </cell>
        </row>
        <row r="579">
          <cell r="B579" t="str">
            <v/>
          </cell>
          <cell r="F579" t="str">
            <v/>
          </cell>
          <cell r="AJ579" t="str">
            <v/>
          </cell>
        </row>
        <row r="580">
          <cell r="B580" t="str">
            <v/>
          </cell>
          <cell r="F580" t="str">
            <v/>
          </cell>
          <cell r="AJ580" t="str">
            <v/>
          </cell>
        </row>
        <row r="581">
          <cell r="B581" t="str">
            <v/>
          </cell>
          <cell r="F581" t="str">
            <v/>
          </cell>
          <cell r="AJ581" t="str">
            <v/>
          </cell>
        </row>
        <row r="582">
          <cell r="B582" t="str">
            <v/>
          </cell>
          <cell r="F582" t="str">
            <v/>
          </cell>
          <cell r="AJ582" t="str">
            <v/>
          </cell>
        </row>
        <row r="583">
          <cell r="B583" t="str">
            <v/>
          </cell>
          <cell r="F583" t="str">
            <v/>
          </cell>
          <cell r="AJ583" t="str">
            <v/>
          </cell>
        </row>
        <row r="584">
          <cell r="B584" t="str">
            <v/>
          </cell>
          <cell r="F584" t="str">
            <v/>
          </cell>
          <cell r="AJ584" t="str">
            <v/>
          </cell>
        </row>
        <row r="585">
          <cell r="B585" t="str">
            <v/>
          </cell>
          <cell r="F585" t="str">
            <v/>
          </cell>
          <cell r="AJ585" t="str">
            <v/>
          </cell>
        </row>
        <row r="586">
          <cell r="B586" t="str">
            <v/>
          </cell>
          <cell r="F586" t="str">
            <v/>
          </cell>
          <cell r="AJ586" t="str">
            <v/>
          </cell>
        </row>
        <row r="587">
          <cell r="B587" t="str">
            <v/>
          </cell>
          <cell r="F587" t="str">
            <v/>
          </cell>
          <cell r="AJ587" t="str">
            <v/>
          </cell>
        </row>
        <row r="588">
          <cell r="B588" t="str">
            <v/>
          </cell>
          <cell r="F588" t="str">
            <v/>
          </cell>
          <cell r="AJ588" t="str">
            <v/>
          </cell>
        </row>
        <row r="589">
          <cell r="B589" t="str">
            <v/>
          </cell>
          <cell r="F589" t="str">
            <v/>
          </cell>
          <cell r="AJ589" t="str">
            <v/>
          </cell>
        </row>
        <row r="590">
          <cell r="B590" t="str">
            <v/>
          </cell>
          <cell r="F590" t="str">
            <v/>
          </cell>
          <cell r="AJ590" t="str">
            <v/>
          </cell>
        </row>
        <row r="591">
          <cell r="B591" t="str">
            <v/>
          </cell>
          <cell r="F591" t="str">
            <v/>
          </cell>
          <cell r="AJ591" t="str">
            <v/>
          </cell>
        </row>
        <row r="592">
          <cell r="B592" t="str">
            <v/>
          </cell>
          <cell r="F592" t="str">
            <v/>
          </cell>
          <cell r="AJ592" t="str">
            <v/>
          </cell>
        </row>
        <row r="593">
          <cell r="B593" t="str">
            <v/>
          </cell>
          <cell r="F593" t="str">
            <v/>
          </cell>
          <cell r="AJ593" t="str">
            <v/>
          </cell>
        </row>
        <row r="594">
          <cell r="B594" t="str">
            <v/>
          </cell>
          <cell r="F594" t="str">
            <v/>
          </cell>
          <cell r="AJ594" t="str">
            <v/>
          </cell>
        </row>
        <row r="595">
          <cell r="B595" t="str">
            <v/>
          </cell>
          <cell r="F595" t="str">
            <v/>
          </cell>
          <cell r="AJ595" t="str">
            <v/>
          </cell>
        </row>
        <row r="596">
          <cell r="B596" t="str">
            <v/>
          </cell>
          <cell r="F596" t="str">
            <v/>
          </cell>
          <cell r="AJ596" t="str">
            <v/>
          </cell>
        </row>
        <row r="597">
          <cell r="B597" t="str">
            <v/>
          </cell>
          <cell r="F597" t="str">
            <v/>
          </cell>
          <cell r="AJ597" t="str">
            <v/>
          </cell>
        </row>
        <row r="598">
          <cell r="B598" t="str">
            <v/>
          </cell>
          <cell r="F598" t="str">
            <v/>
          </cell>
          <cell r="AJ598" t="str">
            <v/>
          </cell>
        </row>
        <row r="599">
          <cell r="B599" t="str">
            <v/>
          </cell>
          <cell r="F599" t="str">
            <v/>
          </cell>
          <cell r="AJ599" t="str">
            <v/>
          </cell>
        </row>
        <row r="600">
          <cell r="B600" t="str">
            <v/>
          </cell>
          <cell r="F600" t="str">
            <v/>
          </cell>
          <cell r="AJ600" t="str">
            <v/>
          </cell>
        </row>
        <row r="601">
          <cell r="B601" t="str">
            <v/>
          </cell>
          <cell r="F601" t="str">
            <v/>
          </cell>
          <cell r="AJ601" t="str">
            <v/>
          </cell>
        </row>
        <row r="602">
          <cell r="B602" t="str">
            <v/>
          </cell>
          <cell r="F602" t="str">
            <v/>
          </cell>
          <cell r="AJ602" t="str">
            <v/>
          </cell>
        </row>
        <row r="603">
          <cell r="B603" t="str">
            <v/>
          </cell>
          <cell r="F603" t="str">
            <v/>
          </cell>
          <cell r="AJ603" t="str">
            <v/>
          </cell>
        </row>
        <row r="604">
          <cell r="B604" t="str">
            <v/>
          </cell>
          <cell r="F604" t="str">
            <v/>
          </cell>
          <cell r="AJ604" t="str">
            <v/>
          </cell>
        </row>
        <row r="605">
          <cell r="B605" t="str">
            <v/>
          </cell>
          <cell r="F605" t="str">
            <v/>
          </cell>
          <cell r="AJ605" t="str">
            <v/>
          </cell>
        </row>
        <row r="606">
          <cell r="B606" t="str">
            <v/>
          </cell>
          <cell r="F606" t="str">
            <v/>
          </cell>
          <cell r="AJ606" t="str">
            <v/>
          </cell>
        </row>
        <row r="607">
          <cell r="B607" t="str">
            <v/>
          </cell>
          <cell r="F607" t="str">
            <v/>
          </cell>
          <cell r="AJ607" t="str">
            <v/>
          </cell>
        </row>
        <row r="608">
          <cell r="B608" t="str">
            <v/>
          </cell>
          <cell r="F608" t="str">
            <v/>
          </cell>
          <cell r="AJ608" t="str">
            <v/>
          </cell>
        </row>
        <row r="609">
          <cell r="B609" t="str">
            <v/>
          </cell>
          <cell r="F609" t="str">
            <v/>
          </cell>
          <cell r="AJ609" t="str">
            <v/>
          </cell>
        </row>
        <row r="610">
          <cell r="B610" t="str">
            <v/>
          </cell>
          <cell r="F610" t="str">
            <v/>
          </cell>
          <cell r="AJ610" t="str">
            <v/>
          </cell>
        </row>
        <row r="611">
          <cell r="B611" t="str">
            <v/>
          </cell>
          <cell r="F611" t="str">
            <v/>
          </cell>
          <cell r="AJ611" t="str">
            <v/>
          </cell>
        </row>
        <row r="612">
          <cell r="B612" t="str">
            <v/>
          </cell>
          <cell r="F612" t="str">
            <v/>
          </cell>
          <cell r="AJ612" t="str">
            <v/>
          </cell>
        </row>
        <row r="613">
          <cell r="B613" t="str">
            <v/>
          </cell>
          <cell r="F613" t="str">
            <v/>
          </cell>
          <cell r="AJ613" t="str">
            <v/>
          </cell>
        </row>
        <row r="614">
          <cell r="B614" t="str">
            <v/>
          </cell>
          <cell r="F614" t="str">
            <v/>
          </cell>
          <cell r="AJ614" t="str">
            <v/>
          </cell>
        </row>
        <row r="615">
          <cell r="B615" t="str">
            <v/>
          </cell>
          <cell r="F615" t="str">
            <v/>
          </cell>
          <cell r="AJ615" t="str">
            <v/>
          </cell>
        </row>
        <row r="616">
          <cell r="B616" t="str">
            <v/>
          </cell>
          <cell r="F616" t="str">
            <v/>
          </cell>
          <cell r="AJ616" t="str">
            <v/>
          </cell>
        </row>
        <row r="617">
          <cell r="B617" t="str">
            <v/>
          </cell>
          <cell r="F617" t="str">
            <v/>
          </cell>
          <cell r="AJ617" t="str">
            <v/>
          </cell>
        </row>
        <row r="618">
          <cell r="B618" t="str">
            <v/>
          </cell>
          <cell r="F618" t="str">
            <v/>
          </cell>
          <cell r="AJ618" t="str">
            <v/>
          </cell>
        </row>
        <row r="619">
          <cell r="B619" t="str">
            <v/>
          </cell>
          <cell r="F619" t="str">
            <v/>
          </cell>
          <cell r="AJ619" t="str">
            <v/>
          </cell>
        </row>
        <row r="620">
          <cell r="B620" t="str">
            <v/>
          </cell>
          <cell r="F620" t="str">
            <v/>
          </cell>
          <cell r="AJ620" t="str">
            <v/>
          </cell>
        </row>
        <row r="621">
          <cell r="B621" t="str">
            <v/>
          </cell>
          <cell r="F621" t="str">
            <v/>
          </cell>
          <cell r="AJ621" t="str">
            <v/>
          </cell>
        </row>
        <row r="622">
          <cell r="B622" t="str">
            <v/>
          </cell>
          <cell r="F622" t="str">
            <v/>
          </cell>
          <cell r="AJ622" t="str">
            <v/>
          </cell>
        </row>
        <row r="623">
          <cell r="B623" t="str">
            <v/>
          </cell>
          <cell r="F623" t="str">
            <v/>
          </cell>
          <cell r="AJ623" t="str">
            <v/>
          </cell>
        </row>
        <row r="624">
          <cell r="B624" t="str">
            <v/>
          </cell>
          <cell r="F624" t="str">
            <v/>
          </cell>
          <cell r="AJ624" t="str">
            <v/>
          </cell>
        </row>
        <row r="625">
          <cell r="B625" t="str">
            <v/>
          </cell>
          <cell r="F625" t="str">
            <v/>
          </cell>
          <cell r="AJ625" t="str">
            <v/>
          </cell>
        </row>
        <row r="626">
          <cell r="B626" t="str">
            <v/>
          </cell>
          <cell r="F626" t="str">
            <v/>
          </cell>
          <cell r="AJ626" t="str">
            <v/>
          </cell>
        </row>
        <row r="627">
          <cell r="B627" t="str">
            <v/>
          </cell>
          <cell r="F627" t="str">
            <v/>
          </cell>
          <cell r="AJ627" t="str">
            <v/>
          </cell>
        </row>
        <row r="628">
          <cell r="B628" t="str">
            <v/>
          </cell>
          <cell r="F628" t="str">
            <v/>
          </cell>
          <cell r="AJ628" t="str">
            <v/>
          </cell>
        </row>
        <row r="629">
          <cell r="B629" t="str">
            <v/>
          </cell>
          <cell r="F629" t="str">
            <v/>
          </cell>
          <cell r="AJ629" t="str">
            <v/>
          </cell>
        </row>
        <row r="630">
          <cell r="B630" t="str">
            <v/>
          </cell>
          <cell r="F630" t="str">
            <v/>
          </cell>
          <cell r="AJ630" t="str">
            <v/>
          </cell>
        </row>
        <row r="631">
          <cell r="B631" t="str">
            <v/>
          </cell>
          <cell r="F631" t="str">
            <v/>
          </cell>
          <cell r="AJ631" t="str">
            <v/>
          </cell>
        </row>
        <row r="632">
          <cell r="B632" t="str">
            <v/>
          </cell>
          <cell r="F632" t="str">
            <v/>
          </cell>
          <cell r="AJ632" t="str">
            <v/>
          </cell>
        </row>
        <row r="633">
          <cell r="B633" t="str">
            <v/>
          </cell>
          <cell r="F633" t="str">
            <v/>
          </cell>
          <cell r="AJ633" t="str">
            <v/>
          </cell>
        </row>
        <row r="634">
          <cell r="B634" t="str">
            <v/>
          </cell>
          <cell r="F634" t="str">
            <v/>
          </cell>
          <cell r="AJ634" t="str">
            <v/>
          </cell>
        </row>
        <row r="635">
          <cell r="B635" t="str">
            <v/>
          </cell>
          <cell r="F635" t="str">
            <v/>
          </cell>
          <cell r="AJ635" t="str">
            <v/>
          </cell>
        </row>
        <row r="636">
          <cell r="B636" t="str">
            <v/>
          </cell>
          <cell r="F636" t="str">
            <v/>
          </cell>
          <cell r="AJ636" t="str">
            <v/>
          </cell>
        </row>
        <row r="637">
          <cell r="B637" t="str">
            <v/>
          </cell>
          <cell r="F637" t="str">
            <v/>
          </cell>
          <cell r="AJ637" t="str">
            <v/>
          </cell>
        </row>
        <row r="638">
          <cell r="B638" t="str">
            <v/>
          </cell>
          <cell r="F638" t="str">
            <v/>
          </cell>
          <cell r="AJ638" t="str">
            <v/>
          </cell>
        </row>
        <row r="639">
          <cell r="B639" t="str">
            <v/>
          </cell>
          <cell r="F639" t="str">
            <v/>
          </cell>
          <cell r="AJ639" t="str">
            <v/>
          </cell>
        </row>
        <row r="640">
          <cell r="B640" t="str">
            <v/>
          </cell>
          <cell r="F640" t="str">
            <v/>
          </cell>
          <cell r="AJ640" t="str">
            <v/>
          </cell>
        </row>
        <row r="641">
          <cell r="B641" t="str">
            <v/>
          </cell>
          <cell r="F641" t="str">
            <v/>
          </cell>
          <cell r="AJ641" t="str">
            <v/>
          </cell>
        </row>
        <row r="642">
          <cell r="B642" t="str">
            <v/>
          </cell>
          <cell r="F642" t="str">
            <v/>
          </cell>
          <cell r="AJ642" t="str">
            <v/>
          </cell>
        </row>
        <row r="643">
          <cell r="B643" t="str">
            <v/>
          </cell>
          <cell r="F643" t="str">
            <v/>
          </cell>
          <cell r="AJ643" t="str">
            <v/>
          </cell>
        </row>
        <row r="644">
          <cell r="B644" t="str">
            <v/>
          </cell>
          <cell r="F644" t="str">
            <v/>
          </cell>
          <cell r="AJ644" t="str">
            <v/>
          </cell>
        </row>
        <row r="645">
          <cell r="B645" t="str">
            <v/>
          </cell>
          <cell r="F645" t="str">
            <v/>
          </cell>
          <cell r="AJ645" t="str">
            <v/>
          </cell>
        </row>
        <row r="646">
          <cell r="B646" t="str">
            <v/>
          </cell>
          <cell r="F646" t="str">
            <v/>
          </cell>
          <cell r="AJ646" t="str">
            <v/>
          </cell>
        </row>
        <row r="647">
          <cell r="B647" t="str">
            <v/>
          </cell>
          <cell r="F647" t="str">
            <v/>
          </cell>
          <cell r="AJ647" t="str">
            <v/>
          </cell>
        </row>
        <row r="648">
          <cell r="B648" t="str">
            <v/>
          </cell>
          <cell r="F648" t="str">
            <v/>
          </cell>
          <cell r="AJ648" t="str">
            <v/>
          </cell>
        </row>
        <row r="649">
          <cell r="B649" t="str">
            <v/>
          </cell>
          <cell r="F649" t="str">
            <v/>
          </cell>
          <cell r="AJ649" t="str">
            <v/>
          </cell>
        </row>
        <row r="650">
          <cell r="B650" t="str">
            <v/>
          </cell>
          <cell r="F650" t="str">
            <v/>
          </cell>
          <cell r="AJ650" t="str">
            <v/>
          </cell>
        </row>
        <row r="651">
          <cell r="B651" t="str">
            <v/>
          </cell>
          <cell r="F651" t="str">
            <v/>
          </cell>
          <cell r="AJ651" t="str">
            <v/>
          </cell>
        </row>
        <row r="652">
          <cell r="B652" t="str">
            <v/>
          </cell>
          <cell r="F652" t="str">
            <v/>
          </cell>
          <cell r="AJ652" t="str">
            <v/>
          </cell>
        </row>
        <row r="653">
          <cell r="B653" t="str">
            <v/>
          </cell>
          <cell r="F653" t="str">
            <v/>
          </cell>
          <cell r="AJ653" t="str">
            <v/>
          </cell>
        </row>
        <row r="654">
          <cell r="B654" t="str">
            <v/>
          </cell>
          <cell r="F654" t="str">
            <v/>
          </cell>
          <cell r="AJ654" t="str">
            <v/>
          </cell>
        </row>
        <row r="655">
          <cell r="B655" t="str">
            <v/>
          </cell>
          <cell r="F655" t="str">
            <v/>
          </cell>
          <cell r="AJ655" t="str">
            <v/>
          </cell>
        </row>
        <row r="656">
          <cell r="B656" t="str">
            <v/>
          </cell>
          <cell r="F656" t="str">
            <v/>
          </cell>
          <cell r="AJ656" t="str">
            <v/>
          </cell>
        </row>
        <row r="657">
          <cell r="B657" t="str">
            <v/>
          </cell>
          <cell r="F657" t="str">
            <v/>
          </cell>
          <cell r="AJ657" t="str">
            <v/>
          </cell>
        </row>
        <row r="658">
          <cell r="B658" t="str">
            <v/>
          </cell>
          <cell r="F658" t="str">
            <v/>
          </cell>
          <cell r="AJ658" t="str">
            <v/>
          </cell>
        </row>
        <row r="659">
          <cell r="B659" t="str">
            <v/>
          </cell>
          <cell r="F659" t="str">
            <v/>
          </cell>
          <cell r="AJ659" t="str">
            <v/>
          </cell>
        </row>
        <row r="660">
          <cell r="B660" t="str">
            <v/>
          </cell>
          <cell r="F660" t="str">
            <v/>
          </cell>
          <cell r="AJ660" t="str">
            <v/>
          </cell>
        </row>
        <row r="661">
          <cell r="B661" t="str">
            <v/>
          </cell>
          <cell r="F661" t="str">
            <v/>
          </cell>
          <cell r="AJ661" t="str">
            <v/>
          </cell>
        </row>
        <row r="662">
          <cell r="B662" t="str">
            <v/>
          </cell>
          <cell r="F662" t="str">
            <v/>
          </cell>
          <cell r="AJ662" t="str">
            <v/>
          </cell>
        </row>
        <row r="663">
          <cell r="B663" t="str">
            <v/>
          </cell>
          <cell r="F663" t="str">
            <v/>
          </cell>
          <cell r="AJ663" t="str">
            <v/>
          </cell>
        </row>
        <row r="664">
          <cell r="B664" t="str">
            <v/>
          </cell>
          <cell r="F664" t="str">
            <v/>
          </cell>
          <cell r="AJ664" t="str">
            <v/>
          </cell>
        </row>
        <row r="665">
          <cell r="B665" t="str">
            <v/>
          </cell>
          <cell r="F665" t="str">
            <v/>
          </cell>
          <cell r="AJ665" t="str">
            <v/>
          </cell>
        </row>
        <row r="666">
          <cell r="B666" t="str">
            <v/>
          </cell>
          <cell r="F666" t="str">
            <v/>
          </cell>
          <cell r="AJ666" t="str">
            <v/>
          </cell>
        </row>
        <row r="667">
          <cell r="B667" t="str">
            <v/>
          </cell>
          <cell r="F667" t="str">
            <v/>
          </cell>
          <cell r="AJ667" t="str">
            <v/>
          </cell>
        </row>
        <row r="668">
          <cell r="B668" t="str">
            <v/>
          </cell>
          <cell r="F668" t="str">
            <v/>
          </cell>
          <cell r="AJ668" t="str">
            <v/>
          </cell>
        </row>
        <row r="669">
          <cell r="B669" t="str">
            <v/>
          </cell>
          <cell r="F669" t="str">
            <v/>
          </cell>
          <cell r="AJ669" t="str">
            <v/>
          </cell>
        </row>
        <row r="670">
          <cell r="B670" t="str">
            <v/>
          </cell>
          <cell r="F670" t="str">
            <v/>
          </cell>
          <cell r="AJ670" t="str">
            <v/>
          </cell>
        </row>
        <row r="671">
          <cell r="B671" t="str">
            <v/>
          </cell>
          <cell r="F671" t="str">
            <v/>
          </cell>
          <cell r="AJ671" t="str">
            <v/>
          </cell>
        </row>
        <row r="672">
          <cell r="B672" t="str">
            <v/>
          </cell>
          <cell r="F672" t="str">
            <v/>
          </cell>
          <cell r="AJ672" t="str">
            <v/>
          </cell>
        </row>
        <row r="673">
          <cell r="B673" t="str">
            <v/>
          </cell>
          <cell r="F673" t="str">
            <v/>
          </cell>
          <cell r="AJ673" t="str">
            <v/>
          </cell>
        </row>
        <row r="674">
          <cell r="B674" t="str">
            <v/>
          </cell>
          <cell r="F674" t="str">
            <v/>
          </cell>
          <cell r="AJ674" t="str">
            <v/>
          </cell>
        </row>
        <row r="675">
          <cell r="B675" t="str">
            <v/>
          </cell>
          <cell r="F675" t="str">
            <v/>
          </cell>
          <cell r="AJ675" t="str">
            <v/>
          </cell>
        </row>
        <row r="676">
          <cell r="B676" t="str">
            <v/>
          </cell>
          <cell r="F676" t="str">
            <v/>
          </cell>
          <cell r="AJ676" t="str">
            <v/>
          </cell>
        </row>
        <row r="677">
          <cell r="B677" t="str">
            <v/>
          </cell>
          <cell r="F677" t="str">
            <v/>
          </cell>
          <cell r="AJ677" t="str">
            <v/>
          </cell>
        </row>
        <row r="678">
          <cell r="B678" t="str">
            <v/>
          </cell>
          <cell r="F678" t="str">
            <v/>
          </cell>
          <cell r="AJ678" t="str">
            <v/>
          </cell>
        </row>
        <row r="679">
          <cell r="B679" t="str">
            <v/>
          </cell>
          <cell r="F679" t="str">
            <v/>
          </cell>
          <cell r="AJ679" t="str">
            <v/>
          </cell>
        </row>
        <row r="680">
          <cell r="B680" t="str">
            <v/>
          </cell>
          <cell r="F680" t="str">
            <v/>
          </cell>
          <cell r="AJ680" t="str">
            <v/>
          </cell>
        </row>
        <row r="681">
          <cell r="B681" t="str">
            <v/>
          </cell>
          <cell r="F681" t="str">
            <v/>
          </cell>
          <cell r="AJ681" t="str">
            <v/>
          </cell>
        </row>
        <row r="682">
          <cell r="B682" t="str">
            <v/>
          </cell>
          <cell r="F682" t="str">
            <v/>
          </cell>
          <cell r="AJ682" t="str">
            <v/>
          </cell>
        </row>
        <row r="683">
          <cell r="B683" t="str">
            <v/>
          </cell>
          <cell r="F683" t="str">
            <v/>
          </cell>
          <cell r="AJ683" t="str">
            <v/>
          </cell>
        </row>
        <row r="684">
          <cell r="B684" t="str">
            <v/>
          </cell>
          <cell r="F684" t="str">
            <v/>
          </cell>
          <cell r="AJ684" t="str">
            <v/>
          </cell>
        </row>
        <row r="685">
          <cell r="B685" t="str">
            <v/>
          </cell>
          <cell r="F685" t="str">
            <v/>
          </cell>
          <cell r="AJ685" t="str">
            <v/>
          </cell>
        </row>
        <row r="686">
          <cell r="B686" t="str">
            <v/>
          </cell>
          <cell r="F686" t="str">
            <v/>
          </cell>
          <cell r="AJ686" t="str">
            <v/>
          </cell>
        </row>
        <row r="687">
          <cell r="B687" t="str">
            <v/>
          </cell>
          <cell r="F687" t="str">
            <v/>
          </cell>
          <cell r="AJ687" t="str">
            <v/>
          </cell>
        </row>
        <row r="688">
          <cell r="B688" t="str">
            <v/>
          </cell>
          <cell r="F688" t="str">
            <v/>
          </cell>
          <cell r="AJ688" t="str">
            <v/>
          </cell>
        </row>
        <row r="689">
          <cell r="B689" t="str">
            <v/>
          </cell>
          <cell r="F689" t="str">
            <v/>
          </cell>
          <cell r="AJ689" t="str">
            <v/>
          </cell>
        </row>
        <row r="690">
          <cell r="B690" t="str">
            <v/>
          </cell>
          <cell r="F690" t="str">
            <v/>
          </cell>
          <cell r="AJ690" t="str">
            <v/>
          </cell>
        </row>
        <row r="691">
          <cell r="B691" t="str">
            <v/>
          </cell>
          <cell r="F691" t="str">
            <v/>
          </cell>
          <cell r="AJ691" t="str">
            <v/>
          </cell>
        </row>
        <row r="692">
          <cell r="B692" t="str">
            <v/>
          </cell>
          <cell r="F692" t="str">
            <v/>
          </cell>
          <cell r="AJ692" t="str">
            <v/>
          </cell>
        </row>
        <row r="693">
          <cell r="B693" t="str">
            <v/>
          </cell>
          <cell r="F693" t="str">
            <v/>
          </cell>
          <cell r="AJ693" t="str">
            <v/>
          </cell>
        </row>
        <row r="694">
          <cell r="B694" t="str">
            <v/>
          </cell>
          <cell r="F694" t="str">
            <v/>
          </cell>
          <cell r="AJ694" t="str">
            <v/>
          </cell>
        </row>
        <row r="695">
          <cell r="B695" t="str">
            <v/>
          </cell>
          <cell r="F695" t="str">
            <v/>
          </cell>
          <cell r="AJ695" t="str">
            <v/>
          </cell>
        </row>
        <row r="696">
          <cell r="B696" t="str">
            <v/>
          </cell>
          <cell r="F696" t="str">
            <v/>
          </cell>
          <cell r="AJ696" t="str">
            <v/>
          </cell>
        </row>
        <row r="697">
          <cell r="B697" t="str">
            <v/>
          </cell>
          <cell r="F697" t="str">
            <v/>
          </cell>
          <cell r="AJ697" t="str">
            <v/>
          </cell>
        </row>
        <row r="698">
          <cell r="B698" t="str">
            <v/>
          </cell>
          <cell r="F698" t="str">
            <v/>
          </cell>
          <cell r="AJ698" t="str">
            <v/>
          </cell>
        </row>
        <row r="699">
          <cell r="B699" t="str">
            <v/>
          </cell>
          <cell r="F699" t="str">
            <v/>
          </cell>
          <cell r="AJ699" t="str">
            <v/>
          </cell>
        </row>
        <row r="700">
          <cell r="B700" t="str">
            <v/>
          </cell>
          <cell r="F700" t="str">
            <v/>
          </cell>
          <cell r="AJ700" t="str">
            <v/>
          </cell>
        </row>
        <row r="701">
          <cell r="B701" t="str">
            <v/>
          </cell>
          <cell r="F701" t="str">
            <v/>
          </cell>
          <cell r="AJ701" t="str">
            <v/>
          </cell>
        </row>
        <row r="702">
          <cell r="B702" t="str">
            <v/>
          </cell>
          <cell r="F702" t="str">
            <v/>
          </cell>
          <cell r="AJ702" t="str">
            <v/>
          </cell>
        </row>
        <row r="703">
          <cell r="B703" t="str">
            <v/>
          </cell>
          <cell r="F703" t="str">
            <v/>
          </cell>
          <cell r="AJ703" t="str">
            <v/>
          </cell>
        </row>
        <row r="704">
          <cell r="B704" t="str">
            <v/>
          </cell>
          <cell r="F704" t="str">
            <v/>
          </cell>
          <cell r="AJ704" t="str">
            <v/>
          </cell>
        </row>
        <row r="705">
          <cell r="B705" t="str">
            <v/>
          </cell>
          <cell r="F705" t="str">
            <v/>
          </cell>
          <cell r="AJ705" t="str">
            <v/>
          </cell>
        </row>
        <row r="706">
          <cell r="B706" t="str">
            <v/>
          </cell>
          <cell r="F706" t="str">
            <v/>
          </cell>
          <cell r="AJ706" t="str">
            <v/>
          </cell>
        </row>
        <row r="707">
          <cell r="B707" t="str">
            <v/>
          </cell>
          <cell r="F707" t="str">
            <v/>
          </cell>
          <cell r="AJ707" t="str">
            <v/>
          </cell>
        </row>
        <row r="708">
          <cell r="B708" t="str">
            <v/>
          </cell>
          <cell r="F708" t="str">
            <v/>
          </cell>
          <cell r="AJ708" t="str">
            <v/>
          </cell>
        </row>
        <row r="709">
          <cell r="B709" t="str">
            <v/>
          </cell>
          <cell r="F709" t="str">
            <v/>
          </cell>
          <cell r="AJ709" t="str">
            <v/>
          </cell>
        </row>
        <row r="710">
          <cell r="B710" t="str">
            <v/>
          </cell>
          <cell r="F710" t="str">
            <v/>
          </cell>
          <cell r="AJ710" t="str">
            <v/>
          </cell>
        </row>
        <row r="711">
          <cell r="B711" t="str">
            <v/>
          </cell>
          <cell r="F711" t="str">
            <v/>
          </cell>
          <cell r="AJ711" t="str">
            <v/>
          </cell>
        </row>
        <row r="712">
          <cell r="B712" t="str">
            <v/>
          </cell>
          <cell r="F712" t="str">
            <v/>
          </cell>
          <cell r="AJ712" t="str">
            <v/>
          </cell>
        </row>
        <row r="713">
          <cell r="B713" t="str">
            <v/>
          </cell>
          <cell r="F713" t="str">
            <v/>
          </cell>
          <cell r="AJ713" t="str">
            <v/>
          </cell>
        </row>
        <row r="714">
          <cell r="B714" t="str">
            <v/>
          </cell>
          <cell r="F714" t="str">
            <v/>
          </cell>
          <cell r="AJ714" t="str">
            <v/>
          </cell>
        </row>
        <row r="715">
          <cell r="B715" t="str">
            <v/>
          </cell>
          <cell r="F715" t="str">
            <v/>
          </cell>
          <cell r="AJ715" t="str">
            <v/>
          </cell>
        </row>
        <row r="716">
          <cell r="B716" t="str">
            <v/>
          </cell>
          <cell r="F716" t="str">
            <v/>
          </cell>
          <cell r="AJ716" t="str">
            <v/>
          </cell>
        </row>
        <row r="717">
          <cell r="B717" t="str">
            <v/>
          </cell>
          <cell r="F717" t="str">
            <v/>
          </cell>
          <cell r="AJ717" t="str">
            <v/>
          </cell>
        </row>
        <row r="718">
          <cell r="B718" t="str">
            <v/>
          </cell>
          <cell r="F718" t="str">
            <v/>
          </cell>
          <cell r="AJ718" t="str">
            <v/>
          </cell>
        </row>
        <row r="719">
          <cell r="B719" t="str">
            <v/>
          </cell>
          <cell r="F719" t="str">
            <v/>
          </cell>
          <cell r="AJ719" t="str">
            <v/>
          </cell>
        </row>
        <row r="720">
          <cell r="B720" t="str">
            <v/>
          </cell>
          <cell r="F720" t="str">
            <v/>
          </cell>
          <cell r="AJ720" t="str">
            <v/>
          </cell>
        </row>
        <row r="721">
          <cell r="B721" t="str">
            <v/>
          </cell>
          <cell r="F721" t="str">
            <v/>
          </cell>
          <cell r="AJ721" t="str">
            <v/>
          </cell>
        </row>
        <row r="722">
          <cell r="B722" t="str">
            <v/>
          </cell>
          <cell r="F722" t="str">
            <v/>
          </cell>
          <cell r="AJ722" t="str">
            <v/>
          </cell>
        </row>
        <row r="723">
          <cell r="B723" t="str">
            <v/>
          </cell>
          <cell r="F723" t="str">
            <v/>
          </cell>
          <cell r="AJ723" t="str">
            <v/>
          </cell>
        </row>
        <row r="724">
          <cell r="B724" t="str">
            <v/>
          </cell>
          <cell r="F724" t="str">
            <v/>
          </cell>
          <cell r="AJ724" t="str">
            <v/>
          </cell>
        </row>
        <row r="725">
          <cell r="B725" t="str">
            <v/>
          </cell>
          <cell r="F725" t="str">
            <v/>
          </cell>
          <cell r="AJ725" t="str">
            <v/>
          </cell>
        </row>
        <row r="726">
          <cell r="B726" t="str">
            <v/>
          </cell>
          <cell r="F726" t="str">
            <v/>
          </cell>
          <cell r="AJ726" t="str">
            <v/>
          </cell>
        </row>
        <row r="727">
          <cell r="B727" t="str">
            <v/>
          </cell>
          <cell r="F727" t="str">
            <v/>
          </cell>
          <cell r="AJ727" t="str">
            <v/>
          </cell>
        </row>
        <row r="728">
          <cell r="B728" t="str">
            <v/>
          </cell>
          <cell r="F728" t="str">
            <v/>
          </cell>
          <cell r="AJ728" t="str">
            <v/>
          </cell>
        </row>
        <row r="729">
          <cell r="B729" t="str">
            <v/>
          </cell>
          <cell r="F729" t="str">
            <v/>
          </cell>
          <cell r="AJ729" t="str">
            <v/>
          </cell>
        </row>
        <row r="730">
          <cell r="B730" t="str">
            <v/>
          </cell>
          <cell r="F730" t="str">
            <v/>
          </cell>
          <cell r="AJ730" t="str">
            <v/>
          </cell>
        </row>
        <row r="731">
          <cell r="B731" t="str">
            <v/>
          </cell>
          <cell r="F731" t="str">
            <v/>
          </cell>
          <cell r="AJ731" t="str">
            <v/>
          </cell>
        </row>
        <row r="732">
          <cell r="B732" t="str">
            <v/>
          </cell>
          <cell r="F732" t="str">
            <v/>
          </cell>
          <cell r="AJ732" t="str">
            <v/>
          </cell>
        </row>
        <row r="733">
          <cell r="B733" t="str">
            <v/>
          </cell>
          <cell r="F733" t="str">
            <v/>
          </cell>
          <cell r="AJ733" t="str">
            <v/>
          </cell>
        </row>
        <row r="734">
          <cell r="B734" t="str">
            <v/>
          </cell>
          <cell r="F734" t="str">
            <v/>
          </cell>
          <cell r="AJ734" t="str">
            <v/>
          </cell>
        </row>
        <row r="735">
          <cell r="B735" t="str">
            <v/>
          </cell>
          <cell r="F735" t="str">
            <v/>
          </cell>
          <cell r="AJ735" t="str">
            <v/>
          </cell>
        </row>
        <row r="736">
          <cell r="B736" t="str">
            <v/>
          </cell>
          <cell r="F736" t="str">
            <v/>
          </cell>
          <cell r="AJ736" t="str">
            <v/>
          </cell>
        </row>
        <row r="737">
          <cell r="B737" t="str">
            <v/>
          </cell>
          <cell r="F737" t="str">
            <v/>
          </cell>
          <cell r="AJ737" t="str">
            <v/>
          </cell>
        </row>
        <row r="738">
          <cell r="B738" t="str">
            <v/>
          </cell>
          <cell r="F738" t="str">
            <v/>
          </cell>
          <cell r="AJ738" t="str">
            <v/>
          </cell>
        </row>
        <row r="739">
          <cell r="B739" t="str">
            <v/>
          </cell>
          <cell r="F739" t="str">
            <v/>
          </cell>
          <cell r="AJ739" t="str">
            <v/>
          </cell>
        </row>
        <row r="740">
          <cell r="B740" t="str">
            <v/>
          </cell>
          <cell r="F740" t="str">
            <v/>
          </cell>
          <cell r="AJ740" t="str">
            <v/>
          </cell>
        </row>
        <row r="741">
          <cell r="B741" t="str">
            <v/>
          </cell>
          <cell r="F741" t="str">
            <v/>
          </cell>
          <cell r="AJ741" t="str">
            <v/>
          </cell>
        </row>
        <row r="742">
          <cell r="B742" t="str">
            <v/>
          </cell>
          <cell r="F742" t="str">
            <v/>
          </cell>
          <cell r="AJ742" t="str">
            <v/>
          </cell>
        </row>
        <row r="743">
          <cell r="B743" t="str">
            <v/>
          </cell>
          <cell r="F743" t="str">
            <v/>
          </cell>
          <cell r="AJ743" t="str">
            <v/>
          </cell>
        </row>
        <row r="744">
          <cell r="B744" t="str">
            <v/>
          </cell>
          <cell r="F744" t="str">
            <v/>
          </cell>
          <cell r="AJ744" t="str">
            <v/>
          </cell>
        </row>
        <row r="745">
          <cell r="B745" t="str">
            <v/>
          </cell>
          <cell r="F745" t="str">
            <v/>
          </cell>
          <cell r="AJ745" t="str">
            <v/>
          </cell>
        </row>
        <row r="746">
          <cell r="B746" t="str">
            <v/>
          </cell>
          <cell r="F746" t="str">
            <v/>
          </cell>
          <cell r="AJ746" t="str">
            <v/>
          </cell>
        </row>
        <row r="747">
          <cell r="B747" t="str">
            <v/>
          </cell>
          <cell r="F747" t="str">
            <v/>
          </cell>
          <cell r="AJ747" t="str">
            <v/>
          </cell>
        </row>
        <row r="748">
          <cell r="B748" t="str">
            <v/>
          </cell>
          <cell r="F748" t="str">
            <v/>
          </cell>
          <cell r="AJ748" t="str">
            <v/>
          </cell>
        </row>
        <row r="749">
          <cell r="B749" t="str">
            <v/>
          </cell>
          <cell r="F749" t="str">
            <v/>
          </cell>
          <cell r="AJ749" t="str">
            <v/>
          </cell>
        </row>
        <row r="750">
          <cell r="B750" t="str">
            <v/>
          </cell>
          <cell r="F750" t="str">
            <v/>
          </cell>
          <cell r="AJ750" t="str">
            <v/>
          </cell>
        </row>
        <row r="751">
          <cell r="B751" t="str">
            <v/>
          </cell>
          <cell r="F751" t="str">
            <v/>
          </cell>
          <cell r="AJ751" t="str">
            <v/>
          </cell>
        </row>
        <row r="752">
          <cell r="B752" t="str">
            <v/>
          </cell>
          <cell r="F752" t="str">
            <v/>
          </cell>
          <cell r="AJ752" t="str">
            <v/>
          </cell>
        </row>
        <row r="753">
          <cell r="B753" t="str">
            <v/>
          </cell>
          <cell r="F753" t="str">
            <v/>
          </cell>
          <cell r="AJ753" t="str">
            <v/>
          </cell>
        </row>
        <row r="754">
          <cell r="B754" t="str">
            <v/>
          </cell>
          <cell r="F754" t="str">
            <v/>
          </cell>
          <cell r="AJ754" t="str">
            <v/>
          </cell>
        </row>
        <row r="755">
          <cell r="B755" t="str">
            <v/>
          </cell>
          <cell r="F755" t="str">
            <v/>
          </cell>
          <cell r="AJ755" t="str">
            <v/>
          </cell>
        </row>
        <row r="756">
          <cell r="B756" t="str">
            <v/>
          </cell>
          <cell r="F756" t="str">
            <v/>
          </cell>
          <cell r="AJ756" t="str">
            <v/>
          </cell>
        </row>
        <row r="757">
          <cell r="B757" t="str">
            <v/>
          </cell>
          <cell r="F757" t="str">
            <v/>
          </cell>
          <cell r="AJ757" t="str">
            <v/>
          </cell>
        </row>
        <row r="758">
          <cell r="B758" t="str">
            <v/>
          </cell>
          <cell r="F758" t="str">
            <v/>
          </cell>
          <cell r="AJ758" t="str">
            <v/>
          </cell>
        </row>
        <row r="759">
          <cell r="B759" t="str">
            <v/>
          </cell>
          <cell r="F759" t="str">
            <v/>
          </cell>
          <cell r="AJ759" t="str">
            <v/>
          </cell>
        </row>
        <row r="760">
          <cell r="B760" t="str">
            <v/>
          </cell>
          <cell r="F760" t="str">
            <v/>
          </cell>
          <cell r="AJ760" t="str">
            <v/>
          </cell>
        </row>
        <row r="761">
          <cell r="B761" t="str">
            <v/>
          </cell>
          <cell r="F761" t="str">
            <v/>
          </cell>
          <cell r="AJ761" t="str">
            <v/>
          </cell>
        </row>
        <row r="762">
          <cell r="B762" t="str">
            <v/>
          </cell>
          <cell r="F762" t="str">
            <v/>
          </cell>
          <cell r="AJ762" t="str">
            <v/>
          </cell>
        </row>
        <row r="763">
          <cell r="B763" t="str">
            <v/>
          </cell>
          <cell r="F763" t="str">
            <v/>
          </cell>
          <cell r="AJ763" t="str">
            <v/>
          </cell>
        </row>
        <row r="764">
          <cell r="B764" t="str">
            <v/>
          </cell>
          <cell r="F764" t="str">
            <v/>
          </cell>
          <cell r="AJ764" t="str">
            <v/>
          </cell>
        </row>
        <row r="765">
          <cell r="B765" t="str">
            <v/>
          </cell>
          <cell r="F765" t="str">
            <v/>
          </cell>
          <cell r="AJ765" t="str">
            <v/>
          </cell>
        </row>
        <row r="766">
          <cell r="B766" t="str">
            <v/>
          </cell>
          <cell r="F766" t="str">
            <v/>
          </cell>
          <cell r="AJ766" t="str">
            <v/>
          </cell>
        </row>
        <row r="767">
          <cell r="B767" t="str">
            <v/>
          </cell>
          <cell r="F767" t="str">
            <v/>
          </cell>
          <cell r="AJ767" t="str">
            <v/>
          </cell>
        </row>
        <row r="768">
          <cell r="B768" t="str">
            <v/>
          </cell>
          <cell r="F768" t="str">
            <v/>
          </cell>
          <cell r="AJ768" t="str">
            <v/>
          </cell>
        </row>
        <row r="769">
          <cell r="B769" t="str">
            <v/>
          </cell>
          <cell r="F769" t="str">
            <v/>
          </cell>
          <cell r="AJ769" t="str">
            <v/>
          </cell>
        </row>
        <row r="770">
          <cell r="B770" t="str">
            <v/>
          </cell>
          <cell r="F770" t="str">
            <v/>
          </cell>
          <cell r="AJ770" t="str">
            <v/>
          </cell>
        </row>
        <row r="771">
          <cell r="B771" t="str">
            <v/>
          </cell>
          <cell r="F771" t="str">
            <v/>
          </cell>
          <cell r="AJ771" t="str">
            <v/>
          </cell>
        </row>
        <row r="772">
          <cell r="B772" t="str">
            <v/>
          </cell>
          <cell r="F772" t="str">
            <v/>
          </cell>
          <cell r="AJ772" t="str">
            <v/>
          </cell>
        </row>
        <row r="773">
          <cell r="B773" t="str">
            <v/>
          </cell>
          <cell r="F773" t="str">
            <v/>
          </cell>
          <cell r="AJ773" t="str">
            <v/>
          </cell>
        </row>
        <row r="774">
          <cell r="B774" t="str">
            <v/>
          </cell>
          <cell r="F774" t="str">
            <v/>
          </cell>
          <cell r="AJ774" t="str">
            <v/>
          </cell>
        </row>
        <row r="775">
          <cell r="B775" t="str">
            <v/>
          </cell>
          <cell r="F775" t="str">
            <v/>
          </cell>
          <cell r="AJ775" t="str">
            <v/>
          </cell>
        </row>
        <row r="776">
          <cell r="B776" t="str">
            <v/>
          </cell>
          <cell r="F776" t="str">
            <v/>
          </cell>
          <cell r="AJ776" t="str">
            <v/>
          </cell>
        </row>
        <row r="777">
          <cell r="B777" t="str">
            <v/>
          </cell>
          <cell r="F777" t="str">
            <v/>
          </cell>
          <cell r="AJ777" t="str">
            <v/>
          </cell>
        </row>
        <row r="778">
          <cell r="B778" t="str">
            <v/>
          </cell>
          <cell r="F778" t="str">
            <v/>
          </cell>
          <cell r="AJ778" t="str">
            <v/>
          </cell>
        </row>
        <row r="779">
          <cell r="B779" t="str">
            <v/>
          </cell>
          <cell r="F779" t="str">
            <v/>
          </cell>
          <cell r="AJ779" t="str">
            <v/>
          </cell>
        </row>
        <row r="780">
          <cell r="B780" t="str">
            <v/>
          </cell>
          <cell r="F780" t="str">
            <v/>
          </cell>
          <cell r="AJ780" t="str">
            <v/>
          </cell>
        </row>
        <row r="781">
          <cell r="B781" t="str">
            <v/>
          </cell>
          <cell r="F781" t="str">
            <v/>
          </cell>
          <cell r="AJ781" t="str">
            <v/>
          </cell>
        </row>
        <row r="782">
          <cell r="B782" t="str">
            <v/>
          </cell>
          <cell r="F782" t="str">
            <v/>
          </cell>
          <cell r="AJ782" t="str">
            <v/>
          </cell>
        </row>
        <row r="783">
          <cell r="B783" t="str">
            <v/>
          </cell>
          <cell r="F783" t="str">
            <v/>
          </cell>
          <cell r="AJ783" t="str">
            <v/>
          </cell>
        </row>
        <row r="784">
          <cell r="B784" t="str">
            <v/>
          </cell>
          <cell r="F784" t="str">
            <v/>
          </cell>
          <cell r="AJ784" t="str">
            <v/>
          </cell>
        </row>
        <row r="785">
          <cell r="B785" t="str">
            <v/>
          </cell>
          <cell r="F785" t="str">
            <v/>
          </cell>
          <cell r="AJ785" t="str">
            <v/>
          </cell>
        </row>
        <row r="786">
          <cell r="B786" t="str">
            <v/>
          </cell>
          <cell r="F786" t="str">
            <v/>
          </cell>
          <cell r="AJ786" t="str">
            <v/>
          </cell>
        </row>
        <row r="787">
          <cell r="B787" t="str">
            <v/>
          </cell>
          <cell r="F787" t="str">
            <v/>
          </cell>
          <cell r="AJ787" t="str">
            <v/>
          </cell>
        </row>
        <row r="788">
          <cell r="B788" t="str">
            <v/>
          </cell>
          <cell r="F788" t="str">
            <v/>
          </cell>
          <cell r="AJ788" t="str">
            <v/>
          </cell>
        </row>
        <row r="789">
          <cell r="B789" t="str">
            <v/>
          </cell>
          <cell r="F789" t="str">
            <v/>
          </cell>
          <cell r="AJ789" t="str">
            <v/>
          </cell>
        </row>
        <row r="790">
          <cell r="B790" t="str">
            <v/>
          </cell>
          <cell r="F790" t="str">
            <v/>
          </cell>
          <cell r="AJ790" t="str">
            <v/>
          </cell>
        </row>
        <row r="791">
          <cell r="B791" t="str">
            <v/>
          </cell>
          <cell r="F791" t="str">
            <v/>
          </cell>
          <cell r="AJ791" t="str">
            <v/>
          </cell>
        </row>
        <row r="792">
          <cell r="B792" t="str">
            <v/>
          </cell>
          <cell r="F792" t="str">
            <v/>
          </cell>
          <cell r="AJ792" t="str">
            <v/>
          </cell>
        </row>
        <row r="793">
          <cell r="B793" t="str">
            <v/>
          </cell>
          <cell r="F793" t="str">
            <v/>
          </cell>
          <cell r="AJ793" t="str">
            <v/>
          </cell>
        </row>
        <row r="794">
          <cell r="B794" t="str">
            <v/>
          </cell>
          <cell r="F794" t="str">
            <v/>
          </cell>
          <cell r="AJ794" t="str">
            <v/>
          </cell>
        </row>
        <row r="795">
          <cell r="B795" t="str">
            <v/>
          </cell>
          <cell r="F795" t="str">
            <v/>
          </cell>
          <cell r="AJ795" t="str">
            <v/>
          </cell>
        </row>
        <row r="796">
          <cell r="B796" t="str">
            <v/>
          </cell>
          <cell r="F796" t="str">
            <v/>
          </cell>
          <cell r="AJ796" t="str">
            <v/>
          </cell>
        </row>
        <row r="797">
          <cell r="B797" t="str">
            <v/>
          </cell>
          <cell r="F797" t="str">
            <v/>
          </cell>
          <cell r="AJ797" t="str">
            <v/>
          </cell>
        </row>
        <row r="798">
          <cell r="B798" t="str">
            <v/>
          </cell>
          <cell r="F798" t="str">
            <v/>
          </cell>
          <cell r="AJ798" t="str">
            <v/>
          </cell>
        </row>
        <row r="799">
          <cell r="B799" t="str">
            <v/>
          </cell>
          <cell r="F799" t="str">
            <v/>
          </cell>
          <cell r="AJ799" t="str">
            <v/>
          </cell>
        </row>
        <row r="800">
          <cell r="B800" t="str">
            <v/>
          </cell>
          <cell r="F800" t="str">
            <v/>
          </cell>
          <cell r="AJ800" t="str">
            <v/>
          </cell>
        </row>
        <row r="801">
          <cell r="B801" t="str">
            <v/>
          </cell>
          <cell r="F801" t="str">
            <v/>
          </cell>
          <cell r="AJ801" t="str">
            <v/>
          </cell>
        </row>
        <row r="802">
          <cell r="B802" t="str">
            <v/>
          </cell>
          <cell r="F802" t="str">
            <v/>
          </cell>
          <cell r="AJ802" t="str">
            <v/>
          </cell>
        </row>
        <row r="803">
          <cell r="B803" t="str">
            <v/>
          </cell>
          <cell r="F803" t="str">
            <v/>
          </cell>
          <cell r="AJ803" t="str">
            <v/>
          </cell>
        </row>
        <row r="804">
          <cell r="B804" t="str">
            <v/>
          </cell>
          <cell r="F804" t="str">
            <v/>
          </cell>
          <cell r="AJ804" t="str">
            <v/>
          </cell>
        </row>
        <row r="805">
          <cell r="B805" t="str">
            <v/>
          </cell>
          <cell r="F805" t="str">
            <v/>
          </cell>
          <cell r="AJ805" t="str">
            <v/>
          </cell>
        </row>
        <row r="806">
          <cell r="B806" t="str">
            <v/>
          </cell>
          <cell r="F806" t="str">
            <v/>
          </cell>
          <cell r="AJ806" t="str">
            <v/>
          </cell>
        </row>
        <row r="807">
          <cell r="B807" t="str">
            <v/>
          </cell>
          <cell r="F807" t="str">
            <v/>
          </cell>
          <cell r="AJ807" t="str">
            <v/>
          </cell>
        </row>
        <row r="808">
          <cell r="B808" t="str">
            <v/>
          </cell>
          <cell r="F808" t="str">
            <v/>
          </cell>
          <cell r="AJ808" t="str">
            <v/>
          </cell>
        </row>
        <row r="809">
          <cell r="B809" t="str">
            <v/>
          </cell>
          <cell r="F809" t="str">
            <v/>
          </cell>
          <cell r="AJ809" t="str">
            <v/>
          </cell>
        </row>
        <row r="810">
          <cell r="B810" t="str">
            <v/>
          </cell>
          <cell r="F810" t="str">
            <v/>
          </cell>
          <cell r="AJ810" t="str">
            <v/>
          </cell>
        </row>
        <row r="811">
          <cell r="B811" t="str">
            <v/>
          </cell>
          <cell r="F811" t="str">
            <v/>
          </cell>
          <cell r="AJ811" t="str">
            <v/>
          </cell>
        </row>
        <row r="812">
          <cell r="B812" t="str">
            <v/>
          </cell>
          <cell r="F812" t="str">
            <v/>
          </cell>
          <cell r="AJ812" t="str">
            <v/>
          </cell>
        </row>
        <row r="813">
          <cell r="B813" t="str">
            <v/>
          </cell>
          <cell r="F813" t="str">
            <v/>
          </cell>
          <cell r="AJ813" t="str">
            <v/>
          </cell>
        </row>
        <row r="814">
          <cell r="B814" t="str">
            <v/>
          </cell>
          <cell r="F814" t="str">
            <v/>
          </cell>
          <cell r="AJ814" t="str">
            <v/>
          </cell>
        </row>
        <row r="815">
          <cell r="B815" t="str">
            <v/>
          </cell>
          <cell r="F815" t="str">
            <v/>
          </cell>
          <cell r="AJ815" t="str">
            <v/>
          </cell>
        </row>
        <row r="816">
          <cell r="B816" t="str">
            <v/>
          </cell>
          <cell r="F816" t="str">
            <v/>
          </cell>
          <cell r="AJ816" t="str">
            <v/>
          </cell>
        </row>
        <row r="817">
          <cell r="B817" t="str">
            <v/>
          </cell>
          <cell r="F817" t="str">
            <v/>
          </cell>
          <cell r="AJ817" t="str">
            <v/>
          </cell>
        </row>
        <row r="818">
          <cell r="B818" t="str">
            <v/>
          </cell>
          <cell r="F818" t="str">
            <v/>
          </cell>
          <cell r="AJ818" t="str">
            <v/>
          </cell>
        </row>
        <row r="819">
          <cell r="B819" t="str">
            <v/>
          </cell>
          <cell r="F819" t="str">
            <v/>
          </cell>
          <cell r="AJ819" t="str">
            <v/>
          </cell>
        </row>
        <row r="820">
          <cell r="B820" t="str">
            <v/>
          </cell>
          <cell r="F820" t="str">
            <v/>
          </cell>
          <cell r="AJ820" t="str">
            <v/>
          </cell>
        </row>
        <row r="821">
          <cell r="B821" t="str">
            <v/>
          </cell>
          <cell r="F821" t="str">
            <v/>
          </cell>
          <cell r="AJ821" t="str">
            <v/>
          </cell>
        </row>
        <row r="822">
          <cell r="B822" t="str">
            <v/>
          </cell>
          <cell r="F822" t="str">
            <v/>
          </cell>
          <cell r="AJ822" t="str">
            <v/>
          </cell>
        </row>
        <row r="823">
          <cell r="B823" t="str">
            <v/>
          </cell>
          <cell r="F823" t="str">
            <v/>
          </cell>
          <cell r="AJ823" t="str">
            <v/>
          </cell>
        </row>
        <row r="824">
          <cell r="B824" t="str">
            <v/>
          </cell>
          <cell r="F824" t="str">
            <v/>
          </cell>
          <cell r="AJ824" t="str">
            <v/>
          </cell>
        </row>
        <row r="825">
          <cell r="B825" t="str">
            <v/>
          </cell>
          <cell r="F825" t="str">
            <v/>
          </cell>
          <cell r="AJ825" t="str">
            <v/>
          </cell>
        </row>
        <row r="826">
          <cell r="B826" t="str">
            <v/>
          </cell>
          <cell r="F826" t="str">
            <v/>
          </cell>
          <cell r="AJ826" t="str">
            <v/>
          </cell>
        </row>
      </sheetData>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E223"/>
  <sheetViews>
    <sheetView showGridLines="0" workbookViewId="0">
      <selection activeCell="T16" sqref="T16"/>
    </sheetView>
  </sheetViews>
  <sheetFormatPr baseColWidth="10" defaultRowHeight="15" x14ac:dyDescent="0.25"/>
  <cols>
    <col min="1" max="1" width="12.7109375" style="136" customWidth="1"/>
    <col min="2" max="2" width="11.42578125" style="87" customWidth="1"/>
    <col min="3" max="3" width="19.28515625" style="94" bestFit="1" customWidth="1"/>
    <col min="4" max="4" width="5.5703125" style="94" bestFit="1" customWidth="1"/>
    <col min="5" max="5" width="4.42578125" style="86" bestFit="1" customWidth="1"/>
    <col min="6" max="6" width="10.140625" style="87" bestFit="1" customWidth="1"/>
    <col min="7" max="7" width="10.5703125" style="93" customWidth="1"/>
    <col min="8" max="8" width="6.5703125" style="92" hidden="1" customWidth="1"/>
    <col min="9" max="12" width="6.5703125" style="91" hidden="1" customWidth="1"/>
    <col min="13" max="13" width="5.85546875" style="91" hidden="1" customWidth="1"/>
    <col min="14" max="14" width="12.7109375" style="91" hidden="1" customWidth="1"/>
    <col min="15" max="15" width="10.7109375" style="85" customWidth="1"/>
    <col min="16" max="16" width="7.7109375" style="90" bestFit="1" customWidth="1"/>
    <col min="17" max="17" width="11.42578125" style="122" customWidth="1"/>
    <col min="18" max="18" width="13.5703125" style="134" bestFit="1" customWidth="1"/>
    <col min="20" max="20" width="12.42578125" customWidth="1"/>
    <col min="21" max="21" width="7.28515625" style="89" hidden="1" customWidth="1"/>
    <col min="22" max="25" width="9.140625" style="89" hidden="1" customWidth="1"/>
    <col min="26" max="26" width="9" style="89" hidden="1" customWidth="1"/>
    <col min="27" max="27" width="11.42578125" customWidth="1"/>
    <col min="28" max="28" width="11.5703125" customWidth="1"/>
    <col min="31" max="31" width="15.7109375" bestFit="1" customWidth="1"/>
  </cols>
  <sheetData>
    <row r="1" spans="1:31" s="83" customFormat="1" ht="30.75" thickBot="1" x14ac:dyDescent="0.3">
      <c r="A1" s="135" t="s">
        <v>202</v>
      </c>
      <c r="B1" s="97" t="s">
        <v>5</v>
      </c>
      <c r="C1" s="103" t="s">
        <v>203</v>
      </c>
      <c r="D1" s="102" t="s">
        <v>1</v>
      </c>
      <c r="E1" s="97" t="s">
        <v>0</v>
      </c>
      <c r="F1" s="97" t="s">
        <v>114</v>
      </c>
      <c r="G1" s="101" t="s">
        <v>212</v>
      </c>
      <c r="H1" s="100" t="s">
        <v>4</v>
      </c>
      <c r="I1" s="100"/>
      <c r="J1" s="99"/>
      <c r="K1" s="99"/>
      <c r="L1" s="99"/>
      <c r="M1" s="99"/>
      <c r="N1" s="99"/>
      <c r="O1" s="97" t="s">
        <v>155</v>
      </c>
      <c r="P1" s="98" t="s">
        <v>192</v>
      </c>
      <c r="Q1" s="121" t="s">
        <v>198</v>
      </c>
      <c r="R1" s="133" t="s">
        <v>199</v>
      </c>
      <c r="U1" s="96"/>
      <c r="V1" s="96"/>
      <c r="W1" s="96" t="s">
        <v>185</v>
      </c>
      <c r="X1" s="96" t="s">
        <v>184</v>
      </c>
      <c r="Y1" s="96" t="s">
        <v>183</v>
      </c>
      <c r="Z1" s="96" t="s">
        <v>182</v>
      </c>
      <c r="AD1" s="95" t="s">
        <v>166</v>
      </c>
      <c r="AE1" s="139">
        <v>42080</v>
      </c>
    </row>
    <row r="2" spans="1:31" x14ac:dyDescent="0.25">
      <c r="A2" s="136">
        <v>10000</v>
      </c>
      <c r="B2" s="87" t="s">
        <v>79</v>
      </c>
      <c r="C2" s="94" t="str">
        <f>+VLOOKUP(B2,TABLE!A$1:Q$65536,3,FALSE)</f>
        <v>L'ESPRIT DE BESSEUIL</v>
      </c>
      <c r="D2" s="94">
        <f>VLOOKUP(B2,TABLE!$A$1:$IV$65536,9)</f>
        <v>5.5</v>
      </c>
      <c r="E2" s="86">
        <v>1</v>
      </c>
      <c r="F2" s="87" t="s">
        <v>115</v>
      </c>
      <c r="G2" s="93">
        <f t="shared" ref="G2:G64" si="0">+H2</f>
        <v>11</v>
      </c>
      <c r="H2" s="92">
        <f t="shared" ref="H2:H64" si="1">SUM(I2:N2)</f>
        <v>11</v>
      </c>
      <c r="I2" s="91">
        <f>IF(F2="BOUTEILLE",VLOOKUP(B2,TABLE!$A$1:$IV$65536,12))</f>
        <v>11</v>
      </c>
      <c r="J2" s="91" t="b">
        <f>IF(F2="COFFRET",VLOOKUP(B2,TABLE!$A$1:$IV$65536,13))</f>
        <v>0</v>
      </c>
      <c r="K2" s="91" t="b">
        <f>IF(F2="VERRE",VLOOKUP(B2,TABLE!$A$1:$IV$65536,14))</f>
        <v>0</v>
      </c>
      <c r="L2" s="91" t="b">
        <f t="shared" ref="L2:L64" si="2">IF(F2="DEGUST",0)</f>
        <v>0</v>
      </c>
      <c r="M2" s="91" t="b">
        <f t="shared" ref="M2:M64" si="3">IF(F2="CASSE",0)</f>
        <v>0</v>
      </c>
      <c r="N2" s="91" t="b">
        <f t="shared" ref="N2:N64" si="4">IF(F2="OFFERT",0)</f>
        <v>0</v>
      </c>
      <c r="O2" s="85" t="s">
        <v>161</v>
      </c>
      <c r="Q2" s="123">
        <f t="shared" ref="Q2:Q64" si="5">IF(P2="",G2,G2-(G2*P2))</f>
        <v>11</v>
      </c>
      <c r="R2" s="134">
        <f t="shared" ref="R2:R64" si="6">IF(Q2&gt;0,Q2*E2,G2*E2)</f>
        <v>11</v>
      </c>
      <c r="U2" s="89">
        <f t="shared" ref="U2:U29" si="7">R2</f>
        <v>11</v>
      </c>
      <c r="V2" s="89" t="str">
        <f t="shared" ref="V2:V29" si="8">+IF(O2="CB","CARTE BANCAIRE",IF(O2="ESP","ESPECES",IF(O2="TR","TICKET RESTO",IF(O2="VIR","VIREMENT"))))</f>
        <v>ESPECES</v>
      </c>
      <c r="W2" s="89">
        <f t="shared" ref="W2:W29" si="9">IF(V2="ESPECES",1,0)</f>
        <v>1</v>
      </c>
      <c r="X2" s="89">
        <f t="shared" ref="X2:X29" si="10">IF(V2="CARTE BANCAIRE",1,0)</f>
        <v>0</v>
      </c>
      <c r="Y2" s="89">
        <f t="shared" ref="Y2:Y29" si="11">IF(V2="TICKET RESTO",1,0)</f>
        <v>0</v>
      </c>
      <c r="Z2" s="89">
        <f t="shared" ref="Z2:Z29" si="12">IF(V2="VIREMENT",1,0)</f>
        <v>0</v>
      </c>
    </row>
    <row r="3" spans="1:31" x14ac:dyDescent="0.25">
      <c r="A3" s="136">
        <v>10000</v>
      </c>
      <c r="B3" s="87" t="s">
        <v>80</v>
      </c>
      <c r="C3" s="94" t="str">
        <f>+VLOOKUP(B3,TABLE!A$1:Q$65536,3,FALSE)</f>
        <v>La cuvée 123</v>
      </c>
      <c r="D3" s="94">
        <f>VLOOKUP(B3,TABLE!$A$1:$IV$65536,9)</f>
        <v>5.5</v>
      </c>
      <c r="E3" s="86">
        <v>6</v>
      </c>
      <c r="F3" s="87" t="s">
        <v>124</v>
      </c>
      <c r="G3" s="93">
        <f t="shared" si="0"/>
        <v>5</v>
      </c>
      <c r="H3" s="92">
        <f t="shared" si="1"/>
        <v>5</v>
      </c>
      <c r="I3" s="91" t="b">
        <f>IF(F3="BOUTEILLE",VLOOKUP(B3,TABLE!$A$1:$IV$65536,12))</f>
        <v>0</v>
      </c>
      <c r="J3" s="91" t="b">
        <f>IF(F3="COFFRET",VLOOKUP(B3,TABLE!$A$1:$IV$65536,13))</f>
        <v>0</v>
      </c>
      <c r="K3" s="91">
        <f>IF(F3="VERRE",VLOOKUP(B3,TABLE!$A$1:$IV$65536,14))</f>
        <v>5</v>
      </c>
      <c r="L3" s="91" t="b">
        <f t="shared" si="2"/>
        <v>0</v>
      </c>
      <c r="M3" s="91" t="b">
        <f t="shared" si="3"/>
        <v>0</v>
      </c>
      <c r="N3" s="91" t="b">
        <f t="shared" si="4"/>
        <v>0</v>
      </c>
      <c r="O3" s="85" t="s">
        <v>161</v>
      </c>
      <c r="P3" s="90">
        <v>0.05</v>
      </c>
      <c r="Q3" s="123">
        <f t="shared" si="5"/>
        <v>4.75</v>
      </c>
      <c r="R3" s="134">
        <f t="shared" si="6"/>
        <v>28.5</v>
      </c>
      <c r="U3" s="89">
        <f t="shared" si="7"/>
        <v>28.5</v>
      </c>
      <c r="V3" s="89" t="str">
        <f t="shared" si="8"/>
        <v>ESPECES</v>
      </c>
      <c r="W3" s="89">
        <f t="shared" si="9"/>
        <v>1</v>
      </c>
      <c r="X3" s="89">
        <f t="shared" si="10"/>
        <v>0</v>
      </c>
      <c r="Y3" s="89">
        <f t="shared" si="11"/>
        <v>0</v>
      </c>
      <c r="Z3" s="89">
        <f t="shared" si="12"/>
        <v>0</v>
      </c>
    </row>
    <row r="4" spans="1:31" x14ac:dyDescent="0.25">
      <c r="A4" s="136">
        <v>10001</v>
      </c>
      <c r="B4" s="87" t="s">
        <v>101</v>
      </c>
      <c r="C4" s="94" t="str">
        <f>+VLOOKUP(B4,TABLE!A$1:Q$65536,3,FALSE)</f>
        <v>La cuvée www</v>
      </c>
      <c r="D4" s="94">
        <f>VLOOKUP(B4,TABLE!$A$1:$IV$65536,9)</f>
        <v>5</v>
      </c>
      <c r="E4" s="86">
        <v>1</v>
      </c>
      <c r="F4" s="87" t="s">
        <v>115</v>
      </c>
      <c r="G4" s="93">
        <f t="shared" si="0"/>
        <v>10</v>
      </c>
      <c r="H4" s="92">
        <f t="shared" si="1"/>
        <v>10</v>
      </c>
      <c r="I4" s="91">
        <f>IF(F4="BOUTEILLE",VLOOKUP(B4,TABLE!$A$1:$IV$65536,12))</f>
        <v>10</v>
      </c>
      <c r="J4" s="91" t="b">
        <f>IF(F4="COFFRET",VLOOKUP(B4,TABLE!$A$1:$IV$65536,13))</f>
        <v>0</v>
      </c>
      <c r="K4" s="91" t="b">
        <f>IF(F4="VERRE",VLOOKUP(B4,TABLE!$A$1:$IV$65536,14))</f>
        <v>0</v>
      </c>
      <c r="L4" s="91" t="b">
        <f t="shared" si="2"/>
        <v>0</v>
      </c>
      <c r="M4" s="91" t="b">
        <f t="shared" si="3"/>
        <v>0</v>
      </c>
      <c r="N4" s="91" t="b">
        <f t="shared" si="4"/>
        <v>0</v>
      </c>
      <c r="O4" s="85" t="s">
        <v>161</v>
      </c>
      <c r="Q4" s="123">
        <f t="shared" si="5"/>
        <v>10</v>
      </c>
      <c r="R4" s="134">
        <f t="shared" si="6"/>
        <v>10</v>
      </c>
      <c r="U4" s="89">
        <f t="shared" si="7"/>
        <v>10</v>
      </c>
      <c r="V4" s="89" t="str">
        <f t="shared" si="8"/>
        <v>ESPECES</v>
      </c>
      <c r="W4" s="89">
        <f t="shared" si="9"/>
        <v>1</v>
      </c>
      <c r="X4" s="89">
        <f t="shared" si="10"/>
        <v>0</v>
      </c>
      <c r="Y4" s="89">
        <f t="shared" si="11"/>
        <v>0</v>
      </c>
      <c r="Z4" s="89">
        <f t="shared" si="12"/>
        <v>0</v>
      </c>
    </row>
    <row r="5" spans="1:31" x14ac:dyDescent="0.25">
      <c r="A5" s="136">
        <v>10002</v>
      </c>
      <c r="B5" s="87" t="s">
        <v>81</v>
      </c>
      <c r="C5" s="94" t="str">
        <f>+VLOOKUP(B5,TABLE!A$1:Q$65536,3,FALSE)</f>
        <v>La cuvée bbb</v>
      </c>
      <c r="D5" s="94">
        <f>VLOOKUP(B5,TABLE!$A$1:$IV$65536,9)</f>
        <v>5.5</v>
      </c>
      <c r="E5" s="86">
        <v>3</v>
      </c>
      <c r="F5" s="87" t="s">
        <v>124</v>
      </c>
      <c r="G5" s="93">
        <f t="shared" si="0"/>
        <v>5</v>
      </c>
      <c r="H5" s="92">
        <f t="shared" si="1"/>
        <v>5</v>
      </c>
      <c r="I5" s="91" t="b">
        <f>IF(F5="BOUTEILLE",VLOOKUP(B5,TABLE!$A$1:$IV$65536,12))</f>
        <v>0</v>
      </c>
      <c r="J5" s="91" t="b">
        <f>IF(F5="COFFRET",VLOOKUP(B5,TABLE!$A$1:$IV$65536,13))</f>
        <v>0</v>
      </c>
      <c r="K5" s="91">
        <f>IF(F5="VERRE",VLOOKUP(B5,TABLE!$A$1:$IV$65536,14))</f>
        <v>5</v>
      </c>
      <c r="L5" s="91" t="b">
        <f t="shared" si="2"/>
        <v>0</v>
      </c>
      <c r="M5" s="91" t="b">
        <f t="shared" si="3"/>
        <v>0</v>
      </c>
      <c r="N5" s="91" t="b">
        <f t="shared" si="4"/>
        <v>0</v>
      </c>
      <c r="O5" s="85" t="s">
        <v>161</v>
      </c>
      <c r="Q5" s="123">
        <f t="shared" si="5"/>
        <v>5</v>
      </c>
      <c r="R5" s="134">
        <f t="shared" si="6"/>
        <v>15</v>
      </c>
      <c r="U5" s="89">
        <f t="shared" si="7"/>
        <v>15</v>
      </c>
      <c r="V5" s="89" t="str">
        <f t="shared" si="8"/>
        <v>ESPECES</v>
      </c>
      <c r="W5" s="89">
        <f t="shared" si="9"/>
        <v>1</v>
      </c>
      <c r="X5" s="89">
        <f t="shared" si="10"/>
        <v>0</v>
      </c>
      <c r="Y5" s="89">
        <f t="shared" si="11"/>
        <v>0</v>
      </c>
      <c r="Z5" s="89">
        <f t="shared" si="12"/>
        <v>0</v>
      </c>
    </row>
    <row r="6" spans="1:31" x14ac:dyDescent="0.25">
      <c r="A6" s="136">
        <v>10003</v>
      </c>
      <c r="B6" s="87" t="s">
        <v>79</v>
      </c>
      <c r="C6" s="94" t="str">
        <f>+VLOOKUP(B6,TABLE!A$1:Q$65536,3,FALSE)</f>
        <v>L'ESPRIT DE BESSEUIL</v>
      </c>
      <c r="D6" s="94">
        <f>VLOOKUP(B6,TABLE!$A$1:$IV$65536,9)</f>
        <v>5.5</v>
      </c>
      <c r="E6" s="86">
        <v>3</v>
      </c>
      <c r="F6" s="87" t="s">
        <v>115</v>
      </c>
      <c r="G6" s="93">
        <f t="shared" si="0"/>
        <v>11</v>
      </c>
      <c r="H6" s="92">
        <f t="shared" si="1"/>
        <v>11</v>
      </c>
      <c r="I6" s="91">
        <f>IF(F6="BOUTEILLE",VLOOKUP(B6,TABLE!$A$1:$IV$65536,12))</f>
        <v>11</v>
      </c>
      <c r="J6" s="91" t="b">
        <f>IF(F6="COFFRET",VLOOKUP(B6,TABLE!$A$1:$IV$65536,13))</f>
        <v>0</v>
      </c>
      <c r="K6" s="91" t="b">
        <f>IF(F6="VERRE",VLOOKUP(B6,TABLE!$A$1:$IV$65536,14))</f>
        <v>0</v>
      </c>
      <c r="L6" s="91" t="b">
        <f t="shared" si="2"/>
        <v>0</v>
      </c>
      <c r="M6" s="91" t="b">
        <f t="shared" si="3"/>
        <v>0</v>
      </c>
      <c r="N6" s="91" t="b">
        <f t="shared" si="4"/>
        <v>0</v>
      </c>
      <c r="O6" s="85" t="s">
        <v>156</v>
      </c>
      <c r="P6" s="90">
        <v>0.05</v>
      </c>
      <c r="Q6" s="123">
        <f t="shared" si="5"/>
        <v>10.45</v>
      </c>
      <c r="R6" s="134">
        <f t="shared" si="6"/>
        <v>31.349999999999998</v>
      </c>
      <c r="U6" s="89">
        <f t="shared" si="7"/>
        <v>31.349999999999998</v>
      </c>
      <c r="V6" s="89" t="str">
        <f t="shared" si="8"/>
        <v>CARTE BANCAIRE</v>
      </c>
      <c r="W6" s="89">
        <f t="shared" si="9"/>
        <v>0</v>
      </c>
      <c r="X6" s="89">
        <f t="shared" si="10"/>
        <v>1</v>
      </c>
      <c r="Y6" s="89">
        <f t="shared" si="11"/>
        <v>0</v>
      </c>
      <c r="Z6" s="89">
        <f t="shared" si="12"/>
        <v>0</v>
      </c>
    </row>
    <row r="7" spans="1:31" x14ac:dyDescent="0.25">
      <c r="A7" s="136">
        <v>10004</v>
      </c>
      <c r="B7" s="87" t="s">
        <v>79</v>
      </c>
      <c r="C7" s="94" t="str">
        <f>+VLOOKUP(B7,TABLE!A$1:Q$65536,3,FALSE)</f>
        <v>L'ESPRIT DE BESSEUIL</v>
      </c>
      <c r="D7" s="94">
        <f>VLOOKUP(B7,TABLE!$A$1:$IV$65536,9)</f>
        <v>5.5</v>
      </c>
      <c r="E7" s="86">
        <v>2</v>
      </c>
      <c r="F7" s="87" t="s">
        <v>115</v>
      </c>
      <c r="G7" s="93">
        <f t="shared" si="0"/>
        <v>11</v>
      </c>
      <c r="H7" s="92">
        <f t="shared" si="1"/>
        <v>11</v>
      </c>
      <c r="I7" s="91">
        <f>IF(F7="BOUTEILLE",VLOOKUP(B7,TABLE!$A$1:$IV$65536,12))</f>
        <v>11</v>
      </c>
      <c r="J7" s="91" t="b">
        <f>IF(F7="COFFRET",VLOOKUP(B7,TABLE!$A$1:$IV$65536,13))</f>
        <v>0</v>
      </c>
      <c r="K7" s="91" t="b">
        <f>IF(F7="VERRE",VLOOKUP(B7,TABLE!$A$1:$IV$65536,14))</f>
        <v>0</v>
      </c>
      <c r="L7" s="91" t="b">
        <f t="shared" si="2"/>
        <v>0</v>
      </c>
      <c r="M7" s="91" t="b">
        <f t="shared" si="3"/>
        <v>0</v>
      </c>
      <c r="N7" s="91" t="b">
        <f t="shared" si="4"/>
        <v>0</v>
      </c>
      <c r="O7" s="85" t="s">
        <v>156</v>
      </c>
      <c r="Q7" s="123">
        <f t="shared" si="5"/>
        <v>11</v>
      </c>
      <c r="R7" s="134">
        <f t="shared" si="6"/>
        <v>22</v>
      </c>
      <c r="U7" s="89">
        <f t="shared" si="7"/>
        <v>22</v>
      </c>
      <c r="V7" s="89" t="str">
        <f t="shared" si="8"/>
        <v>CARTE BANCAIRE</v>
      </c>
      <c r="W7" s="89">
        <f t="shared" si="9"/>
        <v>0</v>
      </c>
      <c r="X7" s="89">
        <f t="shared" si="10"/>
        <v>1</v>
      </c>
      <c r="Y7" s="89">
        <f t="shared" si="11"/>
        <v>0</v>
      </c>
      <c r="Z7" s="89">
        <f t="shared" si="12"/>
        <v>0</v>
      </c>
    </row>
    <row r="8" spans="1:31" x14ac:dyDescent="0.25">
      <c r="A8" s="136">
        <v>10005</v>
      </c>
      <c r="B8" s="87" t="s">
        <v>81</v>
      </c>
      <c r="C8" s="94" t="str">
        <f>+VLOOKUP(B8,TABLE!A$1:Q$65536,3,FALSE)</f>
        <v>La cuvée bbb</v>
      </c>
      <c r="D8" s="94">
        <f>VLOOKUP(B8,TABLE!$A$1:$IV$65536,9)</f>
        <v>5.5</v>
      </c>
      <c r="E8" s="86">
        <v>2</v>
      </c>
      <c r="F8" s="87" t="s">
        <v>124</v>
      </c>
      <c r="G8" s="93">
        <f t="shared" si="0"/>
        <v>5</v>
      </c>
      <c r="H8" s="92">
        <f t="shared" si="1"/>
        <v>5</v>
      </c>
      <c r="I8" s="91" t="b">
        <f>IF(F8="BOUTEILLE",VLOOKUP(B8,TABLE!$A$1:$IV$65536,12))</f>
        <v>0</v>
      </c>
      <c r="J8" s="91" t="b">
        <f>IF(F8="COFFRET",VLOOKUP(B8,TABLE!$A$1:$IV$65536,13))</f>
        <v>0</v>
      </c>
      <c r="K8" s="91">
        <f>IF(F8="VERRE",VLOOKUP(B8,TABLE!$A$1:$IV$65536,14))</f>
        <v>5</v>
      </c>
      <c r="L8" s="91" t="b">
        <f t="shared" si="2"/>
        <v>0</v>
      </c>
      <c r="M8" s="91" t="b">
        <f t="shared" si="3"/>
        <v>0</v>
      </c>
      <c r="N8" s="91" t="b">
        <f t="shared" si="4"/>
        <v>0</v>
      </c>
      <c r="O8" s="85" t="s">
        <v>156</v>
      </c>
      <c r="Q8" s="123">
        <f t="shared" si="5"/>
        <v>5</v>
      </c>
      <c r="R8" s="134">
        <f t="shared" si="6"/>
        <v>10</v>
      </c>
      <c r="U8" s="89">
        <f t="shared" si="7"/>
        <v>10</v>
      </c>
      <c r="V8" s="89" t="str">
        <f t="shared" si="8"/>
        <v>CARTE BANCAIRE</v>
      </c>
      <c r="W8" s="89">
        <f t="shared" si="9"/>
        <v>0</v>
      </c>
      <c r="X8" s="89">
        <f t="shared" si="10"/>
        <v>1</v>
      </c>
      <c r="Y8" s="89">
        <f t="shared" si="11"/>
        <v>0</v>
      </c>
      <c r="Z8" s="89">
        <f t="shared" si="12"/>
        <v>0</v>
      </c>
    </row>
    <row r="9" spans="1:31" x14ac:dyDescent="0.25">
      <c r="A9" s="136">
        <v>10005</v>
      </c>
      <c r="B9" s="87" t="s">
        <v>102</v>
      </c>
      <c r="C9" s="94" t="str">
        <f>+VLOOKUP(B9,TABLE!A$1:Q$65536,3,FALSE)</f>
        <v>La cuvée yyy</v>
      </c>
      <c r="D9" s="94">
        <f>VLOOKUP(B9,TABLE!$A$1:$IV$65536,9)</f>
        <v>8.9</v>
      </c>
      <c r="E9" s="86">
        <v>1</v>
      </c>
      <c r="F9" s="87" t="s">
        <v>115</v>
      </c>
      <c r="G9" s="93">
        <f t="shared" si="0"/>
        <v>17.8</v>
      </c>
      <c r="H9" s="92">
        <f t="shared" si="1"/>
        <v>17.8</v>
      </c>
      <c r="I9" s="91">
        <f>IF(F9="BOUTEILLE",VLOOKUP(B9,TABLE!$A$1:$IV$65536,12))</f>
        <v>17.8</v>
      </c>
      <c r="J9" s="91" t="b">
        <f>IF(F9="COFFRET",VLOOKUP(B9,TABLE!$A$1:$IV$65536,13))</f>
        <v>0</v>
      </c>
      <c r="K9" s="91" t="b">
        <f>IF(F9="VERRE",VLOOKUP(B9,TABLE!$A$1:$IV$65536,14))</f>
        <v>0</v>
      </c>
      <c r="L9" s="91" t="b">
        <f t="shared" si="2"/>
        <v>0</v>
      </c>
      <c r="M9" s="91" t="b">
        <f t="shared" si="3"/>
        <v>0</v>
      </c>
      <c r="N9" s="91" t="b">
        <f t="shared" si="4"/>
        <v>0</v>
      </c>
      <c r="O9" s="85" t="s">
        <v>156</v>
      </c>
      <c r="Q9" s="123">
        <f t="shared" si="5"/>
        <v>17.8</v>
      </c>
      <c r="R9" s="134">
        <f t="shared" si="6"/>
        <v>17.8</v>
      </c>
      <c r="U9" s="89">
        <f t="shared" si="7"/>
        <v>17.8</v>
      </c>
      <c r="V9" s="89" t="str">
        <f t="shared" si="8"/>
        <v>CARTE BANCAIRE</v>
      </c>
      <c r="W9" s="89">
        <f t="shared" si="9"/>
        <v>0</v>
      </c>
      <c r="X9" s="89">
        <f t="shared" si="10"/>
        <v>1</v>
      </c>
      <c r="Y9" s="89">
        <f t="shared" si="11"/>
        <v>0</v>
      </c>
      <c r="Z9" s="89">
        <f t="shared" si="12"/>
        <v>0</v>
      </c>
    </row>
    <row r="10" spans="1:31" x14ac:dyDescent="0.25">
      <c r="A10" s="136">
        <v>10006</v>
      </c>
      <c r="B10" s="87" t="s">
        <v>95</v>
      </c>
      <c r="C10" s="94" t="str">
        <f>+VLOOKUP(B10,TABLE!A$1:Q$65536,3,FALSE)</f>
        <v>La cuvée rrr</v>
      </c>
      <c r="D10" s="94">
        <f>VLOOKUP(B10,TABLE!$A$1:$IV$65536,9)</f>
        <v>12</v>
      </c>
      <c r="E10" s="86">
        <v>1</v>
      </c>
      <c r="F10" s="87" t="s">
        <v>115</v>
      </c>
      <c r="G10" s="93">
        <f t="shared" si="0"/>
        <v>24</v>
      </c>
      <c r="H10" s="92">
        <f t="shared" si="1"/>
        <v>24</v>
      </c>
      <c r="I10" s="91">
        <f>IF(F10="BOUTEILLE",VLOOKUP(B10,TABLE!$A$1:$IV$65536,12))</f>
        <v>24</v>
      </c>
      <c r="J10" s="91" t="b">
        <f>IF(F10="COFFRET",VLOOKUP(B10,TABLE!$A$1:$IV$65536,13))</f>
        <v>0</v>
      </c>
      <c r="K10" s="91" t="b">
        <f>IF(F10="VERRE",VLOOKUP(B10,TABLE!$A$1:$IV$65536,14))</f>
        <v>0</v>
      </c>
      <c r="L10" s="91" t="b">
        <f t="shared" si="2"/>
        <v>0</v>
      </c>
      <c r="M10" s="91" t="b">
        <f t="shared" si="3"/>
        <v>0</v>
      </c>
      <c r="N10" s="91" t="b">
        <f t="shared" si="4"/>
        <v>0</v>
      </c>
      <c r="O10" s="85" t="s">
        <v>180</v>
      </c>
      <c r="Q10" s="123">
        <f t="shared" si="5"/>
        <v>24</v>
      </c>
      <c r="R10" s="134">
        <f t="shared" si="6"/>
        <v>24</v>
      </c>
      <c r="U10" s="89">
        <f t="shared" si="7"/>
        <v>24</v>
      </c>
      <c r="V10" s="89" t="str">
        <f t="shared" si="8"/>
        <v>TICKET RESTO</v>
      </c>
      <c r="W10" s="89">
        <f t="shared" si="9"/>
        <v>0</v>
      </c>
      <c r="X10" s="89">
        <f t="shared" si="10"/>
        <v>0</v>
      </c>
      <c r="Y10" s="89">
        <f t="shared" si="11"/>
        <v>1</v>
      </c>
      <c r="Z10" s="89">
        <f t="shared" si="12"/>
        <v>0</v>
      </c>
    </row>
    <row r="11" spans="1:31" x14ac:dyDescent="0.25">
      <c r="A11" s="136">
        <v>10007</v>
      </c>
      <c r="B11" s="87" t="s">
        <v>177</v>
      </c>
      <c r="C11" s="94" t="str">
        <f>+VLOOKUP(B11,TABLE!A$1:Q$65536,3,FALSE)</f>
        <v>La Prestigieuse</v>
      </c>
      <c r="D11" s="94">
        <f>VLOOKUP(B11,TABLE!$A$1:$IV$65536,9)</f>
        <v>8.5</v>
      </c>
      <c r="E11" s="86">
        <v>1</v>
      </c>
      <c r="F11" s="87" t="s">
        <v>115</v>
      </c>
      <c r="G11" s="93">
        <f t="shared" si="0"/>
        <v>17</v>
      </c>
      <c r="H11" s="92">
        <f t="shared" si="1"/>
        <v>17</v>
      </c>
      <c r="I11" s="91">
        <f>IF(F11="BOUTEILLE",VLOOKUP(B11,TABLE!$A$1:$IV$65536,12))</f>
        <v>17</v>
      </c>
      <c r="J11" s="91" t="b">
        <f>IF(F11="COFFRET",VLOOKUP(B11,TABLE!$A$1:$IV$65536,13))</f>
        <v>0</v>
      </c>
      <c r="K11" s="91" t="b">
        <f>IF(F11="VERRE",VLOOKUP(B11,TABLE!$A$1:$IV$65536,14))</f>
        <v>0</v>
      </c>
      <c r="L11" s="91" t="b">
        <f t="shared" si="2"/>
        <v>0</v>
      </c>
      <c r="M11" s="91" t="b">
        <f t="shared" si="3"/>
        <v>0</v>
      </c>
      <c r="N11" s="91" t="b">
        <f t="shared" si="4"/>
        <v>0</v>
      </c>
      <c r="O11" s="85" t="s">
        <v>180</v>
      </c>
      <c r="Q11" s="123">
        <f t="shared" si="5"/>
        <v>17</v>
      </c>
      <c r="R11" s="134">
        <f t="shared" si="6"/>
        <v>17</v>
      </c>
      <c r="U11" s="89">
        <f t="shared" si="7"/>
        <v>17</v>
      </c>
      <c r="V11" s="89" t="str">
        <f t="shared" si="8"/>
        <v>TICKET RESTO</v>
      </c>
      <c r="W11" s="89">
        <f t="shared" si="9"/>
        <v>0</v>
      </c>
      <c r="X11" s="89">
        <f t="shared" si="10"/>
        <v>0</v>
      </c>
      <c r="Y11" s="89">
        <f t="shared" si="11"/>
        <v>1</v>
      </c>
      <c r="Z11" s="89">
        <f t="shared" si="12"/>
        <v>0</v>
      </c>
    </row>
    <row r="12" spans="1:31" x14ac:dyDescent="0.25">
      <c r="A12" s="136">
        <v>10008</v>
      </c>
      <c r="B12" s="87" t="s">
        <v>105</v>
      </c>
      <c r="C12" s="94" t="str">
        <f>+VLOOKUP(B12,TABLE!A$1:Q$65536,3,FALSE)</f>
        <v>La cuvée def</v>
      </c>
      <c r="D12" s="94">
        <f>VLOOKUP(B12,TABLE!$A$1:$IV$65536,9)</f>
        <v>3.35</v>
      </c>
      <c r="E12" s="86">
        <v>6</v>
      </c>
      <c r="F12" s="87" t="s">
        <v>115</v>
      </c>
      <c r="G12" s="93">
        <f t="shared" si="0"/>
        <v>6.7</v>
      </c>
      <c r="H12" s="92">
        <f t="shared" si="1"/>
        <v>6.7</v>
      </c>
      <c r="I12" s="91">
        <f>IF(F12="BOUTEILLE",VLOOKUP(B12,TABLE!$A$1:$IV$65536,12))</f>
        <v>6.7</v>
      </c>
      <c r="J12" s="91" t="b">
        <f>IF(F12="COFFRET",VLOOKUP(B12,TABLE!$A$1:$IV$65536,13))</f>
        <v>0</v>
      </c>
      <c r="K12" s="91" t="b">
        <f>IF(F12="VERRE",VLOOKUP(B12,TABLE!$A$1:$IV$65536,14))</f>
        <v>0</v>
      </c>
      <c r="L12" s="91" t="b">
        <f t="shared" si="2"/>
        <v>0</v>
      </c>
      <c r="M12" s="91" t="b">
        <f t="shared" si="3"/>
        <v>0</v>
      </c>
      <c r="N12" s="91" t="b">
        <f t="shared" si="4"/>
        <v>0</v>
      </c>
      <c r="O12" s="85" t="s">
        <v>181</v>
      </c>
      <c r="P12" s="90">
        <v>0.05</v>
      </c>
      <c r="Q12" s="123">
        <f t="shared" si="5"/>
        <v>6.3650000000000002</v>
      </c>
      <c r="R12" s="134">
        <f t="shared" si="6"/>
        <v>38.19</v>
      </c>
      <c r="U12" s="89">
        <f t="shared" si="7"/>
        <v>38.19</v>
      </c>
      <c r="V12" s="89" t="str">
        <f t="shared" si="8"/>
        <v>VIREMENT</v>
      </c>
      <c r="W12" s="89">
        <f t="shared" si="9"/>
        <v>0</v>
      </c>
      <c r="X12" s="89">
        <f t="shared" si="10"/>
        <v>0</v>
      </c>
      <c r="Y12" s="89">
        <f t="shared" si="11"/>
        <v>0</v>
      </c>
      <c r="Z12" s="89">
        <f t="shared" si="12"/>
        <v>1</v>
      </c>
    </row>
    <row r="13" spans="1:31" x14ac:dyDescent="0.25">
      <c r="A13" s="136">
        <v>10009</v>
      </c>
      <c r="B13" s="87" t="s">
        <v>175</v>
      </c>
      <c r="C13" s="94" t="str">
        <f>+VLOOKUP(B13,TABLE!A$1:Q$65536,3,FALSE)</f>
        <v>La cuvée du Chat</v>
      </c>
      <c r="D13" s="94">
        <f>VLOOKUP(B13,TABLE!$A$1:$IV$65536,9)</f>
        <v>3.35</v>
      </c>
      <c r="E13" s="86">
        <v>1</v>
      </c>
      <c r="F13" s="87" t="s">
        <v>115</v>
      </c>
      <c r="G13" s="93">
        <f t="shared" si="0"/>
        <v>6.7</v>
      </c>
      <c r="H13" s="92">
        <f t="shared" si="1"/>
        <v>6.7</v>
      </c>
      <c r="I13" s="91">
        <f>IF(F13="BOUTEILLE",VLOOKUP(B13,TABLE!$A$1:$IV$65536,12))</f>
        <v>6.7</v>
      </c>
      <c r="J13" s="91" t="b">
        <f>IF(F13="COFFRET",VLOOKUP(B13,TABLE!$A$1:$IV$65536,13))</f>
        <v>0</v>
      </c>
      <c r="K13" s="91" t="b">
        <f>IF(F13="VERRE",VLOOKUP(B13,TABLE!$A$1:$IV$65536,14))</f>
        <v>0</v>
      </c>
      <c r="L13" s="91" t="b">
        <f t="shared" si="2"/>
        <v>0</v>
      </c>
      <c r="M13" s="91" t="b">
        <f t="shared" si="3"/>
        <v>0</v>
      </c>
      <c r="N13" s="91" t="b">
        <f t="shared" si="4"/>
        <v>0</v>
      </c>
      <c r="O13" s="85" t="s">
        <v>180</v>
      </c>
      <c r="Q13" s="123">
        <f t="shared" si="5"/>
        <v>6.7</v>
      </c>
      <c r="R13" s="134">
        <f t="shared" si="6"/>
        <v>6.7</v>
      </c>
      <c r="U13" s="89">
        <f t="shared" si="7"/>
        <v>6.7</v>
      </c>
      <c r="V13" s="89" t="str">
        <f t="shared" si="8"/>
        <v>TICKET RESTO</v>
      </c>
      <c r="W13" s="89">
        <f t="shared" si="9"/>
        <v>0</v>
      </c>
      <c r="X13" s="89">
        <f t="shared" si="10"/>
        <v>0</v>
      </c>
      <c r="Y13" s="89">
        <f t="shared" si="11"/>
        <v>1</v>
      </c>
      <c r="Z13" s="89">
        <f t="shared" si="12"/>
        <v>0</v>
      </c>
    </row>
    <row r="14" spans="1:31" x14ac:dyDescent="0.25">
      <c r="A14" s="136">
        <v>10010</v>
      </c>
      <c r="B14" s="87" t="s">
        <v>96</v>
      </c>
      <c r="C14" s="94" t="str">
        <f>+VLOOKUP(B14,TABLE!A$1:Q$65536,3,FALSE)</f>
        <v>La cuvée sss</v>
      </c>
      <c r="D14" s="94">
        <f>VLOOKUP(B14,TABLE!$A$1:$IV$65536,9)</f>
        <v>5.5</v>
      </c>
      <c r="E14" s="86">
        <v>2</v>
      </c>
      <c r="F14" s="87" t="s">
        <v>115</v>
      </c>
      <c r="G14" s="93">
        <f t="shared" si="0"/>
        <v>11</v>
      </c>
      <c r="H14" s="92">
        <f t="shared" si="1"/>
        <v>11</v>
      </c>
      <c r="I14" s="91">
        <f>IF(F14="BOUTEILLE",VLOOKUP(B14,TABLE!$A$1:$IV$65536,12))</f>
        <v>11</v>
      </c>
      <c r="J14" s="91" t="b">
        <f>IF(F14="COFFRET",VLOOKUP(B14,TABLE!$A$1:$IV$65536,13))</f>
        <v>0</v>
      </c>
      <c r="K14" s="91" t="b">
        <f>IF(F14="VERRE",VLOOKUP(B14,TABLE!$A$1:$IV$65536,14))</f>
        <v>0</v>
      </c>
      <c r="L14" s="91" t="b">
        <f t="shared" si="2"/>
        <v>0</v>
      </c>
      <c r="M14" s="91" t="b">
        <f t="shared" si="3"/>
        <v>0</v>
      </c>
      <c r="N14" s="91" t="b">
        <f t="shared" si="4"/>
        <v>0</v>
      </c>
      <c r="O14" s="85" t="s">
        <v>161</v>
      </c>
      <c r="P14" s="90">
        <v>0.05</v>
      </c>
      <c r="Q14" s="123">
        <f t="shared" si="5"/>
        <v>10.45</v>
      </c>
      <c r="R14" s="134">
        <f t="shared" si="6"/>
        <v>20.9</v>
      </c>
      <c r="U14" s="89">
        <f t="shared" si="7"/>
        <v>20.9</v>
      </c>
      <c r="V14" s="89" t="str">
        <f t="shared" si="8"/>
        <v>ESPECES</v>
      </c>
      <c r="W14" s="89">
        <f t="shared" si="9"/>
        <v>1</v>
      </c>
      <c r="X14" s="89">
        <f t="shared" si="10"/>
        <v>0</v>
      </c>
      <c r="Y14" s="89">
        <f t="shared" si="11"/>
        <v>0</v>
      </c>
      <c r="Z14" s="89">
        <f t="shared" si="12"/>
        <v>0</v>
      </c>
    </row>
    <row r="15" spans="1:31" x14ac:dyDescent="0.25">
      <c r="A15" s="136">
        <v>10010</v>
      </c>
      <c r="B15" s="87" t="s">
        <v>93</v>
      </c>
      <c r="C15" s="94" t="str">
        <f>+VLOOKUP(B15,TABLE!A$1:Q$65536,3,FALSE)</f>
        <v>La cuvée qqq</v>
      </c>
      <c r="D15" s="94">
        <f>VLOOKUP(B15,TABLE!$A$1:$IV$65536,9)</f>
        <v>4.3499999999999996</v>
      </c>
      <c r="E15" s="86">
        <v>4</v>
      </c>
      <c r="F15" s="87" t="s">
        <v>115</v>
      </c>
      <c r="G15" s="93">
        <f t="shared" si="0"/>
        <v>8.6999999999999993</v>
      </c>
      <c r="H15" s="92">
        <f t="shared" si="1"/>
        <v>8.6999999999999993</v>
      </c>
      <c r="I15" s="91">
        <f>IF(F15="BOUTEILLE",VLOOKUP(B15,TABLE!$A$1:$IV$65536,12))</f>
        <v>8.6999999999999993</v>
      </c>
      <c r="J15" s="91" t="b">
        <f>IF(F15="COFFRET",VLOOKUP(B15,TABLE!$A$1:$IV$65536,13))</f>
        <v>0</v>
      </c>
      <c r="K15" s="91" t="b">
        <f>IF(F15="VERRE",VLOOKUP(B15,TABLE!$A$1:$IV$65536,14))</f>
        <v>0</v>
      </c>
      <c r="L15" s="91" t="b">
        <f t="shared" si="2"/>
        <v>0</v>
      </c>
      <c r="M15" s="91" t="b">
        <f t="shared" si="3"/>
        <v>0</v>
      </c>
      <c r="N15" s="91" t="b">
        <f t="shared" si="4"/>
        <v>0</v>
      </c>
      <c r="O15" s="85" t="s">
        <v>161</v>
      </c>
      <c r="Q15" s="123">
        <f t="shared" si="5"/>
        <v>8.6999999999999993</v>
      </c>
      <c r="R15" s="134">
        <f t="shared" si="6"/>
        <v>34.799999999999997</v>
      </c>
      <c r="U15" s="89">
        <f t="shared" si="7"/>
        <v>34.799999999999997</v>
      </c>
      <c r="V15" s="89" t="str">
        <f t="shared" si="8"/>
        <v>ESPECES</v>
      </c>
      <c r="W15" s="89">
        <f t="shared" si="9"/>
        <v>1</v>
      </c>
      <c r="X15" s="89">
        <f t="shared" si="10"/>
        <v>0</v>
      </c>
      <c r="Y15" s="89">
        <f t="shared" si="11"/>
        <v>0</v>
      </c>
      <c r="Z15" s="89">
        <f t="shared" si="12"/>
        <v>0</v>
      </c>
    </row>
    <row r="16" spans="1:31" x14ac:dyDescent="0.25">
      <c r="A16" s="136">
        <v>10010</v>
      </c>
      <c r="B16" s="87" t="s">
        <v>90</v>
      </c>
      <c r="C16" s="94" t="str">
        <f>+VLOOKUP(B16,TABLE!A$1:Q$65536,3,FALSE)</f>
        <v>La cuvée nnn</v>
      </c>
      <c r="D16" s="94">
        <f>VLOOKUP(B16,TABLE!$A$1:$IV$65536,9)</f>
        <v>6.25</v>
      </c>
      <c r="E16" s="166">
        <v>1</v>
      </c>
      <c r="F16" s="87" t="s">
        <v>124</v>
      </c>
      <c r="G16" s="93">
        <f t="shared" si="0"/>
        <v>5</v>
      </c>
      <c r="H16" s="92">
        <f t="shared" si="1"/>
        <v>5</v>
      </c>
      <c r="I16" s="91" t="b">
        <f>IF(F16="BOUTEILLE",VLOOKUP(B16,TABLE!$A$1:$IV$65536,12))</f>
        <v>0</v>
      </c>
      <c r="J16" s="91" t="b">
        <f>IF(F16="COFFRET",VLOOKUP(B16,TABLE!$A$1:$IV$65536,13))</f>
        <v>0</v>
      </c>
      <c r="K16" s="91">
        <f>IF(F16="VERRE",VLOOKUP(B16,TABLE!$A$1:$IV$65536,14))</f>
        <v>5</v>
      </c>
      <c r="L16" s="91" t="b">
        <f t="shared" si="2"/>
        <v>0</v>
      </c>
      <c r="M16" s="91" t="b">
        <f t="shared" si="3"/>
        <v>0</v>
      </c>
      <c r="N16" s="91" t="b">
        <f t="shared" si="4"/>
        <v>0</v>
      </c>
      <c r="O16" s="85" t="s">
        <v>161</v>
      </c>
      <c r="Q16" s="123">
        <f t="shared" si="5"/>
        <v>5</v>
      </c>
      <c r="R16" s="134">
        <f t="shared" si="6"/>
        <v>5</v>
      </c>
      <c r="U16" s="89">
        <f t="shared" si="7"/>
        <v>5</v>
      </c>
      <c r="V16" s="89" t="str">
        <f t="shared" si="8"/>
        <v>ESPECES</v>
      </c>
      <c r="W16" s="89">
        <f t="shared" si="9"/>
        <v>1</v>
      </c>
      <c r="X16" s="89">
        <f t="shared" si="10"/>
        <v>0</v>
      </c>
      <c r="Y16" s="89">
        <f t="shared" si="11"/>
        <v>0</v>
      </c>
      <c r="Z16" s="89">
        <f t="shared" si="12"/>
        <v>0</v>
      </c>
    </row>
    <row r="17" spans="1:26" x14ac:dyDescent="0.25">
      <c r="A17" s="136">
        <v>10010</v>
      </c>
      <c r="B17" s="87" t="s">
        <v>90</v>
      </c>
      <c r="C17" s="94" t="str">
        <f>+VLOOKUP(B17,TABLE!A$1:Q$65536,3,FALSE)</f>
        <v>La cuvée nnn</v>
      </c>
      <c r="D17" s="94">
        <f>VLOOKUP(B17,TABLE!$A$1:$IV$65536,9)</f>
        <v>6.25</v>
      </c>
      <c r="E17" s="166">
        <v>2</v>
      </c>
      <c r="F17" s="87" t="s">
        <v>124</v>
      </c>
      <c r="G17" s="93">
        <f t="shared" si="0"/>
        <v>5</v>
      </c>
      <c r="H17" s="92">
        <f t="shared" si="1"/>
        <v>5</v>
      </c>
      <c r="I17" s="91" t="b">
        <f>IF(F17="BOUTEILLE",VLOOKUP(B17,TABLE!$A$1:$IV$65536,12))</f>
        <v>0</v>
      </c>
      <c r="J17" s="91" t="b">
        <f>IF(F17="COFFRET",VLOOKUP(B17,TABLE!$A$1:$IV$65536,13))</f>
        <v>0</v>
      </c>
      <c r="K17" s="91">
        <f>IF(F17="VERRE",VLOOKUP(B17,TABLE!$A$1:$IV$65536,14))</f>
        <v>5</v>
      </c>
      <c r="L17" s="91" t="b">
        <f t="shared" si="2"/>
        <v>0</v>
      </c>
      <c r="M17" s="91" t="b">
        <f t="shared" si="3"/>
        <v>0</v>
      </c>
      <c r="N17" s="91" t="b">
        <f t="shared" si="4"/>
        <v>0</v>
      </c>
      <c r="O17" s="85" t="s">
        <v>161</v>
      </c>
      <c r="Q17" s="123">
        <f t="shared" si="5"/>
        <v>5</v>
      </c>
      <c r="R17" s="134">
        <f t="shared" si="6"/>
        <v>10</v>
      </c>
      <c r="U17" s="89">
        <f t="shared" si="7"/>
        <v>10</v>
      </c>
      <c r="V17" s="89" t="str">
        <f t="shared" si="8"/>
        <v>ESPECES</v>
      </c>
      <c r="W17" s="89">
        <f t="shared" si="9"/>
        <v>1</v>
      </c>
      <c r="X17" s="89">
        <f t="shared" si="10"/>
        <v>0</v>
      </c>
      <c r="Y17" s="89">
        <f t="shared" si="11"/>
        <v>0</v>
      </c>
      <c r="Z17" s="89">
        <f t="shared" si="12"/>
        <v>0</v>
      </c>
    </row>
    <row r="18" spans="1:26" x14ac:dyDescent="0.25">
      <c r="A18" s="136">
        <v>10010</v>
      </c>
      <c r="B18" s="87" t="s">
        <v>90</v>
      </c>
      <c r="C18" s="94" t="str">
        <f>+VLOOKUP(B18,TABLE!A$1:Q$65536,3,FALSE)</f>
        <v>La cuvée nnn</v>
      </c>
      <c r="D18" s="94">
        <f>VLOOKUP(B18,TABLE!$A$1:$IV$65536,9)</f>
        <v>6.25</v>
      </c>
      <c r="E18" s="166">
        <v>3</v>
      </c>
      <c r="F18" s="87" t="s">
        <v>124</v>
      </c>
      <c r="G18" s="93">
        <f t="shared" si="0"/>
        <v>5</v>
      </c>
      <c r="H18" s="92">
        <f t="shared" si="1"/>
        <v>5</v>
      </c>
      <c r="I18" s="91" t="b">
        <f>IF(F18="BOUTEILLE",VLOOKUP(B18,TABLE!$A$1:$IV$65536,12))</f>
        <v>0</v>
      </c>
      <c r="J18" s="91" t="b">
        <f>IF(F18="COFFRET",VLOOKUP(B18,TABLE!$A$1:$IV$65536,13))</f>
        <v>0</v>
      </c>
      <c r="K18" s="91">
        <f>IF(F18="VERRE",VLOOKUP(B18,TABLE!$A$1:$IV$65536,14))</f>
        <v>5</v>
      </c>
      <c r="L18" s="91" t="b">
        <f t="shared" si="2"/>
        <v>0</v>
      </c>
      <c r="M18" s="91" t="b">
        <f t="shared" si="3"/>
        <v>0</v>
      </c>
      <c r="N18" s="91" t="b">
        <f t="shared" si="4"/>
        <v>0</v>
      </c>
      <c r="O18" s="85" t="s">
        <v>161</v>
      </c>
      <c r="Q18" s="123">
        <f t="shared" si="5"/>
        <v>5</v>
      </c>
      <c r="R18" s="134">
        <f t="shared" si="6"/>
        <v>15</v>
      </c>
      <c r="U18" s="89">
        <f t="shared" si="7"/>
        <v>15</v>
      </c>
      <c r="V18" s="89" t="str">
        <f t="shared" si="8"/>
        <v>ESPECES</v>
      </c>
      <c r="W18" s="89">
        <f t="shared" si="9"/>
        <v>1</v>
      </c>
      <c r="X18" s="89">
        <f t="shared" si="10"/>
        <v>0</v>
      </c>
      <c r="Y18" s="89">
        <f t="shared" si="11"/>
        <v>0</v>
      </c>
      <c r="Z18" s="89">
        <f t="shared" si="12"/>
        <v>0</v>
      </c>
    </row>
    <row r="19" spans="1:26" x14ac:dyDescent="0.25">
      <c r="A19" s="136">
        <v>10010</v>
      </c>
      <c r="B19" s="87" t="s">
        <v>90</v>
      </c>
      <c r="C19" s="94" t="str">
        <f>+VLOOKUP(B19,TABLE!A$1:Q$65536,3,FALSE)</f>
        <v>La cuvée nnn</v>
      </c>
      <c r="D19" s="94">
        <f>VLOOKUP(B19,TABLE!$A$1:$IV$65536,9)</f>
        <v>6.25</v>
      </c>
      <c r="E19" s="166">
        <v>4</v>
      </c>
      <c r="F19" s="87" t="s">
        <v>124</v>
      </c>
      <c r="G19" s="93">
        <f t="shared" si="0"/>
        <v>5</v>
      </c>
      <c r="H19" s="92">
        <f t="shared" si="1"/>
        <v>5</v>
      </c>
      <c r="I19" s="91" t="b">
        <f>IF(F19="BOUTEILLE",VLOOKUP(B19,TABLE!$A$1:$IV$65536,12))</f>
        <v>0</v>
      </c>
      <c r="J19" s="91" t="b">
        <f>IF(F19="COFFRET",VLOOKUP(B19,TABLE!$A$1:$IV$65536,13))</f>
        <v>0</v>
      </c>
      <c r="K19" s="91">
        <f>IF(F19="VERRE",VLOOKUP(B19,TABLE!$A$1:$IV$65536,14))</f>
        <v>5</v>
      </c>
      <c r="L19" s="91" t="b">
        <f t="shared" si="2"/>
        <v>0</v>
      </c>
      <c r="M19" s="91" t="b">
        <f t="shared" si="3"/>
        <v>0</v>
      </c>
      <c r="N19" s="91" t="b">
        <f t="shared" si="4"/>
        <v>0</v>
      </c>
      <c r="O19" s="85" t="s">
        <v>161</v>
      </c>
      <c r="Q19" s="123">
        <f t="shared" si="5"/>
        <v>5</v>
      </c>
      <c r="R19" s="134">
        <f t="shared" si="6"/>
        <v>20</v>
      </c>
      <c r="U19" s="89">
        <f t="shared" si="7"/>
        <v>20</v>
      </c>
      <c r="V19" s="89" t="str">
        <f t="shared" si="8"/>
        <v>ESPECES</v>
      </c>
      <c r="W19" s="89">
        <f t="shared" si="9"/>
        <v>1</v>
      </c>
      <c r="X19" s="89">
        <f t="shared" si="10"/>
        <v>0</v>
      </c>
      <c r="Y19" s="89">
        <f t="shared" si="11"/>
        <v>0</v>
      </c>
      <c r="Z19" s="89">
        <f t="shared" si="12"/>
        <v>0</v>
      </c>
    </row>
    <row r="20" spans="1:26" x14ac:dyDescent="0.25">
      <c r="A20" s="136">
        <v>10010</v>
      </c>
      <c r="B20" s="87" t="s">
        <v>90</v>
      </c>
      <c r="C20" s="94" t="str">
        <f>+VLOOKUP(B20,TABLE!A$1:Q$65536,3,FALSE)</f>
        <v>La cuvée nnn</v>
      </c>
      <c r="D20" s="94">
        <f>VLOOKUP(B20,TABLE!$A$1:$IV$65536,9)</f>
        <v>6.25</v>
      </c>
      <c r="E20" s="166">
        <v>5</v>
      </c>
      <c r="F20" s="87" t="s">
        <v>124</v>
      </c>
      <c r="G20" s="93">
        <f t="shared" si="0"/>
        <v>5</v>
      </c>
      <c r="H20" s="92">
        <f t="shared" si="1"/>
        <v>5</v>
      </c>
      <c r="I20" s="91" t="b">
        <f>IF(F20="BOUTEILLE",VLOOKUP(B20,TABLE!$A$1:$IV$65536,12))</f>
        <v>0</v>
      </c>
      <c r="J20" s="91" t="b">
        <f>IF(F20="COFFRET",VLOOKUP(B20,TABLE!$A$1:$IV$65536,13))</f>
        <v>0</v>
      </c>
      <c r="K20" s="91">
        <f>IF(F20="VERRE",VLOOKUP(B20,TABLE!$A$1:$IV$65536,14))</f>
        <v>5</v>
      </c>
      <c r="L20" s="91" t="b">
        <f t="shared" si="2"/>
        <v>0</v>
      </c>
      <c r="M20" s="91" t="b">
        <f t="shared" si="3"/>
        <v>0</v>
      </c>
      <c r="N20" s="91" t="b">
        <f t="shared" si="4"/>
        <v>0</v>
      </c>
      <c r="O20" s="85" t="s">
        <v>161</v>
      </c>
      <c r="Q20" s="123">
        <f t="shared" si="5"/>
        <v>5</v>
      </c>
      <c r="R20" s="134">
        <f t="shared" si="6"/>
        <v>25</v>
      </c>
      <c r="U20" s="89">
        <f t="shared" si="7"/>
        <v>25</v>
      </c>
      <c r="V20" s="89" t="str">
        <f t="shared" si="8"/>
        <v>ESPECES</v>
      </c>
      <c r="W20" s="89">
        <f t="shared" si="9"/>
        <v>1</v>
      </c>
      <c r="X20" s="89">
        <f t="shared" si="10"/>
        <v>0</v>
      </c>
      <c r="Y20" s="89">
        <f t="shared" si="11"/>
        <v>0</v>
      </c>
      <c r="Z20" s="89">
        <f t="shared" si="12"/>
        <v>0</v>
      </c>
    </row>
    <row r="21" spans="1:26" x14ac:dyDescent="0.25">
      <c r="C21" s="94">
        <f>+VLOOKUP(B21,TABLE!A$1:Q$65536,3,FALSE)</f>
        <v>0</v>
      </c>
      <c r="D21" s="94">
        <f>VLOOKUP(B21,TABLE!$A$1:$IV$65536,9)</f>
        <v>0</v>
      </c>
      <c r="G21" s="93">
        <f t="shared" si="0"/>
        <v>0</v>
      </c>
      <c r="H21" s="92">
        <f t="shared" si="1"/>
        <v>0</v>
      </c>
      <c r="I21" s="91" t="b">
        <f>IF(F21="BOUTEILLE",VLOOKUP(B21,TABLE!$A$1:$IV$65536,12))</f>
        <v>0</v>
      </c>
      <c r="J21" s="91" t="b">
        <f>IF(F21="COFFRET",VLOOKUP(B21,TABLE!$A$1:$IV$65536,13))</f>
        <v>0</v>
      </c>
      <c r="K21" s="91" t="b">
        <f>IF(F21="VERRE",VLOOKUP(B21,TABLE!$A$1:$IV$65536,14))</f>
        <v>0</v>
      </c>
      <c r="L21" s="91" t="b">
        <f t="shared" si="2"/>
        <v>0</v>
      </c>
      <c r="M21" s="91" t="b">
        <f t="shared" si="3"/>
        <v>0</v>
      </c>
      <c r="N21" s="91" t="b">
        <f t="shared" si="4"/>
        <v>0</v>
      </c>
      <c r="Q21" s="123">
        <f t="shared" si="5"/>
        <v>0</v>
      </c>
      <c r="R21" s="134">
        <f t="shared" si="6"/>
        <v>0</v>
      </c>
      <c r="U21" s="89">
        <f t="shared" si="7"/>
        <v>0</v>
      </c>
      <c r="V21" s="89" t="b">
        <f t="shared" si="8"/>
        <v>0</v>
      </c>
      <c r="W21" s="89">
        <f t="shared" si="9"/>
        <v>0</v>
      </c>
      <c r="X21" s="89">
        <f t="shared" si="10"/>
        <v>0</v>
      </c>
      <c r="Y21" s="89">
        <f t="shared" si="11"/>
        <v>0</v>
      </c>
      <c r="Z21" s="89">
        <f t="shared" si="12"/>
        <v>0</v>
      </c>
    </row>
    <row r="22" spans="1:26" x14ac:dyDescent="0.25">
      <c r="C22" s="94">
        <f>+VLOOKUP(B22,TABLE!A$1:Q$65536,3,FALSE)</f>
        <v>0</v>
      </c>
      <c r="D22" s="94">
        <f>VLOOKUP(B22,TABLE!$A$1:$IV$65536,9)</f>
        <v>0</v>
      </c>
      <c r="G22" s="93">
        <f t="shared" si="0"/>
        <v>0</v>
      </c>
      <c r="H22" s="92">
        <f t="shared" si="1"/>
        <v>0</v>
      </c>
      <c r="I22" s="91" t="b">
        <f>IF(F22="BOUTEILLE",VLOOKUP(B22,TABLE!$A$1:$IV$65536,12))</f>
        <v>0</v>
      </c>
      <c r="J22" s="91" t="b">
        <f>IF(F22="COFFRET",VLOOKUP(B22,TABLE!$A$1:$IV$65536,13))</f>
        <v>0</v>
      </c>
      <c r="K22" s="91" t="b">
        <f>IF(F22="VERRE",VLOOKUP(B22,TABLE!$A$1:$IV$65536,14))</f>
        <v>0</v>
      </c>
      <c r="L22" s="91" t="b">
        <f t="shared" si="2"/>
        <v>0</v>
      </c>
      <c r="M22" s="91" t="b">
        <f t="shared" si="3"/>
        <v>0</v>
      </c>
      <c r="N22" s="91" t="b">
        <f t="shared" si="4"/>
        <v>0</v>
      </c>
      <c r="Q22" s="123">
        <f t="shared" si="5"/>
        <v>0</v>
      </c>
      <c r="R22" s="134">
        <f t="shared" si="6"/>
        <v>0</v>
      </c>
      <c r="U22" s="89">
        <f t="shared" si="7"/>
        <v>0</v>
      </c>
      <c r="V22" s="89" t="b">
        <f t="shared" si="8"/>
        <v>0</v>
      </c>
      <c r="W22" s="89">
        <f t="shared" si="9"/>
        <v>0</v>
      </c>
      <c r="X22" s="89">
        <f t="shared" si="10"/>
        <v>0</v>
      </c>
      <c r="Y22" s="89">
        <f t="shared" si="11"/>
        <v>0</v>
      </c>
      <c r="Z22" s="89">
        <f t="shared" si="12"/>
        <v>0</v>
      </c>
    </row>
    <row r="23" spans="1:26" x14ac:dyDescent="0.25">
      <c r="C23" s="94">
        <f>+VLOOKUP(B23,TABLE!A$1:Q$65536,3,FALSE)</f>
        <v>0</v>
      </c>
      <c r="D23" s="94">
        <f>VLOOKUP(B23,TABLE!$A$1:$IV$65536,9)</f>
        <v>0</v>
      </c>
      <c r="G23" s="93">
        <f t="shared" si="0"/>
        <v>0</v>
      </c>
      <c r="H23" s="92">
        <f t="shared" si="1"/>
        <v>0</v>
      </c>
      <c r="I23" s="91" t="b">
        <f>IF(F23="BOUTEILLE",VLOOKUP(B23,TABLE!$A$1:$IV$65536,12))</f>
        <v>0</v>
      </c>
      <c r="J23" s="91" t="b">
        <f>IF(F23="COFFRET",VLOOKUP(B23,TABLE!$A$1:$IV$65536,13))</f>
        <v>0</v>
      </c>
      <c r="K23" s="91" t="b">
        <f>IF(F23="VERRE",VLOOKUP(B23,TABLE!$A$1:$IV$65536,14))</f>
        <v>0</v>
      </c>
      <c r="L23" s="91" t="b">
        <f t="shared" si="2"/>
        <v>0</v>
      </c>
      <c r="M23" s="91" t="b">
        <f t="shared" si="3"/>
        <v>0</v>
      </c>
      <c r="N23" s="91" t="b">
        <f t="shared" si="4"/>
        <v>0</v>
      </c>
      <c r="Q23" s="123">
        <f t="shared" si="5"/>
        <v>0</v>
      </c>
      <c r="R23" s="134">
        <f t="shared" si="6"/>
        <v>0</v>
      </c>
      <c r="U23" s="89">
        <f t="shared" si="7"/>
        <v>0</v>
      </c>
      <c r="V23" s="89" t="b">
        <f t="shared" si="8"/>
        <v>0</v>
      </c>
      <c r="W23" s="89">
        <f t="shared" si="9"/>
        <v>0</v>
      </c>
      <c r="X23" s="89">
        <f t="shared" si="10"/>
        <v>0</v>
      </c>
      <c r="Y23" s="89">
        <f t="shared" si="11"/>
        <v>0</v>
      </c>
      <c r="Z23" s="89">
        <f t="shared" si="12"/>
        <v>0</v>
      </c>
    </row>
    <row r="24" spans="1:26" x14ac:dyDescent="0.25">
      <c r="C24" s="94">
        <f>+VLOOKUP(B24,TABLE!A$1:Q$65536,3,FALSE)</f>
        <v>0</v>
      </c>
      <c r="D24" s="94">
        <f>VLOOKUP(B24,TABLE!$A$1:$IV$65536,9)</f>
        <v>0</v>
      </c>
      <c r="G24" s="93">
        <f t="shared" si="0"/>
        <v>0</v>
      </c>
      <c r="H24" s="92">
        <f t="shared" si="1"/>
        <v>0</v>
      </c>
      <c r="I24" s="91" t="b">
        <f>IF(F24="BOUTEILLE",VLOOKUP(B24,TABLE!$A$1:$IV$65536,12))</f>
        <v>0</v>
      </c>
      <c r="J24" s="91" t="b">
        <f>IF(F24="COFFRET",VLOOKUP(B24,TABLE!$A$1:$IV$65536,13))</f>
        <v>0</v>
      </c>
      <c r="K24" s="91" t="b">
        <f>IF(F24="VERRE",VLOOKUP(B24,TABLE!$A$1:$IV$65536,14))</f>
        <v>0</v>
      </c>
      <c r="L24" s="91" t="b">
        <f t="shared" si="2"/>
        <v>0</v>
      </c>
      <c r="M24" s="91" t="b">
        <f t="shared" si="3"/>
        <v>0</v>
      </c>
      <c r="N24" s="91" t="b">
        <f t="shared" si="4"/>
        <v>0</v>
      </c>
      <c r="Q24" s="123">
        <f t="shared" si="5"/>
        <v>0</v>
      </c>
      <c r="R24" s="134">
        <f t="shared" si="6"/>
        <v>0</v>
      </c>
      <c r="U24" s="89">
        <f t="shared" si="7"/>
        <v>0</v>
      </c>
      <c r="V24" s="89" t="b">
        <f t="shared" si="8"/>
        <v>0</v>
      </c>
      <c r="W24" s="89">
        <f t="shared" si="9"/>
        <v>0</v>
      </c>
      <c r="X24" s="89">
        <f t="shared" si="10"/>
        <v>0</v>
      </c>
      <c r="Y24" s="89">
        <f t="shared" si="11"/>
        <v>0</v>
      </c>
      <c r="Z24" s="89">
        <f t="shared" si="12"/>
        <v>0</v>
      </c>
    </row>
    <row r="25" spans="1:26" x14ac:dyDescent="0.25">
      <c r="C25" s="94">
        <f>+VLOOKUP(B25,TABLE!A$1:Q$65536,3,FALSE)</f>
        <v>0</v>
      </c>
      <c r="D25" s="94">
        <f>VLOOKUP(B25,TABLE!$A$1:$IV$65536,9)</f>
        <v>0</v>
      </c>
      <c r="G25" s="93">
        <f t="shared" si="0"/>
        <v>0</v>
      </c>
      <c r="H25" s="92">
        <f t="shared" si="1"/>
        <v>0</v>
      </c>
      <c r="I25" s="91" t="b">
        <f>IF(F25="BOUTEILLE",VLOOKUP(B25,TABLE!$A$1:$IV$65536,12))</f>
        <v>0</v>
      </c>
      <c r="J25" s="91" t="b">
        <f>IF(F25="COFFRET",VLOOKUP(B25,TABLE!$A$1:$IV$65536,13))</f>
        <v>0</v>
      </c>
      <c r="K25" s="91" t="b">
        <f>IF(F25="VERRE",VLOOKUP(B25,TABLE!$A$1:$IV$65536,14))</f>
        <v>0</v>
      </c>
      <c r="L25" s="91" t="b">
        <f t="shared" si="2"/>
        <v>0</v>
      </c>
      <c r="M25" s="91" t="b">
        <f t="shared" si="3"/>
        <v>0</v>
      </c>
      <c r="N25" s="91" t="b">
        <f t="shared" si="4"/>
        <v>0</v>
      </c>
      <c r="Q25" s="123">
        <f t="shared" si="5"/>
        <v>0</v>
      </c>
      <c r="R25" s="134">
        <f t="shared" si="6"/>
        <v>0</v>
      </c>
      <c r="U25" s="89">
        <f t="shared" si="7"/>
        <v>0</v>
      </c>
      <c r="V25" s="89" t="b">
        <f t="shared" si="8"/>
        <v>0</v>
      </c>
      <c r="W25" s="89">
        <f t="shared" si="9"/>
        <v>0</v>
      </c>
      <c r="X25" s="89">
        <f t="shared" si="10"/>
        <v>0</v>
      </c>
      <c r="Y25" s="89">
        <f t="shared" si="11"/>
        <v>0</v>
      </c>
      <c r="Z25" s="89">
        <f t="shared" si="12"/>
        <v>0</v>
      </c>
    </row>
    <row r="26" spans="1:26" x14ac:dyDescent="0.25">
      <c r="C26" s="94">
        <f>+VLOOKUP(B26,TABLE!A$1:Q$65536,3,FALSE)</f>
        <v>0</v>
      </c>
      <c r="D26" s="94">
        <f>VLOOKUP(B26,TABLE!$A$1:$IV$65536,9)</f>
        <v>0</v>
      </c>
      <c r="G26" s="93">
        <f t="shared" si="0"/>
        <v>0</v>
      </c>
      <c r="H26" s="92">
        <f t="shared" si="1"/>
        <v>0</v>
      </c>
      <c r="I26" s="91" t="b">
        <f>IF(F26="BOUTEILLE",VLOOKUP(B26,TABLE!$A$1:$IV$65536,12))</f>
        <v>0</v>
      </c>
      <c r="J26" s="91" t="b">
        <f>IF(F26="COFFRET",VLOOKUP(B26,TABLE!$A$1:$IV$65536,13))</f>
        <v>0</v>
      </c>
      <c r="K26" s="91" t="b">
        <f>IF(F26="VERRE",VLOOKUP(B26,TABLE!$A$1:$IV$65536,14))</f>
        <v>0</v>
      </c>
      <c r="L26" s="91" t="b">
        <f t="shared" si="2"/>
        <v>0</v>
      </c>
      <c r="M26" s="91" t="b">
        <f t="shared" si="3"/>
        <v>0</v>
      </c>
      <c r="N26" s="91" t="b">
        <f t="shared" si="4"/>
        <v>0</v>
      </c>
      <c r="Q26" s="123">
        <f t="shared" si="5"/>
        <v>0</v>
      </c>
      <c r="R26" s="134">
        <f t="shared" si="6"/>
        <v>0</v>
      </c>
      <c r="U26" s="89">
        <f t="shared" si="7"/>
        <v>0</v>
      </c>
      <c r="V26" s="89" t="b">
        <f t="shared" si="8"/>
        <v>0</v>
      </c>
      <c r="W26" s="89">
        <f t="shared" si="9"/>
        <v>0</v>
      </c>
      <c r="X26" s="89">
        <f t="shared" si="10"/>
        <v>0</v>
      </c>
      <c r="Y26" s="89">
        <f t="shared" si="11"/>
        <v>0</v>
      </c>
      <c r="Z26" s="89">
        <f t="shared" si="12"/>
        <v>0</v>
      </c>
    </row>
    <row r="27" spans="1:26" x14ac:dyDescent="0.25">
      <c r="C27" s="94">
        <f>+VLOOKUP(B27,TABLE!A$1:Q$65536,3,FALSE)</f>
        <v>0</v>
      </c>
      <c r="D27" s="94">
        <f>VLOOKUP(B27,TABLE!$A$1:$IV$65536,9)</f>
        <v>0</v>
      </c>
      <c r="G27" s="93">
        <f t="shared" si="0"/>
        <v>0</v>
      </c>
      <c r="H27" s="92">
        <f t="shared" si="1"/>
        <v>0</v>
      </c>
      <c r="I27" s="91" t="b">
        <f>IF(F27="BOUTEILLE",VLOOKUP(B27,TABLE!$A$1:$IV$65536,12))</f>
        <v>0</v>
      </c>
      <c r="J27" s="91" t="b">
        <f>IF(F27="COFFRET",VLOOKUP(B27,TABLE!$A$1:$IV$65536,13))</f>
        <v>0</v>
      </c>
      <c r="K27" s="91" t="b">
        <f>IF(F27="VERRE",VLOOKUP(B27,TABLE!$A$1:$IV$65536,14))</f>
        <v>0</v>
      </c>
      <c r="L27" s="91" t="b">
        <f t="shared" si="2"/>
        <v>0</v>
      </c>
      <c r="M27" s="91" t="b">
        <f t="shared" si="3"/>
        <v>0</v>
      </c>
      <c r="N27" s="91" t="b">
        <f t="shared" si="4"/>
        <v>0</v>
      </c>
      <c r="Q27" s="123">
        <f t="shared" si="5"/>
        <v>0</v>
      </c>
      <c r="R27" s="134">
        <f t="shared" si="6"/>
        <v>0</v>
      </c>
      <c r="U27" s="89">
        <f t="shared" si="7"/>
        <v>0</v>
      </c>
      <c r="V27" s="89" t="b">
        <f t="shared" si="8"/>
        <v>0</v>
      </c>
      <c r="W27" s="89">
        <f t="shared" si="9"/>
        <v>0</v>
      </c>
      <c r="X27" s="89">
        <f t="shared" si="10"/>
        <v>0</v>
      </c>
      <c r="Y27" s="89">
        <f t="shared" si="11"/>
        <v>0</v>
      </c>
      <c r="Z27" s="89">
        <f t="shared" si="12"/>
        <v>0</v>
      </c>
    </row>
    <row r="28" spans="1:26" x14ac:dyDescent="0.25">
      <c r="C28" s="94">
        <f>+VLOOKUP(B28,TABLE!A$1:Q$65536,3,FALSE)</f>
        <v>0</v>
      </c>
      <c r="D28" s="94">
        <f>VLOOKUP(B28,TABLE!$A$1:$IV$65536,9)</f>
        <v>0</v>
      </c>
      <c r="G28" s="93">
        <f t="shared" si="0"/>
        <v>0</v>
      </c>
      <c r="H28" s="92">
        <f t="shared" si="1"/>
        <v>0</v>
      </c>
      <c r="I28" s="91" t="b">
        <f>IF(F28="BOUTEILLE",VLOOKUP(B28,TABLE!$A$1:$IV$65536,12))</f>
        <v>0</v>
      </c>
      <c r="J28" s="91" t="b">
        <f>IF(F28="COFFRET",VLOOKUP(B28,TABLE!$A$1:$IV$65536,13))</f>
        <v>0</v>
      </c>
      <c r="K28" s="91" t="b">
        <f>IF(F28="VERRE",VLOOKUP(B28,TABLE!$A$1:$IV$65536,14))</f>
        <v>0</v>
      </c>
      <c r="L28" s="91" t="b">
        <f t="shared" si="2"/>
        <v>0</v>
      </c>
      <c r="M28" s="91" t="b">
        <f t="shared" si="3"/>
        <v>0</v>
      </c>
      <c r="N28" s="91" t="b">
        <f t="shared" si="4"/>
        <v>0</v>
      </c>
      <c r="Q28" s="123">
        <f t="shared" si="5"/>
        <v>0</v>
      </c>
      <c r="R28" s="134">
        <f t="shared" si="6"/>
        <v>0</v>
      </c>
      <c r="U28" s="89">
        <f t="shared" si="7"/>
        <v>0</v>
      </c>
      <c r="V28" s="89" t="b">
        <f t="shared" si="8"/>
        <v>0</v>
      </c>
      <c r="W28" s="89">
        <f t="shared" si="9"/>
        <v>0</v>
      </c>
      <c r="X28" s="89">
        <f t="shared" si="10"/>
        <v>0</v>
      </c>
      <c r="Y28" s="89">
        <f t="shared" si="11"/>
        <v>0</v>
      </c>
      <c r="Z28" s="89">
        <f t="shared" si="12"/>
        <v>0</v>
      </c>
    </row>
    <row r="29" spans="1:26" x14ac:dyDescent="0.25">
      <c r="C29" s="94">
        <f>+VLOOKUP(B29,TABLE!A$1:Q$65536,3,FALSE)</f>
        <v>0</v>
      </c>
      <c r="D29" s="94">
        <f>VLOOKUP(B29,TABLE!$A$1:$IV$65536,9)</f>
        <v>0</v>
      </c>
      <c r="G29" s="93">
        <f t="shared" si="0"/>
        <v>0</v>
      </c>
      <c r="H29" s="92">
        <f t="shared" si="1"/>
        <v>0</v>
      </c>
      <c r="I29" s="91" t="b">
        <f>IF(F29="BOUTEILLE",VLOOKUP(B29,TABLE!$A$1:$IV$65536,12))</f>
        <v>0</v>
      </c>
      <c r="J29" s="91" t="b">
        <f>IF(F29="COFFRET",VLOOKUP(B29,TABLE!$A$1:$IV$65536,13))</f>
        <v>0</v>
      </c>
      <c r="K29" s="91" t="b">
        <f>IF(F29="VERRE",VLOOKUP(B29,TABLE!$A$1:$IV$65536,14))</f>
        <v>0</v>
      </c>
      <c r="L29" s="91" t="b">
        <f t="shared" si="2"/>
        <v>0</v>
      </c>
      <c r="M29" s="91" t="b">
        <f t="shared" si="3"/>
        <v>0</v>
      </c>
      <c r="N29" s="91" t="b">
        <f t="shared" si="4"/>
        <v>0</v>
      </c>
      <c r="Q29" s="123">
        <f t="shared" si="5"/>
        <v>0</v>
      </c>
      <c r="R29" s="134">
        <f t="shared" si="6"/>
        <v>0</v>
      </c>
      <c r="U29" s="89">
        <f t="shared" si="7"/>
        <v>0</v>
      </c>
      <c r="V29" s="89" t="b">
        <f t="shared" si="8"/>
        <v>0</v>
      </c>
      <c r="W29" s="89">
        <f t="shared" si="9"/>
        <v>0</v>
      </c>
      <c r="X29" s="89">
        <f t="shared" si="10"/>
        <v>0</v>
      </c>
      <c r="Y29" s="89">
        <f t="shared" si="11"/>
        <v>0</v>
      </c>
      <c r="Z29" s="89">
        <f t="shared" si="12"/>
        <v>0</v>
      </c>
    </row>
    <row r="30" spans="1:26" x14ac:dyDescent="0.25">
      <c r="C30" s="94">
        <f>+VLOOKUP(B30,TABLE!A$1:Q$65536,3,FALSE)</f>
        <v>0</v>
      </c>
      <c r="D30" s="94">
        <f>VLOOKUP(B30,TABLE!$A$1:$IV$65536,9)</f>
        <v>0</v>
      </c>
      <c r="G30" s="93">
        <f t="shared" si="0"/>
        <v>0</v>
      </c>
      <c r="H30" s="92">
        <f t="shared" si="1"/>
        <v>0</v>
      </c>
      <c r="I30" s="91" t="b">
        <f>IF(F30="BOUTEILLE",VLOOKUP(B30,TABLE!$A$1:$IV$65536,12))</f>
        <v>0</v>
      </c>
      <c r="J30" s="91" t="b">
        <f>IF(F30="COFFRET",VLOOKUP(B30,TABLE!$A$1:$IV$65536,13))</f>
        <v>0</v>
      </c>
      <c r="K30" s="91" t="b">
        <f>IF(F30="VERRE",VLOOKUP(B30,TABLE!$A$1:$IV$65536,14))</f>
        <v>0</v>
      </c>
      <c r="L30" s="91" t="b">
        <f t="shared" si="2"/>
        <v>0</v>
      </c>
      <c r="M30" s="91" t="b">
        <f t="shared" si="3"/>
        <v>0</v>
      </c>
      <c r="N30" s="91" t="b">
        <f t="shared" si="4"/>
        <v>0</v>
      </c>
      <c r="Q30" s="123">
        <f t="shared" si="5"/>
        <v>0</v>
      </c>
      <c r="R30" s="134">
        <f t="shared" si="6"/>
        <v>0</v>
      </c>
    </row>
    <row r="31" spans="1:26" x14ac:dyDescent="0.25">
      <c r="C31" s="94">
        <f>+VLOOKUP(B31,TABLE!A$1:Q$65536,3,FALSE)</f>
        <v>0</v>
      </c>
      <c r="D31" s="94">
        <f>VLOOKUP(B31,TABLE!$A$1:$IV$65536,9)</f>
        <v>0</v>
      </c>
      <c r="G31" s="93">
        <f t="shared" si="0"/>
        <v>0</v>
      </c>
      <c r="H31" s="92">
        <f t="shared" si="1"/>
        <v>0</v>
      </c>
      <c r="I31" s="91" t="b">
        <f>IF(F31="BOUTEILLE",VLOOKUP(B31,TABLE!$A$1:$IV$65536,12))</f>
        <v>0</v>
      </c>
      <c r="J31" s="91" t="b">
        <f>IF(F31="COFFRET",VLOOKUP(B31,TABLE!$A$1:$IV$65536,13))</f>
        <v>0</v>
      </c>
      <c r="K31" s="91" t="b">
        <f>IF(F31="VERRE",VLOOKUP(B31,TABLE!$A$1:$IV$65536,14))</f>
        <v>0</v>
      </c>
      <c r="L31" s="91" t="b">
        <f t="shared" si="2"/>
        <v>0</v>
      </c>
      <c r="M31" s="91" t="b">
        <f t="shared" si="3"/>
        <v>0</v>
      </c>
      <c r="N31" s="91" t="b">
        <f t="shared" si="4"/>
        <v>0</v>
      </c>
      <c r="Q31" s="123">
        <f t="shared" si="5"/>
        <v>0</v>
      </c>
      <c r="R31" s="134">
        <f t="shared" si="6"/>
        <v>0</v>
      </c>
    </row>
    <row r="32" spans="1:26" x14ac:dyDescent="0.25">
      <c r="C32" s="94">
        <f>+VLOOKUP(B32,TABLE!A$1:Q$65536,3,FALSE)</f>
        <v>0</v>
      </c>
      <c r="D32" s="94">
        <f>VLOOKUP(B32,TABLE!$A$1:$IV$65536,9)</f>
        <v>0</v>
      </c>
      <c r="G32" s="93">
        <f t="shared" si="0"/>
        <v>0</v>
      </c>
      <c r="H32" s="92">
        <f t="shared" si="1"/>
        <v>0</v>
      </c>
      <c r="I32" s="91" t="b">
        <f>IF(F32="BOUTEILLE",VLOOKUP(B32,TABLE!$A$1:$IV$65536,12))</f>
        <v>0</v>
      </c>
      <c r="J32" s="91" t="b">
        <f>IF(F32="COFFRET",VLOOKUP(B32,TABLE!$A$1:$IV$65536,13))</f>
        <v>0</v>
      </c>
      <c r="K32" s="91" t="b">
        <f>IF(F32="VERRE",VLOOKUP(B32,TABLE!$A$1:$IV$65536,14))</f>
        <v>0</v>
      </c>
      <c r="L32" s="91" t="b">
        <f t="shared" si="2"/>
        <v>0</v>
      </c>
      <c r="M32" s="91" t="b">
        <f t="shared" si="3"/>
        <v>0</v>
      </c>
      <c r="N32" s="91" t="b">
        <f t="shared" si="4"/>
        <v>0</v>
      </c>
      <c r="Q32" s="123">
        <f t="shared" si="5"/>
        <v>0</v>
      </c>
      <c r="R32" s="134">
        <f t="shared" si="6"/>
        <v>0</v>
      </c>
    </row>
    <row r="33" spans="3:18" x14ac:dyDescent="0.25">
      <c r="C33" s="94">
        <f>+VLOOKUP(B33,TABLE!A$1:Q$65536,3,FALSE)</f>
        <v>0</v>
      </c>
      <c r="D33" s="94">
        <f>VLOOKUP(B33,TABLE!$A$1:$IV$65536,9)</f>
        <v>0</v>
      </c>
      <c r="G33" s="93">
        <f t="shared" si="0"/>
        <v>0</v>
      </c>
      <c r="H33" s="92">
        <f t="shared" si="1"/>
        <v>0</v>
      </c>
      <c r="I33" s="91" t="b">
        <f>IF(F33="BOUTEILLE",VLOOKUP(B33,TABLE!$A$1:$IV$65536,12))</f>
        <v>0</v>
      </c>
      <c r="J33" s="91" t="b">
        <f>IF(F33="COFFRET",VLOOKUP(B33,TABLE!$A$1:$IV$65536,13))</f>
        <v>0</v>
      </c>
      <c r="K33" s="91" t="b">
        <f>IF(F33="VERRE",VLOOKUP(B33,TABLE!$A$1:$IV$65536,14))</f>
        <v>0</v>
      </c>
      <c r="L33" s="91" t="b">
        <f t="shared" si="2"/>
        <v>0</v>
      </c>
      <c r="M33" s="91" t="b">
        <f t="shared" si="3"/>
        <v>0</v>
      </c>
      <c r="N33" s="91" t="b">
        <f t="shared" si="4"/>
        <v>0</v>
      </c>
      <c r="Q33" s="123">
        <f t="shared" si="5"/>
        <v>0</v>
      </c>
      <c r="R33" s="134">
        <f t="shared" si="6"/>
        <v>0</v>
      </c>
    </row>
    <row r="34" spans="3:18" x14ac:dyDescent="0.25">
      <c r="C34" s="94">
        <f>+VLOOKUP(B34,TABLE!A$1:Q$65536,3,FALSE)</f>
        <v>0</v>
      </c>
      <c r="D34" s="94">
        <f>VLOOKUP(B34,TABLE!$A$1:$IV$65536,9)</f>
        <v>0</v>
      </c>
      <c r="G34" s="93">
        <f t="shared" si="0"/>
        <v>0</v>
      </c>
      <c r="H34" s="92">
        <f t="shared" si="1"/>
        <v>0</v>
      </c>
      <c r="I34" s="91" t="b">
        <f>IF(F34="BOUTEILLE",VLOOKUP(B34,TABLE!$A$1:$IV$65536,12))</f>
        <v>0</v>
      </c>
      <c r="J34" s="91" t="b">
        <f>IF(F34="COFFRET",VLOOKUP(B34,TABLE!$A$1:$IV$65536,13))</f>
        <v>0</v>
      </c>
      <c r="K34" s="91" t="b">
        <f>IF(F34="VERRE",VLOOKUP(B34,TABLE!$A$1:$IV$65536,14))</f>
        <v>0</v>
      </c>
      <c r="L34" s="91" t="b">
        <f t="shared" si="2"/>
        <v>0</v>
      </c>
      <c r="M34" s="91" t="b">
        <f t="shared" si="3"/>
        <v>0</v>
      </c>
      <c r="N34" s="91" t="b">
        <f t="shared" si="4"/>
        <v>0</v>
      </c>
      <c r="Q34" s="123">
        <f t="shared" si="5"/>
        <v>0</v>
      </c>
      <c r="R34" s="134">
        <f t="shared" si="6"/>
        <v>0</v>
      </c>
    </row>
    <row r="35" spans="3:18" x14ac:dyDescent="0.25">
      <c r="C35" s="94">
        <f>+VLOOKUP(B35,TABLE!A$1:Q$65536,3,FALSE)</f>
        <v>0</v>
      </c>
      <c r="D35" s="94">
        <f>VLOOKUP(B35,TABLE!$A$1:$IV$65536,9)</f>
        <v>0</v>
      </c>
      <c r="G35" s="93">
        <f t="shared" si="0"/>
        <v>0</v>
      </c>
      <c r="H35" s="92">
        <f t="shared" si="1"/>
        <v>0</v>
      </c>
      <c r="I35" s="91" t="b">
        <f>IF(F35="BOUTEILLE",VLOOKUP(B35,TABLE!$A$1:$IV$65536,12))</f>
        <v>0</v>
      </c>
      <c r="J35" s="91" t="b">
        <f>IF(F35="COFFRET",VLOOKUP(B35,TABLE!$A$1:$IV$65536,13))</f>
        <v>0</v>
      </c>
      <c r="K35" s="91" t="b">
        <f>IF(F35="VERRE",VLOOKUP(B35,TABLE!$A$1:$IV$65536,14))</f>
        <v>0</v>
      </c>
      <c r="L35" s="91" t="b">
        <f t="shared" si="2"/>
        <v>0</v>
      </c>
      <c r="M35" s="91" t="b">
        <f t="shared" si="3"/>
        <v>0</v>
      </c>
      <c r="N35" s="91" t="b">
        <f t="shared" si="4"/>
        <v>0</v>
      </c>
      <c r="Q35" s="123">
        <f t="shared" si="5"/>
        <v>0</v>
      </c>
      <c r="R35" s="134">
        <f t="shared" si="6"/>
        <v>0</v>
      </c>
    </row>
    <row r="36" spans="3:18" x14ac:dyDescent="0.25">
      <c r="C36" s="94">
        <f>+VLOOKUP(B36,TABLE!A$1:Q$65536,3,FALSE)</f>
        <v>0</v>
      </c>
      <c r="D36" s="94">
        <f>VLOOKUP(B36,TABLE!$A$1:$IV$65536,9)</f>
        <v>0</v>
      </c>
      <c r="G36" s="93">
        <f t="shared" si="0"/>
        <v>0</v>
      </c>
      <c r="H36" s="92">
        <f t="shared" si="1"/>
        <v>0</v>
      </c>
      <c r="I36" s="91" t="b">
        <f>IF(F36="BOUTEILLE",VLOOKUP(B36,TABLE!$A$1:$IV$65536,12))</f>
        <v>0</v>
      </c>
      <c r="J36" s="91" t="b">
        <f>IF(F36="COFFRET",VLOOKUP(B36,TABLE!$A$1:$IV$65536,13))</f>
        <v>0</v>
      </c>
      <c r="K36" s="91" t="b">
        <f>IF(F36="VERRE",VLOOKUP(B36,TABLE!$A$1:$IV$65536,14))</f>
        <v>0</v>
      </c>
      <c r="L36" s="91" t="b">
        <f t="shared" si="2"/>
        <v>0</v>
      </c>
      <c r="M36" s="91" t="b">
        <f t="shared" si="3"/>
        <v>0</v>
      </c>
      <c r="N36" s="91" t="b">
        <f t="shared" si="4"/>
        <v>0</v>
      </c>
      <c r="Q36" s="123">
        <f t="shared" si="5"/>
        <v>0</v>
      </c>
      <c r="R36" s="134">
        <f t="shared" si="6"/>
        <v>0</v>
      </c>
    </row>
    <row r="37" spans="3:18" x14ac:dyDescent="0.25">
      <c r="C37" s="94">
        <f>+VLOOKUP(B37,TABLE!A$1:Q$65536,3,FALSE)</f>
        <v>0</v>
      </c>
      <c r="D37" s="94">
        <f>VLOOKUP(B37,TABLE!$A$1:$IV$65536,9)</f>
        <v>0</v>
      </c>
      <c r="G37" s="93">
        <f t="shared" si="0"/>
        <v>0</v>
      </c>
      <c r="H37" s="92">
        <f t="shared" si="1"/>
        <v>0</v>
      </c>
      <c r="I37" s="91" t="b">
        <f>IF(F37="BOUTEILLE",VLOOKUP(B37,TABLE!$A$1:$IV$65536,12))</f>
        <v>0</v>
      </c>
      <c r="J37" s="91" t="b">
        <f>IF(F37="COFFRET",VLOOKUP(B37,TABLE!$A$1:$IV$65536,13))</f>
        <v>0</v>
      </c>
      <c r="K37" s="91" t="b">
        <f>IF(F37="VERRE",VLOOKUP(B37,TABLE!$A$1:$IV$65536,14))</f>
        <v>0</v>
      </c>
      <c r="L37" s="91" t="b">
        <f t="shared" si="2"/>
        <v>0</v>
      </c>
      <c r="M37" s="91" t="b">
        <f t="shared" si="3"/>
        <v>0</v>
      </c>
      <c r="N37" s="91" t="b">
        <f t="shared" si="4"/>
        <v>0</v>
      </c>
      <c r="Q37" s="123">
        <f t="shared" si="5"/>
        <v>0</v>
      </c>
      <c r="R37" s="134">
        <f t="shared" si="6"/>
        <v>0</v>
      </c>
    </row>
    <row r="38" spans="3:18" x14ac:dyDescent="0.25">
      <c r="C38" s="94">
        <f>+VLOOKUP(B38,TABLE!A$1:Q$65536,3,FALSE)</f>
        <v>0</v>
      </c>
      <c r="D38" s="94">
        <f>VLOOKUP(B38,TABLE!$A$1:$IV$65536,9)</f>
        <v>0</v>
      </c>
      <c r="G38" s="93">
        <f t="shared" si="0"/>
        <v>0</v>
      </c>
      <c r="H38" s="92">
        <f t="shared" si="1"/>
        <v>0</v>
      </c>
      <c r="I38" s="91" t="b">
        <f>IF(F38="BOUTEILLE",VLOOKUP(B38,TABLE!$A$1:$IV$65536,12))</f>
        <v>0</v>
      </c>
      <c r="J38" s="91" t="b">
        <f>IF(F38="COFFRET",VLOOKUP(B38,TABLE!$A$1:$IV$65536,13))</f>
        <v>0</v>
      </c>
      <c r="K38" s="91" t="b">
        <f>IF(F38="VERRE",VLOOKUP(B38,TABLE!$A$1:$IV$65536,14))</f>
        <v>0</v>
      </c>
      <c r="L38" s="91" t="b">
        <f t="shared" si="2"/>
        <v>0</v>
      </c>
      <c r="M38" s="91" t="b">
        <f t="shared" si="3"/>
        <v>0</v>
      </c>
      <c r="N38" s="91" t="b">
        <f t="shared" si="4"/>
        <v>0</v>
      </c>
      <c r="Q38" s="123">
        <f t="shared" si="5"/>
        <v>0</v>
      </c>
      <c r="R38" s="134">
        <f t="shared" si="6"/>
        <v>0</v>
      </c>
    </row>
    <row r="39" spans="3:18" x14ac:dyDescent="0.25">
      <c r="C39" s="94">
        <f>+VLOOKUP(B39,TABLE!A$1:Q$65536,3,FALSE)</f>
        <v>0</v>
      </c>
      <c r="D39" s="94">
        <f>VLOOKUP(B39,TABLE!$A$1:$IV$65536,9)</f>
        <v>0</v>
      </c>
      <c r="G39" s="93">
        <f t="shared" si="0"/>
        <v>0</v>
      </c>
      <c r="H39" s="92">
        <f t="shared" si="1"/>
        <v>0</v>
      </c>
      <c r="I39" s="91" t="b">
        <f>IF(F39="BOUTEILLE",VLOOKUP(B39,TABLE!$A$1:$IV$65536,12))</f>
        <v>0</v>
      </c>
      <c r="J39" s="91" t="b">
        <f>IF(F39="COFFRET",VLOOKUP(B39,TABLE!$A$1:$IV$65536,13))</f>
        <v>0</v>
      </c>
      <c r="K39" s="91" t="b">
        <f>IF(F39="VERRE",VLOOKUP(B39,TABLE!$A$1:$IV$65536,14))</f>
        <v>0</v>
      </c>
      <c r="L39" s="91" t="b">
        <f t="shared" si="2"/>
        <v>0</v>
      </c>
      <c r="M39" s="91" t="b">
        <f t="shared" si="3"/>
        <v>0</v>
      </c>
      <c r="N39" s="91" t="b">
        <f t="shared" si="4"/>
        <v>0</v>
      </c>
      <c r="Q39" s="123">
        <f t="shared" si="5"/>
        <v>0</v>
      </c>
      <c r="R39" s="134">
        <f t="shared" si="6"/>
        <v>0</v>
      </c>
    </row>
    <row r="40" spans="3:18" x14ac:dyDescent="0.25">
      <c r="C40" s="94">
        <f>+VLOOKUP(B40,TABLE!A$1:Q$65536,3,FALSE)</f>
        <v>0</v>
      </c>
      <c r="D40" s="94">
        <f>VLOOKUP(B40,TABLE!$A$1:$IV$65536,9)</f>
        <v>0</v>
      </c>
      <c r="G40" s="93">
        <f t="shared" si="0"/>
        <v>0</v>
      </c>
      <c r="H40" s="92">
        <f t="shared" si="1"/>
        <v>0</v>
      </c>
      <c r="I40" s="91" t="b">
        <f>IF(F40="BOUTEILLE",VLOOKUP(B40,TABLE!$A$1:$IV$65536,12))</f>
        <v>0</v>
      </c>
      <c r="J40" s="91" t="b">
        <f>IF(F40="COFFRET",VLOOKUP(B40,TABLE!$A$1:$IV$65536,13))</f>
        <v>0</v>
      </c>
      <c r="K40" s="91" t="b">
        <f>IF(F40="VERRE",VLOOKUP(B40,TABLE!$A$1:$IV$65536,14))</f>
        <v>0</v>
      </c>
      <c r="L40" s="91" t="b">
        <f t="shared" si="2"/>
        <v>0</v>
      </c>
      <c r="M40" s="91" t="b">
        <f t="shared" si="3"/>
        <v>0</v>
      </c>
      <c r="N40" s="91" t="b">
        <f t="shared" si="4"/>
        <v>0</v>
      </c>
      <c r="Q40" s="123">
        <f t="shared" si="5"/>
        <v>0</v>
      </c>
      <c r="R40" s="134">
        <f t="shared" si="6"/>
        <v>0</v>
      </c>
    </row>
    <row r="41" spans="3:18" x14ac:dyDescent="0.25">
      <c r="C41" s="94">
        <f>+VLOOKUP(B41,TABLE!A$1:Q$65536,3,FALSE)</f>
        <v>0</v>
      </c>
      <c r="D41" s="94">
        <f>VLOOKUP(B41,TABLE!$A$1:$IV$65536,9)</f>
        <v>0</v>
      </c>
      <c r="G41" s="93">
        <f t="shared" si="0"/>
        <v>0</v>
      </c>
      <c r="H41" s="92">
        <f t="shared" si="1"/>
        <v>0</v>
      </c>
      <c r="I41" s="91" t="b">
        <f>IF(F41="BOUTEILLE",VLOOKUP(B41,TABLE!$A$1:$IV$65536,12))</f>
        <v>0</v>
      </c>
      <c r="J41" s="91" t="b">
        <f>IF(F41="COFFRET",VLOOKUP(B41,TABLE!$A$1:$IV$65536,13))</f>
        <v>0</v>
      </c>
      <c r="K41" s="91" t="b">
        <f>IF(F41="VERRE",VLOOKUP(B41,TABLE!$A$1:$IV$65536,14))</f>
        <v>0</v>
      </c>
      <c r="L41" s="91" t="b">
        <f t="shared" si="2"/>
        <v>0</v>
      </c>
      <c r="M41" s="91" t="b">
        <f t="shared" si="3"/>
        <v>0</v>
      </c>
      <c r="N41" s="91" t="b">
        <f t="shared" si="4"/>
        <v>0</v>
      </c>
      <c r="Q41" s="123">
        <f t="shared" si="5"/>
        <v>0</v>
      </c>
      <c r="R41" s="134">
        <f t="shared" si="6"/>
        <v>0</v>
      </c>
    </row>
    <row r="42" spans="3:18" x14ac:dyDescent="0.25">
      <c r="C42" s="94">
        <f>+VLOOKUP(B42,TABLE!A$1:Q$65536,3,FALSE)</f>
        <v>0</v>
      </c>
      <c r="D42" s="94">
        <f>VLOOKUP(B42,TABLE!$A$1:$IV$65536,9)</f>
        <v>0</v>
      </c>
      <c r="G42" s="93">
        <f t="shared" si="0"/>
        <v>0</v>
      </c>
      <c r="H42" s="92">
        <f t="shared" si="1"/>
        <v>0</v>
      </c>
      <c r="I42" s="91" t="b">
        <f>IF(F42="BOUTEILLE",VLOOKUP(B42,TABLE!$A$1:$IV$65536,12))</f>
        <v>0</v>
      </c>
      <c r="J42" s="91" t="b">
        <f>IF(F42="COFFRET",VLOOKUP(B42,TABLE!$A$1:$IV$65536,13))</f>
        <v>0</v>
      </c>
      <c r="K42" s="91" t="b">
        <f>IF(F42="VERRE",VLOOKUP(B42,TABLE!$A$1:$IV$65536,14))</f>
        <v>0</v>
      </c>
      <c r="L42" s="91" t="b">
        <f t="shared" si="2"/>
        <v>0</v>
      </c>
      <c r="M42" s="91" t="b">
        <f t="shared" si="3"/>
        <v>0</v>
      </c>
      <c r="N42" s="91" t="b">
        <f t="shared" si="4"/>
        <v>0</v>
      </c>
      <c r="Q42" s="123">
        <f t="shared" si="5"/>
        <v>0</v>
      </c>
      <c r="R42" s="134">
        <f t="shared" si="6"/>
        <v>0</v>
      </c>
    </row>
    <row r="43" spans="3:18" x14ac:dyDescent="0.25">
      <c r="C43" s="94">
        <f>+VLOOKUP(B43,TABLE!A$1:Q$65536,3,FALSE)</f>
        <v>0</v>
      </c>
      <c r="D43" s="94">
        <f>VLOOKUP(B43,TABLE!$A$1:$IV$65536,9)</f>
        <v>0</v>
      </c>
      <c r="G43" s="93">
        <f t="shared" si="0"/>
        <v>0</v>
      </c>
      <c r="H43" s="92">
        <f t="shared" si="1"/>
        <v>0</v>
      </c>
      <c r="I43" s="91" t="b">
        <f>IF(F43="BOUTEILLE",VLOOKUP(B43,TABLE!$A$1:$IV$65536,12))</f>
        <v>0</v>
      </c>
      <c r="J43" s="91" t="b">
        <f>IF(F43="COFFRET",VLOOKUP(B43,TABLE!$A$1:$IV$65536,13))</f>
        <v>0</v>
      </c>
      <c r="K43" s="91" t="b">
        <f>IF(F43="VERRE",VLOOKUP(B43,TABLE!$A$1:$IV$65536,14))</f>
        <v>0</v>
      </c>
      <c r="L43" s="91" t="b">
        <f t="shared" si="2"/>
        <v>0</v>
      </c>
      <c r="M43" s="91" t="b">
        <f t="shared" si="3"/>
        <v>0</v>
      </c>
      <c r="N43" s="91" t="b">
        <f t="shared" si="4"/>
        <v>0</v>
      </c>
      <c r="Q43" s="123">
        <f t="shared" si="5"/>
        <v>0</v>
      </c>
      <c r="R43" s="134">
        <f t="shared" si="6"/>
        <v>0</v>
      </c>
    </row>
    <row r="44" spans="3:18" x14ac:dyDescent="0.25">
      <c r="C44" s="94">
        <f>+VLOOKUP(B44,TABLE!A$1:Q$65536,3,FALSE)</f>
        <v>0</v>
      </c>
      <c r="D44" s="94">
        <f>VLOOKUP(B44,TABLE!$A$1:$IV$65536,9)</f>
        <v>0</v>
      </c>
      <c r="G44" s="93">
        <f t="shared" si="0"/>
        <v>0</v>
      </c>
      <c r="H44" s="92">
        <f t="shared" si="1"/>
        <v>0</v>
      </c>
      <c r="I44" s="91" t="b">
        <f>IF(F44="BOUTEILLE",VLOOKUP(B44,TABLE!$A$1:$IV$65536,12))</f>
        <v>0</v>
      </c>
      <c r="J44" s="91" t="b">
        <f>IF(F44="COFFRET",VLOOKUP(B44,TABLE!$A$1:$IV$65536,13))</f>
        <v>0</v>
      </c>
      <c r="K44" s="91" t="b">
        <f>IF(F44="VERRE",VLOOKUP(B44,TABLE!$A$1:$IV$65536,14))</f>
        <v>0</v>
      </c>
      <c r="L44" s="91" t="b">
        <f t="shared" si="2"/>
        <v>0</v>
      </c>
      <c r="M44" s="91" t="b">
        <f t="shared" si="3"/>
        <v>0</v>
      </c>
      <c r="N44" s="91" t="b">
        <f t="shared" si="4"/>
        <v>0</v>
      </c>
      <c r="Q44" s="123">
        <f t="shared" si="5"/>
        <v>0</v>
      </c>
      <c r="R44" s="134">
        <f t="shared" si="6"/>
        <v>0</v>
      </c>
    </row>
    <row r="45" spans="3:18" x14ac:dyDescent="0.25">
      <c r="C45" s="94">
        <f>+VLOOKUP(B45,TABLE!A$1:Q$65536,3,FALSE)</f>
        <v>0</v>
      </c>
      <c r="D45" s="94">
        <f>VLOOKUP(B45,TABLE!$A$1:$IV$65536,9)</f>
        <v>0</v>
      </c>
      <c r="G45" s="93">
        <f t="shared" si="0"/>
        <v>0</v>
      </c>
      <c r="H45" s="92">
        <f t="shared" si="1"/>
        <v>0</v>
      </c>
      <c r="I45" s="91" t="b">
        <f>IF(F45="BOUTEILLE",VLOOKUP(B45,TABLE!$A$1:$IV$65536,12))</f>
        <v>0</v>
      </c>
      <c r="J45" s="91" t="b">
        <f>IF(F45="COFFRET",VLOOKUP(B45,TABLE!$A$1:$IV$65536,13))</f>
        <v>0</v>
      </c>
      <c r="K45" s="91" t="b">
        <f>IF(F45="VERRE",VLOOKUP(B45,TABLE!$A$1:$IV$65536,14))</f>
        <v>0</v>
      </c>
      <c r="L45" s="91" t="b">
        <f t="shared" si="2"/>
        <v>0</v>
      </c>
      <c r="M45" s="91" t="b">
        <f t="shared" si="3"/>
        <v>0</v>
      </c>
      <c r="N45" s="91" t="b">
        <f t="shared" si="4"/>
        <v>0</v>
      </c>
      <c r="Q45" s="123">
        <f t="shared" si="5"/>
        <v>0</v>
      </c>
      <c r="R45" s="134">
        <f t="shared" si="6"/>
        <v>0</v>
      </c>
    </row>
    <row r="46" spans="3:18" x14ac:dyDescent="0.25">
      <c r="C46" s="94">
        <f>+VLOOKUP(B46,TABLE!A$1:Q$65536,3,FALSE)</f>
        <v>0</v>
      </c>
      <c r="D46" s="94">
        <f>VLOOKUP(B46,TABLE!$A$1:$IV$65536,9)</f>
        <v>0</v>
      </c>
      <c r="G46" s="93">
        <f t="shared" si="0"/>
        <v>0</v>
      </c>
      <c r="H46" s="92">
        <f t="shared" si="1"/>
        <v>0</v>
      </c>
      <c r="I46" s="91" t="b">
        <f>IF(F46="BOUTEILLE",VLOOKUP(B46,TABLE!$A$1:$IV$65536,12))</f>
        <v>0</v>
      </c>
      <c r="J46" s="91" t="b">
        <f>IF(F46="COFFRET",VLOOKUP(B46,TABLE!$A$1:$IV$65536,13))</f>
        <v>0</v>
      </c>
      <c r="K46" s="91" t="b">
        <f>IF(F46="VERRE",VLOOKUP(B46,TABLE!$A$1:$IV$65536,14))</f>
        <v>0</v>
      </c>
      <c r="L46" s="91" t="b">
        <f t="shared" si="2"/>
        <v>0</v>
      </c>
      <c r="M46" s="91" t="b">
        <f t="shared" si="3"/>
        <v>0</v>
      </c>
      <c r="N46" s="91" t="b">
        <f t="shared" si="4"/>
        <v>0</v>
      </c>
      <c r="Q46" s="123">
        <f t="shared" si="5"/>
        <v>0</v>
      </c>
      <c r="R46" s="134">
        <f t="shared" si="6"/>
        <v>0</v>
      </c>
    </row>
    <row r="47" spans="3:18" x14ac:dyDescent="0.25">
      <c r="C47" s="94">
        <f>+VLOOKUP(B47,TABLE!A$1:Q$65536,3,FALSE)</f>
        <v>0</v>
      </c>
      <c r="D47" s="94">
        <f>VLOOKUP(B47,TABLE!$A$1:$IV$65536,9)</f>
        <v>0</v>
      </c>
      <c r="G47" s="93">
        <f t="shared" si="0"/>
        <v>0</v>
      </c>
      <c r="H47" s="92">
        <f t="shared" si="1"/>
        <v>0</v>
      </c>
      <c r="I47" s="91" t="b">
        <f>IF(F47="BOUTEILLE",VLOOKUP(B47,TABLE!$A$1:$IV$65536,12))</f>
        <v>0</v>
      </c>
      <c r="J47" s="91" t="b">
        <f>IF(F47="COFFRET",VLOOKUP(B47,TABLE!$A$1:$IV$65536,13))</f>
        <v>0</v>
      </c>
      <c r="K47" s="91" t="b">
        <f>IF(F47="VERRE",VLOOKUP(B47,TABLE!$A$1:$IV$65536,14))</f>
        <v>0</v>
      </c>
      <c r="L47" s="91" t="b">
        <f t="shared" si="2"/>
        <v>0</v>
      </c>
      <c r="M47" s="91" t="b">
        <f t="shared" si="3"/>
        <v>0</v>
      </c>
      <c r="N47" s="91" t="b">
        <f t="shared" si="4"/>
        <v>0</v>
      </c>
      <c r="Q47" s="123">
        <f t="shared" si="5"/>
        <v>0</v>
      </c>
      <c r="R47" s="134">
        <f t="shared" si="6"/>
        <v>0</v>
      </c>
    </row>
    <row r="48" spans="3:18" x14ac:dyDescent="0.25">
      <c r="C48" s="94">
        <f>+VLOOKUP(B48,TABLE!A$1:Q$65536,3,FALSE)</f>
        <v>0</v>
      </c>
      <c r="D48" s="94">
        <f>VLOOKUP(B48,TABLE!$A$1:$IV$65536,9)</f>
        <v>0</v>
      </c>
      <c r="G48" s="93">
        <f t="shared" si="0"/>
        <v>0</v>
      </c>
      <c r="H48" s="92">
        <f t="shared" si="1"/>
        <v>0</v>
      </c>
      <c r="I48" s="91" t="b">
        <f>IF(F48="BOUTEILLE",VLOOKUP(B48,TABLE!$A$1:$IV$65536,12))</f>
        <v>0</v>
      </c>
      <c r="J48" s="91" t="b">
        <f>IF(F48="COFFRET",VLOOKUP(B48,TABLE!$A$1:$IV$65536,13))</f>
        <v>0</v>
      </c>
      <c r="K48" s="91" t="b">
        <f>IF(F48="VERRE",VLOOKUP(B48,TABLE!$A$1:$IV$65536,14))</f>
        <v>0</v>
      </c>
      <c r="L48" s="91" t="b">
        <f t="shared" si="2"/>
        <v>0</v>
      </c>
      <c r="M48" s="91" t="b">
        <f t="shared" si="3"/>
        <v>0</v>
      </c>
      <c r="N48" s="91" t="b">
        <f t="shared" si="4"/>
        <v>0</v>
      </c>
      <c r="Q48" s="123">
        <f t="shared" si="5"/>
        <v>0</v>
      </c>
      <c r="R48" s="134">
        <f t="shared" si="6"/>
        <v>0</v>
      </c>
    </row>
    <row r="49" spans="3:18" x14ac:dyDescent="0.25">
      <c r="C49" s="94">
        <f>+VLOOKUP(B49,TABLE!A$1:Q$65536,3,FALSE)</f>
        <v>0</v>
      </c>
      <c r="D49" s="94">
        <f>VLOOKUP(B49,TABLE!$A$1:$IV$65536,9)</f>
        <v>0</v>
      </c>
      <c r="G49" s="93">
        <f t="shared" si="0"/>
        <v>0</v>
      </c>
      <c r="H49" s="92">
        <f t="shared" si="1"/>
        <v>0</v>
      </c>
      <c r="I49" s="91" t="b">
        <f>IF(F49="BOUTEILLE",VLOOKUP(B49,TABLE!$A$1:$IV$65536,12))</f>
        <v>0</v>
      </c>
      <c r="J49" s="91" t="b">
        <f>IF(F49="COFFRET",VLOOKUP(B49,TABLE!$A$1:$IV$65536,13))</f>
        <v>0</v>
      </c>
      <c r="K49" s="91" t="b">
        <f>IF(F49="VERRE",VLOOKUP(B49,TABLE!$A$1:$IV$65536,14))</f>
        <v>0</v>
      </c>
      <c r="L49" s="91" t="b">
        <f t="shared" si="2"/>
        <v>0</v>
      </c>
      <c r="M49" s="91" t="b">
        <f t="shared" si="3"/>
        <v>0</v>
      </c>
      <c r="N49" s="91" t="b">
        <f t="shared" si="4"/>
        <v>0</v>
      </c>
      <c r="Q49" s="123">
        <f t="shared" si="5"/>
        <v>0</v>
      </c>
      <c r="R49" s="134">
        <f t="shared" si="6"/>
        <v>0</v>
      </c>
    </row>
    <row r="50" spans="3:18" x14ac:dyDescent="0.25">
      <c r="C50" s="94">
        <f>+VLOOKUP(B50,TABLE!A$1:Q$65536,3,FALSE)</f>
        <v>0</v>
      </c>
      <c r="D50" s="94">
        <f>VLOOKUP(B50,TABLE!$A$1:$IV$65536,9)</f>
        <v>0</v>
      </c>
      <c r="G50" s="93">
        <f t="shared" si="0"/>
        <v>0</v>
      </c>
      <c r="H50" s="92">
        <f t="shared" si="1"/>
        <v>0</v>
      </c>
      <c r="I50" s="91" t="b">
        <f>IF(F50="BOUTEILLE",VLOOKUP(B50,TABLE!$A$1:$IV$65536,12))</f>
        <v>0</v>
      </c>
      <c r="J50" s="91" t="b">
        <f>IF(F50="COFFRET",VLOOKUP(B50,TABLE!$A$1:$IV$65536,13))</f>
        <v>0</v>
      </c>
      <c r="K50" s="91" t="b">
        <f>IF(F50="VERRE",VLOOKUP(B50,TABLE!$A$1:$IV$65536,14))</f>
        <v>0</v>
      </c>
      <c r="L50" s="91" t="b">
        <f t="shared" si="2"/>
        <v>0</v>
      </c>
      <c r="M50" s="91" t="b">
        <f t="shared" si="3"/>
        <v>0</v>
      </c>
      <c r="N50" s="91" t="b">
        <f t="shared" si="4"/>
        <v>0</v>
      </c>
      <c r="Q50" s="123">
        <f t="shared" si="5"/>
        <v>0</v>
      </c>
      <c r="R50" s="134">
        <f t="shared" si="6"/>
        <v>0</v>
      </c>
    </row>
    <row r="51" spans="3:18" x14ac:dyDescent="0.25">
      <c r="C51" s="94">
        <f>+VLOOKUP(B51,TABLE!A$1:Q$65536,3,FALSE)</f>
        <v>0</v>
      </c>
      <c r="D51" s="94">
        <f>VLOOKUP(B51,TABLE!$A$1:$IV$65536,9)</f>
        <v>0</v>
      </c>
      <c r="G51" s="93">
        <f t="shared" si="0"/>
        <v>0</v>
      </c>
      <c r="H51" s="92">
        <f t="shared" si="1"/>
        <v>0</v>
      </c>
      <c r="I51" s="91" t="b">
        <f>IF(F51="BOUTEILLE",VLOOKUP(B51,TABLE!$A$1:$IV$65536,12))</f>
        <v>0</v>
      </c>
      <c r="J51" s="91" t="b">
        <f>IF(F51="COFFRET",VLOOKUP(B51,TABLE!$A$1:$IV$65536,13))</f>
        <v>0</v>
      </c>
      <c r="K51" s="91" t="b">
        <f>IF(F51="VERRE",VLOOKUP(B51,TABLE!$A$1:$IV$65536,14))</f>
        <v>0</v>
      </c>
      <c r="L51" s="91" t="b">
        <f t="shared" si="2"/>
        <v>0</v>
      </c>
      <c r="M51" s="91" t="b">
        <f t="shared" si="3"/>
        <v>0</v>
      </c>
      <c r="N51" s="91" t="b">
        <f t="shared" si="4"/>
        <v>0</v>
      </c>
      <c r="Q51" s="123">
        <f t="shared" si="5"/>
        <v>0</v>
      </c>
      <c r="R51" s="134">
        <f t="shared" si="6"/>
        <v>0</v>
      </c>
    </row>
    <row r="52" spans="3:18" x14ac:dyDescent="0.25">
      <c r="C52" s="94">
        <f>+VLOOKUP(B52,TABLE!A$1:Q$65536,3,FALSE)</f>
        <v>0</v>
      </c>
      <c r="D52" s="94">
        <f>VLOOKUP(B52,TABLE!$A$1:$IV$65536,9)</f>
        <v>0</v>
      </c>
      <c r="G52" s="93">
        <f t="shared" si="0"/>
        <v>0</v>
      </c>
      <c r="H52" s="92">
        <f t="shared" si="1"/>
        <v>0</v>
      </c>
      <c r="I52" s="91" t="b">
        <f>IF(F52="BOUTEILLE",VLOOKUP(B52,TABLE!$A$1:$IV$65536,12))</f>
        <v>0</v>
      </c>
      <c r="J52" s="91" t="b">
        <f>IF(F52="COFFRET",VLOOKUP(B52,TABLE!$A$1:$IV$65536,13))</f>
        <v>0</v>
      </c>
      <c r="K52" s="91" t="b">
        <f>IF(F52="VERRE",VLOOKUP(B52,TABLE!$A$1:$IV$65536,14))</f>
        <v>0</v>
      </c>
      <c r="L52" s="91" t="b">
        <f t="shared" si="2"/>
        <v>0</v>
      </c>
      <c r="M52" s="91" t="b">
        <f t="shared" si="3"/>
        <v>0</v>
      </c>
      <c r="N52" s="91" t="b">
        <f t="shared" si="4"/>
        <v>0</v>
      </c>
      <c r="Q52" s="123">
        <f t="shared" si="5"/>
        <v>0</v>
      </c>
      <c r="R52" s="134">
        <f t="shared" si="6"/>
        <v>0</v>
      </c>
    </row>
    <row r="53" spans="3:18" x14ac:dyDescent="0.25">
      <c r="C53" s="94">
        <f>+VLOOKUP(B53,TABLE!A$1:Q$65536,3,FALSE)</f>
        <v>0</v>
      </c>
      <c r="D53" s="94">
        <f>VLOOKUP(B53,TABLE!$A$1:$IV$65536,9)</f>
        <v>0</v>
      </c>
      <c r="G53" s="93">
        <f t="shared" si="0"/>
        <v>0</v>
      </c>
      <c r="H53" s="92">
        <f t="shared" si="1"/>
        <v>0</v>
      </c>
      <c r="I53" s="91" t="b">
        <f>IF(F53="BOUTEILLE",VLOOKUP(B53,TABLE!$A$1:$IV$65536,12))</f>
        <v>0</v>
      </c>
      <c r="J53" s="91" t="b">
        <f>IF(F53="COFFRET",VLOOKUP(B53,TABLE!$A$1:$IV$65536,13))</f>
        <v>0</v>
      </c>
      <c r="K53" s="91" t="b">
        <f>IF(F53="VERRE",VLOOKUP(B53,TABLE!$A$1:$IV$65536,14))</f>
        <v>0</v>
      </c>
      <c r="L53" s="91" t="b">
        <f t="shared" si="2"/>
        <v>0</v>
      </c>
      <c r="M53" s="91" t="b">
        <f t="shared" si="3"/>
        <v>0</v>
      </c>
      <c r="N53" s="91" t="b">
        <f t="shared" si="4"/>
        <v>0</v>
      </c>
      <c r="Q53" s="123">
        <f t="shared" si="5"/>
        <v>0</v>
      </c>
      <c r="R53" s="134">
        <f t="shared" si="6"/>
        <v>0</v>
      </c>
    </row>
    <row r="54" spans="3:18" x14ac:dyDescent="0.25">
      <c r="C54" s="94">
        <f>+VLOOKUP(B54,TABLE!A$1:Q$65536,3,FALSE)</f>
        <v>0</v>
      </c>
      <c r="D54" s="94">
        <f>VLOOKUP(B54,TABLE!$A$1:$IV$65536,9)</f>
        <v>0</v>
      </c>
      <c r="G54" s="93">
        <f t="shared" si="0"/>
        <v>0</v>
      </c>
      <c r="H54" s="92">
        <f t="shared" si="1"/>
        <v>0</v>
      </c>
      <c r="I54" s="91" t="b">
        <f>IF(F54="BOUTEILLE",VLOOKUP(B54,TABLE!$A$1:$IV$65536,12))</f>
        <v>0</v>
      </c>
      <c r="J54" s="91" t="b">
        <f>IF(F54="COFFRET",VLOOKUP(B54,TABLE!$A$1:$IV$65536,13))</f>
        <v>0</v>
      </c>
      <c r="K54" s="91" t="b">
        <f>IF(F54="VERRE",VLOOKUP(B54,TABLE!$A$1:$IV$65536,14))</f>
        <v>0</v>
      </c>
      <c r="L54" s="91" t="b">
        <f t="shared" si="2"/>
        <v>0</v>
      </c>
      <c r="M54" s="91" t="b">
        <f t="shared" si="3"/>
        <v>0</v>
      </c>
      <c r="N54" s="91" t="b">
        <f t="shared" si="4"/>
        <v>0</v>
      </c>
      <c r="Q54" s="123">
        <f t="shared" si="5"/>
        <v>0</v>
      </c>
      <c r="R54" s="134">
        <f t="shared" si="6"/>
        <v>0</v>
      </c>
    </row>
    <row r="55" spans="3:18" x14ac:dyDescent="0.25">
      <c r="C55" s="94">
        <f>+VLOOKUP(B55,TABLE!A$1:Q$65536,3,FALSE)</f>
        <v>0</v>
      </c>
      <c r="D55" s="94">
        <f>VLOOKUP(B55,TABLE!$A$1:$IV$65536,9)</f>
        <v>0</v>
      </c>
      <c r="G55" s="93">
        <f t="shared" si="0"/>
        <v>0</v>
      </c>
      <c r="H55" s="92">
        <f t="shared" si="1"/>
        <v>0</v>
      </c>
      <c r="I55" s="91" t="b">
        <f>IF(F55="BOUTEILLE",VLOOKUP(B55,TABLE!$A$1:$IV$65536,12))</f>
        <v>0</v>
      </c>
      <c r="J55" s="91" t="b">
        <f>IF(F55="COFFRET",VLOOKUP(B55,TABLE!$A$1:$IV$65536,13))</f>
        <v>0</v>
      </c>
      <c r="K55" s="91" t="b">
        <f>IF(F55="VERRE",VLOOKUP(B55,TABLE!$A$1:$IV$65536,14))</f>
        <v>0</v>
      </c>
      <c r="L55" s="91" t="b">
        <f t="shared" si="2"/>
        <v>0</v>
      </c>
      <c r="M55" s="91" t="b">
        <f t="shared" si="3"/>
        <v>0</v>
      </c>
      <c r="N55" s="91" t="b">
        <f t="shared" si="4"/>
        <v>0</v>
      </c>
      <c r="Q55" s="123">
        <f t="shared" si="5"/>
        <v>0</v>
      </c>
      <c r="R55" s="134">
        <f t="shared" si="6"/>
        <v>0</v>
      </c>
    </row>
    <row r="56" spans="3:18" x14ac:dyDescent="0.25">
      <c r="C56" s="94">
        <f>+VLOOKUP(B56,TABLE!A$1:Q$65536,3,FALSE)</f>
        <v>0</v>
      </c>
      <c r="D56" s="94">
        <f>VLOOKUP(B56,TABLE!$A$1:$IV$65536,9)</f>
        <v>0</v>
      </c>
      <c r="G56" s="93">
        <f t="shared" si="0"/>
        <v>0</v>
      </c>
      <c r="H56" s="92">
        <f t="shared" si="1"/>
        <v>0</v>
      </c>
      <c r="I56" s="91" t="b">
        <f>IF(F56="BOUTEILLE",VLOOKUP(B56,TABLE!$A$1:$IV$65536,12))</f>
        <v>0</v>
      </c>
      <c r="J56" s="91" t="b">
        <f>IF(F56="COFFRET",VLOOKUP(B56,TABLE!$A$1:$IV$65536,13))</f>
        <v>0</v>
      </c>
      <c r="K56" s="91" t="b">
        <f>IF(F56="VERRE",VLOOKUP(B56,TABLE!$A$1:$IV$65536,14))</f>
        <v>0</v>
      </c>
      <c r="L56" s="91" t="b">
        <f t="shared" si="2"/>
        <v>0</v>
      </c>
      <c r="M56" s="91" t="b">
        <f t="shared" si="3"/>
        <v>0</v>
      </c>
      <c r="N56" s="91" t="b">
        <f t="shared" si="4"/>
        <v>0</v>
      </c>
      <c r="Q56" s="123">
        <f t="shared" si="5"/>
        <v>0</v>
      </c>
      <c r="R56" s="134">
        <f t="shared" si="6"/>
        <v>0</v>
      </c>
    </row>
    <row r="57" spans="3:18" x14ac:dyDescent="0.25">
      <c r="C57" s="94">
        <f>+VLOOKUP(B57,TABLE!A$1:Q$65536,3,FALSE)</f>
        <v>0</v>
      </c>
      <c r="D57" s="94">
        <f>VLOOKUP(B57,TABLE!$A$1:$IV$65536,9)</f>
        <v>0</v>
      </c>
      <c r="G57" s="93">
        <f t="shared" si="0"/>
        <v>0</v>
      </c>
      <c r="H57" s="92">
        <f t="shared" si="1"/>
        <v>0</v>
      </c>
      <c r="I57" s="91" t="b">
        <f>IF(F57="BOUTEILLE",VLOOKUP(B57,TABLE!$A$1:$IV$65536,12))</f>
        <v>0</v>
      </c>
      <c r="J57" s="91" t="b">
        <f>IF(F57="COFFRET",VLOOKUP(B57,TABLE!$A$1:$IV$65536,13))</f>
        <v>0</v>
      </c>
      <c r="K57" s="91" t="b">
        <f>IF(F57="VERRE",VLOOKUP(B57,TABLE!$A$1:$IV$65536,14))</f>
        <v>0</v>
      </c>
      <c r="L57" s="91" t="b">
        <f t="shared" si="2"/>
        <v>0</v>
      </c>
      <c r="M57" s="91" t="b">
        <f t="shared" si="3"/>
        <v>0</v>
      </c>
      <c r="N57" s="91" t="b">
        <f t="shared" si="4"/>
        <v>0</v>
      </c>
      <c r="Q57" s="123">
        <f t="shared" si="5"/>
        <v>0</v>
      </c>
      <c r="R57" s="134">
        <f t="shared" si="6"/>
        <v>0</v>
      </c>
    </row>
    <row r="58" spans="3:18" x14ac:dyDescent="0.25">
      <c r="C58" s="94">
        <f>+VLOOKUP(B58,TABLE!A$1:Q$65536,3,FALSE)</f>
        <v>0</v>
      </c>
      <c r="D58" s="94">
        <f>VLOOKUP(B58,TABLE!$A$1:$IV$65536,9)</f>
        <v>0</v>
      </c>
      <c r="G58" s="93">
        <f t="shared" si="0"/>
        <v>0</v>
      </c>
      <c r="H58" s="92">
        <f t="shared" si="1"/>
        <v>0</v>
      </c>
      <c r="I58" s="91" t="b">
        <f>IF(F58="BOUTEILLE",VLOOKUP(B58,TABLE!$A$1:$IV$65536,12))</f>
        <v>0</v>
      </c>
      <c r="J58" s="91" t="b">
        <f>IF(F58="COFFRET",VLOOKUP(B58,TABLE!$A$1:$IV$65536,13))</f>
        <v>0</v>
      </c>
      <c r="K58" s="91" t="b">
        <f>IF(F58="VERRE",VLOOKUP(B58,TABLE!$A$1:$IV$65536,14))</f>
        <v>0</v>
      </c>
      <c r="L58" s="91" t="b">
        <f t="shared" si="2"/>
        <v>0</v>
      </c>
      <c r="M58" s="91" t="b">
        <f t="shared" si="3"/>
        <v>0</v>
      </c>
      <c r="N58" s="91" t="b">
        <f t="shared" si="4"/>
        <v>0</v>
      </c>
      <c r="Q58" s="123">
        <f t="shared" si="5"/>
        <v>0</v>
      </c>
      <c r="R58" s="134">
        <f t="shared" si="6"/>
        <v>0</v>
      </c>
    </row>
    <row r="59" spans="3:18" x14ac:dyDescent="0.25">
      <c r="C59" s="94">
        <f>+VLOOKUP(B59,TABLE!A$1:Q$65536,3,FALSE)</f>
        <v>0</v>
      </c>
      <c r="D59" s="94">
        <f>VLOOKUP(B59,TABLE!$A$1:$IV$65536,9)</f>
        <v>0</v>
      </c>
      <c r="G59" s="93">
        <f t="shared" si="0"/>
        <v>0</v>
      </c>
      <c r="H59" s="92">
        <f t="shared" si="1"/>
        <v>0</v>
      </c>
      <c r="I59" s="91" t="b">
        <f>IF(F59="BOUTEILLE",VLOOKUP(B59,TABLE!$A$1:$IV$65536,12))</f>
        <v>0</v>
      </c>
      <c r="J59" s="91" t="b">
        <f>IF(F59="COFFRET",VLOOKUP(B59,TABLE!$A$1:$IV$65536,13))</f>
        <v>0</v>
      </c>
      <c r="K59" s="91" t="b">
        <f>IF(F59="VERRE",VLOOKUP(B59,TABLE!$A$1:$IV$65536,14))</f>
        <v>0</v>
      </c>
      <c r="L59" s="91" t="b">
        <f t="shared" si="2"/>
        <v>0</v>
      </c>
      <c r="M59" s="91" t="b">
        <f t="shared" si="3"/>
        <v>0</v>
      </c>
      <c r="N59" s="91" t="b">
        <f t="shared" si="4"/>
        <v>0</v>
      </c>
      <c r="Q59" s="123">
        <f t="shared" si="5"/>
        <v>0</v>
      </c>
      <c r="R59" s="134">
        <f t="shared" si="6"/>
        <v>0</v>
      </c>
    </row>
    <row r="60" spans="3:18" x14ac:dyDescent="0.25">
      <c r="C60" s="94">
        <f>+VLOOKUP(B60,TABLE!A$1:Q$65536,3,FALSE)</f>
        <v>0</v>
      </c>
      <c r="D60" s="94">
        <f>VLOOKUP(B60,TABLE!$A$1:$IV$65536,9)</f>
        <v>0</v>
      </c>
      <c r="G60" s="93">
        <f t="shared" si="0"/>
        <v>0</v>
      </c>
      <c r="H60" s="92">
        <f t="shared" si="1"/>
        <v>0</v>
      </c>
      <c r="I60" s="91" t="b">
        <f>IF(F60="BOUTEILLE",VLOOKUP(B60,TABLE!$A$1:$IV$65536,12))</f>
        <v>0</v>
      </c>
      <c r="J60" s="91" t="b">
        <f>IF(F60="COFFRET",VLOOKUP(B60,TABLE!$A$1:$IV$65536,13))</f>
        <v>0</v>
      </c>
      <c r="K60" s="91" t="b">
        <f>IF(F60="VERRE",VLOOKUP(B60,TABLE!$A$1:$IV$65536,14))</f>
        <v>0</v>
      </c>
      <c r="L60" s="91" t="b">
        <f t="shared" si="2"/>
        <v>0</v>
      </c>
      <c r="M60" s="91" t="b">
        <f t="shared" si="3"/>
        <v>0</v>
      </c>
      <c r="N60" s="91" t="b">
        <f t="shared" si="4"/>
        <v>0</v>
      </c>
      <c r="Q60" s="123">
        <f t="shared" si="5"/>
        <v>0</v>
      </c>
      <c r="R60" s="134">
        <f t="shared" si="6"/>
        <v>0</v>
      </c>
    </row>
    <row r="61" spans="3:18" x14ac:dyDescent="0.25">
      <c r="C61" s="94">
        <f>+VLOOKUP(B61,TABLE!A$1:Q$65536,3,FALSE)</f>
        <v>0</v>
      </c>
      <c r="D61" s="94">
        <f>VLOOKUP(B61,TABLE!$A$1:$IV$65536,9)</f>
        <v>0</v>
      </c>
      <c r="G61" s="93">
        <f t="shared" si="0"/>
        <v>0</v>
      </c>
      <c r="H61" s="92">
        <f t="shared" si="1"/>
        <v>0</v>
      </c>
      <c r="I61" s="91" t="b">
        <f>IF(F61="BOUTEILLE",VLOOKUP(B61,TABLE!$A$1:$IV$65536,12))</f>
        <v>0</v>
      </c>
      <c r="J61" s="91" t="b">
        <f>IF(F61="COFFRET",VLOOKUP(B61,TABLE!$A$1:$IV$65536,13))</f>
        <v>0</v>
      </c>
      <c r="K61" s="91" t="b">
        <f>IF(F61="VERRE",VLOOKUP(B61,TABLE!$A$1:$IV$65536,14))</f>
        <v>0</v>
      </c>
      <c r="L61" s="91" t="b">
        <f t="shared" si="2"/>
        <v>0</v>
      </c>
      <c r="M61" s="91" t="b">
        <f t="shared" si="3"/>
        <v>0</v>
      </c>
      <c r="N61" s="91" t="b">
        <f t="shared" si="4"/>
        <v>0</v>
      </c>
      <c r="Q61" s="123">
        <f t="shared" si="5"/>
        <v>0</v>
      </c>
      <c r="R61" s="134">
        <f t="shared" si="6"/>
        <v>0</v>
      </c>
    </row>
    <row r="62" spans="3:18" x14ac:dyDescent="0.25">
      <c r="C62" s="94">
        <f>+VLOOKUP(B62,TABLE!A$1:Q$65536,3,FALSE)</f>
        <v>0</v>
      </c>
      <c r="D62" s="94">
        <f>VLOOKUP(B62,TABLE!$A$1:$IV$65536,9)</f>
        <v>0</v>
      </c>
      <c r="G62" s="93">
        <f t="shared" si="0"/>
        <v>0</v>
      </c>
      <c r="H62" s="92">
        <f t="shared" si="1"/>
        <v>0</v>
      </c>
      <c r="I62" s="91" t="b">
        <f>IF(F62="BOUTEILLE",VLOOKUP(B62,TABLE!$A$1:$IV$65536,12))</f>
        <v>0</v>
      </c>
      <c r="J62" s="91" t="b">
        <f>IF(F62="COFFRET",VLOOKUP(B62,TABLE!$A$1:$IV$65536,13))</f>
        <v>0</v>
      </c>
      <c r="K62" s="91" t="b">
        <f>IF(F62="VERRE",VLOOKUP(B62,TABLE!$A$1:$IV$65536,14))</f>
        <v>0</v>
      </c>
      <c r="L62" s="91" t="b">
        <f t="shared" si="2"/>
        <v>0</v>
      </c>
      <c r="M62" s="91" t="b">
        <f t="shared" si="3"/>
        <v>0</v>
      </c>
      <c r="N62" s="91" t="b">
        <f t="shared" si="4"/>
        <v>0</v>
      </c>
      <c r="Q62" s="123">
        <f t="shared" si="5"/>
        <v>0</v>
      </c>
      <c r="R62" s="134">
        <f t="shared" si="6"/>
        <v>0</v>
      </c>
    </row>
    <row r="63" spans="3:18" x14ac:dyDescent="0.25">
      <c r="C63" s="94">
        <f>+VLOOKUP(B63,TABLE!A$1:Q$65536,3,FALSE)</f>
        <v>0</v>
      </c>
      <c r="D63" s="94">
        <f>VLOOKUP(B63,TABLE!$A$1:$IV$65536,9)</f>
        <v>0</v>
      </c>
      <c r="G63" s="93">
        <f t="shared" si="0"/>
        <v>0</v>
      </c>
      <c r="H63" s="92">
        <f t="shared" si="1"/>
        <v>0</v>
      </c>
      <c r="I63" s="91" t="b">
        <f>IF(F63="BOUTEILLE",VLOOKUP(B63,TABLE!$A$1:$IV$65536,12))</f>
        <v>0</v>
      </c>
      <c r="J63" s="91" t="b">
        <f>IF(F63="COFFRET",VLOOKUP(B63,TABLE!$A$1:$IV$65536,13))</f>
        <v>0</v>
      </c>
      <c r="K63" s="91" t="b">
        <f>IF(F63="VERRE",VLOOKUP(B63,TABLE!$A$1:$IV$65536,14))</f>
        <v>0</v>
      </c>
      <c r="L63" s="91" t="b">
        <f t="shared" si="2"/>
        <v>0</v>
      </c>
      <c r="M63" s="91" t="b">
        <f t="shared" si="3"/>
        <v>0</v>
      </c>
      <c r="N63" s="91" t="b">
        <f t="shared" si="4"/>
        <v>0</v>
      </c>
      <c r="Q63" s="123">
        <f t="shared" si="5"/>
        <v>0</v>
      </c>
      <c r="R63" s="134">
        <f t="shared" si="6"/>
        <v>0</v>
      </c>
    </row>
    <row r="64" spans="3:18" x14ac:dyDescent="0.25">
      <c r="C64" s="94">
        <f>+VLOOKUP(B64,TABLE!A$1:Q$65536,3,FALSE)</f>
        <v>0</v>
      </c>
      <c r="D64" s="94">
        <f>VLOOKUP(B64,TABLE!$A$1:$IV$65536,9)</f>
        <v>0</v>
      </c>
      <c r="G64" s="93">
        <f t="shared" si="0"/>
        <v>0</v>
      </c>
      <c r="H64" s="92">
        <f t="shared" si="1"/>
        <v>0</v>
      </c>
      <c r="I64" s="91" t="b">
        <f>IF(F64="BOUTEILLE",VLOOKUP(B64,TABLE!$A$1:$IV$65536,12))</f>
        <v>0</v>
      </c>
      <c r="J64" s="91" t="b">
        <f>IF(F64="COFFRET",VLOOKUP(B64,TABLE!$A$1:$IV$65536,13))</f>
        <v>0</v>
      </c>
      <c r="K64" s="91" t="b">
        <f>IF(F64="VERRE",VLOOKUP(B64,TABLE!$A$1:$IV$65536,14))</f>
        <v>0</v>
      </c>
      <c r="L64" s="91" t="b">
        <f t="shared" si="2"/>
        <v>0</v>
      </c>
      <c r="M64" s="91" t="b">
        <f t="shared" si="3"/>
        <v>0</v>
      </c>
      <c r="N64" s="91" t="b">
        <f t="shared" si="4"/>
        <v>0</v>
      </c>
      <c r="Q64" s="123">
        <f t="shared" si="5"/>
        <v>0</v>
      </c>
      <c r="R64" s="134">
        <f t="shared" si="6"/>
        <v>0</v>
      </c>
    </row>
    <row r="65" spans="3:18" x14ac:dyDescent="0.25">
      <c r="C65" s="94">
        <f>+VLOOKUP(B65,TABLE!A$1:Q$65536,3,FALSE)</f>
        <v>0</v>
      </c>
      <c r="D65" s="94">
        <f>VLOOKUP(B65,TABLE!$A$1:$IV$65536,9)</f>
        <v>0</v>
      </c>
      <c r="G65" s="93">
        <f t="shared" ref="G65:G128" si="13">+H65</f>
        <v>0</v>
      </c>
      <c r="H65" s="92">
        <f t="shared" ref="H65:H128" si="14">SUM(I65:N65)</f>
        <v>0</v>
      </c>
      <c r="I65" s="91" t="b">
        <f>IF(F65="BOUTEILLE",VLOOKUP(B65,TABLE!$A$1:$IV$65536,12))</f>
        <v>0</v>
      </c>
      <c r="J65" s="91" t="b">
        <f>IF(F65="COFFRET",VLOOKUP(B65,TABLE!$A$1:$IV$65536,13))</f>
        <v>0</v>
      </c>
      <c r="K65" s="91" t="b">
        <f>IF(F65="VERRE",VLOOKUP(B65,TABLE!$A$1:$IV$65536,14))</f>
        <v>0</v>
      </c>
      <c r="L65" s="91" t="b">
        <f t="shared" ref="L65:L128" si="15">IF(F65="DEGUST",0)</f>
        <v>0</v>
      </c>
      <c r="M65" s="91" t="b">
        <f t="shared" ref="M65:M128" si="16">IF(F65="CASSE",0)</f>
        <v>0</v>
      </c>
      <c r="N65" s="91" t="b">
        <f t="shared" ref="N65:N128" si="17">IF(F65="OFFERT",0)</f>
        <v>0</v>
      </c>
      <c r="Q65" s="123">
        <f t="shared" ref="Q65:Q128" si="18">IF(P65="",G65,G65-(G65*P65))</f>
        <v>0</v>
      </c>
      <c r="R65" s="134">
        <f t="shared" ref="R65:R128" si="19">IF(Q65&gt;0,Q65*E65,G65*E65)</f>
        <v>0</v>
      </c>
    </row>
    <row r="66" spans="3:18" x14ac:dyDescent="0.25">
      <c r="C66" s="94">
        <f>+VLOOKUP(B66,TABLE!A$1:Q$65536,3,FALSE)</f>
        <v>0</v>
      </c>
      <c r="D66" s="94">
        <f>VLOOKUP(B66,TABLE!$A$1:$IV$65536,9)</f>
        <v>0</v>
      </c>
      <c r="G66" s="93">
        <f t="shared" si="13"/>
        <v>0</v>
      </c>
      <c r="H66" s="92">
        <f t="shared" si="14"/>
        <v>0</v>
      </c>
      <c r="I66" s="91" t="b">
        <f>IF(F66="BOUTEILLE",VLOOKUP(B66,TABLE!$A$1:$IV$65536,12))</f>
        <v>0</v>
      </c>
      <c r="J66" s="91" t="b">
        <f>IF(F66="COFFRET",VLOOKUP(B66,TABLE!$A$1:$IV$65536,13))</f>
        <v>0</v>
      </c>
      <c r="K66" s="91" t="b">
        <f>IF(F66="VERRE",VLOOKUP(B66,TABLE!$A$1:$IV$65536,14))</f>
        <v>0</v>
      </c>
      <c r="L66" s="91" t="b">
        <f t="shared" si="15"/>
        <v>0</v>
      </c>
      <c r="M66" s="91" t="b">
        <f t="shared" si="16"/>
        <v>0</v>
      </c>
      <c r="N66" s="91" t="b">
        <f t="shared" si="17"/>
        <v>0</v>
      </c>
      <c r="Q66" s="123">
        <f t="shared" si="18"/>
        <v>0</v>
      </c>
      <c r="R66" s="134">
        <f t="shared" si="19"/>
        <v>0</v>
      </c>
    </row>
    <row r="67" spans="3:18" x14ac:dyDescent="0.25">
      <c r="C67" s="94">
        <f>+VLOOKUP(B67,TABLE!A$1:Q$65536,3,FALSE)</f>
        <v>0</v>
      </c>
      <c r="D67" s="94">
        <f>VLOOKUP(B67,TABLE!$A$1:$IV$65536,9)</f>
        <v>0</v>
      </c>
      <c r="G67" s="93">
        <f t="shared" si="13"/>
        <v>0</v>
      </c>
      <c r="H67" s="92">
        <f t="shared" si="14"/>
        <v>0</v>
      </c>
      <c r="I67" s="91" t="b">
        <f>IF(F67="BOUTEILLE",VLOOKUP(B67,TABLE!$A$1:$IV$65536,12))</f>
        <v>0</v>
      </c>
      <c r="J67" s="91" t="b">
        <f>IF(F67="COFFRET",VLOOKUP(B67,TABLE!$A$1:$IV$65536,13))</f>
        <v>0</v>
      </c>
      <c r="K67" s="91" t="b">
        <f>IF(F67="VERRE",VLOOKUP(B67,TABLE!$A$1:$IV$65536,14))</f>
        <v>0</v>
      </c>
      <c r="L67" s="91" t="b">
        <f t="shared" si="15"/>
        <v>0</v>
      </c>
      <c r="M67" s="91" t="b">
        <f t="shared" si="16"/>
        <v>0</v>
      </c>
      <c r="N67" s="91" t="b">
        <f t="shared" si="17"/>
        <v>0</v>
      </c>
      <c r="Q67" s="123">
        <f t="shared" si="18"/>
        <v>0</v>
      </c>
      <c r="R67" s="134">
        <f t="shared" si="19"/>
        <v>0</v>
      </c>
    </row>
    <row r="68" spans="3:18" x14ac:dyDescent="0.25">
      <c r="C68" s="94">
        <f>+VLOOKUP(B68,TABLE!A$1:Q$65536,3,FALSE)</f>
        <v>0</v>
      </c>
      <c r="D68" s="94">
        <f>VLOOKUP(B68,TABLE!$A$1:$IV$65536,9)</f>
        <v>0</v>
      </c>
      <c r="G68" s="93">
        <f t="shared" si="13"/>
        <v>0</v>
      </c>
      <c r="H68" s="92">
        <f t="shared" si="14"/>
        <v>0</v>
      </c>
      <c r="I68" s="91" t="b">
        <f>IF(F68="BOUTEILLE",VLOOKUP(B68,TABLE!$A$1:$IV$65536,12))</f>
        <v>0</v>
      </c>
      <c r="J68" s="91" t="b">
        <f>IF(F68="COFFRET",VLOOKUP(B68,TABLE!$A$1:$IV$65536,13))</f>
        <v>0</v>
      </c>
      <c r="K68" s="91" t="b">
        <f>IF(F68="VERRE",VLOOKUP(B68,TABLE!$A$1:$IV$65536,14))</f>
        <v>0</v>
      </c>
      <c r="L68" s="91" t="b">
        <f t="shared" si="15"/>
        <v>0</v>
      </c>
      <c r="M68" s="91" t="b">
        <f t="shared" si="16"/>
        <v>0</v>
      </c>
      <c r="N68" s="91" t="b">
        <f t="shared" si="17"/>
        <v>0</v>
      </c>
      <c r="Q68" s="123">
        <f t="shared" si="18"/>
        <v>0</v>
      </c>
      <c r="R68" s="134">
        <f t="shared" si="19"/>
        <v>0</v>
      </c>
    </row>
    <row r="69" spans="3:18" x14ac:dyDescent="0.25">
      <c r="C69" s="94">
        <f>+VLOOKUP(B69,TABLE!A$1:Q$65536,3,FALSE)</f>
        <v>0</v>
      </c>
      <c r="D69" s="94">
        <f>VLOOKUP(B69,TABLE!$A$1:$IV$65536,9)</f>
        <v>0</v>
      </c>
      <c r="G69" s="93">
        <f t="shared" si="13"/>
        <v>0</v>
      </c>
      <c r="H69" s="92">
        <f t="shared" si="14"/>
        <v>0</v>
      </c>
      <c r="I69" s="91" t="b">
        <f>IF(F69="BOUTEILLE",VLOOKUP(B69,TABLE!$A$1:$IV$65536,12))</f>
        <v>0</v>
      </c>
      <c r="J69" s="91" t="b">
        <f>IF(F69="COFFRET",VLOOKUP(B69,TABLE!$A$1:$IV$65536,13))</f>
        <v>0</v>
      </c>
      <c r="K69" s="91" t="b">
        <f>IF(F69="VERRE",VLOOKUP(B69,TABLE!$A$1:$IV$65536,14))</f>
        <v>0</v>
      </c>
      <c r="L69" s="91" t="b">
        <f t="shared" si="15"/>
        <v>0</v>
      </c>
      <c r="M69" s="91" t="b">
        <f t="shared" si="16"/>
        <v>0</v>
      </c>
      <c r="N69" s="91" t="b">
        <f t="shared" si="17"/>
        <v>0</v>
      </c>
      <c r="Q69" s="123">
        <f t="shared" si="18"/>
        <v>0</v>
      </c>
      <c r="R69" s="134">
        <f t="shared" si="19"/>
        <v>0</v>
      </c>
    </row>
    <row r="70" spans="3:18" x14ac:dyDescent="0.25">
      <c r="C70" s="94">
        <f>+VLOOKUP(B70,TABLE!A$1:Q$65536,3,FALSE)</f>
        <v>0</v>
      </c>
      <c r="D70" s="94">
        <f>VLOOKUP(B70,TABLE!$A$1:$IV$65536,9)</f>
        <v>0</v>
      </c>
      <c r="G70" s="93">
        <f t="shared" si="13"/>
        <v>0</v>
      </c>
      <c r="H70" s="92">
        <f t="shared" si="14"/>
        <v>0</v>
      </c>
      <c r="I70" s="91" t="b">
        <f>IF(F70="BOUTEILLE",VLOOKUP(B70,TABLE!$A$1:$IV$65536,12))</f>
        <v>0</v>
      </c>
      <c r="J70" s="91" t="b">
        <f>IF(F70="COFFRET",VLOOKUP(B70,TABLE!$A$1:$IV$65536,13))</f>
        <v>0</v>
      </c>
      <c r="K70" s="91" t="b">
        <f>IF(F70="VERRE",VLOOKUP(B70,TABLE!$A$1:$IV$65536,14))</f>
        <v>0</v>
      </c>
      <c r="L70" s="91" t="b">
        <f t="shared" si="15"/>
        <v>0</v>
      </c>
      <c r="M70" s="91" t="b">
        <f t="shared" si="16"/>
        <v>0</v>
      </c>
      <c r="N70" s="91" t="b">
        <f t="shared" si="17"/>
        <v>0</v>
      </c>
      <c r="Q70" s="123">
        <f t="shared" si="18"/>
        <v>0</v>
      </c>
      <c r="R70" s="134">
        <f t="shared" si="19"/>
        <v>0</v>
      </c>
    </row>
    <row r="71" spans="3:18" x14ac:dyDescent="0.25">
      <c r="C71" s="94">
        <f>+VLOOKUP(B71,TABLE!A$1:Q$65536,3,FALSE)</f>
        <v>0</v>
      </c>
      <c r="D71" s="94">
        <f>VLOOKUP(B71,TABLE!$A$1:$IV$65536,9)</f>
        <v>0</v>
      </c>
      <c r="G71" s="93">
        <f t="shared" si="13"/>
        <v>0</v>
      </c>
      <c r="H71" s="92">
        <f t="shared" si="14"/>
        <v>0</v>
      </c>
      <c r="I71" s="91" t="b">
        <f>IF(F71="BOUTEILLE",VLOOKUP(B71,TABLE!$A$1:$IV$65536,12))</f>
        <v>0</v>
      </c>
      <c r="J71" s="91" t="b">
        <f>IF(F71="COFFRET",VLOOKUP(B71,TABLE!$A$1:$IV$65536,13))</f>
        <v>0</v>
      </c>
      <c r="K71" s="91" t="b">
        <f>IF(F71="VERRE",VLOOKUP(B71,TABLE!$A$1:$IV$65536,14))</f>
        <v>0</v>
      </c>
      <c r="L71" s="91" t="b">
        <f t="shared" si="15"/>
        <v>0</v>
      </c>
      <c r="M71" s="91" t="b">
        <f t="shared" si="16"/>
        <v>0</v>
      </c>
      <c r="N71" s="91" t="b">
        <f t="shared" si="17"/>
        <v>0</v>
      </c>
      <c r="Q71" s="123">
        <f t="shared" si="18"/>
        <v>0</v>
      </c>
      <c r="R71" s="134">
        <f t="shared" si="19"/>
        <v>0</v>
      </c>
    </row>
    <row r="72" spans="3:18" x14ac:dyDescent="0.25">
      <c r="C72" s="94">
        <f>+VLOOKUP(B72,TABLE!A$1:Q$65536,3,FALSE)</f>
        <v>0</v>
      </c>
      <c r="D72" s="94">
        <f>VLOOKUP(B72,TABLE!$A$1:$IV$65536,9)</f>
        <v>0</v>
      </c>
      <c r="G72" s="93">
        <f t="shared" si="13"/>
        <v>0</v>
      </c>
      <c r="H72" s="92">
        <f t="shared" si="14"/>
        <v>0</v>
      </c>
      <c r="I72" s="91" t="b">
        <f>IF(F72="BOUTEILLE",VLOOKUP(B72,TABLE!$A$1:$IV$65536,12))</f>
        <v>0</v>
      </c>
      <c r="J72" s="91" t="b">
        <f>IF(F72="COFFRET",VLOOKUP(B72,TABLE!$A$1:$IV$65536,13))</f>
        <v>0</v>
      </c>
      <c r="K72" s="91" t="b">
        <f>IF(F72="VERRE",VLOOKUP(B72,TABLE!$A$1:$IV$65536,14))</f>
        <v>0</v>
      </c>
      <c r="L72" s="91" t="b">
        <f t="shared" si="15"/>
        <v>0</v>
      </c>
      <c r="M72" s="91" t="b">
        <f t="shared" si="16"/>
        <v>0</v>
      </c>
      <c r="N72" s="91" t="b">
        <f t="shared" si="17"/>
        <v>0</v>
      </c>
      <c r="Q72" s="123">
        <f t="shared" si="18"/>
        <v>0</v>
      </c>
      <c r="R72" s="134">
        <f t="shared" si="19"/>
        <v>0</v>
      </c>
    </row>
    <row r="73" spans="3:18" x14ac:dyDescent="0.25">
      <c r="C73" s="94">
        <f>+VLOOKUP(B73,TABLE!A$1:Q$65536,3,FALSE)</f>
        <v>0</v>
      </c>
      <c r="D73" s="94">
        <f>VLOOKUP(B73,TABLE!$A$1:$IV$65536,9)</f>
        <v>0</v>
      </c>
      <c r="G73" s="93">
        <f t="shared" si="13"/>
        <v>0</v>
      </c>
      <c r="H73" s="92">
        <f t="shared" si="14"/>
        <v>0</v>
      </c>
      <c r="I73" s="91" t="b">
        <f>IF(F73="BOUTEILLE",VLOOKUP(B73,TABLE!$A$1:$IV$65536,12))</f>
        <v>0</v>
      </c>
      <c r="J73" s="91" t="b">
        <f>IF(F73="COFFRET",VLOOKUP(B73,TABLE!$A$1:$IV$65536,13))</f>
        <v>0</v>
      </c>
      <c r="K73" s="91" t="b">
        <f>IF(F73="VERRE",VLOOKUP(B73,TABLE!$A$1:$IV$65536,14))</f>
        <v>0</v>
      </c>
      <c r="L73" s="91" t="b">
        <f t="shared" si="15"/>
        <v>0</v>
      </c>
      <c r="M73" s="91" t="b">
        <f t="shared" si="16"/>
        <v>0</v>
      </c>
      <c r="N73" s="91" t="b">
        <f t="shared" si="17"/>
        <v>0</v>
      </c>
      <c r="Q73" s="123">
        <f t="shared" si="18"/>
        <v>0</v>
      </c>
      <c r="R73" s="134">
        <f t="shared" si="19"/>
        <v>0</v>
      </c>
    </row>
    <row r="74" spans="3:18" x14ac:dyDescent="0.25">
      <c r="C74" s="94">
        <f>+VLOOKUP(B74,TABLE!A$1:Q$65536,3,FALSE)</f>
        <v>0</v>
      </c>
      <c r="D74" s="94">
        <f>VLOOKUP(B74,TABLE!$A$1:$IV$65536,9)</f>
        <v>0</v>
      </c>
      <c r="G74" s="93">
        <f t="shared" si="13"/>
        <v>0</v>
      </c>
      <c r="H74" s="92">
        <f t="shared" si="14"/>
        <v>0</v>
      </c>
      <c r="I74" s="91" t="b">
        <f>IF(F74="BOUTEILLE",VLOOKUP(B74,TABLE!$A$1:$IV$65536,12))</f>
        <v>0</v>
      </c>
      <c r="J74" s="91" t="b">
        <f>IF(F74="COFFRET",VLOOKUP(B74,TABLE!$A$1:$IV$65536,13))</f>
        <v>0</v>
      </c>
      <c r="K74" s="91" t="b">
        <f>IF(F74="VERRE",VLOOKUP(B74,TABLE!$A$1:$IV$65536,14))</f>
        <v>0</v>
      </c>
      <c r="L74" s="91" t="b">
        <f t="shared" si="15"/>
        <v>0</v>
      </c>
      <c r="M74" s="91" t="b">
        <f t="shared" si="16"/>
        <v>0</v>
      </c>
      <c r="N74" s="91" t="b">
        <f t="shared" si="17"/>
        <v>0</v>
      </c>
      <c r="Q74" s="123">
        <f t="shared" si="18"/>
        <v>0</v>
      </c>
      <c r="R74" s="134">
        <f t="shared" si="19"/>
        <v>0</v>
      </c>
    </row>
    <row r="75" spans="3:18" x14ac:dyDescent="0.25">
      <c r="C75" s="94">
        <f>+VLOOKUP(B75,TABLE!A$1:Q$65536,3,FALSE)</f>
        <v>0</v>
      </c>
      <c r="D75" s="94">
        <f>VLOOKUP(B75,TABLE!$A$1:$IV$65536,9)</f>
        <v>0</v>
      </c>
      <c r="G75" s="93">
        <f t="shared" si="13"/>
        <v>0</v>
      </c>
      <c r="H75" s="92">
        <f t="shared" si="14"/>
        <v>0</v>
      </c>
      <c r="I75" s="91" t="b">
        <f>IF(F75="BOUTEILLE",VLOOKUP(B75,TABLE!$A$1:$IV$65536,12))</f>
        <v>0</v>
      </c>
      <c r="J75" s="91" t="b">
        <f>IF(F75="COFFRET",VLOOKUP(B75,TABLE!$A$1:$IV$65536,13))</f>
        <v>0</v>
      </c>
      <c r="K75" s="91" t="b">
        <f>IF(F75="VERRE",VLOOKUP(B75,TABLE!$A$1:$IV$65536,14))</f>
        <v>0</v>
      </c>
      <c r="L75" s="91" t="b">
        <f t="shared" si="15"/>
        <v>0</v>
      </c>
      <c r="M75" s="91" t="b">
        <f t="shared" si="16"/>
        <v>0</v>
      </c>
      <c r="N75" s="91" t="b">
        <f t="shared" si="17"/>
        <v>0</v>
      </c>
      <c r="Q75" s="123">
        <f t="shared" si="18"/>
        <v>0</v>
      </c>
      <c r="R75" s="134">
        <f t="shared" si="19"/>
        <v>0</v>
      </c>
    </row>
    <row r="76" spans="3:18" x14ac:dyDescent="0.25">
      <c r="C76" s="94">
        <f>+VLOOKUP(B76,TABLE!A$1:Q$65536,3,FALSE)</f>
        <v>0</v>
      </c>
      <c r="D76" s="94">
        <f>VLOOKUP(B76,TABLE!$A$1:$IV$65536,9)</f>
        <v>0</v>
      </c>
      <c r="G76" s="93">
        <f t="shared" si="13"/>
        <v>0</v>
      </c>
      <c r="H76" s="92">
        <f t="shared" si="14"/>
        <v>0</v>
      </c>
      <c r="I76" s="91" t="b">
        <f>IF(F76="BOUTEILLE",VLOOKUP(B76,TABLE!$A$1:$IV$65536,12))</f>
        <v>0</v>
      </c>
      <c r="J76" s="91" t="b">
        <f>IF(F76="COFFRET",VLOOKUP(B76,TABLE!$A$1:$IV$65536,13))</f>
        <v>0</v>
      </c>
      <c r="K76" s="91" t="b">
        <f>IF(F76="VERRE",VLOOKUP(B76,TABLE!$A$1:$IV$65536,14))</f>
        <v>0</v>
      </c>
      <c r="L76" s="91" t="b">
        <f t="shared" si="15"/>
        <v>0</v>
      </c>
      <c r="M76" s="91" t="b">
        <f t="shared" si="16"/>
        <v>0</v>
      </c>
      <c r="N76" s="91" t="b">
        <f t="shared" si="17"/>
        <v>0</v>
      </c>
      <c r="Q76" s="123">
        <f t="shared" si="18"/>
        <v>0</v>
      </c>
      <c r="R76" s="134">
        <f t="shared" si="19"/>
        <v>0</v>
      </c>
    </row>
    <row r="77" spans="3:18" x14ac:dyDescent="0.25">
      <c r="C77" s="94">
        <f>+VLOOKUP(B77,TABLE!A$1:Q$65536,3,FALSE)</f>
        <v>0</v>
      </c>
      <c r="D77" s="94">
        <f>VLOOKUP(B77,TABLE!$A$1:$IV$65536,9)</f>
        <v>0</v>
      </c>
      <c r="G77" s="93">
        <f t="shared" si="13"/>
        <v>0</v>
      </c>
      <c r="H77" s="92">
        <f t="shared" si="14"/>
        <v>0</v>
      </c>
      <c r="I77" s="91" t="b">
        <f>IF(F77="BOUTEILLE",VLOOKUP(B77,TABLE!$A$1:$IV$65536,12))</f>
        <v>0</v>
      </c>
      <c r="J77" s="91" t="b">
        <f>IF(F77="COFFRET",VLOOKUP(B77,TABLE!$A$1:$IV$65536,13))</f>
        <v>0</v>
      </c>
      <c r="K77" s="91" t="b">
        <f>IF(F77="VERRE",VLOOKUP(B77,TABLE!$A$1:$IV$65536,14))</f>
        <v>0</v>
      </c>
      <c r="L77" s="91" t="b">
        <f t="shared" si="15"/>
        <v>0</v>
      </c>
      <c r="M77" s="91" t="b">
        <f t="shared" si="16"/>
        <v>0</v>
      </c>
      <c r="N77" s="91" t="b">
        <f t="shared" si="17"/>
        <v>0</v>
      </c>
      <c r="Q77" s="123">
        <f t="shared" si="18"/>
        <v>0</v>
      </c>
      <c r="R77" s="134">
        <f t="shared" si="19"/>
        <v>0</v>
      </c>
    </row>
    <row r="78" spans="3:18" x14ac:dyDescent="0.25">
      <c r="C78" s="94">
        <f>+VLOOKUP(B78,TABLE!A$1:Q$65536,3,FALSE)</f>
        <v>0</v>
      </c>
      <c r="D78" s="94">
        <f>VLOOKUP(B78,TABLE!$A$1:$IV$65536,9)</f>
        <v>0</v>
      </c>
      <c r="G78" s="93">
        <f t="shared" si="13"/>
        <v>0</v>
      </c>
      <c r="H78" s="92">
        <f t="shared" si="14"/>
        <v>0</v>
      </c>
      <c r="I78" s="91" t="b">
        <f>IF(F78="BOUTEILLE",VLOOKUP(B78,TABLE!$A$1:$IV$65536,12))</f>
        <v>0</v>
      </c>
      <c r="J78" s="91" t="b">
        <f>IF(F78="COFFRET",VLOOKUP(B78,TABLE!$A$1:$IV$65536,13))</f>
        <v>0</v>
      </c>
      <c r="K78" s="91" t="b">
        <f>IF(F78="VERRE",VLOOKUP(B78,TABLE!$A$1:$IV$65536,14))</f>
        <v>0</v>
      </c>
      <c r="L78" s="91" t="b">
        <f t="shared" si="15"/>
        <v>0</v>
      </c>
      <c r="M78" s="91" t="b">
        <f t="shared" si="16"/>
        <v>0</v>
      </c>
      <c r="N78" s="91" t="b">
        <f t="shared" si="17"/>
        <v>0</v>
      </c>
      <c r="Q78" s="123">
        <f t="shared" si="18"/>
        <v>0</v>
      </c>
      <c r="R78" s="134">
        <f t="shared" si="19"/>
        <v>0</v>
      </c>
    </row>
    <row r="79" spans="3:18" x14ac:dyDescent="0.25">
      <c r="C79" s="94">
        <f>+VLOOKUP(B79,TABLE!A$1:Q$65536,3,FALSE)</f>
        <v>0</v>
      </c>
      <c r="D79" s="94">
        <f>VLOOKUP(B79,TABLE!$A$1:$IV$65536,9)</f>
        <v>0</v>
      </c>
      <c r="G79" s="93">
        <f t="shared" si="13"/>
        <v>0</v>
      </c>
      <c r="H79" s="92">
        <f t="shared" si="14"/>
        <v>0</v>
      </c>
      <c r="I79" s="91" t="b">
        <f>IF(F79="BOUTEILLE",VLOOKUP(B79,TABLE!$A$1:$IV$65536,12))</f>
        <v>0</v>
      </c>
      <c r="J79" s="91" t="b">
        <f>IF(F79="COFFRET",VLOOKUP(B79,TABLE!$A$1:$IV$65536,13))</f>
        <v>0</v>
      </c>
      <c r="K79" s="91" t="b">
        <f>IF(F79="VERRE",VLOOKUP(B79,TABLE!$A$1:$IV$65536,14))</f>
        <v>0</v>
      </c>
      <c r="L79" s="91" t="b">
        <f t="shared" si="15"/>
        <v>0</v>
      </c>
      <c r="M79" s="91" t="b">
        <f t="shared" si="16"/>
        <v>0</v>
      </c>
      <c r="N79" s="91" t="b">
        <f t="shared" si="17"/>
        <v>0</v>
      </c>
      <c r="Q79" s="123">
        <f t="shared" si="18"/>
        <v>0</v>
      </c>
      <c r="R79" s="134">
        <f t="shared" si="19"/>
        <v>0</v>
      </c>
    </row>
    <row r="80" spans="3:18" x14ac:dyDescent="0.25">
      <c r="C80" s="94">
        <f>+VLOOKUP(B80,TABLE!A$1:Q$65536,3,FALSE)</f>
        <v>0</v>
      </c>
      <c r="D80" s="94">
        <f>VLOOKUP(B80,TABLE!$A$1:$IV$65536,9)</f>
        <v>0</v>
      </c>
      <c r="G80" s="93">
        <f t="shared" si="13"/>
        <v>0</v>
      </c>
      <c r="H80" s="92">
        <f t="shared" si="14"/>
        <v>0</v>
      </c>
      <c r="I80" s="91" t="b">
        <f>IF(F80="BOUTEILLE",VLOOKUP(B80,TABLE!$A$1:$IV$65536,12))</f>
        <v>0</v>
      </c>
      <c r="J80" s="91" t="b">
        <f>IF(F80="COFFRET",VLOOKUP(B80,TABLE!$A$1:$IV$65536,13))</f>
        <v>0</v>
      </c>
      <c r="K80" s="91" t="b">
        <f>IF(F80="VERRE",VLOOKUP(B80,TABLE!$A$1:$IV$65536,14))</f>
        <v>0</v>
      </c>
      <c r="L80" s="91" t="b">
        <f t="shared" si="15"/>
        <v>0</v>
      </c>
      <c r="M80" s="91" t="b">
        <f t="shared" si="16"/>
        <v>0</v>
      </c>
      <c r="N80" s="91" t="b">
        <f t="shared" si="17"/>
        <v>0</v>
      </c>
      <c r="Q80" s="123">
        <f t="shared" si="18"/>
        <v>0</v>
      </c>
      <c r="R80" s="134">
        <f t="shared" si="19"/>
        <v>0</v>
      </c>
    </row>
    <row r="81" spans="3:18" x14ac:dyDescent="0.25">
      <c r="C81" s="94">
        <f>+VLOOKUP(B81,TABLE!A$1:Q$65536,3,FALSE)</f>
        <v>0</v>
      </c>
      <c r="D81" s="94">
        <f>VLOOKUP(B81,TABLE!$A$1:$IV$65536,9)</f>
        <v>0</v>
      </c>
      <c r="G81" s="93">
        <f t="shared" si="13"/>
        <v>0</v>
      </c>
      <c r="H81" s="92">
        <f t="shared" si="14"/>
        <v>0</v>
      </c>
      <c r="I81" s="91" t="b">
        <f>IF(F81="BOUTEILLE",VLOOKUP(B81,TABLE!$A$1:$IV$65536,12))</f>
        <v>0</v>
      </c>
      <c r="J81" s="91" t="b">
        <f>IF(F81="COFFRET",VLOOKUP(B81,TABLE!$A$1:$IV$65536,13))</f>
        <v>0</v>
      </c>
      <c r="K81" s="91" t="b">
        <f>IF(F81="VERRE",VLOOKUP(B81,TABLE!$A$1:$IV$65536,14))</f>
        <v>0</v>
      </c>
      <c r="L81" s="91" t="b">
        <f t="shared" si="15"/>
        <v>0</v>
      </c>
      <c r="M81" s="91" t="b">
        <f t="shared" si="16"/>
        <v>0</v>
      </c>
      <c r="N81" s="91" t="b">
        <f t="shared" si="17"/>
        <v>0</v>
      </c>
      <c r="Q81" s="123">
        <f t="shared" si="18"/>
        <v>0</v>
      </c>
      <c r="R81" s="134">
        <f t="shared" si="19"/>
        <v>0</v>
      </c>
    </row>
    <row r="82" spans="3:18" x14ac:dyDescent="0.25">
      <c r="C82" s="94">
        <f>+VLOOKUP(B82,TABLE!A$1:Q$65536,3,FALSE)</f>
        <v>0</v>
      </c>
      <c r="D82" s="94">
        <f>VLOOKUP(B82,TABLE!$A$1:$IV$65536,9)</f>
        <v>0</v>
      </c>
      <c r="G82" s="93">
        <f t="shared" si="13"/>
        <v>0</v>
      </c>
      <c r="H82" s="92">
        <f t="shared" si="14"/>
        <v>0</v>
      </c>
      <c r="I82" s="91" t="b">
        <f>IF(F82="BOUTEILLE",VLOOKUP(B82,TABLE!$A$1:$IV$65536,12))</f>
        <v>0</v>
      </c>
      <c r="J82" s="91" t="b">
        <f>IF(F82="COFFRET",VLOOKUP(B82,TABLE!$A$1:$IV$65536,13))</f>
        <v>0</v>
      </c>
      <c r="K82" s="91" t="b">
        <f>IF(F82="VERRE",VLOOKUP(B82,TABLE!$A$1:$IV$65536,14))</f>
        <v>0</v>
      </c>
      <c r="L82" s="91" t="b">
        <f t="shared" si="15"/>
        <v>0</v>
      </c>
      <c r="M82" s="91" t="b">
        <f t="shared" si="16"/>
        <v>0</v>
      </c>
      <c r="N82" s="91" t="b">
        <f t="shared" si="17"/>
        <v>0</v>
      </c>
      <c r="Q82" s="123">
        <f t="shared" si="18"/>
        <v>0</v>
      </c>
      <c r="R82" s="134">
        <f t="shared" si="19"/>
        <v>0</v>
      </c>
    </row>
    <row r="83" spans="3:18" x14ac:dyDescent="0.25">
      <c r="C83" s="94">
        <f>+VLOOKUP(B83,TABLE!A$1:Q$65536,3,FALSE)</f>
        <v>0</v>
      </c>
      <c r="D83" s="94">
        <f>VLOOKUP(B83,TABLE!$A$1:$IV$65536,9)</f>
        <v>0</v>
      </c>
      <c r="G83" s="93">
        <f t="shared" si="13"/>
        <v>0</v>
      </c>
      <c r="H83" s="92">
        <f t="shared" si="14"/>
        <v>0</v>
      </c>
      <c r="I83" s="91" t="b">
        <f>IF(F83="BOUTEILLE",VLOOKUP(B83,TABLE!$A$1:$IV$65536,12))</f>
        <v>0</v>
      </c>
      <c r="J83" s="91" t="b">
        <f>IF(F83="COFFRET",VLOOKUP(B83,TABLE!$A$1:$IV$65536,13))</f>
        <v>0</v>
      </c>
      <c r="K83" s="91" t="b">
        <f>IF(F83="VERRE",VLOOKUP(B83,TABLE!$A$1:$IV$65536,14))</f>
        <v>0</v>
      </c>
      <c r="L83" s="91" t="b">
        <f t="shared" si="15"/>
        <v>0</v>
      </c>
      <c r="M83" s="91" t="b">
        <f t="shared" si="16"/>
        <v>0</v>
      </c>
      <c r="N83" s="91" t="b">
        <f t="shared" si="17"/>
        <v>0</v>
      </c>
      <c r="Q83" s="123">
        <f t="shared" si="18"/>
        <v>0</v>
      </c>
      <c r="R83" s="134">
        <f t="shared" si="19"/>
        <v>0</v>
      </c>
    </row>
    <row r="84" spans="3:18" x14ac:dyDescent="0.25">
      <c r="C84" s="94">
        <f>+VLOOKUP(B84,TABLE!A$1:Q$65536,3,FALSE)</f>
        <v>0</v>
      </c>
      <c r="D84" s="94">
        <f>VLOOKUP(B84,TABLE!$A$1:$IV$65536,9)</f>
        <v>0</v>
      </c>
      <c r="G84" s="93">
        <f t="shared" si="13"/>
        <v>0</v>
      </c>
      <c r="H84" s="92">
        <f t="shared" si="14"/>
        <v>0</v>
      </c>
      <c r="I84" s="91" t="b">
        <f>IF(F84="BOUTEILLE",VLOOKUP(B84,TABLE!$A$1:$IV$65536,12))</f>
        <v>0</v>
      </c>
      <c r="J84" s="91" t="b">
        <f>IF(F84="COFFRET",VLOOKUP(B84,TABLE!$A$1:$IV$65536,13))</f>
        <v>0</v>
      </c>
      <c r="K84" s="91" t="b">
        <f>IF(F84="VERRE",VLOOKUP(B84,TABLE!$A$1:$IV$65536,14))</f>
        <v>0</v>
      </c>
      <c r="L84" s="91" t="b">
        <f t="shared" si="15"/>
        <v>0</v>
      </c>
      <c r="M84" s="91" t="b">
        <f t="shared" si="16"/>
        <v>0</v>
      </c>
      <c r="N84" s="91" t="b">
        <f t="shared" si="17"/>
        <v>0</v>
      </c>
      <c r="Q84" s="123">
        <f t="shared" si="18"/>
        <v>0</v>
      </c>
      <c r="R84" s="134">
        <f t="shared" si="19"/>
        <v>0</v>
      </c>
    </row>
    <row r="85" spans="3:18" x14ac:dyDescent="0.25">
      <c r="C85" s="94">
        <f>+VLOOKUP(B85,TABLE!A$1:Q$65536,3,FALSE)</f>
        <v>0</v>
      </c>
      <c r="D85" s="94">
        <f>VLOOKUP(B85,TABLE!$A$1:$IV$65536,9)</f>
        <v>0</v>
      </c>
      <c r="G85" s="93">
        <f t="shared" si="13"/>
        <v>0</v>
      </c>
      <c r="H85" s="92">
        <f t="shared" si="14"/>
        <v>0</v>
      </c>
      <c r="I85" s="91" t="b">
        <f>IF(F85="BOUTEILLE",VLOOKUP(B85,TABLE!$A$1:$IV$65536,12))</f>
        <v>0</v>
      </c>
      <c r="J85" s="91" t="b">
        <f>IF(F85="COFFRET",VLOOKUP(B85,TABLE!$A$1:$IV$65536,13))</f>
        <v>0</v>
      </c>
      <c r="K85" s="91" t="b">
        <f>IF(F85="VERRE",VLOOKUP(B85,TABLE!$A$1:$IV$65536,14))</f>
        <v>0</v>
      </c>
      <c r="L85" s="91" t="b">
        <f t="shared" si="15"/>
        <v>0</v>
      </c>
      <c r="M85" s="91" t="b">
        <f t="shared" si="16"/>
        <v>0</v>
      </c>
      <c r="N85" s="91" t="b">
        <f t="shared" si="17"/>
        <v>0</v>
      </c>
      <c r="Q85" s="123">
        <f t="shared" si="18"/>
        <v>0</v>
      </c>
      <c r="R85" s="134">
        <f t="shared" si="19"/>
        <v>0</v>
      </c>
    </row>
    <row r="86" spans="3:18" x14ac:dyDescent="0.25">
      <c r="C86" s="94">
        <f>+VLOOKUP(B86,TABLE!A$1:Q$65536,3,FALSE)</f>
        <v>0</v>
      </c>
      <c r="D86" s="94">
        <f>VLOOKUP(B86,TABLE!$A$1:$IV$65536,9)</f>
        <v>0</v>
      </c>
      <c r="G86" s="93">
        <f t="shared" si="13"/>
        <v>0</v>
      </c>
      <c r="H86" s="92">
        <f t="shared" si="14"/>
        <v>0</v>
      </c>
      <c r="I86" s="91" t="b">
        <f>IF(F86="BOUTEILLE",VLOOKUP(B86,TABLE!$A$1:$IV$65536,12))</f>
        <v>0</v>
      </c>
      <c r="J86" s="91" t="b">
        <f>IF(F86="COFFRET",VLOOKUP(B86,TABLE!$A$1:$IV$65536,13))</f>
        <v>0</v>
      </c>
      <c r="K86" s="91" t="b">
        <f>IF(F86="VERRE",VLOOKUP(B86,TABLE!$A$1:$IV$65536,14))</f>
        <v>0</v>
      </c>
      <c r="L86" s="91" t="b">
        <f t="shared" si="15"/>
        <v>0</v>
      </c>
      <c r="M86" s="91" t="b">
        <f t="shared" si="16"/>
        <v>0</v>
      </c>
      <c r="N86" s="91" t="b">
        <f t="shared" si="17"/>
        <v>0</v>
      </c>
      <c r="Q86" s="123">
        <f t="shared" si="18"/>
        <v>0</v>
      </c>
      <c r="R86" s="134">
        <f t="shared" si="19"/>
        <v>0</v>
      </c>
    </row>
    <row r="87" spans="3:18" x14ac:dyDescent="0.25">
      <c r="C87" s="94">
        <f>+VLOOKUP(B87,TABLE!A$1:Q$65536,3,FALSE)</f>
        <v>0</v>
      </c>
      <c r="D87" s="94">
        <f>VLOOKUP(B87,TABLE!$A$1:$IV$65536,9)</f>
        <v>0</v>
      </c>
      <c r="G87" s="93">
        <f t="shared" si="13"/>
        <v>0</v>
      </c>
      <c r="H87" s="92">
        <f t="shared" si="14"/>
        <v>0</v>
      </c>
      <c r="I87" s="91" t="b">
        <f>IF(F87="BOUTEILLE",VLOOKUP(B87,TABLE!$A$1:$IV$65536,12))</f>
        <v>0</v>
      </c>
      <c r="J87" s="91" t="b">
        <f>IF(F87="COFFRET",VLOOKUP(B87,TABLE!$A$1:$IV$65536,13))</f>
        <v>0</v>
      </c>
      <c r="K87" s="91" t="b">
        <f>IF(F87="VERRE",VLOOKUP(B87,TABLE!$A$1:$IV$65536,14))</f>
        <v>0</v>
      </c>
      <c r="L87" s="91" t="b">
        <f t="shared" si="15"/>
        <v>0</v>
      </c>
      <c r="M87" s="91" t="b">
        <f t="shared" si="16"/>
        <v>0</v>
      </c>
      <c r="N87" s="91" t="b">
        <f t="shared" si="17"/>
        <v>0</v>
      </c>
      <c r="Q87" s="123">
        <f t="shared" si="18"/>
        <v>0</v>
      </c>
      <c r="R87" s="134">
        <f t="shared" si="19"/>
        <v>0</v>
      </c>
    </row>
    <row r="88" spans="3:18" x14ac:dyDescent="0.25">
      <c r="C88" s="94">
        <f>+VLOOKUP(B88,TABLE!A$1:Q$65536,3,FALSE)</f>
        <v>0</v>
      </c>
      <c r="D88" s="94">
        <f>VLOOKUP(B88,TABLE!$A$1:$IV$65536,9)</f>
        <v>0</v>
      </c>
      <c r="G88" s="93">
        <f t="shared" si="13"/>
        <v>0</v>
      </c>
      <c r="H88" s="92">
        <f t="shared" si="14"/>
        <v>0</v>
      </c>
      <c r="I88" s="91" t="b">
        <f>IF(F88="BOUTEILLE",VLOOKUP(B88,TABLE!$A$1:$IV$65536,12))</f>
        <v>0</v>
      </c>
      <c r="J88" s="91" t="b">
        <f>IF(F88="COFFRET",VLOOKUP(B88,TABLE!$A$1:$IV$65536,13))</f>
        <v>0</v>
      </c>
      <c r="K88" s="91" t="b">
        <f>IF(F88="VERRE",VLOOKUP(B88,TABLE!$A$1:$IV$65536,14))</f>
        <v>0</v>
      </c>
      <c r="L88" s="91" t="b">
        <f t="shared" si="15"/>
        <v>0</v>
      </c>
      <c r="M88" s="91" t="b">
        <f t="shared" si="16"/>
        <v>0</v>
      </c>
      <c r="N88" s="91" t="b">
        <f t="shared" si="17"/>
        <v>0</v>
      </c>
      <c r="Q88" s="123">
        <f t="shared" si="18"/>
        <v>0</v>
      </c>
      <c r="R88" s="134">
        <f t="shared" si="19"/>
        <v>0</v>
      </c>
    </row>
    <row r="89" spans="3:18" x14ac:dyDescent="0.25">
      <c r="C89" s="94">
        <f>+VLOOKUP(B89,TABLE!A$1:Q$65536,3,FALSE)</f>
        <v>0</v>
      </c>
      <c r="D89" s="94">
        <f>VLOOKUP(B89,TABLE!$A$1:$IV$65536,9)</f>
        <v>0</v>
      </c>
      <c r="G89" s="93">
        <f t="shared" si="13"/>
        <v>0</v>
      </c>
      <c r="H89" s="92">
        <f t="shared" si="14"/>
        <v>0</v>
      </c>
      <c r="I89" s="91" t="b">
        <f>IF(F89="BOUTEILLE",VLOOKUP(B89,TABLE!$A$1:$IV$65536,12))</f>
        <v>0</v>
      </c>
      <c r="J89" s="91" t="b">
        <f>IF(F89="COFFRET",VLOOKUP(B89,TABLE!$A$1:$IV$65536,13))</f>
        <v>0</v>
      </c>
      <c r="K89" s="91" t="b">
        <f>IF(F89="VERRE",VLOOKUP(B89,TABLE!$A$1:$IV$65536,14))</f>
        <v>0</v>
      </c>
      <c r="L89" s="91" t="b">
        <f t="shared" si="15"/>
        <v>0</v>
      </c>
      <c r="M89" s="91" t="b">
        <f t="shared" si="16"/>
        <v>0</v>
      </c>
      <c r="N89" s="91" t="b">
        <f t="shared" si="17"/>
        <v>0</v>
      </c>
      <c r="Q89" s="123">
        <f t="shared" si="18"/>
        <v>0</v>
      </c>
      <c r="R89" s="134">
        <f t="shared" si="19"/>
        <v>0</v>
      </c>
    </row>
    <row r="90" spans="3:18" x14ac:dyDescent="0.25">
      <c r="C90" s="94">
        <f>+VLOOKUP(B90,TABLE!A$1:Q$65536,3,FALSE)</f>
        <v>0</v>
      </c>
      <c r="D90" s="94">
        <f>VLOOKUP(B90,TABLE!$A$1:$IV$65536,9)</f>
        <v>0</v>
      </c>
      <c r="G90" s="93">
        <f t="shared" si="13"/>
        <v>0</v>
      </c>
      <c r="H90" s="92">
        <f t="shared" si="14"/>
        <v>0</v>
      </c>
      <c r="I90" s="91" t="b">
        <f>IF(F90="BOUTEILLE",VLOOKUP(B90,TABLE!$A$1:$IV$65536,12))</f>
        <v>0</v>
      </c>
      <c r="J90" s="91" t="b">
        <f>IF(F90="COFFRET",VLOOKUP(B90,TABLE!$A$1:$IV$65536,13))</f>
        <v>0</v>
      </c>
      <c r="K90" s="91" t="b">
        <f>IF(F90="VERRE",VLOOKUP(B90,TABLE!$A$1:$IV$65536,14))</f>
        <v>0</v>
      </c>
      <c r="L90" s="91" t="b">
        <f t="shared" si="15"/>
        <v>0</v>
      </c>
      <c r="M90" s="91" t="b">
        <f t="shared" si="16"/>
        <v>0</v>
      </c>
      <c r="N90" s="91" t="b">
        <f t="shared" si="17"/>
        <v>0</v>
      </c>
      <c r="Q90" s="123">
        <f t="shared" si="18"/>
        <v>0</v>
      </c>
      <c r="R90" s="134">
        <f t="shared" si="19"/>
        <v>0</v>
      </c>
    </row>
    <row r="91" spans="3:18" x14ac:dyDescent="0.25">
      <c r="C91" s="94">
        <f>+VLOOKUP(B91,TABLE!A$1:Q$65536,3,FALSE)</f>
        <v>0</v>
      </c>
      <c r="D91" s="94">
        <f>VLOOKUP(B91,TABLE!$A$1:$IV$65536,9)</f>
        <v>0</v>
      </c>
      <c r="G91" s="93">
        <f t="shared" si="13"/>
        <v>0</v>
      </c>
      <c r="H91" s="92">
        <f t="shared" si="14"/>
        <v>0</v>
      </c>
      <c r="I91" s="91" t="b">
        <f>IF(F91="BOUTEILLE",VLOOKUP(B91,TABLE!$A$1:$IV$65536,12))</f>
        <v>0</v>
      </c>
      <c r="J91" s="91" t="b">
        <f>IF(F91="COFFRET",VLOOKUP(B91,TABLE!$A$1:$IV$65536,13))</f>
        <v>0</v>
      </c>
      <c r="K91" s="91" t="b">
        <f>IF(F91="VERRE",VLOOKUP(B91,TABLE!$A$1:$IV$65536,14))</f>
        <v>0</v>
      </c>
      <c r="L91" s="91" t="b">
        <f t="shared" si="15"/>
        <v>0</v>
      </c>
      <c r="M91" s="91" t="b">
        <f t="shared" si="16"/>
        <v>0</v>
      </c>
      <c r="N91" s="91" t="b">
        <f t="shared" si="17"/>
        <v>0</v>
      </c>
      <c r="Q91" s="123">
        <f t="shared" si="18"/>
        <v>0</v>
      </c>
      <c r="R91" s="134">
        <f t="shared" si="19"/>
        <v>0</v>
      </c>
    </row>
    <row r="92" spans="3:18" x14ac:dyDescent="0.25">
      <c r="C92" s="94">
        <f>+VLOOKUP(B92,TABLE!A$1:Q$65536,3,FALSE)</f>
        <v>0</v>
      </c>
      <c r="D92" s="94">
        <f>VLOOKUP(B92,TABLE!$A$1:$IV$65536,9)</f>
        <v>0</v>
      </c>
      <c r="G92" s="93">
        <f t="shared" si="13"/>
        <v>0</v>
      </c>
      <c r="H92" s="92">
        <f t="shared" si="14"/>
        <v>0</v>
      </c>
      <c r="I92" s="91" t="b">
        <f>IF(F92="BOUTEILLE",VLOOKUP(B92,TABLE!$A$1:$IV$65536,12))</f>
        <v>0</v>
      </c>
      <c r="J92" s="91" t="b">
        <f>IF(F92="COFFRET",VLOOKUP(B92,TABLE!$A$1:$IV$65536,13))</f>
        <v>0</v>
      </c>
      <c r="K92" s="91" t="b">
        <f>IF(F92="VERRE",VLOOKUP(B92,TABLE!$A$1:$IV$65536,14))</f>
        <v>0</v>
      </c>
      <c r="L92" s="91" t="b">
        <f t="shared" si="15"/>
        <v>0</v>
      </c>
      <c r="M92" s="91" t="b">
        <f t="shared" si="16"/>
        <v>0</v>
      </c>
      <c r="N92" s="91" t="b">
        <f t="shared" si="17"/>
        <v>0</v>
      </c>
      <c r="Q92" s="123">
        <f t="shared" si="18"/>
        <v>0</v>
      </c>
      <c r="R92" s="134">
        <f t="shared" si="19"/>
        <v>0</v>
      </c>
    </row>
    <row r="93" spans="3:18" x14ac:dyDescent="0.25">
      <c r="C93" s="94">
        <f>+VLOOKUP(B93,TABLE!A$1:Q$65536,3,FALSE)</f>
        <v>0</v>
      </c>
      <c r="D93" s="94">
        <f>VLOOKUP(B93,TABLE!$A$1:$IV$65536,9)</f>
        <v>0</v>
      </c>
      <c r="G93" s="93">
        <f t="shared" si="13"/>
        <v>0</v>
      </c>
      <c r="H93" s="92">
        <f t="shared" si="14"/>
        <v>0</v>
      </c>
      <c r="I93" s="91" t="b">
        <f>IF(F93="BOUTEILLE",VLOOKUP(B93,TABLE!$A$1:$IV$65536,12))</f>
        <v>0</v>
      </c>
      <c r="J93" s="91" t="b">
        <f>IF(F93="COFFRET",VLOOKUP(B93,TABLE!$A$1:$IV$65536,13))</f>
        <v>0</v>
      </c>
      <c r="K93" s="91" t="b">
        <f>IF(F93="VERRE",VLOOKUP(B93,TABLE!$A$1:$IV$65536,14))</f>
        <v>0</v>
      </c>
      <c r="L93" s="91" t="b">
        <f t="shared" si="15"/>
        <v>0</v>
      </c>
      <c r="M93" s="91" t="b">
        <f t="shared" si="16"/>
        <v>0</v>
      </c>
      <c r="N93" s="91" t="b">
        <f t="shared" si="17"/>
        <v>0</v>
      </c>
      <c r="Q93" s="123">
        <f t="shared" si="18"/>
        <v>0</v>
      </c>
      <c r="R93" s="134">
        <f t="shared" si="19"/>
        <v>0</v>
      </c>
    </row>
    <row r="94" spans="3:18" x14ac:dyDescent="0.25">
      <c r="C94" s="94">
        <f>+VLOOKUP(B94,TABLE!A$1:Q$65536,3,FALSE)</f>
        <v>0</v>
      </c>
      <c r="D94" s="94">
        <f>VLOOKUP(B94,TABLE!$A$1:$IV$65536,9)</f>
        <v>0</v>
      </c>
      <c r="G94" s="93">
        <f t="shared" si="13"/>
        <v>0</v>
      </c>
      <c r="H94" s="92">
        <f t="shared" si="14"/>
        <v>0</v>
      </c>
      <c r="I94" s="91" t="b">
        <f>IF(F94="BOUTEILLE",VLOOKUP(B94,TABLE!$A$1:$IV$65536,12))</f>
        <v>0</v>
      </c>
      <c r="J94" s="91" t="b">
        <f>IF(F94="COFFRET",VLOOKUP(B94,TABLE!$A$1:$IV$65536,13))</f>
        <v>0</v>
      </c>
      <c r="K94" s="91" t="b">
        <f>IF(F94="VERRE",VLOOKUP(B94,TABLE!$A$1:$IV$65536,14))</f>
        <v>0</v>
      </c>
      <c r="L94" s="91" t="b">
        <f t="shared" si="15"/>
        <v>0</v>
      </c>
      <c r="M94" s="91" t="b">
        <f t="shared" si="16"/>
        <v>0</v>
      </c>
      <c r="N94" s="91" t="b">
        <f t="shared" si="17"/>
        <v>0</v>
      </c>
      <c r="Q94" s="123">
        <f t="shared" si="18"/>
        <v>0</v>
      </c>
      <c r="R94" s="134">
        <f t="shared" si="19"/>
        <v>0</v>
      </c>
    </row>
    <row r="95" spans="3:18" x14ac:dyDescent="0.25">
      <c r="C95" s="94">
        <f>+VLOOKUP(B95,TABLE!A$1:Q$65536,3,FALSE)</f>
        <v>0</v>
      </c>
      <c r="D95" s="94">
        <f>VLOOKUP(B95,TABLE!$A$1:$IV$65536,9)</f>
        <v>0</v>
      </c>
      <c r="G95" s="93">
        <f t="shared" si="13"/>
        <v>0</v>
      </c>
      <c r="H95" s="92">
        <f t="shared" si="14"/>
        <v>0</v>
      </c>
      <c r="I95" s="91" t="b">
        <f>IF(F95="BOUTEILLE",VLOOKUP(B95,TABLE!$A$1:$IV$65536,12))</f>
        <v>0</v>
      </c>
      <c r="J95" s="91" t="b">
        <f>IF(F95="COFFRET",VLOOKUP(B95,TABLE!$A$1:$IV$65536,13))</f>
        <v>0</v>
      </c>
      <c r="K95" s="91" t="b">
        <f>IF(F95="VERRE",VLOOKUP(B95,TABLE!$A$1:$IV$65536,14))</f>
        <v>0</v>
      </c>
      <c r="L95" s="91" t="b">
        <f t="shared" si="15"/>
        <v>0</v>
      </c>
      <c r="M95" s="91" t="b">
        <f t="shared" si="16"/>
        <v>0</v>
      </c>
      <c r="N95" s="91" t="b">
        <f t="shared" si="17"/>
        <v>0</v>
      </c>
      <c r="Q95" s="123">
        <f t="shared" si="18"/>
        <v>0</v>
      </c>
      <c r="R95" s="134">
        <f t="shared" si="19"/>
        <v>0</v>
      </c>
    </row>
    <row r="96" spans="3:18" x14ac:dyDescent="0.25">
      <c r="C96" s="94">
        <f>+VLOOKUP(B96,TABLE!A$1:Q$65536,3,FALSE)</f>
        <v>0</v>
      </c>
      <c r="D96" s="94">
        <f>VLOOKUP(B96,TABLE!$A$1:$IV$65536,9)</f>
        <v>0</v>
      </c>
      <c r="G96" s="93">
        <f t="shared" si="13"/>
        <v>0</v>
      </c>
      <c r="H96" s="92">
        <f t="shared" si="14"/>
        <v>0</v>
      </c>
      <c r="I96" s="91" t="b">
        <f>IF(F96="BOUTEILLE",VLOOKUP(B96,TABLE!$A$1:$IV$65536,12))</f>
        <v>0</v>
      </c>
      <c r="J96" s="91" t="b">
        <f>IF(F96="COFFRET",VLOOKUP(B96,TABLE!$A$1:$IV$65536,13))</f>
        <v>0</v>
      </c>
      <c r="K96" s="91" t="b">
        <f>IF(F96="VERRE",VLOOKUP(B96,TABLE!$A$1:$IV$65536,14))</f>
        <v>0</v>
      </c>
      <c r="L96" s="91" t="b">
        <f t="shared" si="15"/>
        <v>0</v>
      </c>
      <c r="M96" s="91" t="b">
        <f t="shared" si="16"/>
        <v>0</v>
      </c>
      <c r="N96" s="91" t="b">
        <f t="shared" si="17"/>
        <v>0</v>
      </c>
      <c r="Q96" s="123">
        <f t="shared" si="18"/>
        <v>0</v>
      </c>
      <c r="R96" s="134">
        <f t="shared" si="19"/>
        <v>0</v>
      </c>
    </row>
    <row r="97" spans="3:18" x14ac:dyDescent="0.25">
      <c r="C97" s="94">
        <f>+VLOOKUP(B97,TABLE!A$1:Q$65536,3,FALSE)</f>
        <v>0</v>
      </c>
      <c r="D97" s="94">
        <f>VLOOKUP(B97,TABLE!$A$1:$IV$65536,9)</f>
        <v>0</v>
      </c>
      <c r="G97" s="93">
        <f t="shared" si="13"/>
        <v>0</v>
      </c>
      <c r="H97" s="92">
        <f t="shared" si="14"/>
        <v>0</v>
      </c>
      <c r="I97" s="91" t="b">
        <f>IF(F97="BOUTEILLE",VLOOKUP(B97,TABLE!$A$1:$IV$65536,12))</f>
        <v>0</v>
      </c>
      <c r="J97" s="91" t="b">
        <f>IF(F97="COFFRET",VLOOKUP(B97,TABLE!$A$1:$IV$65536,13))</f>
        <v>0</v>
      </c>
      <c r="K97" s="91" t="b">
        <f>IF(F97="VERRE",VLOOKUP(B97,TABLE!$A$1:$IV$65536,14))</f>
        <v>0</v>
      </c>
      <c r="L97" s="91" t="b">
        <f t="shared" si="15"/>
        <v>0</v>
      </c>
      <c r="M97" s="91" t="b">
        <f t="shared" si="16"/>
        <v>0</v>
      </c>
      <c r="N97" s="91" t="b">
        <f t="shared" si="17"/>
        <v>0</v>
      </c>
      <c r="Q97" s="123">
        <f t="shared" si="18"/>
        <v>0</v>
      </c>
      <c r="R97" s="134">
        <f t="shared" si="19"/>
        <v>0</v>
      </c>
    </row>
    <row r="98" spans="3:18" x14ac:dyDescent="0.25">
      <c r="C98" s="94">
        <f>+VLOOKUP(B98,TABLE!A$1:Q$65536,3,FALSE)</f>
        <v>0</v>
      </c>
      <c r="D98" s="94">
        <f>VLOOKUP(B98,TABLE!$A$1:$IV$65536,9)</f>
        <v>0</v>
      </c>
      <c r="G98" s="93">
        <f t="shared" si="13"/>
        <v>0</v>
      </c>
      <c r="H98" s="92">
        <f t="shared" si="14"/>
        <v>0</v>
      </c>
      <c r="I98" s="91" t="b">
        <f>IF(F98="BOUTEILLE",VLOOKUP(B98,TABLE!$A$1:$IV$65536,12))</f>
        <v>0</v>
      </c>
      <c r="J98" s="91" t="b">
        <f>IF(F98="COFFRET",VLOOKUP(B98,TABLE!$A$1:$IV$65536,13))</f>
        <v>0</v>
      </c>
      <c r="K98" s="91" t="b">
        <f>IF(F98="VERRE",VLOOKUP(B98,TABLE!$A$1:$IV$65536,14))</f>
        <v>0</v>
      </c>
      <c r="L98" s="91" t="b">
        <f t="shared" si="15"/>
        <v>0</v>
      </c>
      <c r="M98" s="91" t="b">
        <f t="shared" si="16"/>
        <v>0</v>
      </c>
      <c r="N98" s="91" t="b">
        <f t="shared" si="17"/>
        <v>0</v>
      </c>
      <c r="Q98" s="123">
        <f t="shared" si="18"/>
        <v>0</v>
      </c>
      <c r="R98" s="134">
        <f t="shared" si="19"/>
        <v>0</v>
      </c>
    </row>
    <row r="99" spans="3:18" x14ac:dyDescent="0.25">
      <c r="C99" s="94">
        <f>+VLOOKUP(B99,TABLE!A$1:Q$65536,3,FALSE)</f>
        <v>0</v>
      </c>
      <c r="D99" s="94">
        <f>VLOOKUP(B99,TABLE!$A$1:$IV$65536,9)</f>
        <v>0</v>
      </c>
      <c r="G99" s="93">
        <f t="shared" si="13"/>
        <v>0</v>
      </c>
      <c r="H99" s="92">
        <f t="shared" si="14"/>
        <v>0</v>
      </c>
      <c r="I99" s="91" t="b">
        <f>IF(F99="BOUTEILLE",VLOOKUP(B99,TABLE!$A$1:$IV$65536,12))</f>
        <v>0</v>
      </c>
      <c r="J99" s="91" t="b">
        <f>IF(F99="COFFRET",VLOOKUP(B99,TABLE!$A$1:$IV$65536,13))</f>
        <v>0</v>
      </c>
      <c r="K99" s="91" t="b">
        <f>IF(F99="VERRE",VLOOKUP(B99,TABLE!$A$1:$IV$65536,14))</f>
        <v>0</v>
      </c>
      <c r="L99" s="91" t="b">
        <f t="shared" si="15"/>
        <v>0</v>
      </c>
      <c r="M99" s="91" t="b">
        <f t="shared" si="16"/>
        <v>0</v>
      </c>
      <c r="N99" s="91" t="b">
        <f t="shared" si="17"/>
        <v>0</v>
      </c>
      <c r="Q99" s="123">
        <f t="shared" si="18"/>
        <v>0</v>
      </c>
      <c r="R99" s="134">
        <f t="shared" si="19"/>
        <v>0</v>
      </c>
    </row>
    <row r="100" spans="3:18" x14ac:dyDescent="0.25">
      <c r="C100" s="94">
        <f>+VLOOKUP(B100,TABLE!A$1:Q$65536,3,FALSE)</f>
        <v>0</v>
      </c>
      <c r="D100" s="94">
        <f>VLOOKUP(B100,TABLE!$A$1:$IV$65536,9)</f>
        <v>0</v>
      </c>
      <c r="G100" s="93">
        <f t="shared" si="13"/>
        <v>0</v>
      </c>
      <c r="H100" s="92">
        <f t="shared" si="14"/>
        <v>0</v>
      </c>
      <c r="I100" s="91" t="b">
        <f>IF(F100="BOUTEILLE",VLOOKUP(B100,TABLE!$A$1:$IV$65536,12))</f>
        <v>0</v>
      </c>
      <c r="J100" s="91" t="b">
        <f>IF(F100="COFFRET",VLOOKUP(B100,TABLE!$A$1:$IV$65536,13))</f>
        <v>0</v>
      </c>
      <c r="K100" s="91" t="b">
        <f>IF(F100="VERRE",VLOOKUP(B100,TABLE!$A$1:$IV$65536,14))</f>
        <v>0</v>
      </c>
      <c r="L100" s="91" t="b">
        <f t="shared" si="15"/>
        <v>0</v>
      </c>
      <c r="M100" s="91" t="b">
        <f t="shared" si="16"/>
        <v>0</v>
      </c>
      <c r="N100" s="91" t="b">
        <f t="shared" si="17"/>
        <v>0</v>
      </c>
      <c r="Q100" s="123">
        <f t="shared" si="18"/>
        <v>0</v>
      </c>
      <c r="R100" s="134">
        <f t="shared" si="19"/>
        <v>0</v>
      </c>
    </row>
    <row r="101" spans="3:18" x14ac:dyDescent="0.25">
      <c r="C101" s="94">
        <f>+VLOOKUP(B101,TABLE!A$1:Q$65536,3,FALSE)</f>
        <v>0</v>
      </c>
      <c r="D101" s="94">
        <f>VLOOKUP(B101,TABLE!$A$1:$IV$65536,9)</f>
        <v>0</v>
      </c>
      <c r="G101" s="93">
        <f t="shared" si="13"/>
        <v>0</v>
      </c>
      <c r="H101" s="92">
        <f t="shared" si="14"/>
        <v>0</v>
      </c>
      <c r="I101" s="91" t="b">
        <f>IF(F101="BOUTEILLE",VLOOKUP(B101,TABLE!$A$1:$IV$65536,12))</f>
        <v>0</v>
      </c>
      <c r="J101" s="91" t="b">
        <f>IF(F101="COFFRET",VLOOKUP(B101,TABLE!$A$1:$IV$65536,13))</f>
        <v>0</v>
      </c>
      <c r="K101" s="91" t="b">
        <f>IF(F101="VERRE",VLOOKUP(B101,TABLE!$A$1:$IV$65536,14))</f>
        <v>0</v>
      </c>
      <c r="L101" s="91" t="b">
        <f t="shared" si="15"/>
        <v>0</v>
      </c>
      <c r="M101" s="91" t="b">
        <f t="shared" si="16"/>
        <v>0</v>
      </c>
      <c r="N101" s="91" t="b">
        <f t="shared" si="17"/>
        <v>0</v>
      </c>
      <c r="Q101" s="123">
        <f t="shared" si="18"/>
        <v>0</v>
      </c>
      <c r="R101" s="134">
        <f t="shared" si="19"/>
        <v>0</v>
      </c>
    </row>
    <row r="102" spans="3:18" x14ac:dyDescent="0.25">
      <c r="C102" s="94">
        <f>+VLOOKUP(B102,TABLE!A$1:Q$65536,3,FALSE)</f>
        <v>0</v>
      </c>
      <c r="D102" s="94">
        <f>VLOOKUP(B102,TABLE!$A$1:$IV$65536,9)</f>
        <v>0</v>
      </c>
      <c r="G102" s="93">
        <f t="shared" si="13"/>
        <v>0</v>
      </c>
      <c r="H102" s="92">
        <f t="shared" si="14"/>
        <v>0</v>
      </c>
      <c r="I102" s="91" t="b">
        <f>IF(F102="BOUTEILLE",VLOOKUP(B102,TABLE!$A$1:$IV$65536,12))</f>
        <v>0</v>
      </c>
      <c r="J102" s="91" t="b">
        <f>IF(F102="COFFRET",VLOOKUP(B102,TABLE!$A$1:$IV$65536,13))</f>
        <v>0</v>
      </c>
      <c r="K102" s="91" t="b">
        <f>IF(F102="VERRE",VLOOKUP(B102,TABLE!$A$1:$IV$65536,14))</f>
        <v>0</v>
      </c>
      <c r="L102" s="91" t="b">
        <f t="shared" si="15"/>
        <v>0</v>
      </c>
      <c r="M102" s="91" t="b">
        <f t="shared" si="16"/>
        <v>0</v>
      </c>
      <c r="N102" s="91" t="b">
        <f t="shared" si="17"/>
        <v>0</v>
      </c>
      <c r="Q102" s="123">
        <f t="shared" si="18"/>
        <v>0</v>
      </c>
      <c r="R102" s="134">
        <f t="shared" si="19"/>
        <v>0</v>
      </c>
    </row>
    <row r="103" spans="3:18" x14ac:dyDescent="0.25">
      <c r="C103" s="94">
        <f>+VLOOKUP(B103,TABLE!A$1:Q$65536,3,FALSE)</f>
        <v>0</v>
      </c>
      <c r="D103" s="94">
        <f>VLOOKUP(B103,TABLE!$A$1:$IV$65536,9)</f>
        <v>0</v>
      </c>
      <c r="G103" s="93">
        <f t="shared" si="13"/>
        <v>0</v>
      </c>
      <c r="H103" s="92">
        <f t="shared" si="14"/>
        <v>0</v>
      </c>
      <c r="I103" s="91" t="b">
        <f>IF(F103="BOUTEILLE",VLOOKUP(B103,TABLE!$A$1:$IV$65536,12))</f>
        <v>0</v>
      </c>
      <c r="J103" s="91" t="b">
        <f>IF(F103="COFFRET",VLOOKUP(B103,TABLE!$A$1:$IV$65536,13))</f>
        <v>0</v>
      </c>
      <c r="K103" s="91" t="b">
        <f>IF(F103="VERRE",VLOOKUP(B103,TABLE!$A$1:$IV$65536,14))</f>
        <v>0</v>
      </c>
      <c r="L103" s="91" t="b">
        <f t="shared" si="15"/>
        <v>0</v>
      </c>
      <c r="M103" s="91" t="b">
        <f t="shared" si="16"/>
        <v>0</v>
      </c>
      <c r="N103" s="91" t="b">
        <f t="shared" si="17"/>
        <v>0</v>
      </c>
      <c r="Q103" s="123">
        <f t="shared" si="18"/>
        <v>0</v>
      </c>
      <c r="R103" s="134">
        <f t="shared" si="19"/>
        <v>0</v>
      </c>
    </row>
    <row r="104" spans="3:18" x14ac:dyDescent="0.25">
      <c r="C104" s="94">
        <f>+VLOOKUP(B104,TABLE!A$1:Q$65536,3,FALSE)</f>
        <v>0</v>
      </c>
      <c r="D104" s="94">
        <f>VLOOKUP(B104,TABLE!$A$1:$IV$65536,9)</f>
        <v>0</v>
      </c>
      <c r="G104" s="93">
        <f t="shared" si="13"/>
        <v>0</v>
      </c>
      <c r="H104" s="92">
        <f t="shared" si="14"/>
        <v>0</v>
      </c>
      <c r="I104" s="91" t="b">
        <f>IF(F104="BOUTEILLE",VLOOKUP(B104,TABLE!$A$1:$IV$65536,12))</f>
        <v>0</v>
      </c>
      <c r="J104" s="91" t="b">
        <f>IF(F104="COFFRET",VLOOKUP(B104,TABLE!$A$1:$IV$65536,13))</f>
        <v>0</v>
      </c>
      <c r="K104" s="91" t="b">
        <f>IF(F104="VERRE",VLOOKUP(B104,TABLE!$A$1:$IV$65536,14))</f>
        <v>0</v>
      </c>
      <c r="L104" s="91" t="b">
        <f t="shared" si="15"/>
        <v>0</v>
      </c>
      <c r="M104" s="91" t="b">
        <f t="shared" si="16"/>
        <v>0</v>
      </c>
      <c r="N104" s="91" t="b">
        <f t="shared" si="17"/>
        <v>0</v>
      </c>
      <c r="Q104" s="123">
        <f t="shared" si="18"/>
        <v>0</v>
      </c>
      <c r="R104" s="134">
        <f t="shared" si="19"/>
        <v>0</v>
      </c>
    </row>
    <row r="105" spans="3:18" x14ac:dyDescent="0.25">
      <c r="C105" s="94">
        <f>+VLOOKUP(B105,TABLE!A$1:Q$65536,3,FALSE)</f>
        <v>0</v>
      </c>
      <c r="D105" s="94">
        <f>VLOOKUP(B105,TABLE!$A$1:$IV$65536,9)</f>
        <v>0</v>
      </c>
      <c r="G105" s="93">
        <f t="shared" si="13"/>
        <v>0</v>
      </c>
      <c r="H105" s="92">
        <f t="shared" si="14"/>
        <v>0</v>
      </c>
      <c r="I105" s="91" t="b">
        <f>IF(F105="BOUTEILLE",VLOOKUP(B105,TABLE!$A$1:$IV$65536,12))</f>
        <v>0</v>
      </c>
      <c r="J105" s="91" t="b">
        <f>IF(F105="COFFRET",VLOOKUP(B105,TABLE!$A$1:$IV$65536,13))</f>
        <v>0</v>
      </c>
      <c r="K105" s="91" t="b">
        <f>IF(F105="VERRE",VLOOKUP(B105,TABLE!$A$1:$IV$65536,14))</f>
        <v>0</v>
      </c>
      <c r="L105" s="91" t="b">
        <f t="shared" si="15"/>
        <v>0</v>
      </c>
      <c r="M105" s="91" t="b">
        <f t="shared" si="16"/>
        <v>0</v>
      </c>
      <c r="N105" s="91" t="b">
        <f t="shared" si="17"/>
        <v>0</v>
      </c>
      <c r="Q105" s="123">
        <f t="shared" si="18"/>
        <v>0</v>
      </c>
      <c r="R105" s="134">
        <f t="shared" si="19"/>
        <v>0</v>
      </c>
    </row>
    <row r="106" spans="3:18" x14ac:dyDescent="0.25">
      <c r="C106" s="94">
        <f>+VLOOKUP(B106,TABLE!A$1:Q$65536,3,FALSE)</f>
        <v>0</v>
      </c>
      <c r="D106" s="94">
        <f>VLOOKUP(B106,TABLE!$A$1:$IV$65536,9)</f>
        <v>0</v>
      </c>
      <c r="G106" s="93">
        <f t="shared" si="13"/>
        <v>0</v>
      </c>
      <c r="H106" s="92">
        <f t="shared" si="14"/>
        <v>0</v>
      </c>
      <c r="I106" s="91" t="b">
        <f>IF(F106="BOUTEILLE",VLOOKUP(B106,TABLE!$A$1:$IV$65536,12))</f>
        <v>0</v>
      </c>
      <c r="J106" s="91" t="b">
        <f>IF(F106="COFFRET",VLOOKUP(B106,TABLE!$A$1:$IV$65536,13))</f>
        <v>0</v>
      </c>
      <c r="K106" s="91" t="b">
        <f>IF(F106="VERRE",VLOOKUP(B106,TABLE!$A$1:$IV$65536,14))</f>
        <v>0</v>
      </c>
      <c r="L106" s="91" t="b">
        <f t="shared" si="15"/>
        <v>0</v>
      </c>
      <c r="M106" s="91" t="b">
        <f t="shared" si="16"/>
        <v>0</v>
      </c>
      <c r="N106" s="91" t="b">
        <f t="shared" si="17"/>
        <v>0</v>
      </c>
      <c r="Q106" s="123">
        <f t="shared" si="18"/>
        <v>0</v>
      </c>
      <c r="R106" s="134">
        <f t="shared" si="19"/>
        <v>0</v>
      </c>
    </row>
    <row r="107" spans="3:18" x14ac:dyDescent="0.25">
      <c r="C107" s="94">
        <f>+VLOOKUP(B107,TABLE!A$1:Q$65536,3,FALSE)</f>
        <v>0</v>
      </c>
      <c r="D107" s="94">
        <f>VLOOKUP(B107,TABLE!$A$1:$IV$65536,9)</f>
        <v>0</v>
      </c>
      <c r="G107" s="93">
        <f t="shared" si="13"/>
        <v>0</v>
      </c>
      <c r="H107" s="92">
        <f t="shared" si="14"/>
        <v>0</v>
      </c>
      <c r="I107" s="91" t="b">
        <f>IF(F107="BOUTEILLE",VLOOKUP(B107,TABLE!$A$1:$IV$65536,12))</f>
        <v>0</v>
      </c>
      <c r="J107" s="91" t="b">
        <f>IF(F107="COFFRET",VLOOKUP(B107,TABLE!$A$1:$IV$65536,13))</f>
        <v>0</v>
      </c>
      <c r="K107" s="91" t="b">
        <f>IF(F107="VERRE",VLOOKUP(B107,TABLE!$A$1:$IV$65536,14))</f>
        <v>0</v>
      </c>
      <c r="L107" s="91" t="b">
        <f t="shared" si="15"/>
        <v>0</v>
      </c>
      <c r="M107" s="91" t="b">
        <f t="shared" si="16"/>
        <v>0</v>
      </c>
      <c r="N107" s="91" t="b">
        <f t="shared" si="17"/>
        <v>0</v>
      </c>
      <c r="Q107" s="123">
        <f t="shared" si="18"/>
        <v>0</v>
      </c>
      <c r="R107" s="134">
        <f t="shared" si="19"/>
        <v>0</v>
      </c>
    </row>
    <row r="108" spans="3:18" x14ac:dyDescent="0.25">
      <c r="C108" s="94">
        <f>+VLOOKUP(B108,TABLE!A$1:Q$65536,3,FALSE)</f>
        <v>0</v>
      </c>
      <c r="D108" s="94">
        <f>VLOOKUP(B108,TABLE!$A$1:$IV$65536,9)</f>
        <v>0</v>
      </c>
      <c r="G108" s="93">
        <f t="shared" si="13"/>
        <v>0</v>
      </c>
      <c r="H108" s="92">
        <f t="shared" si="14"/>
        <v>0</v>
      </c>
      <c r="I108" s="91" t="b">
        <f>IF(F108="BOUTEILLE",VLOOKUP(B108,TABLE!$A$1:$IV$65536,12))</f>
        <v>0</v>
      </c>
      <c r="J108" s="91" t="b">
        <f>IF(F108="COFFRET",VLOOKUP(B108,TABLE!$A$1:$IV$65536,13))</f>
        <v>0</v>
      </c>
      <c r="K108" s="91" t="b">
        <f>IF(F108="VERRE",VLOOKUP(B108,TABLE!$A$1:$IV$65536,14))</f>
        <v>0</v>
      </c>
      <c r="L108" s="91" t="b">
        <f t="shared" si="15"/>
        <v>0</v>
      </c>
      <c r="M108" s="91" t="b">
        <f t="shared" si="16"/>
        <v>0</v>
      </c>
      <c r="N108" s="91" t="b">
        <f t="shared" si="17"/>
        <v>0</v>
      </c>
      <c r="Q108" s="123">
        <f t="shared" si="18"/>
        <v>0</v>
      </c>
      <c r="R108" s="134">
        <f t="shared" si="19"/>
        <v>0</v>
      </c>
    </row>
    <row r="109" spans="3:18" x14ac:dyDescent="0.25">
      <c r="C109" s="94">
        <f>+VLOOKUP(B109,TABLE!A$1:Q$65536,3,FALSE)</f>
        <v>0</v>
      </c>
      <c r="D109" s="94">
        <f>VLOOKUP(B109,TABLE!$A$1:$IV$65536,9)</f>
        <v>0</v>
      </c>
      <c r="G109" s="93">
        <f t="shared" si="13"/>
        <v>0</v>
      </c>
      <c r="H109" s="92">
        <f t="shared" si="14"/>
        <v>0</v>
      </c>
      <c r="I109" s="91" t="b">
        <f>IF(F109="BOUTEILLE",VLOOKUP(B109,TABLE!$A$1:$IV$65536,12))</f>
        <v>0</v>
      </c>
      <c r="J109" s="91" t="b">
        <f>IF(F109="COFFRET",VLOOKUP(B109,TABLE!$A$1:$IV$65536,13))</f>
        <v>0</v>
      </c>
      <c r="K109" s="91" t="b">
        <f>IF(F109="VERRE",VLOOKUP(B109,TABLE!$A$1:$IV$65536,14))</f>
        <v>0</v>
      </c>
      <c r="L109" s="91" t="b">
        <f t="shared" si="15"/>
        <v>0</v>
      </c>
      <c r="M109" s="91" t="b">
        <f t="shared" si="16"/>
        <v>0</v>
      </c>
      <c r="N109" s="91" t="b">
        <f t="shared" si="17"/>
        <v>0</v>
      </c>
      <c r="Q109" s="123">
        <f t="shared" si="18"/>
        <v>0</v>
      </c>
      <c r="R109" s="134">
        <f t="shared" si="19"/>
        <v>0</v>
      </c>
    </row>
    <row r="110" spans="3:18" x14ac:dyDescent="0.25">
      <c r="C110" s="94">
        <f>+VLOOKUP(B110,TABLE!A$1:Q$65536,3,FALSE)</f>
        <v>0</v>
      </c>
      <c r="D110" s="94">
        <f>VLOOKUP(B110,TABLE!$A$1:$IV$65536,9)</f>
        <v>0</v>
      </c>
      <c r="G110" s="93">
        <f t="shared" si="13"/>
        <v>0</v>
      </c>
      <c r="H110" s="92">
        <f t="shared" si="14"/>
        <v>0</v>
      </c>
      <c r="I110" s="91" t="b">
        <f>IF(F110="BOUTEILLE",VLOOKUP(B110,TABLE!$A$1:$IV$65536,12))</f>
        <v>0</v>
      </c>
      <c r="J110" s="91" t="b">
        <f>IF(F110="COFFRET",VLOOKUP(B110,TABLE!$A$1:$IV$65536,13))</f>
        <v>0</v>
      </c>
      <c r="K110" s="91" t="b">
        <f>IF(F110="VERRE",VLOOKUP(B110,TABLE!$A$1:$IV$65536,14))</f>
        <v>0</v>
      </c>
      <c r="L110" s="91" t="b">
        <f t="shared" si="15"/>
        <v>0</v>
      </c>
      <c r="M110" s="91" t="b">
        <f t="shared" si="16"/>
        <v>0</v>
      </c>
      <c r="N110" s="91" t="b">
        <f t="shared" si="17"/>
        <v>0</v>
      </c>
      <c r="Q110" s="123">
        <f t="shared" si="18"/>
        <v>0</v>
      </c>
      <c r="R110" s="134">
        <f t="shared" si="19"/>
        <v>0</v>
      </c>
    </row>
    <row r="111" spans="3:18" x14ac:dyDescent="0.25">
      <c r="C111" s="94">
        <f>+VLOOKUP(B111,TABLE!A$1:Q$65536,3,FALSE)</f>
        <v>0</v>
      </c>
      <c r="D111" s="94">
        <f>VLOOKUP(B111,TABLE!$A$1:$IV$65536,9)</f>
        <v>0</v>
      </c>
      <c r="G111" s="93">
        <f t="shared" si="13"/>
        <v>0</v>
      </c>
      <c r="H111" s="92">
        <f t="shared" si="14"/>
        <v>0</v>
      </c>
      <c r="I111" s="91" t="b">
        <f>IF(F111="BOUTEILLE",VLOOKUP(B111,TABLE!$A$1:$IV$65536,12))</f>
        <v>0</v>
      </c>
      <c r="J111" s="91" t="b">
        <f>IF(F111="COFFRET",VLOOKUP(B111,TABLE!$A$1:$IV$65536,13))</f>
        <v>0</v>
      </c>
      <c r="K111" s="91" t="b">
        <f>IF(F111="VERRE",VLOOKUP(B111,TABLE!$A$1:$IV$65536,14))</f>
        <v>0</v>
      </c>
      <c r="L111" s="91" t="b">
        <f t="shared" si="15"/>
        <v>0</v>
      </c>
      <c r="M111" s="91" t="b">
        <f t="shared" si="16"/>
        <v>0</v>
      </c>
      <c r="N111" s="91" t="b">
        <f t="shared" si="17"/>
        <v>0</v>
      </c>
      <c r="Q111" s="123">
        <f t="shared" si="18"/>
        <v>0</v>
      </c>
      <c r="R111" s="134">
        <f t="shared" si="19"/>
        <v>0</v>
      </c>
    </row>
    <row r="112" spans="3:18" x14ac:dyDescent="0.25">
      <c r="C112" s="94">
        <f>+VLOOKUP(B112,TABLE!A$1:Q$65536,3,FALSE)</f>
        <v>0</v>
      </c>
      <c r="D112" s="94">
        <f>VLOOKUP(B112,TABLE!$A$1:$IV$65536,9)</f>
        <v>0</v>
      </c>
      <c r="G112" s="93">
        <f t="shared" si="13"/>
        <v>0</v>
      </c>
      <c r="H112" s="92">
        <f t="shared" si="14"/>
        <v>0</v>
      </c>
      <c r="I112" s="91" t="b">
        <f>IF(F112="BOUTEILLE",VLOOKUP(B112,TABLE!$A$1:$IV$65536,12))</f>
        <v>0</v>
      </c>
      <c r="J112" s="91" t="b">
        <f>IF(F112="COFFRET",VLOOKUP(B112,TABLE!$A$1:$IV$65536,13))</f>
        <v>0</v>
      </c>
      <c r="K112" s="91" t="b">
        <f>IF(F112="VERRE",VLOOKUP(B112,TABLE!$A$1:$IV$65536,14))</f>
        <v>0</v>
      </c>
      <c r="L112" s="91" t="b">
        <f t="shared" si="15"/>
        <v>0</v>
      </c>
      <c r="M112" s="91" t="b">
        <f t="shared" si="16"/>
        <v>0</v>
      </c>
      <c r="N112" s="91" t="b">
        <f t="shared" si="17"/>
        <v>0</v>
      </c>
      <c r="Q112" s="123">
        <f t="shared" si="18"/>
        <v>0</v>
      </c>
      <c r="R112" s="134">
        <f t="shared" si="19"/>
        <v>0</v>
      </c>
    </row>
    <row r="113" spans="3:18" x14ac:dyDescent="0.25">
      <c r="C113" s="94">
        <f>+VLOOKUP(B113,TABLE!A$1:Q$65536,3,FALSE)</f>
        <v>0</v>
      </c>
      <c r="D113" s="94">
        <f>VLOOKUP(B113,TABLE!$A$1:$IV$65536,9)</f>
        <v>0</v>
      </c>
      <c r="G113" s="93">
        <f t="shared" si="13"/>
        <v>0</v>
      </c>
      <c r="H113" s="92">
        <f t="shared" si="14"/>
        <v>0</v>
      </c>
      <c r="I113" s="91" t="b">
        <f>IF(F113="BOUTEILLE",VLOOKUP(B113,TABLE!$A$1:$IV$65536,12))</f>
        <v>0</v>
      </c>
      <c r="J113" s="91" t="b">
        <f>IF(F113="COFFRET",VLOOKUP(B113,TABLE!$A$1:$IV$65536,13))</f>
        <v>0</v>
      </c>
      <c r="K113" s="91" t="b">
        <f>IF(F113="VERRE",VLOOKUP(B113,TABLE!$A$1:$IV$65536,14))</f>
        <v>0</v>
      </c>
      <c r="L113" s="91" t="b">
        <f t="shared" si="15"/>
        <v>0</v>
      </c>
      <c r="M113" s="91" t="b">
        <f t="shared" si="16"/>
        <v>0</v>
      </c>
      <c r="N113" s="91" t="b">
        <f t="shared" si="17"/>
        <v>0</v>
      </c>
      <c r="Q113" s="123">
        <f t="shared" si="18"/>
        <v>0</v>
      </c>
      <c r="R113" s="134">
        <f t="shared" si="19"/>
        <v>0</v>
      </c>
    </row>
    <row r="114" spans="3:18" x14ac:dyDescent="0.25">
      <c r="C114" s="94">
        <f>+VLOOKUP(B114,TABLE!A$1:Q$65536,3,FALSE)</f>
        <v>0</v>
      </c>
      <c r="D114" s="94">
        <f>VLOOKUP(B114,TABLE!$A$1:$IV$65536,9)</f>
        <v>0</v>
      </c>
      <c r="G114" s="93">
        <f t="shared" si="13"/>
        <v>0</v>
      </c>
      <c r="H114" s="92">
        <f t="shared" si="14"/>
        <v>0</v>
      </c>
      <c r="I114" s="91" t="b">
        <f>IF(F114="BOUTEILLE",VLOOKUP(B114,TABLE!$A$1:$IV$65536,12))</f>
        <v>0</v>
      </c>
      <c r="J114" s="91" t="b">
        <f>IF(F114="COFFRET",VLOOKUP(B114,TABLE!$A$1:$IV$65536,13))</f>
        <v>0</v>
      </c>
      <c r="K114" s="91" t="b">
        <f>IF(F114="VERRE",VLOOKUP(B114,TABLE!$A$1:$IV$65536,14))</f>
        <v>0</v>
      </c>
      <c r="L114" s="91" t="b">
        <f t="shared" si="15"/>
        <v>0</v>
      </c>
      <c r="M114" s="91" t="b">
        <f t="shared" si="16"/>
        <v>0</v>
      </c>
      <c r="N114" s="91" t="b">
        <f t="shared" si="17"/>
        <v>0</v>
      </c>
      <c r="Q114" s="123">
        <f t="shared" si="18"/>
        <v>0</v>
      </c>
      <c r="R114" s="134">
        <f t="shared" si="19"/>
        <v>0</v>
      </c>
    </row>
    <row r="115" spans="3:18" x14ac:dyDescent="0.25">
      <c r="C115" s="94">
        <f>+VLOOKUP(B115,TABLE!A$1:Q$65536,3,FALSE)</f>
        <v>0</v>
      </c>
      <c r="D115" s="94">
        <f>VLOOKUP(B115,TABLE!$A$1:$IV$65536,9)</f>
        <v>0</v>
      </c>
      <c r="G115" s="93">
        <f t="shared" si="13"/>
        <v>0</v>
      </c>
      <c r="H115" s="92">
        <f t="shared" si="14"/>
        <v>0</v>
      </c>
      <c r="I115" s="91" t="b">
        <f>IF(F115="BOUTEILLE",VLOOKUP(B115,TABLE!$A$1:$IV$65536,12))</f>
        <v>0</v>
      </c>
      <c r="J115" s="91" t="b">
        <f>IF(F115="COFFRET",VLOOKUP(B115,TABLE!$A$1:$IV$65536,13))</f>
        <v>0</v>
      </c>
      <c r="K115" s="91" t="b">
        <f>IF(F115="VERRE",VLOOKUP(B115,TABLE!$A$1:$IV$65536,14))</f>
        <v>0</v>
      </c>
      <c r="L115" s="91" t="b">
        <f t="shared" si="15"/>
        <v>0</v>
      </c>
      <c r="M115" s="91" t="b">
        <f t="shared" si="16"/>
        <v>0</v>
      </c>
      <c r="N115" s="91" t="b">
        <f t="shared" si="17"/>
        <v>0</v>
      </c>
      <c r="Q115" s="123">
        <f t="shared" si="18"/>
        <v>0</v>
      </c>
      <c r="R115" s="134">
        <f t="shared" si="19"/>
        <v>0</v>
      </c>
    </row>
    <row r="116" spans="3:18" x14ac:dyDescent="0.25">
      <c r="C116" s="94">
        <f>+VLOOKUP(B116,TABLE!A$1:Q$65536,3,FALSE)</f>
        <v>0</v>
      </c>
      <c r="D116" s="94">
        <f>VLOOKUP(B116,TABLE!$A$1:$IV$65536,9)</f>
        <v>0</v>
      </c>
      <c r="G116" s="93">
        <f t="shared" si="13"/>
        <v>0</v>
      </c>
      <c r="H116" s="92">
        <f t="shared" si="14"/>
        <v>0</v>
      </c>
      <c r="I116" s="91" t="b">
        <f>IF(F116="BOUTEILLE",VLOOKUP(B116,TABLE!$A$1:$IV$65536,12))</f>
        <v>0</v>
      </c>
      <c r="J116" s="91" t="b">
        <f>IF(F116="COFFRET",VLOOKUP(B116,TABLE!$A$1:$IV$65536,13))</f>
        <v>0</v>
      </c>
      <c r="K116" s="91" t="b">
        <f>IF(F116="VERRE",VLOOKUP(B116,TABLE!$A$1:$IV$65536,14))</f>
        <v>0</v>
      </c>
      <c r="L116" s="91" t="b">
        <f t="shared" si="15"/>
        <v>0</v>
      </c>
      <c r="M116" s="91" t="b">
        <f t="shared" si="16"/>
        <v>0</v>
      </c>
      <c r="N116" s="91" t="b">
        <f t="shared" si="17"/>
        <v>0</v>
      </c>
      <c r="Q116" s="123">
        <f t="shared" si="18"/>
        <v>0</v>
      </c>
      <c r="R116" s="134">
        <f t="shared" si="19"/>
        <v>0</v>
      </c>
    </row>
    <row r="117" spans="3:18" x14ac:dyDescent="0.25">
      <c r="C117" s="94">
        <f>+VLOOKUP(B117,TABLE!A$1:Q$65536,3,FALSE)</f>
        <v>0</v>
      </c>
      <c r="D117" s="94">
        <f>VLOOKUP(B117,TABLE!$A$1:$IV$65536,9)</f>
        <v>0</v>
      </c>
      <c r="G117" s="93">
        <f t="shared" si="13"/>
        <v>0</v>
      </c>
      <c r="H117" s="92">
        <f t="shared" si="14"/>
        <v>0</v>
      </c>
      <c r="I117" s="91" t="b">
        <f>IF(F117="BOUTEILLE",VLOOKUP(B117,TABLE!$A$1:$IV$65536,12))</f>
        <v>0</v>
      </c>
      <c r="J117" s="91" t="b">
        <f>IF(F117="COFFRET",VLOOKUP(B117,TABLE!$A$1:$IV$65536,13))</f>
        <v>0</v>
      </c>
      <c r="K117" s="91" t="b">
        <f>IF(F117="VERRE",VLOOKUP(B117,TABLE!$A$1:$IV$65536,14))</f>
        <v>0</v>
      </c>
      <c r="L117" s="91" t="b">
        <f t="shared" si="15"/>
        <v>0</v>
      </c>
      <c r="M117" s="91" t="b">
        <f t="shared" si="16"/>
        <v>0</v>
      </c>
      <c r="N117" s="91" t="b">
        <f t="shared" si="17"/>
        <v>0</v>
      </c>
      <c r="Q117" s="123">
        <f t="shared" si="18"/>
        <v>0</v>
      </c>
      <c r="R117" s="134">
        <f t="shared" si="19"/>
        <v>0</v>
      </c>
    </row>
    <row r="118" spans="3:18" x14ac:dyDescent="0.25">
      <c r="C118" s="94">
        <f>+VLOOKUP(B118,TABLE!A$1:Q$65536,3,FALSE)</f>
        <v>0</v>
      </c>
      <c r="D118" s="94">
        <f>VLOOKUP(B118,TABLE!$A$1:$IV$65536,9)</f>
        <v>0</v>
      </c>
      <c r="G118" s="93">
        <f t="shared" si="13"/>
        <v>0</v>
      </c>
      <c r="H118" s="92">
        <f t="shared" si="14"/>
        <v>0</v>
      </c>
      <c r="I118" s="91" t="b">
        <f>IF(F118="BOUTEILLE",VLOOKUP(B118,TABLE!$A$1:$IV$65536,12))</f>
        <v>0</v>
      </c>
      <c r="J118" s="91" t="b">
        <f>IF(F118="COFFRET",VLOOKUP(B118,TABLE!$A$1:$IV$65536,13))</f>
        <v>0</v>
      </c>
      <c r="K118" s="91" t="b">
        <f>IF(F118="VERRE",VLOOKUP(B118,TABLE!$A$1:$IV$65536,14))</f>
        <v>0</v>
      </c>
      <c r="L118" s="91" t="b">
        <f t="shared" si="15"/>
        <v>0</v>
      </c>
      <c r="M118" s="91" t="b">
        <f t="shared" si="16"/>
        <v>0</v>
      </c>
      <c r="N118" s="91" t="b">
        <f t="shared" si="17"/>
        <v>0</v>
      </c>
      <c r="Q118" s="123">
        <f t="shared" si="18"/>
        <v>0</v>
      </c>
      <c r="R118" s="134">
        <f t="shared" si="19"/>
        <v>0</v>
      </c>
    </row>
    <row r="119" spans="3:18" x14ac:dyDescent="0.25">
      <c r="C119" s="94">
        <f>+VLOOKUP(B119,TABLE!A$1:Q$65536,3,FALSE)</f>
        <v>0</v>
      </c>
      <c r="D119" s="94">
        <f>VLOOKUP(B119,TABLE!$A$1:$IV$65536,9)</f>
        <v>0</v>
      </c>
      <c r="G119" s="93">
        <f t="shared" si="13"/>
        <v>0</v>
      </c>
      <c r="H119" s="92">
        <f t="shared" si="14"/>
        <v>0</v>
      </c>
      <c r="I119" s="91" t="b">
        <f>IF(F119="BOUTEILLE",VLOOKUP(B119,TABLE!$A$1:$IV$65536,12))</f>
        <v>0</v>
      </c>
      <c r="J119" s="91" t="b">
        <f>IF(F119="COFFRET",VLOOKUP(B119,TABLE!$A$1:$IV$65536,13))</f>
        <v>0</v>
      </c>
      <c r="K119" s="91" t="b">
        <f>IF(F119="VERRE",VLOOKUP(B119,TABLE!$A$1:$IV$65536,14))</f>
        <v>0</v>
      </c>
      <c r="L119" s="91" t="b">
        <f t="shared" si="15"/>
        <v>0</v>
      </c>
      <c r="M119" s="91" t="b">
        <f t="shared" si="16"/>
        <v>0</v>
      </c>
      <c r="N119" s="91" t="b">
        <f t="shared" si="17"/>
        <v>0</v>
      </c>
      <c r="Q119" s="123">
        <f t="shared" si="18"/>
        <v>0</v>
      </c>
      <c r="R119" s="134">
        <f t="shared" si="19"/>
        <v>0</v>
      </c>
    </row>
    <row r="120" spans="3:18" x14ac:dyDescent="0.25">
      <c r="C120" s="94">
        <f>+VLOOKUP(B120,TABLE!A$1:Q$65536,3,FALSE)</f>
        <v>0</v>
      </c>
      <c r="D120" s="94">
        <f>VLOOKUP(B120,TABLE!$A$1:$IV$65536,9)</f>
        <v>0</v>
      </c>
      <c r="G120" s="93">
        <f t="shared" si="13"/>
        <v>0</v>
      </c>
      <c r="H120" s="92">
        <f t="shared" si="14"/>
        <v>0</v>
      </c>
      <c r="I120" s="91" t="b">
        <f>IF(F120="BOUTEILLE",VLOOKUP(B120,TABLE!$A$1:$IV$65536,12))</f>
        <v>0</v>
      </c>
      <c r="J120" s="91" t="b">
        <f>IF(F120="COFFRET",VLOOKUP(B120,TABLE!$A$1:$IV$65536,13))</f>
        <v>0</v>
      </c>
      <c r="K120" s="91" t="b">
        <f>IF(F120="VERRE",VLOOKUP(B120,TABLE!$A$1:$IV$65536,14))</f>
        <v>0</v>
      </c>
      <c r="L120" s="91" t="b">
        <f t="shared" si="15"/>
        <v>0</v>
      </c>
      <c r="M120" s="91" t="b">
        <f t="shared" si="16"/>
        <v>0</v>
      </c>
      <c r="N120" s="91" t="b">
        <f t="shared" si="17"/>
        <v>0</v>
      </c>
      <c r="Q120" s="123">
        <f t="shared" si="18"/>
        <v>0</v>
      </c>
      <c r="R120" s="134">
        <f t="shared" si="19"/>
        <v>0</v>
      </c>
    </row>
    <row r="121" spans="3:18" x14ac:dyDescent="0.25">
      <c r="C121" s="94">
        <f>+VLOOKUP(B121,TABLE!A$1:Q$65536,3,FALSE)</f>
        <v>0</v>
      </c>
      <c r="D121" s="94">
        <f>VLOOKUP(B121,TABLE!$A$1:$IV$65536,9)</f>
        <v>0</v>
      </c>
      <c r="G121" s="93">
        <f t="shared" si="13"/>
        <v>0</v>
      </c>
      <c r="H121" s="92">
        <f t="shared" si="14"/>
        <v>0</v>
      </c>
      <c r="I121" s="91" t="b">
        <f>IF(F121="BOUTEILLE",VLOOKUP(B121,TABLE!$A$1:$IV$65536,12))</f>
        <v>0</v>
      </c>
      <c r="J121" s="91" t="b">
        <f>IF(F121="COFFRET",VLOOKUP(B121,TABLE!$A$1:$IV$65536,13))</f>
        <v>0</v>
      </c>
      <c r="K121" s="91" t="b">
        <f>IF(F121="VERRE",VLOOKUP(B121,TABLE!$A$1:$IV$65536,14))</f>
        <v>0</v>
      </c>
      <c r="L121" s="91" t="b">
        <f t="shared" si="15"/>
        <v>0</v>
      </c>
      <c r="M121" s="91" t="b">
        <f t="shared" si="16"/>
        <v>0</v>
      </c>
      <c r="N121" s="91" t="b">
        <f t="shared" si="17"/>
        <v>0</v>
      </c>
      <c r="Q121" s="123">
        <f t="shared" si="18"/>
        <v>0</v>
      </c>
      <c r="R121" s="134">
        <f t="shared" si="19"/>
        <v>0</v>
      </c>
    </row>
    <row r="122" spans="3:18" x14ac:dyDescent="0.25">
      <c r="C122" s="94">
        <f>+VLOOKUP(B122,TABLE!A$1:Q$65536,3,FALSE)</f>
        <v>0</v>
      </c>
      <c r="D122" s="94">
        <f>VLOOKUP(B122,TABLE!$A$1:$IV$65536,9)</f>
        <v>0</v>
      </c>
      <c r="G122" s="93">
        <f t="shared" si="13"/>
        <v>0</v>
      </c>
      <c r="H122" s="92">
        <f t="shared" si="14"/>
        <v>0</v>
      </c>
      <c r="I122" s="91" t="b">
        <f>IF(F122="BOUTEILLE",VLOOKUP(B122,TABLE!$A$1:$IV$65536,12))</f>
        <v>0</v>
      </c>
      <c r="J122" s="91" t="b">
        <f>IF(F122="COFFRET",VLOOKUP(B122,TABLE!$A$1:$IV$65536,13))</f>
        <v>0</v>
      </c>
      <c r="K122" s="91" t="b">
        <f>IF(F122="VERRE",VLOOKUP(B122,TABLE!$A$1:$IV$65536,14))</f>
        <v>0</v>
      </c>
      <c r="L122" s="91" t="b">
        <f t="shared" si="15"/>
        <v>0</v>
      </c>
      <c r="M122" s="91" t="b">
        <f t="shared" si="16"/>
        <v>0</v>
      </c>
      <c r="N122" s="91" t="b">
        <f t="shared" si="17"/>
        <v>0</v>
      </c>
      <c r="Q122" s="123">
        <f t="shared" si="18"/>
        <v>0</v>
      </c>
      <c r="R122" s="134">
        <f t="shared" si="19"/>
        <v>0</v>
      </c>
    </row>
    <row r="123" spans="3:18" x14ac:dyDescent="0.25">
      <c r="C123" s="94">
        <f>+VLOOKUP(B123,TABLE!A$1:Q$65536,3,FALSE)</f>
        <v>0</v>
      </c>
      <c r="D123" s="94">
        <f>VLOOKUP(B123,TABLE!$A$1:$IV$65536,9)</f>
        <v>0</v>
      </c>
      <c r="G123" s="93">
        <f t="shared" si="13"/>
        <v>0</v>
      </c>
      <c r="H123" s="92">
        <f t="shared" si="14"/>
        <v>0</v>
      </c>
      <c r="I123" s="91" t="b">
        <f>IF(F123="BOUTEILLE",VLOOKUP(B123,TABLE!$A$1:$IV$65536,12))</f>
        <v>0</v>
      </c>
      <c r="J123" s="91" t="b">
        <f>IF(F123="COFFRET",VLOOKUP(B123,TABLE!$A$1:$IV$65536,13))</f>
        <v>0</v>
      </c>
      <c r="K123" s="91" t="b">
        <f>IF(F123="VERRE",VLOOKUP(B123,TABLE!$A$1:$IV$65536,14))</f>
        <v>0</v>
      </c>
      <c r="L123" s="91" t="b">
        <f t="shared" si="15"/>
        <v>0</v>
      </c>
      <c r="M123" s="91" t="b">
        <f t="shared" si="16"/>
        <v>0</v>
      </c>
      <c r="N123" s="91" t="b">
        <f t="shared" si="17"/>
        <v>0</v>
      </c>
      <c r="Q123" s="123">
        <f t="shared" si="18"/>
        <v>0</v>
      </c>
      <c r="R123" s="134">
        <f t="shared" si="19"/>
        <v>0</v>
      </c>
    </row>
    <row r="124" spans="3:18" x14ac:dyDescent="0.25">
      <c r="C124" s="94">
        <f>+VLOOKUP(B124,TABLE!A$1:Q$65536,3,FALSE)</f>
        <v>0</v>
      </c>
      <c r="D124" s="94">
        <f>VLOOKUP(B124,TABLE!$A$1:$IV$65536,9)</f>
        <v>0</v>
      </c>
      <c r="G124" s="93">
        <f t="shared" si="13"/>
        <v>0</v>
      </c>
      <c r="H124" s="92">
        <f t="shared" si="14"/>
        <v>0</v>
      </c>
      <c r="I124" s="91" t="b">
        <f>IF(F124="BOUTEILLE",VLOOKUP(B124,TABLE!$A$1:$IV$65536,12))</f>
        <v>0</v>
      </c>
      <c r="J124" s="91" t="b">
        <f>IF(F124="COFFRET",VLOOKUP(B124,TABLE!$A$1:$IV$65536,13))</f>
        <v>0</v>
      </c>
      <c r="K124" s="91" t="b">
        <f>IF(F124="VERRE",VLOOKUP(B124,TABLE!$A$1:$IV$65536,14))</f>
        <v>0</v>
      </c>
      <c r="L124" s="91" t="b">
        <f t="shared" si="15"/>
        <v>0</v>
      </c>
      <c r="M124" s="91" t="b">
        <f t="shared" si="16"/>
        <v>0</v>
      </c>
      <c r="N124" s="91" t="b">
        <f t="shared" si="17"/>
        <v>0</v>
      </c>
      <c r="Q124" s="123">
        <f t="shared" si="18"/>
        <v>0</v>
      </c>
      <c r="R124" s="134">
        <f t="shared" si="19"/>
        <v>0</v>
      </c>
    </row>
    <row r="125" spans="3:18" x14ac:dyDescent="0.25">
      <c r="C125" s="94">
        <f>+VLOOKUP(B125,TABLE!A$1:Q$65536,3,FALSE)</f>
        <v>0</v>
      </c>
      <c r="D125" s="94">
        <f>VLOOKUP(B125,TABLE!$A$1:$IV$65536,9)</f>
        <v>0</v>
      </c>
      <c r="G125" s="93">
        <f t="shared" si="13"/>
        <v>0</v>
      </c>
      <c r="H125" s="92">
        <f t="shared" si="14"/>
        <v>0</v>
      </c>
      <c r="I125" s="91" t="b">
        <f>IF(F125="BOUTEILLE",VLOOKUP(B125,TABLE!$A$1:$IV$65536,12))</f>
        <v>0</v>
      </c>
      <c r="J125" s="91" t="b">
        <f>IF(F125="COFFRET",VLOOKUP(B125,TABLE!$A$1:$IV$65536,13))</f>
        <v>0</v>
      </c>
      <c r="K125" s="91" t="b">
        <f>IF(F125="VERRE",VLOOKUP(B125,TABLE!$A$1:$IV$65536,14))</f>
        <v>0</v>
      </c>
      <c r="L125" s="91" t="b">
        <f t="shared" si="15"/>
        <v>0</v>
      </c>
      <c r="M125" s="91" t="b">
        <f t="shared" si="16"/>
        <v>0</v>
      </c>
      <c r="N125" s="91" t="b">
        <f t="shared" si="17"/>
        <v>0</v>
      </c>
      <c r="Q125" s="123">
        <f t="shared" si="18"/>
        <v>0</v>
      </c>
      <c r="R125" s="134">
        <f t="shared" si="19"/>
        <v>0</v>
      </c>
    </row>
    <row r="126" spans="3:18" x14ac:dyDescent="0.25">
      <c r="C126" s="94">
        <f>+VLOOKUP(B126,TABLE!A$1:Q$65536,3,FALSE)</f>
        <v>0</v>
      </c>
      <c r="D126" s="94">
        <f>VLOOKUP(B126,TABLE!$A$1:$IV$65536,9)</f>
        <v>0</v>
      </c>
      <c r="G126" s="93">
        <f t="shared" si="13"/>
        <v>0</v>
      </c>
      <c r="H126" s="92">
        <f t="shared" si="14"/>
        <v>0</v>
      </c>
      <c r="I126" s="91" t="b">
        <f>IF(F126="BOUTEILLE",VLOOKUP(B126,TABLE!$A$1:$IV$65536,12))</f>
        <v>0</v>
      </c>
      <c r="J126" s="91" t="b">
        <f>IF(F126="COFFRET",VLOOKUP(B126,TABLE!$A$1:$IV$65536,13))</f>
        <v>0</v>
      </c>
      <c r="K126" s="91" t="b">
        <f>IF(F126="VERRE",VLOOKUP(B126,TABLE!$A$1:$IV$65536,14))</f>
        <v>0</v>
      </c>
      <c r="L126" s="91" t="b">
        <f t="shared" si="15"/>
        <v>0</v>
      </c>
      <c r="M126" s="91" t="b">
        <f t="shared" si="16"/>
        <v>0</v>
      </c>
      <c r="N126" s="91" t="b">
        <f t="shared" si="17"/>
        <v>0</v>
      </c>
      <c r="Q126" s="123">
        <f t="shared" si="18"/>
        <v>0</v>
      </c>
      <c r="R126" s="134">
        <f t="shared" si="19"/>
        <v>0</v>
      </c>
    </row>
    <row r="127" spans="3:18" x14ac:dyDescent="0.25">
      <c r="C127" s="94">
        <f>+VLOOKUP(B127,TABLE!A$1:Q$65536,3,FALSE)</f>
        <v>0</v>
      </c>
      <c r="D127" s="94">
        <f>VLOOKUP(B127,TABLE!$A$1:$IV$65536,9)</f>
        <v>0</v>
      </c>
      <c r="G127" s="93">
        <f t="shared" si="13"/>
        <v>0</v>
      </c>
      <c r="H127" s="92">
        <f t="shared" si="14"/>
        <v>0</v>
      </c>
      <c r="I127" s="91" t="b">
        <f>IF(F127="BOUTEILLE",VLOOKUP(B127,TABLE!$A$1:$IV$65536,12))</f>
        <v>0</v>
      </c>
      <c r="J127" s="91" t="b">
        <f>IF(F127="COFFRET",VLOOKUP(B127,TABLE!$A$1:$IV$65536,13))</f>
        <v>0</v>
      </c>
      <c r="K127" s="91" t="b">
        <f>IF(F127="VERRE",VLOOKUP(B127,TABLE!$A$1:$IV$65536,14))</f>
        <v>0</v>
      </c>
      <c r="L127" s="91" t="b">
        <f t="shared" si="15"/>
        <v>0</v>
      </c>
      <c r="M127" s="91" t="b">
        <f t="shared" si="16"/>
        <v>0</v>
      </c>
      <c r="N127" s="91" t="b">
        <f t="shared" si="17"/>
        <v>0</v>
      </c>
      <c r="Q127" s="123">
        <f t="shared" si="18"/>
        <v>0</v>
      </c>
      <c r="R127" s="134">
        <f t="shared" si="19"/>
        <v>0</v>
      </c>
    </row>
    <row r="128" spans="3:18" x14ac:dyDescent="0.25">
      <c r="C128" s="94">
        <f>+VLOOKUP(B128,TABLE!A$1:Q$65536,3,FALSE)</f>
        <v>0</v>
      </c>
      <c r="D128" s="94">
        <f>VLOOKUP(B128,TABLE!$A$1:$IV$65536,9)</f>
        <v>0</v>
      </c>
      <c r="G128" s="93">
        <f t="shared" si="13"/>
        <v>0</v>
      </c>
      <c r="H128" s="92">
        <f t="shared" si="14"/>
        <v>0</v>
      </c>
      <c r="I128" s="91" t="b">
        <f>IF(F128="BOUTEILLE",VLOOKUP(B128,TABLE!$A$1:$IV$65536,12))</f>
        <v>0</v>
      </c>
      <c r="J128" s="91" t="b">
        <f>IF(F128="COFFRET",VLOOKUP(B128,TABLE!$A$1:$IV$65536,13))</f>
        <v>0</v>
      </c>
      <c r="K128" s="91" t="b">
        <f>IF(F128="VERRE",VLOOKUP(B128,TABLE!$A$1:$IV$65536,14))</f>
        <v>0</v>
      </c>
      <c r="L128" s="91" t="b">
        <f t="shared" si="15"/>
        <v>0</v>
      </c>
      <c r="M128" s="91" t="b">
        <f t="shared" si="16"/>
        <v>0</v>
      </c>
      <c r="N128" s="91" t="b">
        <f t="shared" si="17"/>
        <v>0</v>
      </c>
      <c r="Q128" s="123">
        <f t="shared" si="18"/>
        <v>0</v>
      </c>
      <c r="R128" s="134">
        <f t="shared" si="19"/>
        <v>0</v>
      </c>
    </row>
    <row r="129" spans="3:18" x14ac:dyDescent="0.25">
      <c r="C129" s="94">
        <f>+VLOOKUP(B129,TABLE!A$1:Q$65536,3,FALSE)</f>
        <v>0</v>
      </c>
      <c r="D129" s="94">
        <f>VLOOKUP(B129,TABLE!$A$1:$IV$65536,9)</f>
        <v>0</v>
      </c>
      <c r="G129" s="93">
        <f t="shared" ref="G129:G192" si="20">+H129</f>
        <v>0</v>
      </c>
      <c r="H129" s="92">
        <f t="shared" ref="H129:H192" si="21">SUM(I129:N129)</f>
        <v>0</v>
      </c>
      <c r="I129" s="91" t="b">
        <f>IF(F129="BOUTEILLE",VLOOKUP(B129,TABLE!$A$1:$IV$65536,12))</f>
        <v>0</v>
      </c>
      <c r="J129" s="91" t="b">
        <f>IF(F129="COFFRET",VLOOKUP(B129,TABLE!$A$1:$IV$65536,13))</f>
        <v>0</v>
      </c>
      <c r="K129" s="91" t="b">
        <f>IF(F129="VERRE",VLOOKUP(B129,TABLE!$A$1:$IV$65536,14))</f>
        <v>0</v>
      </c>
      <c r="L129" s="91" t="b">
        <f t="shared" ref="L129:L192" si="22">IF(F129="DEGUST",0)</f>
        <v>0</v>
      </c>
      <c r="M129" s="91" t="b">
        <f t="shared" ref="M129:M192" si="23">IF(F129="CASSE",0)</f>
        <v>0</v>
      </c>
      <c r="N129" s="91" t="b">
        <f t="shared" ref="N129:N192" si="24">IF(F129="OFFERT",0)</f>
        <v>0</v>
      </c>
      <c r="Q129" s="123">
        <f t="shared" ref="Q129:Q192" si="25">IF(P129="",G129,G129-(G129*P129))</f>
        <v>0</v>
      </c>
      <c r="R129" s="134">
        <f t="shared" ref="R129:R192" si="26">IF(Q129&gt;0,Q129*E129,G129*E129)</f>
        <v>0</v>
      </c>
    </row>
    <row r="130" spans="3:18" x14ac:dyDescent="0.25">
      <c r="C130" s="94">
        <f>+VLOOKUP(B130,TABLE!A$1:Q$65536,3,FALSE)</f>
        <v>0</v>
      </c>
      <c r="D130" s="94">
        <f>VLOOKUP(B130,TABLE!$A$1:$IV$65536,9)</f>
        <v>0</v>
      </c>
      <c r="G130" s="93">
        <f t="shared" si="20"/>
        <v>0</v>
      </c>
      <c r="H130" s="92">
        <f t="shared" si="21"/>
        <v>0</v>
      </c>
      <c r="I130" s="91" t="b">
        <f>IF(F130="BOUTEILLE",VLOOKUP(B130,TABLE!$A$1:$IV$65536,12))</f>
        <v>0</v>
      </c>
      <c r="J130" s="91" t="b">
        <f>IF(F130="COFFRET",VLOOKUP(B130,TABLE!$A$1:$IV$65536,13))</f>
        <v>0</v>
      </c>
      <c r="K130" s="91" t="b">
        <f>IF(F130="VERRE",VLOOKUP(B130,TABLE!$A$1:$IV$65536,14))</f>
        <v>0</v>
      </c>
      <c r="L130" s="91" t="b">
        <f t="shared" si="22"/>
        <v>0</v>
      </c>
      <c r="M130" s="91" t="b">
        <f t="shared" si="23"/>
        <v>0</v>
      </c>
      <c r="N130" s="91" t="b">
        <f t="shared" si="24"/>
        <v>0</v>
      </c>
      <c r="Q130" s="123">
        <f t="shared" si="25"/>
        <v>0</v>
      </c>
      <c r="R130" s="134">
        <f t="shared" si="26"/>
        <v>0</v>
      </c>
    </row>
    <row r="131" spans="3:18" x14ac:dyDescent="0.25">
      <c r="C131" s="94">
        <f>+VLOOKUP(B131,TABLE!A$1:Q$65536,3,FALSE)</f>
        <v>0</v>
      </c>
      <c r="D131" s="94">
        <f>VLOOKUP(B131,TABLE!$A$1:$IV$65536,9)</f>
        <v>0</v>
      </c>
      <c r="G131" s="93">
        <f t="shared" si="20"/>
        <v>0</v>
      </c>
      <c r="H131" s="92">
        <f t="shared" si="21"/>
        <v>0</v>
      </c>
      <c r="I131" s="91" t="b">
        <f>IF(F131="BOUTEILLE",VLOOKUP(B131,TABLE!$A$1:$IV$65536,12))</f>
        <v>0</v>
      </c>
      <c r="J131" s="91" t="b">
        <f>IF(F131="COFFRET",VLOOKUP(B131,TABLE!$A$1:$IV$65536,13))</f>
        <v>0</v>
      </c>
      <c r="K131" s="91" t="b">
        <f>IF(F131="VERRE",VLOOKUP(B131,TABLE!$A$1:$IV$65536,14))</f>
        <v>0</v>
      </c>
      <c r="L131" s="91" t="b">
        <f t="shared" si="22"/>
        <v>0</v>
      </c>
      <c r="M131" s="91" t="b">
        <f t="shared" si="23"/>
        <v>0</v>
      </c>
      <c r="N131" s="91" t="b">
        <f t="shared" si="24"/>
        <v>0</v>
      </c>
      <c r="Q131" s="123">
        <f t="shared" si="25"/>
        <v>0</v>
      </c>
      <c r="R131" s="134">
        <f t="shared" si="26"/>
        <v>0</v>
      </c>
    </row>
    <row r="132" spans="3:18" x14ac:dyDescent="0.25">
      <c r="C132" s="94">
        <f>+VLOOKUP(B132,TABLE!A$1:Q$65536,3,FALSE)</f>
        <v>0</v>
      </c>
      <c r="D132" s="94">
        <f>VLOOKUP(B132,TABLE!$A$1:$IV$65536,9)</f>
        <v>0</v>
      </c>
      <c r="G132" s="93">
        <f t="shared" si="20"/>
        <v>0</v>
      </c>
      <c r="H132" s="92">
        <f t="shared" si="21"/>
        <v>0</v>
      </c>
      <c r="I132" s="91" t="b">
        <f>IF(F132="BOUTEILLE",VLOOKUP(B132,TABLE!$A$1:$IV$65536,12))</f>
        <v>0</v>
      </c>
      <c r="J132" s="91" t="b">
        <f>IF(F132="COFFRET",VLOOKUP(B132,TABLE!$A$1:$IV$65536,13))</f>
        <v>0</v>
      </c>
      <c r="K132" s="91" t="b">
        <f>IF(F132="VERRE",VLOOKUP(B132,TABLE!$A$1:$IV$65536,14))</f>
        <v>0</v>
      </c>
      <c r="L132" s="91" t="b">
        <f t="shared" si="22"/>
        <v>0</v>
      </c>
      <c r="M132" s="91" t="b">
        <f t="shared" si="23"/>
        <v>0</v>
      </c>
      <c r="N132" s="91" t="b">
        <f t="shared" si="24"/>
        <v>0</v>
      </c>
      <c r="Q132" s="123">
        <f t="shared" si="25"/>
        <v>0</v>
      </c>
      <c r="R132" s="134">
        <f t="shared" si="26"/>
        <v>0</v>
      </c>
    </row>
    <row r="133" spans="3:18" x14ac:dyDescent="0.25">
      <c r="C133" s="94">
        <f>+VLOOKUP(B133,TABLE!A$1:Q$65536,3,FALSE)</f>
        <v>0</v>
      </c>
      <c r="D133" s="94">
        <f>VLOOKUP(B133,TABLE!$A$1:$IV$65536,9)</f>
        <v>0</v>
      </c>
      <c r="G133" s="93">
        <f t="shared" si="20"/>
        <v>0</v>
      </c>
      <c r="H133" s="92">
        <f t="shared" si="21"/>
        <v>0</v>
      </c>
      <c r="I133" s="91" t="b">
        <f>IF(F133="BOUTEILLE",VLOOKUP(B133,TABLE!$A$1:$IV$65536,12))</f>
        <v>0</v>
      </c>
      <c r="J133" s="91" t="b">
        <f>IF(F133="COFFRET",VLOOKUP(B133,TABLE!$A$1:$IV$65536,13))</f>
        <v>0</v>
      </c>
      <c r="K133" s="91" t="b">
        <f>IF(F133="VERRE",VLOOKUP(B133,TABLE!$A$1:$IV$65536,14))</f>
        <v>0</v>
      </c>
      <c r="L133" s="91" t="b">
        <f t="shared" si="22"/>
        <v>0</v>
      </c>
      <c r="M133" s="91" t="b">
        <f t="shared" si="23"/>
        <v>0</v>
      </c>
      <c r="N133" s="91" t="b">
        <f t="shared" si="24"/>
        <v>0</v>
      </c>
      <c r="Q133" s="123">
        <f t="shared" si="25"/>
        <v>0</v>
      </c>
      <c r="R133" s="134">
        <f t="shared" si="26"/>
        <v>0</v>
      </c>
    </row>
    <row r="134" spans="3:18" x14ac:dyDescent="0.25">
      <c r="C134" s="94">
        <f>+VLOOKUP(B134,TABLE!A$1:Q$65536,3,FALSE)</f>
        <v>0</v>
      </c>
      <c r="D134" s="94">
        <f>VLOOKUP(B134,TABLE!$A$1:$IV$65536,9)</f>
        <v>0</v>
      </c>
      <c r="G134" s="93">
        <f t="shared" si="20"/>
        <v>0</v>
      </c>
      <c r="H134" s="92">
        <f t="shared" si="21"/>
        <v>0</v>
      </c>
      <c r="I134" s="91" t="b">
        <f>IF(F134="BOUTEILLE",VLOOKUP(B134,TABLE!$A$1:$IV$65536,12))</f>
        <v>0</v>
      </c>
      <c r="J134" s="91" t="b">
        <f>IF(F134="COFFRET",VLOOKUP(B134,TABLE!$A$1:$IV$65536,13))</f>
        <v>0</v>
      </c>
      <c r="K134" s="91" t="b">
        <f>IF(F134="VERRE",VLOOKUP(B134,TABLE!$A$1:$IV$65536,14))</f>
        <v>0</v>
      </c>
      <c r="L134" s="91" t="b">
        <f t="shared" si="22"/>
        <v>0</v>
      </c>
      <c r="M134" s="91" t="b">
        <f t="shared" si="23"/>
        <v>0</v>
      </c>
      <c r="N134" s="91" t="b">
        <f t="shared" si="24"/>
        <v>0</v>
      </c>
      <c r="Q134" s="123">
        <f t="shared" si="25"/>
        <v>0</v>
      </c>
      <c r="R134" s="134">
        <f t="shared" si="26"/>
        <v>0</v>
      </c>
    </row>
    <row r="135" spans="3:18" x14ac:dyDescent="0.25">
      <c r="C135" s="94">
        <f>+VLOOKUP(B135,TABLE!A$1:Q$65536,3,FALSE)</f>
        <v>0</v>
      </c>
      <c r="D135" s="94">
        <f>VLOOKUP(B135,TABLE!$A$1:$IV$65536,9)</f>
        <v>0</v>
      </c>
      <c r="G135" s="93">
        <f t="shared" si="20"/>
        <v>0</v>
      </c>
      <c r="H135" s="92">
        <f t="shared" si="21"/>
        <v>0</v>
      </c>
      <c r="I135" s="91" t="b">
        <f>IF(F135="BOUTEILLE",VLOOKUP(B135,TABLE!$A$1:$IV$65536,12))</f>
        <v>0</v>
      </c>
      <c r="J135" s="91" t="b">
        <f>IF(F135="COFFRET",VLOOKUP(B135,TABLE!$A$1:$IV$65536,13))</f>
        <v>0</v>
      </c>
      <c r="K135" s="91" t="b">
        <f>IF(F135="VERRE",VLOOKUP(B135,TABLE!$A$1:$IV$65536,14))</f>
        <v>0</v>
      </c>
      <c r="L135" s="91" t="b">
        <f t="shared" si="22"/>
        <v>0</v>
      </c>
      <c r="M135" s="91" t="b">
        <f t="shared" si="23"/>
        <v>0</v>
      </c>
      <c r="N135" s="91" t="b">
        <f t="shared" si="24"/>
        <v>0</v>
      </c>
      <c r="Q135" s="123">
        <f t="shared" si="25"/>
        <v>0</v>
      </c>
      <c r="R135" s="134">
        <f t="shared" si="26"/>
        <v>0</v>
      </c>
    </row>
    <row r="136" spans="3:18" x14ac:dyDescent="0.25">
      <c r="C136" s="94">
        <f>+VLOOKUP(B136,TABLE!A$1:Q$65536,3,FALSE)</f>
        <v>0</v>
      </c>
      <c r="D136" s="94">
        <f>VLOOKUP(B136,TABLE!$A$1:$IV$65536,9)</f>
        <v>0</v>
      </c>
      <c r="G136" s="93">
        <f t="shared" si="20"/>
        <v>0</v>
      </c>
      <c r="H136" s="92">
        <f t="shared" si="21"/>
        <v>0</v>
      </c>
      <c r="I136" s="91" t="b">
        <f>IF(F136="BOUTEILLE",VLOOKUP(B136,TABLE!$A$1:$IV$65536,12))</f>
        <v>0</v>
      </c>
      <c r="J136" s="91" t="b">
        <f>IF(F136="COFFRET",VLOOKUP(B136,TABLE!$A$1:$IV$65536,13))</f>
        <v>0</v>
      </c>
      <c r="K136" s="91" t="b">
        <f>IF(F136="VERRE",VLOOKUP(B136,TABLE!$A$1:$IV$65536,14))</f>
        <v>0</v>
      </c>
      <c r="L136" s="91" t="b">
        <f t="shared" si="22"/>
        <v>0</v>
      </c>
      <c r="M136" s="91" t="b">
        <f t="shared" si="23"/>
        <v>0</v>
      </c>
      <c r="N136" s="91" t="b">
        <f t="shared" si="24"/>
        <v>0</v>
      </c>
      <c r="Q136" s="123">
        <f t="shared" si="25"/>
        <v>0</v>
      </c>
      <c r="R136" s="134">
        <f t="shared" si="26"/>
        <v>0</v>
      </c>
    </row>
    <row r="137" spans="3:18" x14ac:dyDescent="0.25">
      <c r="C137" s="94">
        <f>+VLOOKUP(B137,TABLE!A$1:Q$65536,3,FALSE)</f>
        <v>0</v>
      </c>
      <c r="D137" s="94">
        <f>VLOOKUP(B137,TABLE!$A$1:$IV$65536,9)</f>
        <v>0</v>
      </c>
      <c r="G137" s="93">
        <f t="shared" si="20"/>
        <v>0</v>
      </c>
      <c r="H137" s="92">
        <f t="shared" si="21"/>
        <v>0</v>
      </c>
      <c r="I137" s="91" t="b">
        <f>IF(F137="BOUTEILLE",VLOOKUP(B137,TABLE!$A$1:$IV$65536,12))</f>
        <v>0</v>
      </c>
      <c r="J137" s="91" t="b">
        <f>IF(F137="COFFRET",VLOOKUP(B137,TABLE!$A$1:$IV$65536,13))</f>
        <v>0</v>
      </c>
      <c r="K137" s="91" t="b">
        <f>IF(F137="VERRE",VLOOKUP(B137,TABLE!$A$1:$IV$65536,14))</f>
        <v>0</v>
      </c>
      <c r="L137" s="91" t="b">
        <f t="shared" si="22"/>
        <v>0</v>
      </c>
      <c r="M137" s="91" t="b">
        <f t="shared" si="23"/>
        <v>0</v>
      </c>
      <c r="N137" s="91" t="b">
        <f t="shared" si="24"/>
        <v>0</v>
      </c>
      <c r="Q137" s="123">
        <f t="shared" si="25"/>
        <v>0</v>
      </c>
      <c r="R137" s="134">
        <f t="shared" si="26"/>
        <v>0</v>
      </c>
    </row>
    <row r="138" spans="3:18" x14ac:dyDescent="0.25">
      <c r="C138" s="94">
        <f>+VLOOKUP(B138,TABLE!A$1:Q$65536,3,FALSE)</f>
        <v>0</v>
      </c>
      <c r="D138" s="94">
        <f>VLOOKUP(B138,TABLE!$A$1:$IV$65536,9)</f>
        <v>0</v>
      </c>
      <c r="G138" s="93">
        <f t="shared" si="20"/>
        <v>0</v>
      </c>
      <c r="H138" s="92">
        <f t="shared" si="21"/>
        <v>0</v>
      </c>
      <c r="I138" s="91" t="b">
        <f>IF(F138="BOUTEILLE",VLOOKUP(B138,TABLE!$A$1:$IV$65536,12))</f>
        <v>0</v>
      </c>
      <c r="J138" s="91" t="b">
        <f>IF(F138="COFFRET",VLOOKUP(B138,TABLE!$A$1:$IV$65536,13))</f>
        <v>0</v>
      </c>
      <c r="K138" s="91" t="b">
        <f>IF(F138="VERRE",VLOOKUP(B138,TABLE!$A$1:$IV$65536,14))</f>
        <v>0</v>
      </c>
      <c r="L138" s="91" t="b">
        <f t="shared" si="22"/>
        <v>0</v>
      </c>
      <c r="M138" s="91" t="b">
        <f t="shared" si="23"/>
        <v>0</v>
      </c>
      <c r="N138" s="91" t="b">
        <f t="shared" si="24"/>
        <v>0</v>
      </c>
      <c r="Q138" s="123">
        <f t="shared" si="25"/>
        <v>0</v>
      </c>
      <c r="R138" s="134">
        <f t="shared" si="26"/>
        <v>0</v>
      </c>
    </row>
    <row r="139" spans="3:18" x14ac:dyDescent="0.25">
      <c r="C139" s="94">
        <f>+VLOOKUP(B139,TABLE!A$1:Q$65536,3,FALSE)</f>
        <v>0</v>
      </c>
      <c r="D139" s="94">
        <f>VLOOKUP(B139,TABLE!$A$1:$IV$65536,9)</f>
        <v>0</v>
      </c>
      <c r="G139" s="93">
        <f t="shared" si="20"/>
        <v>0</v>
      </c>
      <c r="H139" s="92">
        <f t="shared" si="21"/>
        <v>0</v>
      </c>
      <c r="I139" s="91" t="b">
        <f>IF(F139="BOUTEILLE",VLOOKUP(B139,TABLE!$A$1:$IV$65536,12))</f>
        <v>0</v>
      </c>
      <c r="J139" s="91" t="b">
        <f>IF(F139="COFFRET",VLOOKUP(B139,TABLE!$A$1:$IV$65536,13))</f>
        <v>0</v>
      </c>
      <c r="K139" s="91" t="b">
        <f>IF(F139="VERRE",VLOOKUP(B139,TABLE!$A$1:$IV$65536,14))</f>
        <v>0</v>
      </c>
      <c r="L139" s="91" t="b">
        <f t="shared" si="22"/>
        <v>0</v>
      </c>
      <c r="M139" s="91" t="b">
        <f t="shared" si="23"/>
        <v>0</v>
      </c>
      <c r="N139" s="91" t="b">
        <f t="shared" si="24"/>
        <v>0</v>
      </c>
      <c r="Q139" s="123">
        <f t="shared" si="25"/>
        <v>0</v>
      </c>
      <c r="R139" s="134">
        <f t="shared" si="26"/>
        <v>0</v>
      </c>
    </row>
    <row r="140" spans="3:18" x14ac:dyDescent="0.25">
      <c r="C140" s="94">
        <f>+VLOOKUP(B140,TABLE!A$1:Q$65536,3,FALSE)</f>
        <v>0</v>
      </c>
      <c r="D140" s="94">
        <f>VLOOKUP(B140,TABLE!$A$1:$IV$65536,9)</f>
        <v>0</v>
      </c>
      <c r="G140" s="93">
        <f t="shared" si="20"/>
        <v>0</v>
      </c>
      <c r="H140" s="92">
        <f t="shared" si="21"/>
        <v>0</v>
      </c>
      <c r="I140" s="91" t="b">
        <f>IF(F140="BOUTEILLE",VLOOKUP(B140,TABLE!$A$1:$IV$65536,12))</f>
        <v>0</v>
      </c>
      <c r="J140" s="91" t="b">
        <f>IF(F140="COFFRET",VLOOKUP(B140,TABLE!$A$1:$IV$65536,13))</f>
        <v>0</v>
      </c>
      <c r="K140" s="91" t="b">
        <f>IF(F140="VERRE",VLOOKUP(B140,TABLE!$A$1:$IV$65536,14))</f>
        <v>0</v>
      </c>
      <c r="L140" s="91" t="b">
        <f t="shared" si="22"/>
        <v>0</v>
      </c>
      <c r="M140" s="91" t="b">
        <f t="shared" si="23"/>
        <v>0</v>
      </c>
      <c r="N140" s="91" t="b">
        <f t="shared" si="24"/>
        <v>0</v>
      </c>
      <c r="Q140" s="123">
        <f t="shared" si="25"/>
        <v>0</v>
      </c>
      <c r="R140" s="134">
        <f t="shared" si="26"/>
        <v>0</v>
      </c>
    </row>
    <row r="141" spans="3:18" x14ac:dyDescent="0.25">
      <c r="C141" s="94">
        <f>+VLOOKUP(B141,TABLE!A$1:Q$65536,3,FALSE)</f>
        <v>0</v>
      </c>
      <c r="D141" s="94">
        <f>VLOOKUP(B141,TABLE!$A$1:$IV$65536,9)</f>
        <v>0</v>
      </c>
      <c r="G141" s="93">
        <f t="shared" si="20"/>
        <v>0</v>
      </c>
      <c r="H141" s="92">
        <f t="shared" si="21"/>
        <v>0</v>
      </c>
      <c r="I141" s="91" t="b">
        <f>IF(F141="BOUTEILLE",VLOOKUP(B141,TABLE!$A$1:$IV$65536,12))</f>
        <v>0</v>
      </c>
      <c r="J141" s="91" t="b">
        <f>IF(F141="COFFRET",VLOOKUP(B141,TABLE!$A$1:$IV$65536,13))</f>
        <v>0</v>
      </c>
      <c r="K141" s="91" t="b">
        <f>IF(F141="VERRE",VLOOKUP(B141,TABLE!$A$1:$IV$65536,14))</f>
        <v>0</v>
      </c>
      <c r="L141" s="91" t="b">
        <f t="shared" si="22"/>
        <v>0</v>
      </c>
      <c r="M141" s="91" t="b">
        <f t="shared" si="23"/>
        <v>0</v>
      </c>
      <c r="N141" s="91" t="b">
        <f t="shared" si="24"/>
        <v>0</v>
      </c>
      <c r="Q141" s="123">
        <f t="shared" si="25"/>
        <v>0</v>
      </c>
      <c r="R141" s="134">
        <f t="shared" si="26"/>
        <v>0</v>
      </c>
    </row>
    <row r="142" spans="3:18" x14ac:dyDescent="0.25">
      <c r="C142" s="94">
        <f>+VLOOKUP(B142,TABLE!A$1:Q$65536,3,FALSE)</f>
        <v>0</v>
      </c>
      <c r="D142" s="94">
        <f>VLOOKUP(B142,TABLE!$A$1:$IV$65536,9)</f>
        <v>0</v>
      </c>
      <c r="G142" s="93">
        <f t="shared" si="20"/>
        <v>0</v>
      </c>
      <c r="H142" s="92">
        <f t="shared" si="21"/>
        <v>0</v>
      </c>
      <c r="I142" s="91" t="b">
        <f>IF(F142="BOUTEILLE",VLOOKUP(B142,TABLE!$A$1:$IV$65536,12))</f>
        <v>0</v>
      </c>
      <c r="J142" s="91" t="b">
        <f>IF(F142="COFFRET",VLOOKUP(B142,TABLE!$A$1:$IV$65536,13))</f>
        <v>0</v>
      </c>
      <c r="K142" s="91" t="b">
        <f>IF(F142="VERRE",VLOOKUP(B142,TABLE!$A$1:$IV$65536,14))</f>
        <v>0</v>
      </c>
      <c r="L142" s="91" t="b">
        <f t="shared" si="22"/>
        <v>0</v>
      </c>
      <c r="M142" s="91" t="b">
        <f t="shared" si="23"/>
        <v>0</v>
      </c>
      <c r="N142" s="91" t="b">
        <f t="shared" si="24"/>
        <v>0</v>
      </c>
      <c r="Q142" s="123">
        <f t="shared" si="25"/>
        <v>0</v>
      </c>
      <c r="R142" s="134">
        <f t="shared" si="26"/>
        <v>0</v>
      </c>
    </row>
    <row r="143" spans="3:18" x14ac:dyDescent="0.25">
      <c r="C143" s="94">
        <f>+VLOOKUP(B143,TABLE!A$1:Q$65536,3,FALSE)</f>
        <v>0</v>
      </c>
      <c r="D143" s="94">
        <f>VLOOKUP(B143,TABLE!$A$1:$IV$65536,9)</f>
        <v>0</v>
      </c>
      <c r="G143" s="93">
        <f t="shared" si="20"/>
        <v>0</v>
      </c>
      <c r="H143" s="92">
        <f t="shared" si="21"/>
        <v>0</v>
      </c>
      <c r="I143" s="91" t="b">
        <f>IF(F143="BOUTEILLE",VLOOKUP(B143,TABLE!$A$1:$IV$65536,12))</f>
        <v>0</v>
      </c>
      <c r="J143" s="91" t="b">
        <f>IF(F143="COFFRET",VLOOKUP(B143,TABLE!$A$1:$IV$65536,13))</f>
        <v>0</v>
      </c>
      <c r="K143" s="91" t="b">
        <f>IF(F143="VERRE",VLOOKUP(B143,TABLE!$A$1:$IV$65536,14))</f>
        <v>0</v>
      </c>
      <c r="L143" s="91" t="b">
        <f t="shared" si="22"/>
        <v>0</v>
      </c>
      <c r="M143" s="91" t="b">
        <f t="shared" si="23"/>
        <v>0</v>
      </c>
      <c r="N143" s="91" t="b">
        <f t="shared" si="24"/>
        <v>0</v>
      </c>
      <c r="Q143" s="123">
        <f t="shared" si="25"/>
        <v>0</v>
      </c>
      <c r="R143" s="134">
        <f t="shared" si="26"/>
        <v>0</v>
      </c>
    </row>
    <row r="144" spans="3:18" x14ac:dyDescent="0.25">
      <c r="C144" s="94">
        <f>+VLOOKUP(B144,TABLE!A$1:Q$65536,3,FALSE)</f>
        <v>0</v>
      </c>
      <c r="D144" s="94">
        <f>VLOOKUP(B144,TABLE!$A$1:$IV$65536,9)</f>
        <v>0</v>
      </c>
      <c r="G144" s="93">
        <f t="shared" si="20"/>
        <v>0</v>
      </c>
      <c r="H144" s="92">
        <f t="shared" si="21"/>
        <v>0</v>
      </c>
      <c r="I144" s="91" t="b">
        <f>IF(F144="BOUTEILLE",VLOOKUP(B144,TABLE!$A$1:$IV$65536,12))</f>
        <v>0</v>
      </c>
      <c r="J144" s="91" t="b">
        <f>IF(F144="COFFRET",VLOOKUP(B144,TABLE!$A$1:$IV$65536,13))</f>
        <v>0</v>
      </c>
      <c r="K144" s="91" t="b">
        <f>IF(F144="VERRE",VLOOKUP(B144,TABLE!$A$1:$IV$65536,14))</f>
        <v>0</v>
      </c>
      <c r="L144" s="91" t="b">
        <f t="shared" si="22"/>
        <v>0</v>
      </c>
      <c r="M144" s="91" t="b">
        <f t="shared" si="23"/>
        <v>0</v>
      </c>
      <c r="N144" s="91" t="b">
        <f t="shared" si="24"/>
        <v>0</v>
      </c>
      <c r="Q144" s="123">
        <f t="shared" si="25"/>
        <v>0</v>
      </c>
      <c r="R144" s="134">
        <f t="shared" si="26"/>
        <v>0</v>
      </c>
    </row>
    <row r="145" spans="3:18" x14ac:dyDescent="0.25">
      <c r="C145" s="94">
        <f>+VLOOKUP(B145,TABLE!A$1:Q$65536,3,FALSE)</f>
        <v>0</v>
      </c>
      <c r="D145" s="94">
        <f>VLOOKUP(B145,TABLE!$A$1:$IV$65536,9)</f>
        <v>0</v>
      </c>
      <c r="G145" s="93">
        <f t="shared" si="20"/>
        <v>0</v>
      </c>
      <c r="H145" s="92">
        <f t="shared" si="21"/>
        <v>0</v>
      </c>
      <c r="I145" s="91" t="b">
        <f>IF(F145="BOUTEILLE",VLOOKUP(B145,TABLE!$A$1:$IV$65536,12))</f>
        <v>0</v>
      </c>
      <c r="J145" s="91" t="b">
        <f>IF(F145="COFFRET",VLOOKUP(B145,TABLE!$A$1:$IV$65536,13))</f>
        <v>0</v>
      </c>
      <c r="K145" s="91" t="b">
        <f>IF(F145="VERRE",VLOOKUP(B145,TABLE!$A$1:$IV$65536,14))</f>
        <v>0</v>
      </c>
      <c r="L145" s="91" t="b">
        <f t="shared" si="22"/>
        <v>0</v>
      </c>
      <c r="M145" s="91" t="b">
        <f t="shared" si="23"/>
        <v>0</v>
      </c>
      <c r="N145" s="91" t="b">
        <f t="shared" si="24"/>
        <v>0</v>
      </c>
      <c r="Q145" s="123">
        <f t="shared" si="25"/>
        <v>0</v>
      </c>
      <c r="R145" s="134">
        <f t="shared" si="26"/>
        <v>0</v>
      </c>
    </row>
    <row r="146" spans="3:18" x14ac:dyDescent="0.25">
      <c r="C146" s="94">
        <f>+VLOOKUP(B146,TABLE!A$1:Q$65536,3,FALSE)</f>
        <v>0</v>
      </c>
      <c r="D146" s="94">
        <f>VLOOKUP(B146,TABLE!$A$1:$IV$65536,9)</f>
        <v>0</v>
      </c>
      <c r="G146" s="93">
        <f t="shared" si="20"/>
        <v>0</v>
      </c>
      <c r="H146" s="92">
        <f t="shared" si="21"/>
        <v>0</v>
      </c>
      <c r="I146" s="91" t="b">
        <f>IF(F146="BOUTEILLE",VLOOKUP(B146,TABLE!$A$1:$IV$65536,12))</f>
        <v>0</v>
      </c>
      <c r="J146" s="91" t="b">
        <f>IF(F146="COFFRET",VLOOKUP(B146,TABLE!$A$1:$IV$65536,13))</f>
        <v>0</v>
      </c>
      <c r="K146" s="91" t="b">
        <f>IF(F146="VERRE",VLOOKUP(B146,TABLE!$A$1:$IV$65536,14))</f>
        <v>0</v>
      </c>
      <c r="L146" s="91" t="b">
        <f t="shared" si="22"/>
        <v>0</v>
      </c>
      <c r="M146" s="91" t="b">
        <f t="shared" si="23"/>
        <v>0</v>
      </c>
      <c r="N146" s="91" t="b">
        <f t="shared" si="24"/>
        <v>0</v>
      </c>
      <c r="Q146" s="123">
        <f t="shared" si="25"/>
        <v>0</v>
      </c>
      <c r="R146" s="134">
        <f t="shared" si="26"/>
        <v>0</v>
      </c>
    </row>
    <row r="147" spans="3:18" x14ac:dyDescent="0.25">
      <c r="C147" s="94">
        <f>+VLOOKUP(B147,TABLE!A$1:Q$65536,3,FALSE)</f>
        <v>0</v>
      </c>
      <c r="D147" s="94">
        <f>VLOOKUP(B147,TABLE!$A$1:$IV$65536,9)</f>
        <v>0</v>
      </c>
      <c r="G147" s="93">
        <f t="shared" si="20"/>
        <v>0</v>
      </c>
      <c r="H147" s="92">
        <f t="shared" si="21"/>
        <v>0</v>
      </c>
      <c r="I147" s="91" t="b">
        <f>IF(F147="BOUTEILLE",VLOOKUP(B147,TABLE!$A$1:$IV$65536,12))</f>
        <v>0</v>
      </c>
      <c r="J147" s="91" t="b">
        <f>IF(F147="COFFRET",VLOOKUP(B147,TABLE!$A$1:$IV$65536,13))</f>
        <v>0</v>
      </c>
      <c r="K147" s="91" t="b">
        <f>IF(F147="VERRE",VLOOKUP(B147,TABLE!$A$1:$IV$65536,14))</f>
        <v>0</v>
      </c>
      <c r="L147" s="91" t="b">
        <f t="shared" si="22"/>
        <v>0</v>
      </c>
      <c r="M147" s="91" t="b">
        <f t="shared" si="23"/>
        <v>0</v>
      </c>
      <c r="N147" s="91" t="b">
        <f t="shared" si="24"/>
        <v>0</v>
      </c>
      <c r="Q147" s="123">
        <f t="shared" si="25"/>
        <v>0</v>
      </c>
      <c r="R147" s="134">
        <f t="shared" si="26"/>
        <v>0</v>
      </c>
    </row>
    <row r="148" spans="3:18" x14ac:dyDescent="0.25">
      <c r="C148" s="94">
        <f>+VLOOKUP(B148,TABLE!A$1:Q$65536,3,FALSE)</f>
        <v>0</v>
      </c>
      <c r="D148" s="94">
        <f>VLOOKUP(B148,TABLE!$A$1:$IV$65536,9)</f>
        <v>0</v>
      </c>
      <c r="G148" s="93">
        <f t="shared" si="20"/>
        <v>0</v>
      </c>
      <c r="H148" s="92">
        <f t="shared" si="21"/>
        <v>0</v>
      </c>
      <c r="I148" s="91" t="b">
        <f>IF(F148="BOUTEILLE",VLOOKUP(B148,TABLE!$A$1:$IV$65536,12))</f>
        <v>0</v>
      </c>
      <c r="J148" s="91" t="b">
        <f>IF(F148="COFFRET",VLOOKUP(B148,TABLE!$A$1:$IV$65536,13))</f>
        <v>0</v>
      </c>
      <c r="K148" s="91" t="b">
        <f>IF(F148="VERRE",VLOOKUP(B148,TABLE!$A$1:$IV$65536,14))</f>
        <v>0</v>
      </c>
      <c r="L148" s="91" t="b">
        <f t="shared" si="22"/>
        <v>0</v>
      </c>
      <c r="M148" s="91" t="b">
        <f t="shared" si="23"/>
        <v>0</v>
      </c>
      <c r="N148" s="91" t="b">
        <f t="shared" si="24"/>
        <v>0</v>
      </c>
      <c r="Q148" s="123">
        <f t="shared" si="25"/>
        <v>0</v>
      </c>
      <c r="R148" s="134">
        <f t="shared" si="26"/>
        <v>0</v>
      </c>
    </row>
    <row r="149" spans="3:18" x14ac:dyDescent="0.25">
      <c r="C149" s="94">
        <f>+VLOOKUP(B149,TABLE!A$1:Q$65536,3,FALSE)</f>
        <v>0</v>
      </c>
      <c r="D149" s="94">
        <f>VLOOKUP(B149,TABLE!$A$1:$IV$65536,9)</f>
        <v>0</v>
      </c>
      <c r="G149" s="93">
        <f t="shared" si="20"/>
        <v>0</v>
      </c>
      <c r="H149" s="92">
        <f t="shared" si="21"/>
        <v>0</v>
      </c>
      <c r="I149" s="91" t="b">
        <f>IF(F149="BOUTEILLE",VLOOKUP(B149,TABLE!$A$1:$IV$65536,12))</f>
        <v>0</v>
      </c>
      <c r="J149" s="91" t="b">
        <f>IF(F149="COFFRET",VLOOKUP(B149,TABLE!$A$1:$IV$65536,13))</f>
        <v>0</v>
      </c>
      <c r="K149" s="91" t="b">
        <f>IF(F149="VERRE",VLOOKUP(B149,TABLE!$A$1:$IV$65536,14))</f>
        <v>0</v>
      </c>
      <c r="L149" s="91" t="b">
        <f t="shared" si="22"/>
        <v>0</v>
      </c>
      <c r="M149" s="91" t="b">
        <f t="shared" si="23"/>
        <v>0</v>
      </c>
      <c r="N149" s="91" t="b">
        <f t="shared" si="24"/>
        <v>0</v>
      </c>
      <c r="Q149" s="123">
        <f t="shared" si="25"/>
        <v>0</v>
      </c>
      <c r="R149" s="134">
        <f t="shared" si="26"/>
        <v>0</v>
      </c>
    </row>
    <row r="150" spans="3:18" x14ac:dyDescent="0.25">
      <c r="C150" s="94">
        <f>+VLOOKUP(B150,TABLE!A$1:Q$65536,3,FALSE)</f>
        <v>0</v>
      </c>
      <c r="D150" s="94">
        <f>VLOOKUP(B150,TABLE!$A$1:$IV$65536,9)</f>
        <v>0</v>
      </c>
      <c r="G150" s="93">
        <f t="shared" si="20"/>
        <v>0</v>
      </c>
      <c r="H150" s="92">
        <f t="shared" si="21"/>
        <v>0</v>
      </c>
      <c r="I150" s="91" t="b">
        <f>IF(F150="BOUTEILLE",VLOOKUP(B150,TABLE!$A$1:$IV$65536,12))</f>
        <v>0</v>
      </c>
      <c r="J150" s="91" t="b">
        <f>IF(F150="COFFRET",VLOOKUP(B150,TABLE!$A$1:$IV$65536,13))</f>
        <v>0</v>
      </c>
      <c r="K150" s="91" t="b">
        <f>IF(F150="VERRE",VLOOKUP(B150,TABLE!$A$1:$IV$65536,14))</f>
        <v>0</v>
      </c>
      <c r="L150" s="91" t="b">
        <f t="shared" si="22"/>
        <v>0</v>
      </c>
      <c r="M150" s="91" t="b">
        <f t="shared" si="23"/>
        <v>0</v>
      </c>
      <c r="N150" s="91" t="b">
        <f t="shared" si="24"/>
        <v>0</v>
      </c>
      <c r="Q150" s="123">
        <f t="shared" si="25"/>
        <v>0</v>
      </c>
      <c r="R150" s="134">
        <f t="shared" si="26"/>
        <v>0</v>
      </c>
    </row>
    <row r="151" spans="3:18" x14ac:dyDescent="0.25">
      <c r="C151" s="94">
        <f>+VLOOKUP(B151,TABLE!A$1:Q$65536,3,FALSE)</f>
        <v>0</v>
      </c>
      <c r="D151" s="94">
        <f>VLOOKUP(B151,TABLE!$A$1:$IV$65536,9)</f>
        <v>0</v>
      </c>
      <c r="G151" s="93">
        <f t="shared" si="20"/>
        <v>0</v>
      </c>
      <c r="H151" s="92">
        <f t="shared" si="21"/>
        <v>0</v>
      </c>
      <c r="I151" s="91" t="b">
        <f>IF(F151="BOUTEILLE",VLOOKUP(B151,TABLE!$A$1:$IV$65536,12))</f>
        <v>0</v>
      </c>
      <c r="J151" s="91" t="b">
        <f>IF(F151="COFFRET",VLOOKUP(B151,TABLE!$A$1:$IV$65536,13))</f>
        <v>0</v>
      </c>
      <c r="K151" s="91" t="b">
        <f>IF(F151="VERRE",VLOOKUP(B151,TABLE!$A$1:$IV$65536,14))</f>
        <v>0</v>
      </c>
      <c r="L151" s="91" t="b">
        <f t="shared" si="22"/>
        <v>0</v>
      </c>
      <c r="M151" s="91" t="b">
        <f t="shared" si="23"/>
        <v>0</v>
      </c>
      <c r="N151" s="91" t="b">
        <f t="shared" si="24"/>
        <v>0</v>
      </c>
      <c r="Q151" s="123">
        <f t="shared" si="25"/>
        <v>0</v>
      </c>
      <c r="R151" s="134">
        <f t="shared" si="26"/>
        <v>0</v>
      </c>
    </row>
    <row r="152" spans="3:18" x14ac:dyDescent="0.25">
      <c r="C152" s="94">
        <f>+VLOOKUP(B152,TABLE!A$1:Q$65536,3,FALSE)</f>
        <v>0</v>
      </c>
      <c r="D152" s="94">
        <f>VLOOKUP(B152,TABLE!$A$1:$IV$65536,9)</f>
        <v>0</v>
      </c>
      <c r="G152" s="93">
        <f t="shared" si="20"/>
        <v>0</v>
      </c>
      <c r="H152" s="92">
        <f t="shared" si="21"/>
        <v>0</v>
      </c>
      <c r="I152" s="91" t="b">
        <f>IF(F152="BOUTEILLE",VLOOKUP(B152,TABLE!$A$1:$IV$65536,12))</f>
        <v>0</v>
      </c>
      <c r="J152" s="91" t="b">
        <f>IF(F152="COFFRET",VLOOKUP(B152,TABLE!$A$1:$IV$65536,13))</f>
        <v>0</v>
      </c>
      <c r="K152" s="91" t="b">
        <f>IF(F152="VERRE",VLOOKUP(B152,TABLE!$A$1:$IV$65536,14))</f>
        <v>0</v>
      </c>
      <c r="L152" s="91" t="b">
        <f t="shared" si="22"/>
        <v>0</v>
      </c>
      <c r="M152" s="91" t="b">
        <f t="shared" si="23"/>
        <v>0</v>
      </c>
      <c r="N152" s="91" t="b">
        <f t="shared" si="24"/>
        <v>0</v>
      </c>
      <c r="Q152" s="123">
        <f t="shared" si="25"/>
        <v>0</v>
      </c>
      <c r="R152" s="134">
        <f t="shared" si="26"/>
        <v>0</v>
      </c>
    </row>
    <row r="153" spans="3:18" x14ac:dyDescent="0.25">
      <c r="C153" s="94">
        <f>+VLOOKUP(B153,TABLE!A$1:Q$65536,3,FALSE)</f>
        <v>0</v>
      </c>
      <c r="D153" s="94">
        <f>VLOOKUP(B153,TABLE!$A$1:$IV$65536,9)</f>
        <v>0</v>
      </c>
      <c r="G153" s="93">
        <f t="shared" si="20"/>
        <v>0</v>
      </c>
      <c r="H153" s="92">
        <f t="shared" si="21"/>
        <v>0</v>
      </c>
      <c r="I153" s="91" t="b">
        <f>IF(F153="BOUTEILLE",VLOOKUP(B153,TABLE!$A$1:$IV$65536,12))</f>
        <v>0</v>
      </c>
      <c r="J153" s="91" t="b">
        <f>IF(F153="COFFRET",VLOOKUP(B153,TABLE!$A$1:$IV$65536,13))</f>
        <v>0</v>
      </c>
      <c r="K153" s="91" t="b">
        <f>IF(F153="VERRE",VLOOKUP(B153,TABLE!$A$1:$IV$65536,14))</f>
        <v>0</v>
      </c>
      <c r="L153" s="91" t="b">
        <f t="shared" si="22"/>
        <v>0</v>
      </c>
      <c r="M153" s="91" t="b">
        <f t="shared" si="23"/>
        <v>0</v>
      </c>
      <c r="N153" s="91" t="b">
        <f t="shared" si="24"/>
        <v>0</v>
      </c>
      <c r="Q153" s="123">
        <f t="shared" si="25"/>
        <v>0</v>
      </c>
      <c r="R153" s="134">
        <f t="shared" si="26"/>
        <v>0</v>
      </c>
    </row>
    <row r="154" spans="3:18" x14ac:dyDescent="0.25">
      <c r="C154" s="94">
        <f>+VLOOKUP(B154,TABLE!A$1:Q$65536,3,FALSE)</f>
        <v>0</v>
      </c>
      <c r="D154" s="94">
        <f>VLOOKUP(B154,TABLE!$A$1:$IV$65536,9)</f>
        <v>0</v>
      </c>
      <c r="G154" s="93">
        <f t="shared" si="20"/>
        <v>0</v>
      </c>
      <c r="H154" s="92">
        <f t="shared" si="21"/>
        <v>0</v>
      </c>
      <c r="I154" s="91" t="b">
        <f>IF(F154="BOUTEILLE",VLOOKUP(B154,TABLE!$A$1:$IV$65536,12))</f>
        <v>0</v>
      </c>
      <c r="J154" s="91" t="b">
        <f>IF(F154="COFFRET",VLOOKUP(B154,TABLE!$A$1:$IV$65536,13))</f>
        <v>0</v>
      </c>
      <c r="K154" s="91" t="b">
        <f>IF(F154="VERRE",VLOOKUP(B154,TABLE!$A$1:$IV$65536,14))</f>
        <v>0</v>
      </c>
      <c r="L154" s="91" t="b">
        <f t="shared" si="22"/>
        <v>0</v>
      </c>
      <c r="M154" s="91" t="b">
        <f t="shared" si="23"/>
        <v>0</v>
      </c>
      <c r="N154" s="91" t="b">
        <f t="shared" si="24"/>
        <v>0</v>
      </c>
      <c r="Q154" s="123">
        <f t="shared" si="25"/>
        <v>0</v>
      </c>
      <c r="R154" s="134">
        <f t="shared" si="26"/>
        <v>0</v>
      </c>
    </row>
    <row r="155" spans="3:18" x14ac:dyDescent="0.25">
      <c r="C155" s="94">
        <f>+VLOOKUP(B155,TABLE!A$1:Q$65536,3,FALSE)</f>
        <v>0</v>
      </c>
      <c r="D155" s="94">
        <f>VLOOKUP(B155,TABLE!$A$1:$IV$65536,9)</f>
        <v>0</v>
      </c>
      <c r="G155" s="93">
        <f t="shared" si="20"/>
        <v>0</v>
      </c>
      <c r="H155" s="92">
        <f t="shared" si="21"/>
        <v>0</v>
      </c>
      <c r="I155" s="91" t="b">
        <f>IF(F155="BOUTEILLE",VLOOKUP(B155,TABLE!$A$1:$IV$65536,12))</f>
        <v>0</v>
      </c>
      <c r="J155" s="91" t="b">
        <f>IF(F155="COFFRET",VLOOKUP(B155,TABLE!$A$1:$IV$65536,13))</f>
        <v>0</v>
      </c>
      <c r="K155" s="91" t="b">
        <f>IF(F155="VERRE",VLOOKUP(B155,TABLE!$A$1:$IV$65536,14))</f>
        <v>0</v>
      </c>
      <c r="L155" s="91" t="b">
        <f t="shared" si="22"/>
        <v>0</v>
      </c>
      <c r="M155" s="91" t="b">
        <f t="shared" si="23"/>
        <v>0</v>
      </c>
      <c r="N155" s="91" t="b">
        <f t="shared" si="24"/>
        <v>0</v>
      </c>
      <c r="Q155" s="123">
        <f t="shared" si="25"/>
        <v>0</v>
      </c>
      <c r="R155" s="134">
        <f t="shared" si="26"/>
        <v>0</v>
      </c>
    </row>
    <row r="156" spans="3:18" x14ac:dyDescent="0.25">
      <c r="C156" s="94">
        <f>+VLOOKUP(B156,TABLE!A$1:Q$65536,3,FALSE)</f>
        <v>0</v>
      </c>
      <c r="D156" s="94">
        <f>VLOOKUP(B156,TABLE!$A$1:$IV$65536,9)</f>
        <v>0</v>
      </c>
      <c r="G156" s="93">
        <f t="shared" si="20"/>
        <v>0</v>
      </c>
      <c r="H156" s="92">
        <f t="shared" si="21"/>
        <v>0</v>
      </c>
      <c r="I156" s="91" t="b">
        <f>IF(F156="BOUTEILLE",VLOOKUP(B156,TABLE!$A$1:$IV$65536,12))</f>
        <v>0</v>
      </c>
      <c r="J156" s="91" t="b">
        <f>IF(F156="COFFRET",VLOOKUP(B156,TABLE!$A$1:$IV$65536,13))</f>
        <v>0</v>
      </c>
      <c r="K156" s="91" t="b">
        <f>IF(F156="VERRE",VLOOKUP(B156,TABLE!$A$1:$IV$65536,14))</f>
        <v>0</v>
      </c>
      <c r="L156" s="91" t="b">
        <f t="shared" si="22"/>
        <v>0</v>
      </c>
      <c r="M156" s="91" t="b">
        <f t="shared" si="23"/>
        <v>0</v>
      </c>
      <c r="N156" s="91" t="b">
        <f t="shared" si="24"/>
        <v>0</v>
      </c>
      <c r="Q156" s="123">
        <f t="shared" si="25"/>
        <v>0</v>
      </c>
      <c r="R156" s="134">
        <f t="shared" si="26"/>
        <v>0</v>
      </c>
    </row>
    <row r="157" spans="3:18" x14ac:dyDescent="0.25">
      <c r="C157" s="94">
        <f>+VLOOKUP(B157,TABLE!A$1:Q$65536,3,FALSE)</f>
        <v>0</v>
      </c>
      <c r="D157" s="94">
        <f>VLOOKUP(B157,TABLE!$A$1:$IV$65536,9)</f>
        <v>0</v>
      </c>
      <c r="G157" s="93">
        <f t="shared" si="20"/>
        <v>0</v>
      </c>
      <c r="H157" s="92">
        <f t="shared" si="21"/>
        <v>0</v>
      </c>
      <c r="I157" s="91" t="b">
        <f>IF(F157="BOUTEILLE",VLOOKUP(B157,TABLE!$A$1:$IV$65536,12))</f>
        <v>0</v>
      </c>
      <c r="J157" s="91" t="b">
        <f>IF(F157="COFFRET",VLOOKUP(B157,TABLE!$A$1:$IV$65536,13))</f>
        <v>0</v>
      </c>
      <c r="K157" s="91" t="b">
        <f>IF(F157="VERRE",VLOOKUP(B157,TABLE!$A$1:$IV$65536,14))</f>
        <v>0</v>
      </c>
      <c r="L157" s="91" t="b">
        <f t="shared" si="22"/>
        <v>0</v>
      </c>
      <c r="M157" s="91" t="b">
        <f t="shared" si="23"/>
        <v>0</v>
      </c>
      <c r="N157" s="91" t="b">
        <f t="shared" si="24"/>
        <v>0</v>
      </c>
      <c r="Q157" s="123">
        <f t="shared" si="25"/>
        <v>0</v>
      </c>
      <c r="R157" s="134">
        <f t="shared" si="26"/>
        <v>0</v>
      </c>
    </row>
    <row r="158" spans="3:18" x14ac:dyDescent="0.25">
      <c r="C158" s="94">
        <f>+VLOOKUP(B158,TABLE!A$1:Q$65536,3,FALSE)</f>
        <v>0</v>
      </c>
      <c r="D158" s="94">
        <f>VLOOKUP(B158,TABLE!$A$1:$IV$65536,9)</f>
        <v>0</v>
      </c>
      <c r="G158" s="93">
        <f t="shared" si="20"/>
        <v>0</v>
      </c>
      <c r="H158" s="92">
        <f t="shared" si="21"/>
        <v>0</v>
      </c>
      <c r="I158" s="91" t="b">
        <f>IF(F158="BOUTEILLE",VLOOKUP(B158,TABLE!$A$1:$IV$65536,12))</f>
        <v>0</v>
      </c>
      <c r="J158" s="91" t="b">
        <f>IF(F158="COFFRET",VLOOKUP(B158,TABLE!$A$1:$IV$65536,13))</f>
        <v>0</v>
      </c>
      <c r="K158" s="91" t="b">
        <f>IF(F158="VERRE",VLOOKUP(B158,TABLE!$A$1:$IV$65536,14))</f>
        <v>0</v>
      </c>
      <c r="L158" s="91" t="b">
        <f t="shared" si="22"/>
        <v>0</v>
      </c>
      <c r="M158" s="91" t="b">
        <f t="shared" si="23"/>
        <v>0</v>
      </c>
      <c r="N158" s="91" t="b">
        <f t="shared" si="24"/>
        <v>0</v>
      </c>
      <c r="Q158" s="123">
        <f t="shared" si="25"/>
        <v>0</v>
      </c>
      <c r="R158" s="134">
        <f t="shared" si="26"/>
        <v>0</v>
      </c>
    </row>
    <row r="159" spans="3:18" x14ac:dyDescent="0.25">
      <c r="C159" s="94">
        <f>+VLOOKUP(B159,TABLE!A$1:Q$65536,3,FALSE)</f>
        <v>0</v>
      </c>
      <c r="D159" s="94">
        <f>VLOOKUP(B159,TABLE!$A$1:$IV$65536,9)</f>
        <v>0</v>
      </c>
      <c r="G159" s="93">
        <f t="shared" si="20"/>
        <v>0</v>
      </c>
      <c r="H159" s="92">
        <f t="shared" si="21"/>
        <v>0</v>
      </c>
      <c r="I159" s="91" t="b">
        <f>IF(F159="BOUTEILLE",VLOOKUP(B159,TABLE!$A$1:$IV$65536,12))</f>
        <v>0</v>
      </c>
      <c r="J159" s="91" t="b">
        <f>IF(F159="COFFRET",VLOOKUP(B159,TABLE!$A$1:$IV$65536,13))</f>
        <v>0</v>
      </c>
      <c r="K159" s="91" t="b">
        <f>IF(F159="VERRE",VLOOKUP(B159,TABLE!$A$1:$IV$65536,14))</f>
        <v>0</v>
      </c>
      <c r="L159" s="91" t="b">
        <f t="shared" si="22"/>
        <v>0</v>
      </c>
      <c r="M159" s="91" t="b">
        <f t="shared" si="23"/>
        <v>0</v>
      </c>
      <c r="N159" s="91" t="b">
        <f t="shared" si="24"/>
        <v>0</v>
      </c>
      <c r="Q159" s="123">
        <f t="shared" si="25"/>
        <v>0</v>
      </c>
      <c r="R159" s="134">
        <f t="shared" si="26"/>
        <v>0</v>
      </c>
    </row>
    <row r="160" spans="3:18" x14ac:dyDescent="0.25">
      <c r="C160" s="94">
        <f>+VLOOKUP(B160,TABLE!A$1:Q$65536,3,FALSE)</f>
        <v>0</v>
      </c>
      <c r="D160" s="94">
        <f>VLOOKUP(B160,TABLE!$A$1:$IV$65536,9)</f>
        <v>0</v>
      </c>
      <c r="G160" s="93">
        <f t="shared" si="20"/>
        <v>0</v>
      </c>
      <c r="H160" s="92">
        <f t="shared" si="21"/>
        <v>0</v>
      </c>
      <c r="I160" s="91" t="b">
        <f>IF(F160="BOUTEILLE",VLOOKUP(B160,TABLE!$A$1:$IV$65536,12))</f>
        <v>0</v>
      </c>
      <c r="J160" s="91" t="b">
        <f>IF(F160="COFFRET",VLOOKUP(B160,TABLE!$A$1:$IV$65536,13))</f>
        <v>0</v>
      </c>
      <c r="K160" s="91" t="b">
        <f>IF(F160="VERRE",VLOOKUP(B160,TABLE!$A$1:$IV$65536,14))</f>
        <v>0</v>
      </c>
      <c r="L160" s="91" t="b">
        <f t="shared" si="22"/>
        <v>0</v>
      </c>
      <c r="M160" s="91" t="b">
        <f t="shared" si="23"/>
        <v>0</v>
      </c>
      <c r="N160" s="91" t="b">
        <f t="shared" si="24"/>
        <v>0</v>
      </c>
      <c r="Q160" s="123">
        <f t="shared" si="25"/>
        <v>0</v>
      </c>
      <c r="R160" s="134">
        <f t="shared" si="26"/>
        <v>0</v>
      </c>
    </row>
    <row r="161" spans="3:18" x14ac:dyDescent="0.25">
      <c r="C161" s="94">
        <f>+VLOOKUP(B161,TABLE!A$1:Q$65536,3,FALSE)</f>
        <v>0</v>
      </c>
      <c r="D161" s="94">
        <f>VLOOKUP(B161,TABLE!$A$1:$IV$65536,9)</f>
        <v>0</v>
      </c>
      <c r="G161" s="93">
        <f t="shared" si="20"/>
        <v>0</v>
      </c>
      <c r="H161" s="92">
        <f t="shared" si="21"/>
        <v>0</v>
      </c>
      <c r="I161" s="91" t="b">
        <f>IF(F161="BOUTEILLE",VLOOKUP(B161,TABLE!$A$1:$IV$65536,12))</f>
        <v>0</v>
      </c>
      <c r="J161" s="91" t="b">
        <f>IF(F161="COFFRET",VLOOKUP(B161,TABLE!$A$1:$IV$65536,13))</f>
        <v>0</v>
      </c>
      <c r="K161" s="91" t="b">
        <f>IF(F161="VERRE",VLOOKUP(B161,TABLE!$A$1:$IV$65536,14))</f>
        <v>0</v>
      </c>
      <c r="L161" s="91" t="b">
        <f t="shared" si="22"/>
        <v>0</v>
      </c>
      <c r="M161" s="91" t="b">
        <f t="shared" si="23"/>
        <v>0</v>
      </c>
      <c r="N161" s="91" t="b">
        <f t="shared" si="24"/>
        <v>0</v>
      </c>
      <c r="Q161" s="123">
        <f t="shared" si="25"/>
        <v>0</v>
      </c>
      <c r="R161" s="134">
        <f t="shared" si="26"/>
        <v>0</v>
      </c>
    </row>
    <row r="162" spans="3:18" x14ac:dyDescent="0.25">
      <c r="C162" s="94">
        <f>+VLOOKUP(B162,TABLE!A$1:Q$65536,3,FALSE)</f>
        <v>0</v>
      </c>
      <c r="D162" s="94">
        <f>VLOOKUP(B162,TABLE!$A$1:$IV$65536,9)</f>
        <v>0</v>
      </c>
      <c r="G162" s="93">
        <f t="shared" si="20"/>
        <v>0</v>
      </c>
      <c r="H162" s="92">
        <f t="shared" si="21"/>
        <v>0</v>
      </c>
      <c r="I162" s="91" t="b">
        <f>IF(F162="BOUTEILLE",VLOOKUP(B162,TABLE!$A$1:$IV$65536,12))</f>
        <v>0</v>
      </c>
      <c r="J162" s="91" t="b">
        <f>IF(F162="COFFRET",VLOOKUP(B162,TABLE!$A$1:$IV$65536,13))</f>
        <v>0</v>
      </c>
      <c r="K162" s="91" t="b">
        <f>IF(F162="VERRE",VLOOKUP(B162,TABLE!$A$1:$IV$65536,14))</f>
        <v>0</v>
      </c>
      <c r="L162" s="91" t="b">
        <f t="shared" si="22"/>
        <v>0</v>
      </c>
      <c r="M162" s="91" t="b">
        <f t="shared" si="23"/>
        <v>0</v>
      </c>
      <c r="N162" s="91" t="b">
        <f t="shared" si="24"/>
        <v>0</v>
      </c>
      <c r="Q162" s="123">
        <f t="shared" si="25"/>
        <v>0</v>
      </c>
      <c r="R162" s="134">
        <f t="shared" si="26"/>
        <v>0</v>
      </c>
    </row>
    <row r="163" spans="3:18" x14ac:dyDescent="0.25">
      <c r="C163" s="94">
        <f>+VLOOKUP(B163,TABLE!A$1:Q$65536,3,FALSE)</f>
        <v>0</v>
      </c>
      <c r="D163" s="94">
        <f>VLOOKUP(B163,TABLE!$A$1:$IV$65536,9)</f>
        <v>0</v>
      </c>
      <c r="G163" s="93">
        <f t="shared" si="20"/>
        <v>0</v>
      </c>
      <c r="H163" s="92">
        <f t="shared" si="21"/>
        <v>0</v>
      </c>
      <c r="I163" s="91" t="b">
        <f>IF(F163="BOUTEILLE",VLOOKUP(B163,TABLE!$A$1:$IV$65536,12))</f>
        <v>0</v>
      </c>
      <c r="J163" s="91" t="b">
        <f>IF(F163="COFFRET",VLOOKUP(B163,TABLE!$A$1:$IV$65536,13))</f>
        <v>0</v>
      </c>
      <c r="K163" s="91" t="b">
        <f>IF(F163="VERRE",VLOOKUP(B163,TABLE!$A$1:$IV$65536,14))</f>
        <v>0</v>
      </c>
      <c r="L163" s="91" t="b">
        <f t="shared" si="22"/>
        <v>0</v>
      </c>
      <c r="M163" s="91" t="b">
        <f t="shared" si="23"/>
        <v>0</v>
      </c>
      <c r="N163" s="91" t="b">
        <f t="shared" si="24"/>
        <v>0</v>
      </c>
      <c r="Q163" s="123">
        <f t="shared" si="25"/>
        <v>0</v>
      </c>
      <c r="R163" s="134">
        <f t="shared" si="26"/>
        <v>0</v>
      </c>
    </row>
    <row r="164" spans="3:18" x14ac:dyDescent="0.25">
      <c r="C164" s="94">
        <f>+VLOOKUP(B164,TABLE!A$1:Q$65536,3,FALSE)</f>
        <v>0</v>
      </c>
      <c r="D164" s="94">
        <f>VLOOKUP(B164,TABLE!$A$1:$IV$65536,9)</f>
        <v>0</v>
      </c>
      <c r="G164" s="93">
        <f t="shared" si="20"/>
        <v>0</v>
      </c>
      <c r="H164" s="92">
        <f t="shared" si="21"/>
        <v>0</v>
      </c>
      <c r="I164" s="91" t="b">
        <f>IF(F164="BOUTEILLE",VLOOKUP(B164,TABLE!$A$1:$IV$65536,12))</f>
        <v>0</v>
      </c>
      <c r="J164" s="91" t="b">
        <f>IF(F164="COFFRET",VLOOKUP(B164,TABLE!$A$1:$IV$65536,13))</f>
        <v>0</v>
      </c>
      <c r="K164" s="91" t="b">
        <f>IF(F164="VERRE",VLOOKUP(B164,TABLE!$A$1:$IV$65536,14))</f>
        <v>0</v>
      </c>
      <c r="L164" s="91" t="b">
        <f t="shared" si="22"/>
        <v>0</v>
      </c>
      <c r="M164" s="91" t="b">
        <f t="shared" si="23"/>
        <v>0</v>
      </c>
      <c r="N164" s="91" t="b">
        <f t="shared" si="24"/>
        <v>0</v>
      </c>
      <c r="Q164" s="123">
        <f t="shared" si="25"/>
        <v>0</v>
      </c>
      <c r="R164" s="134">
        <f t="shared" si="26"/>
        <v>0</v>
      </c>
    </row>
    <row r="165" spans="3:18" x14ac:dyDescent="0.25">
      <c r="C165" s="94">
        <f>+VLOOKUP(B165,TABLE!A$1:Q$65536,3,FALSE)</f>
        <v>0</v>
      </c>
      <c r="D165" s="94">
        <f>VLOOKUP(B165,TABLE!$A$1:$IV$65536,9)</f>
        <v>0</v>
      </c>
      <c r="G165" s="93">
        <f t="shared" si="20"/>
        <v>0</v>
      </c>
      <c r="H165" s="92">
        <f t="shared" si="21"/>
        <v>0</v>
      </c>
      <c r="I165" s="91" t="b">
        <f>IF(F165="BOUTEILLE",VLOOKUP(B165,TABLE!$A$1:$IV$65536,12))</f>
        <v>0</v>
      </c>
      <c r="J165" s="91" t="b">
        <f>IF(F165="COFFRET",VLOOKUP(B165,TABLE!$A$1:$IV$65536,13))</f>
        <v>0</v>
      </c>
      <c r="K165" s="91" t="b">
        <f>IF(F165="VERRE",VLOOKUP(B165,TABLE!$A$1:$IV$65536,14))</f>
        <v>0</v>
      </c>
      <c r="L165" s="91" t="b">
        <f t="shared" si="22"/>
        <v>0</v>
      </c>
      <c r="M165" s="91" t="b">
        <f t="shared" si="23"/>
        <v>0</v>
      </c>
      <c r="N165" s="91" t="b">
        <f t="shared" si="24"/>
        <v>0</v>
      </c>
      <c r="Q165" s="123">
        <f t="shared" si="25"/>
        <v>0</v>
      </c>
      <c r="R165" s="134">
        <f t="shared" si="26"/>
        <v>0</v>
      </c>
    </row>
    <row r="166" spans="3:18" x14ac:dyDescent="0.25">
      <c r="C166" s="94">
        <f>+VLOOKUP(B166,TABLE!A$1:Q$65536,3,FALSE)</f>
        <v>0</v>
      </c>
      <c r="D166" s="94">
        <f>VLOOKUP(B166,TABLE!$A$1:$IV$65536,9)</f>
        <v>0</v>
      </c>
      <c r="G166" s="93">
        <f t="shared" si="20"/>
        <v>0</v>
      </c>
      <c r="H166" s="92">
        <f t="shared" si="21"/>
        <v>0</v>
      </c>
      <c r="I166" s="91" t="b">
        <f>IF(F166="BOUTEILLE",VLOOKUP(B166,TABLE!$A$1:$IV$65536,12))</f>
        <v>0</v>
      </c>
      <c r="J166" s="91" t="b">
        <f>IF(F166="COFFRET",VLOOKUP(B166,TABLE!$A$1:$IV$65536,13))</f>
        <v>0</v>
      </c>
      <c r="K166" s="91" t="b">
        <f>IF(F166="VERRE",VLOOKUP(B166,TABLE!$A$1:$IV$65536,14))</f>
        <v>0</v>
      </c>
      <c r="L166" s="91" t="b">
        <f t="shared" si="22"/>
        <v>0</v>
      </c>
      <c r="M166" s="91" t="b">
        <f t="shared" si="23"/>
        <v>0</v>
      </c>
      <c r="N166" s="91" t="b">
        <f t="shared" si="24"/>
        <v>0</v>
      </c>
      <c r="Q166" s="123">
        <f t="shared" si="25"/>
        <v>0</v>
      </c>
      <c r="R166" s="134">
        <f t="shared" si="26"/>
        <v>0</v>
      </c>
    </row>
    <row r="167" spans="3:18" x14ac:dyDescent="0.25">
      <c r="C167" s="94">
        <f>+VLOOKUP(B167,TABLE!A$1:Q$65536,3,FALSE)</f>
        <v>0</v>
      </c>
      <c r="D167" s="94">
        <f>VLOOKUP(B167,TABLE!$A$1:$IV$65536,9)</f>
        <v>0</v>
      </c>
      <c r="G167" s="93">
        <f t="shared" si="20"/>
        <v>0</v>
      </c>
      <c r="H167" s="92">
        <f t="shared" si="21"/>
        <v>0</v>
      </c>
      <c r="I167" s="91" t="b">
        <f>IF(F167="BOUTEILLE",VLOOKUP(B167,TABLE!$A$1:$IV$65536,12))</f>
        <v>0</v>
      </c>
      <c r="J167" s="91" t="b">
        <f>IF(F167="COFFRET",VLOOKUP(B167,TABLE!$A$1:$IV$65536,13))</f>
        <v>0</v>
      </c>
      <c r="K167" s="91" t="b">
        <f>IF(F167="VERRE",VLOOKUP(B167,TABLE!$A$1:$IV$65536,14))</f>
        <v>0</v>
      </c>
      <c r="L167" s="91" t="b">
        <f t="shared" si="22"/>
        <v>0</v>
      </c>
      <c r="M167" s="91" t="b">
        <f t="shared" si="23"/>
        <v>0</v>
      </c>
      <c r="N167" s="91" t="b">
        <f t="shared" si="24"/>
        <v>0</v>
      </c>
      <c r="Q167" s="123">
        <f t="shared" si="25"/>
        <v>0</v>
      </c>
      <c r="R167" s="134">
        <f t="shared" si="26"/>
        <v>0</v>
      </c>
    </row>
    <row r="168" spans="3:18" x14ac:dyDescent="0.25">
      <c r="C168" s="94">
        <f>+VLOOKUP(B168,TABLE!A$1:Q$65536,3,FALSE)</f>
        <v>0</v>
      </c>
      <c r="D168" s="94">
        <f>VLOOKUP(B168,TABLE!$A$1:$IV$65536,9)</f>
        <v>0</v>
      </c>
      <c r="G168" s="93">
        <f t="shared" si="20"/>
        <v>0</v>
      </c>
      <c r="H168" s="92">
        <f t="shared" si="21"/>
        <v>0</v>
      </c>
      <c r="I168" s="91" t="b">
        <f>IF(F168="BOUTEILLE",VLOOKUP(B168,TABLE!$A$1:$IV$65536,12))</f>
        <v>0</v>
      </c>
      <c r="J168" s="91" t="b">
        <f>IF(F168="COFFRET",VLOOKUP(B168,TABLE!$A$1:$IV$65536,13))</f>
        <v>0</v>
      </c>
      <c r="K168" s="91" t="b">
        <f>IF(F168="VERRE",VLOOKUP(B168,TABLE!$A$1:$IV$65536,14))</f>
        <v>0</v>
      </c>
      <c r="L168" s="91" t="b">
        <f t="shared" si="22"/>
        <v>0</v>
      </c>
      <c r="M168" s="91" t="b">
        <f t="shared" si="23"/>
        <v>0</v>
      </c>
      <c r="N168" s="91" t="b">
        <f t="shared" si="24"/>
        <v>0</v>
      </c>
      <c r="Q168" s="123">
        <f t="shared" si="25"/>
        <v>0</v>
      </c>
      <c r="R168" s="134">
        <f t="shared" si="26"/>
        <v>0</v>
      </c>
    </row>
    <row r="169" spans="3:18" x14ac:dyDescent="0.25">
      <c r="C169" s="94">
        <f>+VLOOKUP(B169,TABLE!A$1:Q$65536,3,FALSE)</f>
        <v>0</v>
      </c>
      <c r="D169" s="94">
        <f>VLOOKUP(B169,TABLE!$A$1:$IV$65536,9)</f>
        <v>0</v>
      </c>
      <c r="G169" s="93">
        <f t="shared" si="20"/>
        <v>0</v>
      </c>
      <c r="H169" s="92">
        <f t="shared" si="21"/>
        <v>0</v>
      </c>
      <c r="I169" s="91" t="b">
        <f>IF(F169="BOUTEILLE",VLOOKUP(B169,TABLE!$A$1:$IV$65536,12))</f>
        <v>0</v>
      </c>
      <c r="J169" s="91" t="b">
        <f>IF(F169="COFFRET",VLOOKUP(B169,TABLE!$A$1:$IV$65536,13))</f>
        <v>0</v>
      </c>
      <c r="K169" s="91" t="b">
        <f>IF(F169="VERRE",VLOOKUP(B169,TABLE!$A$1:$IV$65536,14))</f>
        <v>0</v>
      </c>
      <c r="L169" s="91" t="b">
        <f t="shared" si="22"/>
        <v>0</v>
      </c>
      <c r="M169" s="91" t="b">
        <f t="shared" si="23"/>
        <v>0</v>
      </c>
      <c r="N169" s="91" t="b">
        <f t="shared" si="24"/>
        <v>0</v>
      </c>
      <c r="Q169" s="123">
        <f t="shared" si="25"/>
        <v>0</v>
      </c>
      <c r="R169" s="134">
        <f t="shared" si="26"/>
        <v>0</v>
      </c>
    </row>
    <row r="170" spans="3:18" x14ac:dyDescent="0.25">
      <c r="C170" s="94">
        <f>+VLOOKUP(B170,TABLE!A$1:Q$65536,3,FALSE)</f>
        <v>0</v>
      </c>
      <c r="D170" s="94">
        <f>VLOOKUP(B170,TABLE!$A$1:$IV$65536,9)</f>
        <v>0</v>
      </c>
      <c r="G170" s="93">
        <f t="shared" si="20"/>
        <v>0</v>
      </c>
      <c r="H170" s="92">
        <f t="shared" si="21"/>
        <v>0</v>
      </c>
      <c r="I170" s="91" t="b">
        <f>IF(F170="BOUTEILLE",VLOOKUP(B170,TABLE!$A$1:$IV$65536,12))</f>
        <v>0</v>
      </c>
      <c r="J170" s="91" t="b">
        <f>IF(F170="COFFRET",VLOOKUP(B170,TABLE!$A$1:$IV$65536,13))</f>
        <v>0</v>
      </c>
      <c r="K170" s="91" t="b">
        <f>IF(F170="VERRE",VLOOKUP(B170,TABLE!$A$1:$IV$65536,14))</f>
        <v>0</v>
      </c>
      <c r="L170" s="91" t="b">
        <f t="shared" si="22"/>
        <v>0</v>
      </c>
      <c r="M170" s="91" t="b">
        <f t="shared" si="23"/>
        <v>0</v>
      </c>
      <c r="N170" s="91" t="b">
        <f t="shared" si="24"/>
        <v>0</v>
      </c>
      <c r="Q170" s="123">
        <f t="shared" si="25"/>
        <v>0</v>
      </c>
      <c r="R170" s="134">
        <f t="shared" si="26"/>
        <v>0</v>
      </c>
    </row>
    <row r="171" spans="3:18" x14ac:dyDescent="0.25">
      <c r="C171" s="94">
        <f>+VLOOKUP(B171,TABLE!A$1:Q$65536,3,FALSE)</f>
        <v>0</v>
      </c>
      <c r="D171" s="94">
        <f>VLOOKUP(B171,TABLE!$A$1:$IV$65536,9)</f>
        <v>0</v>
      </c>
      <c r="G171" s="93">
        <f t="shared" si="20"/>
        <v>0</v>
      </c>
      <c r="H171" s="92">
        <f t="shared" si="21"/>
        <v>0</v>
      </c>
      <c r="I171" s="91" t="b">
        <f>IF(F171="BOUTEILLE",VLOOKUP(B171,TABLE!$A$1:$IV$65536,12))</f>
        <v>0</v>
      </c>
      <c r="J171" s="91" t="b">
        <f>IF(F171="COFFRET",VLOOKUP(B171,TABLE!$A$1:$IV$65536,13))</f>
        <v>0</v>
      </c>
      <c r="K171" s="91" t="b">
        <f>IF(F171="VERRE",VLOOKUP(B171,TABLE!$A$1:$IV$65536,14))</f>
        <v>0</v>
      </c>
      <c r="L171" s="91" t="b">
        <f t="shared" si="22"/>
        <v>0</v>
      </c>
      <c r="M171" s="91" t="b">
        <f t="shared" si="23"/>
        <v>0</v>
      </c>
      <c r="N171" s="91" t="b">
        <f t="shared" si="24"/>
        <v>0</v>
      </c>
      <c r="Q171" s="123">
        <f t="shared" si="25"/>
        <v>0</v>
      </c>
      <c r="R171" s="134">
        <f t="shared" si="26"/>
        <v>0</v>
      </c>
    </row>
    <row r="172" spans="3:18" x14ac:dyDescent="0.25">
      <c r="C172" s="94">
        <f>+VLOOKUP(B172,TABLE!A$1:Q$65536,3,FALSE)</f>
        <v>0</v>
      </c>
      <c r="D172" s="94">
        <f>VLOOKUP(B172,TABLE!$A$1:$IV$65536,9)</f>
        <v>0</v>
      </c>
      <c r="G172" s="93">
        <f t="shared" si="20"/>
        <v>0</v>
      </c>
      <c r="H172" s="92">
        <f t="shared" si="21"/>
        <v>0</v>
      </c>
      <c r="I172" s="91" t="b">
        <f>IF(F172="BOUTEILLE",VLOOKUP(B172,TABLE!$A$1:$IV$65536,12))</f>
        <v>0</v>
      </c>
      <c r="J172" s="91" t="b">
        <f>IF(F172="COFFRET",VLOOKUP(B172,TABLE!$A$1:$IV$65536,13))</f>
        <v>0</v>
      </c>
      <c r="K172" s="91" t="b">
        <f>IF(F172="VERRE",VLOOKUP(B172,TABLE!$A$1:$IV$65536,14))</f>
        <v>0</v>
      </c>
      <c r="L172" s="91" t="b">
        <f t="shared" si="22"/>
        <v>0</v>
      </c>
      <c r="M172" s="91" t="b">
        <f t="shared" si="23"/>
        <v>0</v>
      </c>
      <c r="N172" s="91" t="b">
        <f t="shared" si="24"/>
        <v>0</v>
      </c>
      <c r="Q172" s="123">
        <f t="shared" si="25"/>
        <v>0</v>
      </c>
      <c r="R172" s="134">
        <f t="shared" si="26"/>
        <v>0</v>
      </c>
    </row>
    <row r="173" spans="3:18" x14ac:dyDescent="0.25">
      <c r="C173" s="94">
        <f>+VLOOKUP(B173,TABLE!A$1:Q$65536,3,FALSE)</f>
        <v>0</v>
      </c>
      <c r="D173" s="94">
        <f>VLOOKUP(B173,TABLE!$A$1:$IV$65536,9)</f>
        <v>0</v>
      </c>
      <c r="G173" s="93">
        <f t="shared" si="20"/>
        <v>0</v>
      </c>
      <c r="H173" s="92">
        <f t="shared" si="21"/>
        <v>0</v>
      </c>
      <c r="I173" s="91" t="b">
        <f>IF(F173="BOUTEILLE",VLOOKUP(B173,TABLE!$A$1:$IV$65536,12))</f>
        <v>0</v>
      </c>
      <c r="J173" s="91" t="b">
        <f>IF(F173="COFFRET",VLOOKUP(B173,TABLE!$A$1:$IV$65536,13))</f>
        <v>0</v>
      </c>
      <c r="K173" s="91" t="b">
        <f>IF(F173="VERRE",VLOOKUP(B173,TABLE!$A$1:$IV$65536,14))</f>
        <v>0</v>
      </c>
      <c r="L173" s="91" t="b">
        <f t="shared" si="22"/>
        <v>0</v>
      </c>
      <c r="M173" s="91" t="b">
        <f t="shared" si="23"/>
        <v>0</v>
      </c>
      <c r="N173" s="91" t="b">
        <f t="shared" si="24"/>
        <v>0</v>
      </c>
      <c r="Q173" s="123">
        <f t="shared" si="25"/>
        <v>0</v>
      </c>
      <c r="R173" s="134">
        <f t="shared" si="26"/>
        <v>0</v>
      </c>
    </row>
    <row r="174" spans="3:18" x14ac:dyDescent="0.25">
      <c r="C174" s="94">
        <f>+VLOOKUP(B174,TABLE!A$1:Q$65536,3,FALSE)</f>
        <v>0</v>
      </c>
      <c r="D174" s="94">
        <f>VLOOKUP(B174,TABLE!$A$1:$IV$65536,9)</f>
        <v>0</v>
      </c>
      <c r="G174" s="93">
        <f t="shared" si="20"/>
        <v>0</v>
      </c>
      <c r="H174" s="92">
        <f t="shared" si="21"/>
        <v>0</v>
      </c>
      <c r="I174" s="91" t="b">
        <f>IF(F174="BOUTEILLE",VLOOKUP(B174,TABLE!$A$1:$IV$65536,12))</f>
        <v>0</v>
      </c>
      <c r="J174" s="91" t="b">
        <f>IF(F174="COFFRET",VLOOKUP(B174,TABLE!$A$1:$IV$65536,13))</f>
        <v>0</v>
      </c>
      <c r="K174" s="91" t="b">
        <f>IF(F174="VERRE",VLOOKUP(B174,TABLE!$A$1:$IV$65536,14))</f>
        <v>0</v>
      </c>
      <c r="L174" s="91" t="b">
        <f t="shared" si="22"/>
        <v>0</v>
      </c>
      <c r="M174" s="91" t="b">
        <f t="shared" si="23"/>
        <v>0</v>
      </c>
      <c r="N174" s="91" t="b">
        <f t="shared" si="24"/>
        <v>0</v>
      </c>
      <c r="Q174" s="123">
        <f t="shared" si="25"/>
        <v>0</v>
      </c>
      <c r="R174" s="134">
        <f t="shared" si="26"/>
        <v>0</v>
      </c>
    </row>
    <row r="175" spans="3:18" x14ac:dyDescent="0.25">
      <c r="C175" s="94">
        <f>+VLOOKUP(B175,TABLE!A$1:Q$65536,3,FALSE)</f>
        <v>0</v>
      </c>
      <c r="D175" s="94">
        <f>VLOOKUP(B175,TABLE!$A$1:$IV$65536,9)</f>
        <v>0</v>
      </c>
      <c r="G175" s="93">
        <f t="shared" si="20"/>
        <v>0</v>
      </c>
      <c r="H175" s="92">
        <f t="shared" si="21"/>
        <v>0</v>
      </c>
      <c r="I175" s="91" t="b">
        <f>IF(F175="BOUTEILLE",VLOOKUP(B175,TABLE!$A$1:$IV$65536,12))</f>
        <v>0</v>
      </c>
      <c r="J175" s="91" t="b">
        <f>IF(F175="COFFRET",VLOOKUP(B175,TABLE!$A$1:$IV$65536,13))</f>
        <v>0</v>
      </c>
      <c r="K175" s="91" t="b">
        <f>IF(F175="VERRE",VLOOKUP(B175,TABLE!$A$1:$IV$65536,14))</f>
        <v>0</v>
      </c>
      <c r="L175" s="91" t="b">
        <f t="shared" si="22"/>
        <v>0</v>
      </c>
      <c r="M175" s="91" t="b">
        <f t="shared" si="23"/>
        <v>0</v>
      </c>
      <c r="N175" s="91" t="b">
        <f t="shared" si="24"/>
        <v>0</v>
      </c>
      <c r="Q175" s="123">
        <f t="shared" si="25"/>
        <v>0</v>
      </c>
      <c r="R175" s="134">
        <f t="shared" si="26"/>
        <v>0</v>
      </c>
    </row>
    <row r="176" spans="3:18" x14ac:dyDescent="0.25">
      <c r="C176" s="94">
        <f>+VLOOKUP(B176,TABLE!A$1:Q$65536,3,FALSE)</f>
        <v>0</v>
      </c>
      <c r="D176" s="94">
        <f>VLOOKUP(B176,TABLE!$A$1:$IV$65536,9)</f>
        <v>0</v>
      </c>
      <c r="G176" s="93">
        <f t="shared" si="20"/>
        <v>0</v>
      </c>
      <c r="H176" s="92">
        <f t="shared" si="21"/>
        <v>0</v>
      </c>
      <c r="I176" s="91" t="b">
        <f>IF(F176="BOUTEILLE",VLOOKUP(B176,TABLE!$A$1:$IV$65536,12))</f>
        <v>0</v>
      </c>
      <c r="J176" s="91" t="b">
        <f>IF(F176="COFFRET",VLOOKUP(B176,TABLE!$A$1:$IV$65536,13))</f>
        <v>0</v>
      </c>
      <c r="K176" s="91" t="b">
        <f>IF(F176="VERRE",VLOOKUP(B176,TABLE!$A$1:$IV$65536,14))</f>
        <v>0</v>
      </c>
      <c r="L176" s="91" t="b">
        <f t="shared" si="22"/>
        <v>0</v>
      </c>
      <c r="M176" s="91" t="b">
        <f t="shared" si="23"/>
        <v>0</v>
      </c>
      <c r="N176" s="91" t="b">
        <f t="shared" si="24"/>
        <v>0</v>
      </c>
      <c r="Q176" s="123">
        <f t="shared" si="25"/>
        <v>0</v>
      </c>
      <c r="R176" s="134">
        <f t="shared" si="26"/>
        <v>0</v>
      </c>
    </row>
    <row r="177" spans="3:18" x14ac:dyDescent="0.25">
      <c r="C177" s="94">
        <f>+VLOOKUP(B177,TABLE!A$1:Q$65536,3,FALSE)</f>
        <v>0</v>
      </c>
      <c r="D177" s="94">
        <f>VLOOKUP(B177,TABLE!$A$1:$IV$65536,9)</f>
        <v>0</v>
      </c>
      <c r="G177" s="93">
        <f t="shared" si="20"/>
        <v>0</v>
      </c>
      <c r="H177" s="92">
        <f t="shared" si="21"/>
        <v>0</v>
      </c>
      <c r="I177" s="91" t="b">
        <f>IF(F177="BOUTEILLE",VLOOKUP(B177,TABLE!$A$1:$IV$65536,12))</f>
        <v>0</v>
      </c>
      <c r="J177" s="91" t="b">
        <f>IF(F177="COFFRET",VLOOKUP(B177,TABLE!$A$1:$IV$65536,13))</f>
        <v>0</v>
      </c>
      <c r="K177" s="91" t="b">
        <f>IF(F177="VERRE",VLOOKUP(B177,TABLE!$A$1:$IV$65536,14))</f>
        <v>0</v>
      </c>
      <c r="L177" s="91" t="b">
        <f t="shared" si="22"/>
        <v>0</v>
      </c>
      <c r="M177" s="91" t="b">
        <f t="shared" si="23"/>
        <v>0</v>
      </c>
      <c r="N177" s="91" t="b">
        <f t="shared" si="24"/>
        <v>0</v>
      </c>
      <c r="Q177" s="123">
        <f t="shared" si="25"/>
        <v>0</v>
      </c>
      <c r="R177" s="134">
        <f t="shared" si="26"/>
        <v>0</v>
      </c>
    </row>
    <row r="178" spans="3:18" x14ac:dyDescent="0.25">
      <c r="C178" s="94">
        <f>+VLOOKUP(B178,TABLE!A$1:Q$65536,3,FALSE)</f>
        <v>0</v>
      </c>
      <c r="D178" s="94">
        <f>VLOOKUP(B178,TABLE!$A$1:$IV$65536,9)</f>
        <v>0</v>
      </c>
      <c r="G178" s="93">
        <f t="shared" si="20"/>
        <v>0</v>
      </c>
      <c r="H178" s="92">
        <f t="shared" si="21"/>
        <v>0</v>
      </c>
      <c r="I178" s="91" t="b">
        <f>IF(F178="BOUTEILLE",VLOOKUP(B178,TABLE!$A$1:$IV$65536,12))</f>
        <v>0</v>
      </c>
      <c r="J178" s="91" t="b">
        <f>IF(F178="COFFRET",VLOOKUP(B178,TABLE!$A$1:$IV$65536,13))</f>
        <v>0</v>
      </c>
      <c r="K178" s="91" t="b">
        <f>IF(F178="VERRE",VLOOKUP(B178,TABLE!$A$1:$IV$65536,14))</f>
        <v>0</v>
      </c>
      <c r="L178" s="91" t="b">
        <f t="shared" si="22"/>
        <v>0</v>
      </c>
      <c r="M178" s="91" t="b">
        <f t="shared" si="23"/>
        <v>0</v>
      </c>
      <c r="N178" s="91" t="b">
        <f t="shared" si="24"/>
        <v>0</v>
      </c>
      <c r="Q178" s="123">
        <f t="shared" si="25"/>
        <v>0</v>
      </c>
      <c r="R178" s="134">
        <f t="shared" si="26"/>
        <v>0</v>
      </c>
    </row>
    <row r="179" spans="3:18" x14ac:dyDescent="0.25">
      <c r="C179" s="94">
        <f>+VLOOKUP(B179,TABLE!A$1:Q$65536,3,FALSE)</f>
        <v>0</v>
      </c>
      <c r="D179" s="94">
        <f>VLOOKUP(B179,TABLE!$A$1:$IV$65536,9)</f>
        <v>0</v>
      </c>
      <c r="G179" s="93">
        <f t="shared" si="20"/>
        <v>0</v>
      </c>
      <c r="H179" s="92">
        <f t="shared" si="21"/>
        <v>0</v>
      </c>
      <c r="I179" s="91" t="b">
        <f>IF(F179="BOUTEILLE",VLOOKUP(B179,TABLE!$A$1:$IV$65536,12))</f>
        <v>0</v>
      </c>
      <c r="J179" s="91" t="b">
        <f>IF(F179="COFFRET",VLOOKUP(B179,TABLE!$A$1:$IV$65536,13))</f>
        <v>0</v>
      </c>
      <c r="K179" s="91" t="b">
        <f>IF(F179="VERRE",VLOOKUP(B179,TABLE!$A$1:$IV$65536,14))</f>
        <v>0</v>
      </c>
      <c r="L179" s="91" t="b">
        <f t="shared" si="22"/>
        <v>0</v>
      </c>
      <c r="M179" s="91" t="b">
        <f t="shared" si="23"/>
        <v>0</v>
      </c>
      <c r="N179" s="91" t="b">
        <f t="shared" si="24"/>
        <v>0</v>
      </c>
      <c r="Q179" s="123">
        <f t="shared" si="25"/>
        <v>0</v>
      </c>
      <c r="R179" s="134">
        <f t="shared" si="26"/>
        <v>0</v>
      </c>
    </row>
    <row r="180" spans="3:18" x14ac:dyDescent="0.25">
      <c r="C180" s="94">
        <f>+VLOOKUP(B180,TABLE!A$1:Q$65536,3,FALSE)</f>
        <v>0</v>
      </c>
      <c r="D180" s="94">
        <f>VLOOKUP(B180,TABLE!$A$1:$IV$65536,9)</f>
        <v>0</v>
      </c>
      <c r="G180" s="93">
        <f t="shared" si="20"/>
        <v>0</v>
      </c>
      <c r="H180" s="92">
        <f t="shared" si="21"/>
        <v>0</v>
      </c>
      <c r="I180" s="91" t="b">
        <f>IF(F180="BOUTEILLE",VLOOKUP(B180,TABLE!$A$1:$IV$65536,12))</f>
        <v>0</v>
      </c>
      <c r="J180" s="91" t="b">
        <f>IF(F180="COFFRET",VLOOKUP(B180,TABLE!$A$1:$IV$65536,13))</f>
        <v>0</v>
      </c>
      <c r="K180" s="91" t="b">
        <f>IF(F180="VERRE",VLOOKUP(B180,TABLE!$A$1:$IV$65536,14))</f>
        <v>0</v>
      </c>
      <c r="L180" s="91" t="b">
        <f t="shared" si="22"/>
        <v>0</v>
      </c>
      <c r="M180" s="91" t="b">
        <f t="shared" si="23"/>
        <v>0</v>
      </c>
      <c r="N180" s="91" t="b">
        <f t="shared" si="24"/>
        <v>0</v>
      </c>
      <c r="Q180" s="123">
        <f t="shared" si="25"/>
        <v>0</v>
      </c>
      <c r="R180" s="134">
        <f t="shared" si="26"/>
        <v>0</v>
      </c>
    </row>
    <row r="181" spans="3:18" x14ac:dyDescent="0.25">
      <c r="C181" s="94">
        <f>+VLOOKUP(B181,TABLE!A$1:Q$65536,3,FALSE)</f>
        <v>0</v>
      </c>
      <c r="D181" s="94">
        <f>VLOOKUP(B181,TABLE!$A$1:$IV$65536,9)</f>
        <v>0</v>
      </c>
      <c r="G181" s="93">
        <f t="shared" si="20"/>
        <v>0</v>
      </c>
      <c r="H181" s="92">
        <f t="shared" si="21"/>
        <v>0</v>
      </c>
      <c r="I181" s="91" t="b">
        <f>IF(F181="BOUTEILLE",VLOOKUP(B181,TABLE!$A$1:$IV$65536,12))</f>
        <v>0</v>
      </c>
      <c r="J181" s="91" t="b">
        <f>IF(F181="COFFRET",VLOOKUP(B181,TABLE!$A$1:$IV$65536,13))</f>
        <v>0</v>
      </c>
      <c r="K181" s="91" t="b">
        <f>IF(F181="VERRE",VLOOKUP(B181,TABLE!$A$1:$IV$65536,14))</f>
        <v>0</v>
      </c>
      <c r="L181" s="91" t="b">
        <f t="shared" si="22"/>
        <v>0</v>
      </c>
      <c r="M181" s="91" t="b">
        <f t="shared" si="23"/>
        <v>0</v>
      </c>
      <c r="N181" s="91" t="b">
        <f t="shared" si="24"/>
        <v>0</v>
      </c>
      <c r="Q181" s="123">
        <f t="shared" si="25"/>
        <v>0</v>
      </c>
      <c r="R181" s="134">
        <f t="shared" si="26"/>
        <v>0</v>
      </c>
    </row>
    <row r="182" spans="3:18" x14ac:dyDescent="0.25">
      <c r="C182" s="94">
        <f>+VLOOKUP(B182,TABLE!A$1:Q$65536,3,FALSE)</f>
        <v>0</v>
      </c>
      <c r="D182" s="94">
        <f>VLOOKUP(B182,TABLE!$A$1:$IV$65536,9)</f>
        <v>0</v>
      </c>
      <c r="G182" s="93">
        <f t="shared" si="20"/>
        <v>0</v>
      </c>
      <c r="H182" s="92">
        <f t="shared" si="21"/>
        <v>0</v>
      </c>
      <c r="I182" s="91" t="b">
        <f>IF(F182="BOUTEILLE",VLOOKUP(B182,TABLE!$A$1:$IV$65536,12))</f>
        <v>0</v>
      </c>
      <c r="J182" s="91" t="b">
        <f>IF(F182="COFFRET",VLOOKUP(B182,TABLE!$A$1:$IV$65536,13))</f>
        <v>0</v>
      </c>
      <c r="K182" s="91" t="b">
        <f>IF(F182="VERRE",VLOOKUP(B182,TABLE!$A$1:$IV$65536,14))</f>
        <v>0</v>
      </c>
      <c r="L182" s="91" t="b">
        <f t="shared" si="22"/>
        <v>0</v>
      </c>
      <c r="M182" s="91" t="b">
        <f t="shared" si="23"/>
        <v>0</v>
      </c>
      <c r="N182" s="91" t="b">
        <f t="shared" si="24"/>
        <v>0</v>
      </c>
      <c r="Q182" s="123">
        <f t="shared" si="25"/>
        <v>0</v>
      </c>
      <c r="R182" s="134">
        <f t="shared" si="26"/>
        <v>0</v>
      </c>
    </row>
    <row r="183" spans="3:18" x14ac:dyDescent="0.25">
      <c r="C183" s="94">
        <f>+VLOOKUP(B183,TABLE!A$1:Q$65536,3,FALSE)</f>
        <v>0</v>
      </c>
      <c r="D183" s="94">
        <f>VLOOKUP(B183,TABLE!$A$1:$IV$65536,9)</f>
        <v>0</v>
      </c>
      <c r="G183" s="93">
        <f t="shared" si="20"/>
        <v>0</v>
      </c>
      <c r="H183" s="92">
        <f t="shared" si="21"/>
        <v>0</v>
      </c>
      <c r="I183" s="91" t="b">
        <f>IF(F183="BOUTEILLE",VLOOKUP(B183,TABLE!$A$1:$IV$65536,12))</f>
        <v>0</v>
      </c>
      <c r="J183" s="91" t="b">
        <f>IF(F183="COFFRET",VLOOKUP(B183,TABLE!$A$1:$IV$65536,13))</f>
        <v>0</v>
      </c>
      <c r="K183" s="91" t="b">
        <f>IF(F183="VERRE",VLOOKUP(B183,TABLE!$A$1:$IV$65536,14))</f>
        <v>0</v>
      </c>
      <c r="L183" s="91" t="b">
        <f t="shared" si="22"/>
        <v>0</v>
      </c>
      <c r="M183" s="91" t="b">
        <f t="shared" si="23"/>
        <v>0</v>
      </c>
      <c r="N183" s="91" t="b">
        <f t="shared" si="24"/>
        <v>0</v>
      </c>
      <c r="Q183" s="123">
        <f t="shared" si="25"/>
        <v>0</v>
      </c>
      <c r="R183" s="134">
        <f t="shared" si="26"/>
        <v>0</v>
      </c>
    </row>
    <row r="184" spans="3:18" x14ac:dyDescent="0.25">
      <c r="C184" s="94">
        <f>+VLOOKUP(B184,TABLE!A$1:Q$65536,3,FALSE)</f>
        <v>0</v>
      </c>
      <c r="D184" s="94">
        <f>VLOOKUP(B184,TABLE!$A$1:$IV$65536,9)</f>
        <v>0</v>
      </c>
      <c r="G184" s="93">
        <f t="shared" si="20"/>
        <v>0</v>
      </c>
      <c r="H184" s="92">
        <f t="shared" si="21"/>
        <v>0</v>
      </c>
      <c r="I184" s="91" t="b">
        <f>IF(F184="BOUTEILLE",VLOOKUP(B184,TABLE!$A$1:$IV$65536,12))</f>
        <v>0</v>
      </c>
      <c r="J184" s="91" t="b">
        <f>IF(F184="COFFRET",VLOOKUP(B184,TABLE!$A$1:$IV$65536,13))</f>
        <v>0</v>
      </c>
      <c r="K184" s="91" t="b">
        <f>IF(F184="VERRE",VLOOKUP(B184,TABLE!$A$1:$IV$65536,14))</f>
        <v>0</v>
      </c>
      <c r="L184" s="91" t="b">
        <f t="shared" si="22"/>
        <v>0</v>
      </c>
      <c r="M184" s="91" t="b">
        <f t="shared" si="23"/>
        <v>0</v>
      </c>
      <c r="N184" s="91" t="b">
        <f t="shared" si="24"/>
        <v>0</v>
      </c>
      <c r="Q184" s="123">
        <f t="shared" si="25"/>
        <v>0</v>
      </c>
      <c r="R184" s="134">
        <f t="shared" si="26"/>
        <v>0</v>
      </c>
    </row>
    <row r="185" spans="3:18" x14ac:dyDescent="0.25">
      <c r="C185" s="94">
        <f>+VLOOKUP(B185,TABLE!A$1:Q$65536,3,FALSE)</f>
        <v>0</v>
      </c>
      <c r="D185" s="94">
        <f>VLOOKUP(B185,TABLE!$A$1:$IV$65536,9)</f>
        <v>0</v>
      </c>
      <c r="G185" s="93">
        <f t="shared" si="20"/>
        <v>0</v>
      </c>
      <c r="H185" s="92">
        <f t="shared" si="21"/>
        <v>0</v>
      </c>
      <c r="I185" s="91" t="b">
        <f>IF(F185="BOUTEILLE",VLOOKUP(B185,TABLE!$A$1:$IV$65536,12))</f>
        <v>0</v>
      </c>
      <c r="J185" s="91" t="b">
        <f>IF(F185="COFFRET",VLOOKUP(B185,TABLE!$A$1:$IV$65536,13))</f>
        <v>0</v>
      </c>
      <c r="K185" s="91" t="b">
        <f>IF(F185="VERRE",VLOOKUP(B185,TABLE!$A$1:$IV$65536,14))</f>
        <v>0</v>
      </c>
      <c r="L185" s="91" t="b">
        <f t="shared" si="22"/>
        <v>0</v>
      </c>
      <c r="M185" s="91" t="b">
        <f t="shared" si="23"/>
        <v>0</v>
      </c>
      <c r="N185" s="91" t="b">
        <f t="shared" si="24"/>
        <v>0</v>
      </c>
      <c r="Q185" s="123">
        <f t="shared" si="25"/>
        <v>0</v>
      </c>
      <c r="R185" s="134">
        <f t="shared" si="26"/>
        <v>0</v>
      </c>
    </row>
    <row r="186" spans="3:18" x14ac:dyDescent="0.25">
      <c r="C186" s="94">
        <f>+VLOOKUP(B186,TABLE!A$1:Q$65536,3,FALSE)</f>
        <v>0</v>
      </c>
      <c r="D186" s="94">
        <f>VLOOKUP(B186,TABLE!$A$1:$IV$65536,9)</f>
        <v>0</v>
      </c>
      <c r="G186" s="93">
        <f t="shared" si="20"/>
        <v>0</v>
      </c>
      <c r="H186" s="92">
        <f t="shared" si="21"/>
        <v>0</v>
      </c>
      <c r="I186" s="91" t="b">
        <f>IF(F186="BOUTEILLE",VLOOKUP(B186,TABLE!$A$1:$IV$65536,12))</f>
        <v>0</v>
      </c>
      <c r="J186" s="91" t="b">
        <f>IF(F186="COFFRET",VLOOKUP(B186,TABLE!$A$1:$IV$65536,13))</f>
        <v>0</v>
      </c>
      <c r="K186" s="91" t="b">
        <f>IF(F186="VERRE",VLOOKUP(B186,TABLE!$A$1:$IV$65536,14))</f>
        <v>0</v>
      </c>
      <c r="L186" s="91" t="b">
        <f t="shared" si="22"/>
        <v>0</v>
      </c>
      <c r="M186" s="91" t="b">
        <f t="shared" si="23"/>
        <v>0</v>
      </c>
      <c r="N186" s="91" t="b">
        <f t="shared" si="24"/>
        <v>0</v>
      </c>
      <c r="Q186" s="123">
        <f t="shared" si="25"/>
        <v>0</v>
      </c>
      <c r="R186" s="134">
        <f t="shared" si="26"/>
        <v>0</v>
      </c>
    </row>
    <row r="187" spans="3:18" x14ac:dyDescent="0.25">
      <c r="C187" s="94">
        <f>+VLOOKUP(B187,TABLE!A$1:Q$65536,3,FALSE)</f>
        <v>0</v>
      </c>
      <c r="D187" s="94">
        <f>VLOOKUP(B187,TABLE!$A$1:$IV$65536,9)</f>
        <v>0</v>
      </c>
      <c r="G187" s="93">
        <f t="shared" si="20"/>
        <v>0</v>
      </c>
      <c r="H187" s="92">
        <f t="shared" si="21"/>
        <v>0</v>
      </c>
      <c r="I187" s="91" t="b">
        <f>IF(F187="BOUTEILLE",VLOOKUP(B187,TABLE!$A$1:$IV$65536,12))</f>
        <v>0</v>
      </c>
      <c r="J187" s="91" t="b">
        <f>IF(F187="COFFRET",VLOOKUP(B187,TABLE!$A$1:$IV$65536,13))</f>
        <v>0</v>
      </c>
      <c r="K187" s="91" t="b">
        <f>IF(F187="VERRE",VLOOKUP(B187,TABLE!$A$1:$IV$65536,14))</f>
        <v>0</v>
      </c>
      <c r="L187" s="91" t="b">
        <f t="shared" si="22"/>
        <v>0</v>
      </c>
      <c r="M187" s="91" t="b">
        <f t="shared" si="23"/>
        <v>0</v>
      </c>
      <c r="N187" s="91" t="b">
        <f t="shared" si="24"/>
        <v>0</v>
      </c>
      <c r="Q187" s="123">
        <f t="shared" si="25"/>
        <v>0</v>
      </c>
      <c r="R187" s="134">
        <f t="shared" si="26"/>
        <v>0</v>
      </c>
    </row>
    <row r="188" spans="3:18" x14ac:dyDescent="0.25">
      <c r="C188" s="94">
        <f>+VLOOKUP(B188,TABLE!A$1:Q$65536,3,FALSE)</f>
        <v>0</v>
      </c>
      <c r="D188" s="94">
        <f>VLOOKUP(B188,TABLE!$A$1:$IV$65536,9)</f>
        <v>0</v>
      </c>
      <c r="G188" s="93">
        <f t="shared" si="20"/>
        <v>0</v>
      </c>
      <c r="H188" s="92">
        <f t="shared" si="21"/>
        <v>0</v>
      </c>
      <c r="I188" s="91" t="b">
        <f>IF(F188="BOUTEILLE",VLOOKUP(B188,TABLE!$A$1:$IV$65536,12))</f>
        <v>0</v>
      </c>
      <c r="J188" s="91" t="b">
        <f>IF(F188="COFFRET",VLOOKUP(B188,TABLE!$A$1:$IV$65536,13))</f>
        <v>0</v>
      </c>
      <c r="K188" s="91" t="b">
        <f>IF(F188="VERRE",VLOOKUP(B188,TABLE!$A$1:$IV$65536,14))</f>
        <v>0</v>
      </c>
      <c r="L188" s="91" t="b">
        <f t="shared" si="22"/>
        <v>0</v>
      </c>
      <c r="M188" s="91" t="b">
        <f t="shared" si="23"/>
        <v>0</v>
      </c>
      <c r="N188" s="91" t="b">
        <f t="shared" si="24"/>
        <v>0</v>
      </c>
      <c r="Q188" s="123">
        <f t="shared" si="25"/>
        <v>0</v>
      </c>
      <c r="R188" s="134">
        <f t="shared" si="26"/>
        <v>0</v>
      </c>
    </row>
    <row r="189" spans="3:18" x14ac:dyDescent="0.25">
      <c r="C189" s="94">
        <f>+VLOOKUP(B189,TABLE!A$1:Q$65536,3,FALSE)</f>
        <v>0</v>
      </c>
      <c r="D189" s="94">
        <f>VLOOKUP(B189,TABLE!$A$1:$IV$65536,9)</f>
        <v>0</v>
      </c>
      <c r="G189" s="93">
        <f t="shared" si="20"/>
        <v>0</v>
      </c>
      <c r="H189" s="92">
        <f t="shared" si="21"/>
        <v>0</v>
      </c>
      <c r="I189" s="91" t="b">
        <f>IF(F189="BOUTEILLE",VLOOKUP(B189,TABLE!$A$1:$IV$65536,12))</f>
        <v>0</v>
      </c>
      <c r="J189" s="91" t="b">
        <f>IF(F189="COFFRET",VLOOKUP(B189,TABLE!$A$1:$IV$65536,13))</f>
        <v>0</v>
      </c>
      <c r="K189" s="91" t="b">
        <f>IF(F189="VERRE",VLOOKUP(B189,TABLE!$A$1:$IV$65536,14))</f>
        <v>0</v>
      </c>
      <c r="L189" s="91" t="b">
        <f t="shared" si="22"/>
        <v>0</v>
      </c>
      <c r="M189" s="91" t="b">
        <f t="shared" si="23"/>
        <v>0</v>
      </c>
      <c r="N189" s="91" t="b">
        <f t="shared" si="24"/>
        <v>0</v>
      </c>
      <c r="Q189" s="123">
        <f t="shared" si="25"/>
        <v>0</v>
      </c>
      <c r="R189" s="134">
        <f t="shared" si="26"/>
        <v>0</v>
      </c>
    </row>
    <row r="190" spans="3:18" x14ac:dyDescent="0.25">
      <c r="C190" s="94">
        <f>+VLOOKUP(B190,TABLE!A$1:Q$65536,3,FALSE)</f>
        <v>0</v>
      </c>
      <c r="D190" s="94">
        <f>VLOOKUP(B190,TABLE!$A$1:$IV$65536,9)</f>
        <v>0</v>
      </c>
      <c r="G190" s="93">
        <f t="shared" si="20"/>
        <v>0</v>
      </c>
      <c r="H190" s="92">
        <f t="shared" si="21"/>
        <v>0</v>
      </c>
      <c r="I190" s="91" t="b">
        <f>IF(F190="BOUTEILLE",VLOOKUP(B190,TABLE!$A$1:$IV$65536,12))</f>
        <v>0</v>
      </c>
      <c r="J190" s="91" t="b">
        <f>IF(F190="COFFRET",VLOOKUP(B190,TABLE!$A$1:$IV$65536,13))</f>
        <v>0</v>
      </c>
      <c r="K190" s="91" t="b">
        <f>IF(F190="VERRE",VLOOKUP(B190,TABLE!$A$1:$IV$65536,14))</f>
        <v>0</v>
      </c>
      <c r="L190" s="91" t="b">
        <f t="shared" si="22"/>
        <v>0</v>
      </c>
      <c r="M190" s="91" t="b">
        <f t="shared" si="23"/>
        <v>0</v>
      </c>
      <c r="N190" s="91" t="b">
        <f t="shared" si="24"/>
        <v>0</v>
      </c>
      <c r="Q190" s="123">
        <f t="shared" si="25"/>
        <v>0</v>
      </c>
      <c r="R190" s="134">
        <f t="shared" si="26"/>
        <v>0</v>
      </c>
    </row>
    <row r="191" spans="3:18" x14ac:dyDescent="0.25">
      <c r="C191" s="94">
        <f>+VLOOKUP(B191,TABLE!A$1:Q$65536,3,FALSE)</f>
        <v>0</v>
      </c>
      <c r="D191" s="94">
        <f>VLOOKUP(B191,TABLE!$A$1:$IV$65536,9)</f>
        <v>0</v>
      </c>
      <c r="G191" s="93">
        <f t="shared" si="20"/>
        <v>0</v>
      </c>
      <c r="H191" s="92">
        <f t="shared" si="21"/>
        <v>0</v>
      </c>
      <c r="I191" s="91" t="b">
        <f>IF(F191="BOUTEILLE",VLOOKUP(B191,TABLE!$A$1:$IV$65536,12))</f>
        <v>0</v>
      </c>
      <c r="J191" s="91" t="b">
        <f>IF(F191="COFFRET",VLOOKUP(B191,TABLE!$A$1:$IV$65536,13))</f>
        <v>0</v>
      </c>
      <c r="K191" s="91" t="b">
        <f>IF(F191="VERRE",VLOOKUP(B191,TABLE!$A$1:$IV$65536,14))</f>
        <v>0</v>
      </c>
      <c r="L191" s="91" t="b">
        <f t="shared" si="22"/>
        <v>0</v>
      </c>
      <c r="M191" s="91" t="b">
        <f t="shared" si="23"/>
        <v>0</v>
      </c>
      <c r="N191" s="91" t="b">
        <f t="shared" si="24"/>
        <v>0</v>
      </c>
      <c r="Q191" s="123">
        <f t="shared" si="25"/>
        <v>0</v>
      </c>
      <c r="R191" s="134">
        <f t="shared" si="26"/>
        <v>0</v>
      </c>
    </row>
    <row r="192" spans="3:18" x14ac:dyDescent="0.25">
      <c r="C192" s="94">
        <f>+VLOOKUP(B192,TABLE!A$1:Q$65536,3,FALSE)</f>
        <v>0</v>
      </c>
      <c r="D192" s="94">
        <f>VLOOKUP(B192,TABLE!$A$1:$IV$65536,9)</f>
        <v>0</v>
      </c>
      <c r="G192" s="93">
        <f t="shared" si="20"/>
        <v>0</v>
      </c>
      <c r="H192" s="92">
        <f t="shared" si="21"/>
        <v>0</v>
      </c>
      <c r="I192" s="91" t="b">
        <f>IF(F192="BOUTEILLE",VLOOKUP(B192,TABLE!$A$1:$IV$65536,12))</f>
        <v>0</v>
      </c>
      <c r="J192" s="91" t="b">
        <f>IF(F192="COFFRET",VLOOKUP(B192,TABLE!$A$1:$IV$65536,13))</f>
        <v>0</v>
      </c>
      <c r="K192" s="91" t="b">
        <f>IF(F192="VERRE",VLOOKUP(B192,TABLE!$A$1:$IV$65536,14))</f>
        <v>0</v>
      </c>
      <c r="L192" s="91" t="b">
        <f t="shared" si="22"/>
        <v>0</v>
      </c>
      <c r="M192" s="91" t="b">
        <f t="shared" si="23"/>
        <v>0</v>
      </c>
      <c r="N192" s="91" t="b">
        <f t="shared" si="24"/>
        <v>0</v>
      </c>
      <c r="Q192" s="123">
        <f t="shared" si="25"/>
        <v>0</v>
      </c>
      <c r="R192" s="134">
        <f t="shared" si="26"/>
        <v>0</v>
      </c>
    </row>
    <row r="193" spans="3:18" x14ac:dyDescent="0.25">
      <c r="C193" s="94">
        <f>+VLOOKUP(B193,TABLE!A$1:Q$65536,3,FALSE)</f>
        <v>0</v>
      </c>
      <c r="D193" s="94">
        <f>VLOOKUP(B193,TABLE!$A$1:$IV$65536,9)</f>
        <v>0</v>
      </c>
      <c r="G193" s="93">
        <f t="shared" ref="G193:G223" si="27">+H193</f>
        <v>0</v>
      </c>
      <c r="H193" s="92">
        <f t="shared" ref="H193:H223" si="28">SUM(I193:N193)</f>
        <v>0</v>
      </c>
      <c r="I193" s="91" t="b">
        <f>IF(F193="BOUTEILLE",VLOOKUP(B193,TABLE!$A$1:$IV$65536,12))</f>
        <v>0</v>
      </c>
      <c r="J193" s="91" t="b">
        <f>IF(F193="COFFRET",VLOOKUP(B193,TABLE!$A$1:$IV$65536,13))</f>
        <v>0</v>
      </c>
      <c r="K193" s="91" t="b">
        <f>IF(F193="VERRE",VLOOKUP(B193,TABLE!$A$1:$IV$65536,14))</f>
        <v>0</v>
      </c>
      <c r="L193" s="91" t="b">
        <f t="shared" ref="L193:L223" si="29">IF(F193="DEGUST",0)</f>
        <v>0</v>
      </c>
      <c r="M193" s="91" t="b">
        <f t="shared" ref="M193:M223" si="30">IF(F193="CASSE",0)</f>
        <v>0</v>
      </c>
      <c r="N193" s="91" t="b">
        <f t="shared" ref="N193:N223" si="31">IF(F193="OFFERT",0)</f>
        <v>0</v>
      </c>
      <c r="Q193" s="123">
        <f t="shared" ref="Q193:Q223" si="32">IF(P193="",G193,G193-(G193*P193))</f>
        <v>0</v>
      </c>
      <c r="R193" s="134">
        <f t="shared" ref="R193:R223" si="33">IF(Q193&gt;0,Q193*E193,G193*E193)</f>
        <v>0</v>
      </c>
    </row>
    <row r="194" spans="3:18" x14ac:dyDescent="0.25">
      <c r="C194" s="94">
        <f>+VLOOKUP(B194,TABLE!A$1:Q$65536,3,FALSE)</f>
        <v>0</v>
      </c>
      <c r="D194" s="94">
        <f>VLOOKUP(B194,TABLE!$A$1:$IV$65536,9)</f>
        <v>0</v>
      </c>
      <c r="G194" s="93">
        <f t="shared" si="27"/>
        <v>0</v>
      </c>
      <c r="H194" s="92">
        <f t="shared" si="28"/>
        <v>0</v>
      </c>
      <c r="I194" s="91" t="b">
        <f>IF(F194="BOUTEILLE",VLOOKUP(B194,TABLE!$A$1:$IV$65536,12))</f>
        <v>0</v>
      </c>
      <c r="J194" s="91" t="b">
        <f>IF(F194="COFFRET",VLOOKUP(B194,TABLE!$A$1:$IV$65536,13))</f>
        <v>0</v>
      </c>
      <c r="K194" s="91" t="b">
        <f>IF(F194="VERRE",VLOOKUP(B194,TABLE!$A$1:$IV$65536,14))</f>
        <v>0</v>
      </c>
      <c r="L194" s="91" t="b">
        <f t="shared" si="29"/>
        <v>0</v>
      </c>
      <c r="M194" s="91" t="b">
        <f t="shared" si="30"/>
        <v>0</v>
      </c>
      <c r="N194" s="91" t="b">
        <f t="shared" si="31"/>
        <v>0</v>
      </c>
      <c r="Q194" s="123">
        <f t="shared" si="32"/>
        <v>0</v>
      </c>
      <c r="R194" s="134">
        <f t="shared" si="33"/>
        <v>0</v>
      </c>
    </row>
    <row r="195" spans="3:18" x14ac:dyDescent="0.25">
      <c r="C195" s="94">
        <f>+VLOOKUP(B195,TABLE!A$1:Q$65536,3,FALSE)</f>
        <v>0</v>
      </c>
      <c r="D195" s="94">
        <f>VLOOKUP(B195,TABLE!$A$1:$IV$65536,9)</f>
        <v>0</v>
      </c>
      <c r="G195" s="93">
        <f t="shared" si="27"/>
        <v>0</v>
      </c>
      <c r="H195" s="92">
        <f t="shared" si="28"/>
        <v>0</v>
      </c>
      <c r="I195" s="91" t="b">
        <f>IF(F195="BOUTEILLE",VLOOKUP(B195,TABLE!$A$1:$IV$65536,12))</f>
        <v>0</v>
      </c>
      <c r="J195" s="91" t="b">
        <f>IF(F195="COFFRET",VLOOKUP(B195,TABLE!$A$1:$IV$65536,13))</f>
        <v>0</v>
      </c>
      <c r="K195" s="91" t="b">
        <f>IF(F195="VERRE",VLOOKUP(B195,TABLE!$A$1:$IV$65536,14))</f>
        <v>0</v>
      </c>
      <c r="L195" s="91" t="b">
        <f t="shared" si="29"/>
        <v>0</v>
      </c>
      <c r="M195" s="91" t="b">
        <f t="shared" si="30"/>
        <v>0</v>
      </c>
      <c r="N195" s="91" t="b">
        <f t="shared" si="31"/>
        <v>0</v>
      </c>
      <c r="Q195" s="123">
        <f t="shared" si="32"/>
        <v>0</v>
      </c>
      <c r="R195" s="134">
        <f t="shared" si="33"/>
        <v>0</v>
      </c>
    </row>
    <row r="196" spans="3:18" x14ac:dyDescent="0.25">
      <c r="C196" s="94">
        <f>+VLOOKUP(B196,TABLE!A$1:Q$65536,3,FALSE)</f>
        <v>0</v>
      </c>
      <c r="D196" s="94">
        <f>VLOOKUP(B196,TABLE!$A$1:$IV$65536,9)</f>
        <v>0</v>
      </c>
      <c r="G196" s="93">
        <f t="shared" si="27"/>
        <v>0</v>
      </c>
      <c r="H196" s="92">
        <f t="shared" si="28"/>
        <v>0</v>
      </c>
      <c r="I196" s="91" t="b">
        <f>IF(F196="BOUTEILLE",VLOOKUP(B196,TABLE!$A$1:$IV$65536,12))</f>
        <v>0</v>
      </c>
      <c r="J196" s="91" t="b">
        <f>IF(F196="COFFRET",VLOOKUP(B196,TABLE!$A$1:$IV$65536,13))</f>
        <v>0</v>
      </c>
      <c r="K196" s="91" t="b">
        <f>IF(F196="VERRE",VLOOKUP(B196,TABLE!$A$1:$IV$65536,14))</f>
        <v>0</v>
      </c>
      <c r="L196" s="91" t="b">
        <f t="shared" si="29"/>
        <v>0</v>
      </c>
      <c r="M196" s="91" t="b">
        <f t="shared" si="30"/>
        <v>0</v>
      </c>
      <c r="N196" s="91" t="b">
        <f t="shared" si="31"/>
        <v>0</v>
      </c>
      <c r="Q196" s="123">
        <f t="shared" si="32"/>
        <v>0</v>
      </c>
      <c r="R196" s="134">
        <f t="shared" si="33"/>
        <v>0</v>
      </c>
    </row>
    <row r="197" spans="3:18" x14ac:dyDescent="0.25">
      <c r="C197" s="94">
        <f>+VLOOKUP(B197,TABLE!A$1:Q$65536,3,FALSE)</f>
        <v>0</v>
      </c>
      <c r="D197" s="94">
        <f>VLOOKUP(B197,TABLE!$A$1:$IV$65536,9)</f>
        <v>0</v>
      </c>
      <c r="G197" s="93">
        <f t="shared" si="27"/>
        <v>0</v>
      </c>
      <c r="H197" s="92">
        <f t="shared" si="28"/>
        <v>0</v>
      </c>
      <c r="I197" s="91" t="b">
        <f>IF(F197="BOUTEILLE",VLOOKUP(B197,TABLE!$A$1:$IV$65536,12))</f>
        <v>0</v>
      </c>
      <c r="J197" s="91" t="b">
        <f>IF(F197="COFFRET",VLOOKUP(B197,TABLE!$A$1:$IV$65536,13))</f>
        <v>0</v>
      </c>
      <c r="K197" s="91" t="b">
        <f>IF(F197="VERRE",VLOOKUP(B197,TABLE!$A$1:$IV$65536,14))</f>
        <v>0</v>
      </c>
      <c r="L197" s="91" t="b">
        <f t="shared" si="29"/>
        <v>0</v>
      </c>
      <c r="M197" s="91" t="b">
        <f t="shared" si="30"/>
        <v>0</v>
      </c>
      <c r="N197" s="91" t="b">
        <f t="shared" si="31"/>
        <v>0</v>
      </c>
      <c r="Q197" s="123">
        <f t="shared" si="32"/>
        <v>0</v>
      </c>
      <c r="R197" s="134">
        <f t="shared" si="33"/>
        <v>0</v>
      </c>
    </row>
    <row r="198" spans="3:18" x14ac:dyDescent="0.25">
      <c r="C198" s="94">
        <f>+VLOOKUP(B198,TABLE!A$1:Q$65536,3,FALSE)</f>
        <v>0</v>
      </c>
      <c r="D198" s="94">
        <f>VLOOKUP(B198,TABLE!$A$1:$IV$65536,9)</f>
        <v>0</v>
      </c>
      <c r="G198" s="93">
        <f t="shared" si="27"/>
        <v>0</v>
      </c>
      <c r="H198" s="92">
        <f t="shared" si="28"/>
        <v>0</v>
      </c>
      <c r="I198" s="91" t="b">
        <f>IF(F198="BOUTEILLE",VLOOKUP(B198,TABLE!$A$1:$IV$65536,12))</f>
        <v>0</v>
      </c>
      <c r="J198" s="91" t="b">
        <f>IF(F198="COFFRET",VLOOKUP(B198,TABLE!$A$1:$IV$65536,13))</f>
        <v>0</v>
      </c>
      <c r="K198" s="91" t="b">
        <f>IF(F198="VERRE",VLOOKUP(B198,TABLE!$A$1:$IV$65536,14))</f>
        <v>0</v>
      </c>
      <c r="L198" s="91" t="b">
        <f t="shared" si="29"/>
        <v>0</v>
      </c>
      <c r="M198" s="91" t="b">
        <f t="shared" si="30"/>
        <v>0</v>
      </c>
      <c r="N198" s="91" t="b">
        <f t="shared" si="31"/>
        <v>0</v>
      </c>
      <c r="Q198" s="123">
        <f t="shared" si="32"/>
        <v>0</v>
      </c>
      <c r="R198" s="134">
        <f t="shared" si="33"/>
        <v>0</v>
      </c>
    </row>
    <row r="199" spans="3:18" x14ac:dyDescent="0.25">
      <c r="C199" s="94">
        <f>+VLOOKUP(B199,TABLE!A$1:Q$65536,3,FALSE)</f>
        <v>0</v>
      </c>
      <c r="D199" s="94">
        <f>VLOOKUP(B199,TABLE!$A$1:$IV$65536,9)</f>
        <v>0</v>
      </c>
      <c r="G199" s="93">
        <f t="shared" si="27"/>
        <v>0</v>
      </c>
      <c r="H199" s="92">
        <f t="shared" si="28"/>
        <v>0</v>
      </c>
      <c r="I199" s="91" t="b">
        <f>IF(F199="BOUTEILLE",VLOOKUP(B199,TABLE!$A$1:$IV$65536,12))</f>
        <v>0</v>
      </c>
      <c r="J199" s="91" t="b">
        <f>IF(F199="COFFRET",VLOOKUP(B199,TABLE!$A$1:$IV$65536,13))</f>
        <v>0</v>
      </c>
      <c r="K199" s="91" t="b">
        <f>IF(F199="VERRE",VLOOKUP(B199,TABLE!$A$1:$IV$65536,14))</f>
        <v>0</v>
      </c>
      <c r="L199" s="91" t="b">
        <f t="shared" si="29"/>
        <v>0</v>
      </c>
      <c r="M199" s="91" t="b">
        <f t="shared" si="30"/>
        <v>0</v>
      </c>
      <c r="N199" s="91" t="b">
        <f t="shared" si="31"/>
        <v>0</v>
      </c>
      <c r="Q199" s="123">
        <f t="shared" si="32"/>
        <v>0</v>
      </c>
      <c r="R199" s="134">
        <f t="shared" si="33"/>
        <v>0</v>
      </c>
    </row>
    <row r="200" spans="3:18" x14ac:dyDescent="0.25">
      <c r="C200" s="94">
        <f>+VLOOKUP(B200,TABLE!A$1:Q$65536,3,FALSE)</f>
        <v>0</v>
      </c>
      <c r="D200" s="94">
        <f>VLOOKUP(B200,TABLE!$A$1:$IV$65536,9)</f>
        <v>0</v>
      </c>
      <c r="G200" s="93">
        <f t="shared" si="27"/>
        <v>0</v>
      </c>
      <c r="H200" s="92">
        <f t="shared" si="28"/>
        <v>0</v>
      </c>
      <c r="I200" s="91" t="b">
        <f>IF(F200="BOUTEILLE",VLOOKUP(B200,TABLE!$A$1:$IV$65536,12))</f>
        <v>0</v>
      </c>
      <c r="J200" s="91" t="b">
        <f>IF(F200="COFFRET",VLOOKUP(B200,TABLE!$A$1:$IV$65536,13))</f>
        <v>0</v>
      </c>
      <c r="K200" s="91" t="b">
        <f>IF(F200="VERRE",VLOOKUP(B200,TABLE!$A$1:$IV$65536,14))</f>
        <v>0</v>
      </c>
      <c r="L200" s="91" t="b">
        <f t="shared" si="29"/>
        <v>0</v>
      </c>
      <c r="M200" s="91" t="b">
        <f t="shared" si="30"/>
        <v>0</v>
      </c>
      <c r="N200" s="91" t="b">
        <f t="shared" si="31"/>
        <v>0</v>
      </c>
      <c r="Q200" s="123">
        <f t="shared" si="32"/>
        <v>0</v>
      </c>
      <c r="R200" s="134">
        <f t="shared" si="33"/>
        <v>0</v>
      </c>
    </row>
    <row r="201" spans="3:18" x14ac:dyDescent="0.25">
      <c r="C201" s="94">
        <f>+VLOOKUP(B201,TABLE!A$1:Q$65536,3,FALSE)</f>
        <v>0</v>
      </c>
      <c r="D201" s="94">
        <f>VLOOKUP(B201,TABLE!$A$1:$IV$65536,9)</f>
        <v>0</v>
      </c>
      <c r="G201" s="93">
        <f t="shared" si="27"/>
        <v>0</v>
      </c>
      <c r="H201" s="92">
        <f t="shared" si="28"/>
        <v>0</v>
      </c>
      <c r="I201" s="91" t="b">
        <f>IF(F201="BOUTEILLE",VLOOKUP(B201,TABLE!$A$1:$IV$65536,12))</f>
        <v>0</v>
      </c>
      <c r="J201" s="91" t="b">
        <f>IF(F201="COFFRET",VLOOKUP(B201,TABLE!$A$1:$IV$65536,13))</f>
        <v>0</v>
      </c>
      <c r="K201" s="91" t="b">
        <f>IF(F201="VERRE",VLOOKUP(B201,TABLE!$A$1:$IV$65536,14))</f>
        <v>0</v>
      </c>
      <c r="L201" s="91" t="b">
        <f t="shared" si="29"/>
        <v>0</v>
      </c>
      <c r="M201" s="91" t="b">
        <f t="shared" si="30"/>
        <v>0</v>
      </c>
      <c r="N201" s="91" t="b">
        <f t="shared" si="31"/>
        <v>0</v>
      </c>
      <c r="Q201" s="123">
        <f t="shared" si="32"/>
        <v>0</v>
      </c>
      <c r="R201" s="134">
        <f t="shared" si="33"/>
        <v>0</v>
      </c>
    </row>
    <row r="202" spans="3:18" x14ac:dyDescent="0.25">
      <c r="C202" s="94">
        <f>+VLOOKUP(B202,TABLE!A$1:Q$65536,3,FALSE)</f>
        <v>0</v>
      </c>
      <c r="D202" s="94">
        <f>VLOOKUP(B202,TABLE!$A$1:$IV$65536,9)</f>
        <v>0</v>
      </c>
      <c r="G202" s="93">
        <f t="shared" si="27"/>
        <v>0</v>
      </c>
      <c r="H202" s="92">
        <f t="shared" si="28"/>
        <v>0</v>
      </c>
      <c r="I202" s="91" t="b">
        <f>IF(F202="BOUTEILLE",VLOOKUP(B202,TABLE!$A$1:$IV$65536,12))</f>
        <v>0</v>
      </c>
      <c r="J202" s="91" t="b">
        <f>IF(F202="COFFRET",VLOOKUP(B202,TABLE!$A$1:$IV$65536,13))</f>
        <v>0</v>
      </c>
      <c r="K202" s="91" t="b">
        <f>IF(F202="VERRE",VLOOKUP(B202,TABLE!$A$1:$IV$65536,14))</f>
        <v>0</v>
      </c>
      <c r="L202" s="91" t="b">
        <f t="shared" si="29"/>
        <v>0</v>
      </c>
      <c r="M202" s="91" t="b">
        <f t="shared" si="30"/>
        <v>0</v>
      </c>
      <c r="N202" s="91" t="b">
        <f t="shared" si="31"/>
        <v>0</v>
      </c>
      <c r="Q202" s="123">
        <f t="shared" si="32"/>
        <v>0</v>
      </c>
      <c r="R202" s="134">
        <f t="shared" si="33"/>
        <v>0</v>
      </c>
    </row>
    <row r="203" spans="3:18" x14ac:dyDescent="0.25">
      <c r="C203" s="94">
        <f>+VLOOKUP(B203,TABLE!A$1:Q$65536,3,FALSE)</f>
        <v>0</v>
      </c>
      <c r="D203" s="94">
        <f>VLOOKUP(B203,TABLE!$A$1:$IV$65536,9)</f>
        <v>0</v>
      </c>
      <c r="G203" s="93">
        <f t="shared" si="27"/>
        <v>0</v>
      </c>
      <c r="H203" s="92">
        <f t="shared" si="28"/>
        <v>0</v>
      </c>
      <c r="I203" s="91" t="b">
        <f>IF(F203="BOUTEILLE",VLOOKUP(B203,TABLE!$A$1:$IV$65536,12))</f>
        <v>0</v>
      </c>
      <c r="J203" s="91" t="b">
        <f>IF(F203="COFFRET",VLOOKUP(B203,TABLE!$A$1:$IV$65536,13))</f>
        <v>0</v>
      </c>
      <c r="K203" s="91" t="b">
        <f>IF(F203="VERRE",VLOOKUP(B203,TABLE!$A$1:$IV$65536,14))</f>
        <v>0</v>
      </c>
      <c r="L203" s="91" t="b">
        <f t="shared" si="29"/>
        <v>0</v>
      </c>
      <c r="M203" s="91" t="b">
        <f t="shared" si="30"/>
        <v>0</v>
      </c>
      <c r="N203" s="91" t="b">
        <f t="shared" si="31"/>
        <v>0</v>
      </c>
      <c r="Q203" s="123">
        <f t="shared" si="32"/>
        <v>0</v>
      </c>
      <c r="R203" s="134">
        <f t="shared" si="33"/>
        <v>0</v>
      </c>
    </row>
    <row r="204" spans="3:18" x14ac:dyDescent="0.25">
      <c r="C204" s="94">
        <f>+VLOOKUP(B204,TABLE!A$1:Q$65536,3,FALSE)</f>
        <v>0</v>
      </c>
      <c r="D204" s="94">
        <f>VLOOKUP(B204,TABLE!$A$1:$IV$65536,9)</f>
        <v>0</v>
      </c>
      <c r="G204" s="93">
        <f t="shared" si="27"/>
        <v>0</v>
      </c>
      <c r="H204" s="92">
        <f t="shared" si="28"/>
        <v>0</v>
      </c>
      <c r="I204" s="91" t="b">
        <f>IF(F204="BOUTEILLE",VLOOKUP(B204,TABLE!$A$1:$IV$65536,12))</f>
        <v>0</v>
      </c>
      <c r="J204" s="91" t="b">
        <f>IF(F204="COFFRET",VLOOKUP(B204,TABLE!$A$1:$IV$65536,13))</f>
        <v>0</v>
      </c>
      <c r="K204" s="91" t="b">
        <f>IF(F204="VERRE",VLOOKUP(B204,TABLE!$A$1:$IV$65536,14))</f>
        <v>0</v>
      </c>
      <c r="L204" s="91" t="b">
        <f t="shared" si="29"/>
        <v>0</v>
      </c>
      <c r="M204" s="91" t="b">
        <f t="shared" si="30"/>
        <v>0</v>
      </c>
      <c r="N204" s="91" t="b">
        <f t="shared" si="31"/>
        <v>0</v>
      </c>
      <c r="Q204" s="123">
        <f t="shared" si="32"/>
        <v>0</v>
      </c>
      <c r="R204" s="134">
        <f t="shared" si="33"/>
        <v>0</v>
      </c>
    </row>
    <row r="205" spans="3:18" x14ac:dyDescent="0.25">
      <c r="C205" s="94">
        <f>+VLOOKUP(B205,TABLE!A$1:Q$65536,3,FALSE)</f>
        <v>0</v>
      </c>
      <c r="D205" s="94">
        <f>VLOOKUP(B205,TABLE!$A$1:$IV$65536,9)</f>
        <v>0</v>
      </c>
      <c r="G205" s="93">
        <f t="shared" si="27"/>
        <v>0</v>
      </c>
      <c r="H205" s="92">
        <f t="shared" si="28"/>
        <v>0</v>
      </c>
      <c r="I205" s="91" t="b">
        <f>IF(F205="BOUTEILLE",VLOOKUP(B205,TABLE!$A$1:$IV$65536,12))</f>
        <v>0</v>
      </c>
      <c r="J205" s="91" t="b">
        <f>IF(F205="COFFRET",VLOOKUP(B205,TABLE!$A$1:$IV$65536,13))</f>
        <v>0</v>
      </c>
      <c r="K205" s="91" t="b">
        <f>IF(F205="VERRE",VLOOKUP(B205,TABLE!$A$1:$IV$65536,14))</f>
        <v>0</v>
      </c>
      <c r="L205" s="91" t="b">
        <f t="shared" si="29"/>
        <v>0</v>
      </c>
      <c r="M205" s="91" t="b">
        <f t="shared" si="30"/>
        <v>0</v>
      </c>
      <c r="N205" s="91" t="b">
        <f t="shared" si="31"/>
        <v>0</v>
      </c>
      <c r="Q205" s="123">
        <f t="shared" si="32"/>
        <v>0</v>
      </c>
      <c r="R205" s="134">
        <f t="shared" si="33"/>
        <v>0</v>
      </c>
    </row>
    <row r="206" spans="3:18" x14ac:dyDescent="0.25">
      <c r="C206" s="94">
        <f>+VLOOKUP(B206,TABLE!A$1:Q$65536,3,FALSE)</f>
        <v>0</v>
      </c>
      <c r="D206" s="94">
        <f>VLOOKUP(B206,TABLE!$A$1:$IV$65536,9)</f>
        <v>0</v>
      </c>
      <c r="G206" s="93">
        <f t="shared" si="27"/>
        <v>0</v>
      </c>
      <c r="H206" s="92">
        <f t="shared" si="28"/>
        <v>0</v>
      </c>
      <c r="I206" s="91" t="b">
        <f>IF(F206="BOUTEILLE",VLOOKUP(B206,TABLE!$A$1:$IV$65536,12))</f>
        <v>0</v>
      </c>
      <c r="J206" s="91" t="b">
        <f>IF(F206="COFFRET",VLOOKUP(B206,TABLE!$A$1:$IV$65536,13))</f>
        <v>0</v>
      </c>
      <c r="K206" s="91" t="b">
        <f>IF(F206="VERRE",VLOOKUP(B206,TABLE!$A$1:$IV$65536,14))</f>
        <v>0</v>
      </c>
      <c r="L206" s="91" t="b">
        <f t="shared" si="29"/>
        <v>0</v>
      </c>
      <c r="M206" s="91" t="b">
        <f t="shared" si="30"/>
        <v>0</v>
      </c>
      <c r="N206" s="91" t="b">
        <f t="shared" si="31"/>
        <v>0</v>
      </c>
      <c r="Q206" s="123">
        <f t="shared" si="32"/>
        <v>0</v>
      </c>
      <c r="R206" s="134">
        <f t="shared" si="33"/>
        <v>0</v>
      </c>
    </row>
    <row r="207" spans="3:18" x14ac:dyDescent="0.25">
      <c r="C207" s="94">
        <f>+VLOOKUP(B207,TABLE!A$1:Q$65536,3,FALSE)</f>
        <v>0</v>
      </c>
      <c r="D207" s="94">
        <f>VLOOKUP(B207,TABLE!$A$1:$IV$65536,9)</f>
        <v>0</v>
      </c>
      <c r="G207" s="93">
        <f t="shared" si="27"/>
        <v>0</v>
      </c>
      <c r="H207" s="92">
        <f t="shared" si="28"/>
        <v>0</v>
      </c>
      <c r="I207" s="91" t="b">
        <f>IF(F207="BOUTEILLE",VLOOKUP(B207,TABLE!$A$1:$IV$65536,12))</f>
        <v>0</v>
      </c>
      <c r="J207" s="91" t="b">
        <f>IF(F207="COFFRET",VLOOKUP(B207,TABLE!$A$1:$IV$65536,13))</f>
        <v>0</v>
      </c>
      <c r="K207" s="91" t="b">
        <f>IF(F207="VERRE",VLOOKUP(B207,TABLE!$A$1:$IV$65536,14))</f>
        <v>0</v>
      </c>
      <c r="L207" s="91" t="b">
        <f t="shared" si="29"/>
        <v>0</v>
      </c>
      <c r="M207" s="91" t="b">
        <f t="shared" si="30"/>
        <v>0</v>
      </c>
      <c r="N207" s="91" t="b">
        <f t="shared" si="31"/>
        <v>0</v>
      </c>
      <c r="Q207" s="123">
        <f t="shared" si="32"/>
        <v>0</v>
      </c>
      <c r="R207" s="134">
        <f t="shared" si="33"/>
        <v>0</v>
      </c>
    </row>
    <row r="208" spans="3:18" x14ac:dyDescent="0.25">
      <c r="C208" s="94">
        <f>+VLOOKUP(B208,TABLE!A$1:Q$65536,3,FALSE)</f>
        <v>0</v>
      </c>
      <c r="D208" s="94">
        <f>VLOOKUP(B208,TABLE!$A$1:$IV$65536,9)</f>
        <v>0</v>
      </c>
      <c r="G208" s="93">
        <f t="shared" si="27"/>
        <v>0</v>
      </c>
      <c r="H208" s="92">
        <f t="shared" si="28"/>
        <v>0</v>
      </c>
      <c r="I208" s="91" t="b">
        <f>IF(F208="BOUTEILLE",VLOOKUP(B208,TABLE!$A$1:$IV$65536,12))</f>
        <v>0</v>
      </c>
      <c r="J208" s="91" t="b">
        <f>IF(F208="COFFRET",VLOOKUP(B208,TABLE!$A$1:$IV$65536,13))</f>
        <v>0</v>
      </c>
      <c r="K208" s="91" t="b">
        <f>IF(F208="VERRE",VLOOKUP(B208,TABLE!$A$1:$IV$65536,14))</f>
        <v>0</v>
      </c>
      <c r="L208" s="91" t="b">
        <f t="shared" si="29"/>
        <v>0</v>
      </c>
      <c r="M208" s="91" t="b">
        <f t="shared" si="30"/>
        <v>0</v>
      </c>
      <c r="N208" s="91" t="b">
        <f t="shared" si="31"/>
        <v>0</v>
      </c>
      <c r="Q208" s="123">
        <f t="shared" si="32"/>
        <v>0</v>
      </c>
      <c r="R208" s="134">
        <f t="shared" si="33"/>
        <v>0</v>
      </c>
    </row>
    <row r="209" spans="3:18" x14ac:dyDescent="0.25">
      <c r="C209" s="94">
        <f>+VLOOKUP(B209,TABLE!A$1:Q$65536,3,FALSE)</f>
        <v>0</v>
      </c>
      <c r="D209" s="94">
        <f>VLOOKUP(B209,TABLE!$A$1:$IV$65536,9)</f>
        <v>0</v>
      </c>
      <c r="G209" s="93">
        <f t="shared" si="27"/>
        <v>0</v>
      </c>
      <c r="H209" s="92">
        <f t="shared" si="28"/>
        <v>0</v>
      </c>
      <c r="I209" s="91" t="b">
        <f>IF(F209="BOUTEILLE",VLOOKUP(B209,TABLE!$A$1:$IV$65536,12))</f>
        <v>0</v>
      </c>
      <c r="J209" s="91" t="b">
        <f>IF(F209="COFFRET",VLOOKUP(B209,TABLE!$A$1:$IV$65536,13))</f>
        <v>0</v>
      </c>
      <c r="K209" s="91" t="b">
        <f>IF(F209="VERRE",VLOOKUP(B209,TABLE!$A$1:$IV$65536,14))</f>
        <v>0</v>
      </c>
      <c r="L209" s="91" t="b">
        <f t="shared" si="29"/>
        <v>0</v>
      </c>
      <c r="M209" s="91" t="b">
        <f t="shared" si="30"/>
        <v>0</v>
      </c>
      <c r="N209" s="91" t="b">
        <f t="shared" si="31"/>
        <v>0</v>
      </c>
      <c r="Q209" s="123">
        <f t="shared" si="32"/>
        <v>0</v>
      </c>
      <c r="R209" s="134">
        <f t="shared" si="33"/>
        <v>0</v>
      </c>
    </row>
    <row r="210" spans="3:18" x14ac:dyDescent="0.25">
      <c r="C210" s="94">
        <f>+VLOOKUP(B210,TABLE!A$1:Q$65536,3,FALSE)</f>
        <v>0</v>
      </c>
      <c r="D210" s="94">
        <f>VLOOKUP(B210,TABLE!$A$1:$IV$65536,9)</f>
        <v>0</v>
      </c>
      <c r="G210" s="93">
        <f t="shared" si="27"/>
        <v>0</v>
      </c>
      <c r="H210" s="92">
        <f t="shared" si="28"/>
        <v>0</v>
      </c>
      <c r="I210" s="91" t="b">
        <f>IF(F210="BOUTEILLE",VLOOKUP(B210,TABLE!$A$1:$IV$65536,12))</f>
        <v>0</v>
      </c>
      <c r="J210" s="91" t="b">
        <f>IF(F210="COFFRET",VLOOKUP(B210,TABLE!$A$1:$IV$65536,13))</f>
        <v>0</v>
      </c>
      <c r="K210" s="91" t="b">
        <f>IF(F210="VERRE",VLOOKUP(B210,TABLE!$A$1:$IV$65536,14))</f>
        <v>0</v>
      </c>
      <c r="L210" s="91" t="b">
        <f t="shared" si="29"/>
        <v>0</v>
      </c>
      <c r="M210" s="91" t="b">
        <f t="shared" si="30"/>
        <v>0</v>
      </c>
      <c r="N210" s="91" t="b">
        <f t="shared" si="31"/>
        <v>0</v>
      </c>
      <c r="Q210" s="123">
        <f t="shared" si="32"/>
        <v>0</v>
      </c>
      <c r="R210" s="134">
        <f t="shared" si="33"/>
        <v>0</v>
      </c>
    </row>
    <row r="211" spans="3:18" x14ac:dyDescent="0.25">
      <c r="C211" s="94">
        <f>+VLOOKUP(B211,TABLE!A$1:Q$65536,3,FALSE)</f>
        <v>0</v>
      </c>
      <c r="D211" s="94">
        <f>VLOOKUP(B211,TABLE!$A$1:$IV$65536,9)</f>
        <v>0</v>
      </c>
      <c r="G211" s="93">
        <f t="shared" si="27"/>
        <v>0</v>
      </c>
      <c r="H211" s="92">
        <f t="shared" si="28"/>
        <v>0</v>
      </c>
      <c r="I211" s="91" t="b">
        <f>IF(F211="BOUTEILLE",VLOOKUP(B211,TABLE!$A$1:$IV$65536,12))</f>
        <v>0</v>
      </c>
      <c r="J211" s="91" t="b">
        <f>IF(F211="COFFRET",VLOOKUP(B211,TABLE!$A$1:$IV$65536,13))</f>
        <v>0</v>
      </c>
      <c r="K211" s="91" t="b">
        <f>IF(F211="VERRE",VLOOKUP(B211,TABLE!$A$1:$IV$65536,14))</f>
        <v>0</v>
      </c>
      <c r="L211" s="91" t="b">
        <f t="shared" si="29"/>
        <v>0</v>
      </c>
      <c r="M211" s="91" t="b">
        <f t="shared" si="30"/>
        <v>0</v>
      </c>
      <c r="N211" s="91" t="b">
        <f t="shared" si="31"/>
        <v>0</v>
      </c>
      <c r="Q211" s="123">
        <f t="shared" si="32"/>
        <v>0</v>
      </c>
      <c r="R211" s="134">
        <f t="shared" si="33"/>
        <v>0</v>
      </c>
    </row>
    <row r="212" spans="3:18" x14ac:dyDescent="0.25">
      <c r="C212" s="94">
        <f>+VLOOKUP(B212,TABLE!A$1:Q$65536,3,FALSE)</f>
        <v>0</v>
      </c>
      <c r="D212" s="94">
        <f>VLOOKUP(B212,TABLE!$A$1:$IV$65536,9)</f>
        <v>0</v>
      </c>
      <c r="G212" s="93">
        <f t="shared" si="27"/>
        <v>0</v>
      </c>
      <c r="H212" s="92">
        <f t="shared" si="28"/>
        <v>0</v>
      </c>
      <c r="I212" s="91" t="b">
        <f>IF(F212="BOUTEILLE",VLOOKUP(B212,TABLE!$A$1:$IV$65536,12))</f>
        <v>0</v>
      </c>
      <c r="J212" s="91" t="b">
        <f>IF(F212="COFFRET",VLOOKUP(B212,TABLE!$A$1:$IV$65536,13))</f>
        <v>0</v>
      </c>
      <c r="K212" s="91" t="b">
        <f>IF(F212="VERRE",VLOOKUP(B212,TABLE!$A$1:$IV$65536,14))</f>
        <v>0</v>
      </c>
      <c r="L212" s="91" t="b">
        <f t="shared" si="29"/>
        <v>0</v>
      </c>
      <c r="M212" s="91" t="b">
        <f t="shared" si="30"/>
        <v>0</v>
      </c>
      <c r="N212" s="91" t="b">
        <f t="shared" si="31"/>
        <v>0</v>
      </c>
      <c r="Q212" s="123">
        <f t="shared" si="32"/>
        <v>0</v>
      </c>
      <c r="R212" s="134">
        <f t="shared" si="33"/>
        <v>0</v>
      </c>
    </row>
    <row r="213" spans="3:18" x14ac:dyDescent="0.25">
      <c r="C213" s="94">
        <f>+VLOOKUP(B213,TABLE!A$1:Q$65536,3,FALSE)</f>
        <v>0</v>
      </c>
      <c r="D213" s="94">
        <f>VLOOKUP(B213,TABLE!$A$1:$IV$65536,9)</f>
        <v>0</v>
      </c>
      <c r="G213" s="93">
        <f t="shared" si="27"/>
        <v>0</v>
      </c>
      <c r="H213" s="92">
        <f t="shared" si="28"/>
        <v>0</v>
      </c>
      <c r="I213" s="91" t="b">
        <f>IF(F213="BOUTEILLE",VLOOKUP(B213,TABLE!$A$1:$IV$65536,12))</f>
        <v>0</v>
      </c>
      <c r="J213" s="91" t="b">
        <f>IF(F213="COFFRET",VLOOKUP(B213,TABLE!$A$1:$IV$65536,13))</f>
        <v>0</v>
      </c>
      <c r="K213" s="91" t="b">
        <f>IF(F213="VERRE",VLOOKUP(B213,TABLE!$A$1:$IV$65536,14))</f>
        <v>0</v>
      </c>
      <c r="L213" s="91" t="b">
        <f t="shared" si="29"/>
        <v>0</v>
      </c>
      <c r="M213" s="91" t="b">
        <f t="shared" si="30"/>
        <v>0</v>
      </c>
      <c r="N213" s="91" t="b">
        <f t="shared" si="31"/>
        <v>0</v>
      </c>
      <c r="Q213" s="123">
        <f t="shared" si="32"/>
        <v>0</v>
      </c>
      <c r="R213" s="134">
        <f t="shared" si="33"/>
        <v>0</v>
      </c>
    </row>
    <row r="214" spans="3:18" x14ac:dyDescent="0.25">
      <c r="C214" s="94">
        <f>+VLOOKUP(B214,TABLE!A$1:Q$65536,3,FALSE)</f>
        <v>0</v>
      </c>
      <c r="D214" s="94">
        <f>VLOOKUP(B214,TABLE!$A$1:$IV$65536,9)</f>
        <v>0</v>
      </c>
      <c r="G214" s="93">
        <f t="shared" si="27"/>
        <v>0</v>
      </c>
      <c r="H214" s="92">
        <f t="shared" si="28"/>
        <v>0</v>
      </c>
      <c r="I214" s="91" t="b">
        <f>IF(F214="BOUTEILLE",VLOOKUP(B214,TABLE!$A$1:$IV$65536,12))</f>
        <v>0</v>
      </c>
      <c r="J214" s="91" t="b">
        <f>IF(F214="COFFRET",VLOOKUP(B214,TABLE!$A$1:$IV$65536,13))</f>
        <v>0</v>
      </c>
      <c r="K214" s="91" t="b">
        <f>IF(F214="VERRE",VLOOKUP(B214,TABLE!$A$1:$IV$65536,14))</f>
        <v>0</v>
      </c>
      <c r="L214" s="91" t="b">
        <f t="shared" si="29"/>
        <v>0</v>
      </c>
      <c r="M214" s="91" t="b">
        <f t="shared" si="30"/>
        <v>0</v>
      </c>
      <c r="N214" s="91" t="b">
        <f t="shared" si="31"/>
        <v>0</v>
      </c>
      <c r="Q214" s="123">
        <f t="shared" si="32"/>
        <v>0</v>
      </c>
      <c r="R214" s="134">
        <f t="shared" si="33"/>
        <v>0</v>
      </c>
    </row>
    <row r="215" spans="3:18" x14ac:dyDescent="0.25">
      <c r="C215" s="94">
        <f>+VLOOKUP(B215,TABLE!A$1:Q$65536,3,FALSE)</f>
        <v>0</v>
      </c>
      <c r="D215" s="94">
        <f>VLOOKUP(B215,TABLE!$A$1:$IV$65536,9)</f>
        <v>0</v>
      </c>
      <c r="G215" s="93">
        <f t="shared" si="27"/>
        <v>0</v>
      </c>
      <c r="H215" s="92">
        <f t="shared" si="28"/>
        <v>0</v>
      </c>
      <c r="I215" s="91" t="b">
        <f>IF(F215="BOUTEILLE",VLOOKUP(B215,TABLE!$A$1:$IV$65536,12))</f>
        <v>0</v>
      </c>
      <c r="J215" s="91" t="b">
        <f>IF(F215="COFFRET",VLOOKUP(B215,TABLE!$A$1:$IV$65536,13))</f>
        <v>0</v>
      </c>
      <c r="K215" s="91" t="b">
        <f>IF(F215="VERRE",VLOOKUP(B215,TABLE!$A$1:$IV$65536,14))</f>
        <v>0</v>
      </c>
      <c r="L215" s="91" t="b">
        <f t="shared" si="29"/>
        <v>0</v>
      </c>
      <c r="M215" s="91" t="b">
        <f t="shared" si="30"/>
        <v>0</v>
      </c>
      <c r="N215" s="91" t="b">
        <f t="shared" si="31"/>
        <v>0</v>
      </c>
      <c r="Q215" s="123">
        <f t="shared" si="32"/>
        <v>0</v>
      </c>
      <c r="R215" s="134">
        <f t="shared" si="33"/>
        <v>0</v>
      </c>
    </row>
    <row r="216" spans="3:18" x14ac:dyDescent="0.25">
      <c r="C216" s="94">
        <f>+VLOOKUP(B216,TABLE!A$1:Q$65536,3,FALSE)</f>
        <v>0</v>
      </c>
      <c r="D216" s="94">
        <f>VLOOKUP(B216,TABLE!$A$1:$IV$65536,9)</f>
        <v>0</v>
      </c>
      <c r="G216" s="93">
        <f t="shared" si="27"/>
        <v>0</v>
      </c>
      <c r="H216" s="92">
        <f t="shared" si="28"/>
        <v>0</v>
      </c>
      <c r="I216" s="91" t="b">
        <f>IF(F216="BOUTEILLE",VLOOKUP(B216,TABLE!$A$1:$IV$65536,12))</f>
        <v>0</v>
      </c>
      <c r="J216" s="91" t="b">
        <f>IF(F216="COFFRET",VLOOKUP(B216,TABLE!$A$1:$IV$65536,13))</f>
        <v>0</v>
      </c>
      <c r="K216" s="91" t="b">
        <f>IF(F216="VERRE",VLOOKUP(B216,TABLE!$A$1:$IV$65536,14))</f>
        <v>0</v>
      </c>
      <c r="L216" s="91" t="b">
        <f t="shared" si="29"/>
        <v>0</v>
      </c>
      <c r="M216" s="91" t="b">
        <f t="shared" si="30"/>
        <v>0</v>
      </c>
      <c r="N216" s="91" t="b">
        <f t="shared" si="31"/>
        <v>0</v>
      </c>
      <c r="Q216" s="123">
        <f t="shared" si="32"/>
        <v>0</v>
      </c>
      <c r="R216" s="134">
        <f t="shared" si="33"/>
        <v>0</v>
      </c>
    </row>
    <row r="217" spans="3:18" x14ac:dyDescent="0.25">
      <c r="C217" s="94">
        <f>+VLOOKUP(B217,TABLE!A$1:Q$65536,3,FALSE)</f>
        <v>0</v>
      </c>
      <c r="D217" s="94">
        <f>VLOOKUP(B217,TABLE!$A$1:$IV$65536,9)</f>
        <v>0</v>
      </c>
      <c r="G217" s="93">
        <f t="shared" si="27"/>
        <v>0</v>
      </c>
      <c r="H217" s="92">
        <f t="shared" si="28"/>
        <v>0</v>
      </c>
      <c r="I217" s="91" t="b">
        <f>IF(F217="BOUTEILLE",VLOOKUP(B217,TABLE!$A$1:$IV$65536,12))</f>
        <v>0</v>
      </c>
      <c r="J217" s="91" t="b">
        <f>IF(F217="COFFRET",VLOOKUP(B217,TABLE!$A$1:$IV$65536,13))</f>
        <v>0</v>
      </c>
      <c r="K217" s="91" t="b">
        <f>IF(F217="VERRE",VLOOKUP(B217,TABLE!$A$1:$IV$65536,14))</f>
        <v>0</v>
      </c>
      <c r="L217" s="91" t="b">
        <f t="shared" si="29"/>
        <v>0</v>
      </c>
      <c r="M217" s="91" t="b">
        <f t="shared" si="30"/>
        <v>0</v>
      </c>
      <c r="N217" s="91" t="b">
        <f t="shared" si="31"/>
        <v>0</v>
      </c>
      <c r="Q217" s="123">
        <f t="shared" si="32"/>
        <v>0</v>
      </c>
      <c r="R217" s="134">
        <f t="shared" si="33"/>
        <v>0</v>
      </c>
    </row>
    <row r="218" spans="3:18" x14ac:dyDescent="0.25">
      <c r="C218" s="94">
        <f>+VLOOKUP(B218,TABLE!A$1:Q$65536,3,FALSE)</f>
        <v>0</v>
      </c>
      <c r="D218" s="94">
        <f>VLOOKUP(B218,TABLE!$A$1:$IV$65536,9)</f>
        <v>0</v>
      </c>
      <c r="G218" s="93">
        <f t="shared" si="27"/>
        <v>0</v>
      </c>
      <c r="H218" s="92">
        <f t="shared" si="28"/>
        <v>0</v>
      </c>
      <c r="I218" s="91" t="b">
        <f>IF(F218="BOUTEILLE",VLOOKUP(B218,TABLE!$A$1:$IV$65536,12))</f>
        <v>0</v>
      </c>
      <c r="J218" s="91" t="b">
        <f>IF(F218="COFFRET",VLOOKUP(B218,TABLE!$A$1:$IV$65536,13))</f>
        <v>0</v>
      </c>
      <c r="K218" s="91" t="b">
        <f>IF(F218="VERRE",VLOOKUP(B218,TABLE!$A$1:$IV$65536,14))</f>
        <v>0</v>
      </c>
      <c r="L218" s="91" t="b">
        <f t="shared" si="29"/>
        <v>0</v>
      </c>
      <c r="M218" s="91" t="b">
        <f t="shared" si="30"/>
        <v>0</v>
      </c>
      <c r="N218" s="91" t="b">
        <f t="shared" si="31"/>
        <v>0</v>
      </c>
      <c r="Q218" s="123">
        <f t="shared" si="32"/>
        <v>0</v>
      </c>
      <c r="R218" s="134">
        <f t="shared" si="33"/>
        <v>0</v>
      </c>
    </row>
    <row r="219" spans="3:18" x14ac:dyDescent="0.25">
      <c r="C219" s="94">
        <f>+VLOOKUP(B219,TABLE!A$1:Q$65536,3,FALSE)</f>
        <v>0</v>
      </c>
      <c r="D219" s="94">
        <f>VLOOKUP(B219,TABLE!$A$1:$IV$65536,9)</f>
        <v>0</v>
      </c>
      <c r="G219" s="93">
        <f t="shared" si="27"/>
        <v>0</v>
      </c>
      <c r="H219" s="92">
        <f t="shared" si="28"/>
        <v>0</v>
      </c>
      <c r="I219" s="91" t="b">
        <f>IF(F219="BOUTEILLE",VLOOKUP(B219,TABLE!$A$1:$IV$65536,12))</f>
        <v>0</v>
      </c>
      <c r="J219" s="91" t="b">
        <f>IF(F219="COFFRET",VLOOKUP(B219,TABLE!$A$1:$IV$65536,13))</f>
        <v>0</v>
      </c>
      <c r="K219" s="91" t="b">
        <f>IF(F219="VERRE",VLOOKUP(B219,TABLE!$A$1:$IV$65536,14))</f>
        <v>0</v>
      </c>
      <c r="L219" s="91" t="b">
        <f t="shared" si="29"/>
        <v>0</v>
      </c>
      <c r="M219" s="91" t="b">
        <f t="shared" si="30"/>
        <v>0</v>
      </c>
      <c r="N219" s="91" t="b">
        <f t="shared" si="31"/>
        <v>0</v>
      </c>
      <c r="Q219" s="123">
        <f t="shared" si="32"/>
        <v>0</v>
      </c>
      <c r="R219" s="134">
        <f t="shared" si="33"/>
        <v>0</v>
      </c>
    </row>
    <row r="220" spans="3:18" x14ac:dyDescent="0.25">
      <c r="C220" s="94">
        <f>+VLOOKUP(B220,TABLE!A$1:Q$65536,3,FALSE)</f>
        <v>0</v>
      </c>
      <c r="D220" s="94">
        <f>VLOOKUP(B220,TABLE!$A$1:$IV$65536,9)</f>
        <v>0</v>
      </c>
      <c r="G220" s="93">
        <f t="shared" si="27"/>
        <v>0</v>
      </c>
      <c r="H220" s="92">
        <f t="shared" si="28"/>
        <v>0</v>
      </c>
      <c r="I220" s="91" t="b">
        <f>IF(F220="BOUTEILLE",VLOOKUP(B220,TABLE!$A$1:$IV$65536,12))</f>
        <v>0</v>
      </c>
      <c r="J220" s="91" t="b">
        <f>IF(F220="COFFRET",VLOOKUP(B220,TABLE!$A$1:$IV$65536,13))</f>
        <v>0</v>
      </c>
      <c r="K220" s="91" t="b">
        <f>IF(F220="VERRE",VLOOKUP(B220,TABLE!$A$1:$IV$65536,14))</f>
        <v>0</v>
      </c>
      <c r="L220" s="91" t="b">
        <f t="shared" si="29"/>
        <v>0</v>
      </c>
      <c r="M220" s="91" t="b">
        <f t="shared" si="30"/>
        <v>0</v>
      </c>
      <c r="N220" s="91" t="b">
        <f t="shared" si="31"/>
        <v>0</v>
      </c>
      <c r="Q220" s="123">
        <f t="shared" si="32"/>
        <v>0</v>
      </c>
      <c r="R220" s="134">
        <f t="shared" si="33"/>
        <v>0</v>
      </c>
    </row>
    <row r="221" spans="3:18" x14ac:dyDescent="0.25">
      <c r="C221" s="94">
        <f>+VLOOKUP(B221,TABLE!A$1:Q$65536,3,FALSE)</f>
        <v>0</v>
      </c>
      <c r="D221" s="94">
        <f>VLOOKUP(B221,TABLE!$A$1:$IV$65536,9)</f>
        <v>0</v>
      </c>
      <c r="G221" s="93">
        <f t="shared" si="27"/>
        <v>0</v>
      </c>
      <c r="H221" s="92">
        <f t="shared" si="28"/>
        <v>0</v>
      </c>
      <c r="I221" s="91" t="b">
        <f>IF(F221="BOUTEILLE",VLOOKUP(B221,TABLE!$A$1:$IV$65536,12))</f>
        <v>0</v>
      </c>
      <c r="J221" s="91" t="b">
        <f>IF(F221="COFFRET",VLOOKUP(B221,TABLE!$A$1:$IV$65536,13))</f>
        <v>0</v>
      </c>
      <c r="K221" s="91" t="b">
        <f>IF(F221="VERRE",VLOOKUP(B221,TABLE!$A$1:$IV$65536,14))</f>
        <v>0</v>
      </c>
      <c r="L221" s="91" t="b">
        <f t="shared" si="29"/>
        <v>0</v>
      </c>
      <c r="M221" s="91" t="b">
        <f t="shared" si="30"/>
        <v>0</v>
      </c>
      <c r="N221" s="91" t="b">
        <f t="shared" si="31"/>
        <v>0</v>
      </c>
      <c r="Q221" s="123">
        <f t="shared" si="32"/>
        <v>0</v>
      </c>
      <c r="R221" s="134">
        <f t="shared" si="33"/>
        <v>0</v>
      </c>
    </row>
    <row r="222" spans="3:18" x14ac:dyDescent="0.25">
      <c r="C222" s="94">
        <f>+VLOOKUP(B222,TABLE!A$1:Q$65536,3,FALSE)</f>
        <v>0</v>
      </c>
      <c r="D222" s="94">
        <f>VLOOKUP(B222,TABLE!$A$1:$IV$65536,9)</f>
        <v>0</v>
      </c>
      <c r="G222" s="93">
        <f t="shared" si="27"/>
        <v>0</v>
      </c>
      <c r="H222" s="92">
        <f t="shared" si="28"/>
        <v>0</v>
      </c>
      <c r="I222" s="91" t="b">
        <f>IF(F222="BOUTEILLE",VLOOKUP(B222,TABLE!$A$1:$IV$65536,12))</f>
        <v>0</v>
      </c>
      <c r="J222" s="91" t="b">
        <f>IF(F222="COFFRET",VLOOKUP(B222,TABLE!$A$1:$IV$65536,13))</f>
        <v>0</v>
      </c>
      <c r="K222" s="91" t="b">
        <f>IF(F222="VERRE",VLOOKUP(B222,TABLE!$A$1:$IV$65536,14))</f>
        <v>0</v>
      </c>
      <c r="L222" s="91" t="b">
        <f t="shared" si="29"/>
        <v>0</v>
      </c>
      <c r="M222" s="91" t="b">
        <f t="shared" si="30"/>
        <v>0</v>
      </c>
      <c r="N222" s="91" t="b">
        <f t="shared" si="31"/>
        <v>0</v>
      </c>
      <c r="Q222" s="123">
        <f t="shared" si="32"/>
        <v>0</v>
      </c>
      <c r="R222" s="134">
        <f t="shared" si="33"/>
        <v>0</v>
      </c>
    </row>
    <row r="223" spans="3:18" x14ac:dyDescent="0.25">
      <c r="C223" s="94">
        <f>+VLOOKUP(B223,TABLE!A$1:Q$65536,3,FALSE)</f>
        <v>0</v>
      </c>
      <c r="D223" s="94">
        <f>VLOOKUP(B223,TABLE!$A$1:$IV$65536,9)</f>
        <v>0</v>
      </c>
      <c r="G223" s="93">
        <f t="shared" si="27"/>
        <v>0</v>
      </c>
      <c r="H223" s="92">
        <f t="shared" si="28"/>
        <v>0</v>
      </c>
      <c r="I223" s="91" t="b">
        <f>IF(F223="BOUTEILLE",VLOOKUP(B223,TABLE!$A$1:$IV$65536,12))</f>
        <v>0</v>
      </c>
      <c r="J223" s="91" t="b">
        <f>IF(F223="COFFRET",VLOOKUP(B223,TABLE!$A$1:$IV$65536,13))</f>
        <v>0</v>
      </c>
      <c r="K223" s="91" t="b">
        <f>IF(F223="VERRE",VLOOKUP(B223,TABLE!$A$1:$IV$65536,14))</f>
        <v>0</v>
      </c>
      <c r="L223" s="91" t="b">
        <f t="shared" si="29"/>
        <v>0</v>
      </c>
      <c r="M223" s="91" t="b">
        <f t="shared" si="30"/>
        <v>0</v>
      </c>
      <c r="N223" s="91" t="b">
        <f t="shared" si="31"/>
        <v>0</v>
      </c>
      <c r="Q223" s="123">
        <f t="shared" si="32"/>
        <v>0</v>
      </c>
      <c r="R223" s="134">
        <f t="shared" si="33"/>
        <v>0</v>
      </c>
    </row>
  </sheetData>
  <dataValidations count="3">
    <dataValidation type="list" allowBlank="1" showInputMessage="1" showErrorMessage="1" sqref="F34 JB34 SX34 ACT34 AMP34 AWL34 BGH34 BQD34 BZZ34 CJV34 CTR34 DDN34 DNJ34 DXF34 EHB34 EQX34 FAT34 FKP34 FUL34 GEH34 GOD34 GXZ34 HHV34 HRR34 IBN34 ILJ34 IVF34 JFB34 JOX34 JYT34 KIP34 KSL34 LCH34 LMD34 LVZ34 MFV34 MPR34 MZN34 NJJ34 NTF34 ODB34 OMX34 OWT34 PGP34 PQL34 QAH34 QKD34 QTZ34 RDV34 RNR34 RXN34 SHJ34 SRF34 TBB34 TKX34 TUT34 UEP34 UOL34 UYH34 VID34 VRZ34 WBV34 WLR34 WVN34 F65570 JB65570 SX65570 ACT65570 AMP65570 AWL65570 BGH65570 BQD65570 BZZ65570 CJV65570 CTR65570 DDN65570 DNJ65570 DXF65570 EHB65570 EQX65570 FAT65570 FKP65570 FUL65570 GEH65570 GOD65570 GXZ65570 HHV65570 HRR65570 IBN65570 ILJ65570 IVF65570 JFB65570 JOX65570 JYT65570 KIP65570 KSL65570 LCH65570 LMD65570 LVZ65570 MFV65570 MPR65570 MZN65570 NJJ65570 NTF65570 ODB65570 OMX65570 OWT65570 PGP65570 PQL65570 QAH65570 QKD65570 QTZ65570 RDV65570 RNR65570 RXN65570 SHJ65570 SRF65570 TBB65570 TKX65570 TUT65570 UEP65570 UOL65570 UYH65570 VID65570 VRZ65570 WBV65570 WLR65570 WVN65570 F131106 JB131106 SX131106 ACT131106 AMP131106 AWL131106 BGH131106 BQD131106 BZZ131106 CJV131106 CTR131106 DDN131106 DNJ131106 DXF131106 EHB131106 EQX131106 FAT131106 FKP131106 FUL131106 GEH131106 GOD131106 GXZ131106 HHV131106 HRR131106 IBN131106 ILJ131106 IVF131106 JFB131106 JOX131106 JYT131106 KIP131106 KSL131106 LCH131106 LMD131106 LVZ131106 MFV131106 MPR131106 MZN131106 NJJ131106 NTF131106 ODB131106 OMX131106 OWT131106 PGP131106 PQL131106 QAH131106 QKD131106 QTZ131106 RDV131106 RNR131106 RXN131106 SHJ131106 SRF131106 TBB131106 TKX131106 TUT131106 UEP131106 UOL131106 UYH131106 VID131106 VRZ131106 WBV131106 WLR131106 WVN131106 F196642 JB196642 SX196642 ACT196642 AMP196642 AWL196642 BGH196642 BQD196642 BZZ196642 CJV196642 CTR196642 DDN196642 DNJ196642 DXF196642 EHB196642 EQX196642 FAT196642 FKP196642 FUL196642 GEH196642 GOD196642 GXZ196642 HHV196642 HRR196642 IBN196642 ILJ196642 IVF196642 JFB196642 JOX196642 JYT196642 KIP196642 KSL196642 LCH196642 LMD196642 LVZ196642 MFV196642 MPR196642 MZN196642 NJJ196642 NTF196642 ODB196642 OMX196642 OWT196642 PGP196642 PQL196642 QAH196642 QKD196642 QTZ196642 RDV196642 RNR196642 RXN196642 SHJ196642 SRF196642 TBB196642 TKX196642 TUT196642 UEP196642 UOL196642 UYH196642 VID196642 VRZ196642 WBV196642 WLR196642 WVN196642 F262178 JB262178 SX262178 ACT262178 AMP262178 AWL262178 BGH262178 BQD262178 BZZ262178 CJV262178 CTR262178 DDN262178 DNJ262178 DXF262178 EHB262178 EQX262178 FAT262178 FKP262178 FUL262178 GEH262178 GOD262178 GXZ262178 HHV262178 HRR262178 IBN262178 ILJ262178 IVF262178 JFB262178 JOX262178 JYT262178 KIP262178 KSL262178 LCH262178 LMD262178 LVZ262178 MFV262178 MPR262178 MZN262178 NJJ262178 NTF262178 ODB262178 OMX262178 OWT262178 PGP262178 PQL262178 QAH262178 QKD262178 QTZ262178 RDV262178 RNR262178 RXN262178 SHJ262178 SRF262178 TBB262178 TKX262178 TUT262178 UEP262178 UOL262178 UYH262178 VID262178 VRZ262178 WBV262178 WLR262178 WVN262178 F327714 JB327714 SX327714 ACT327714 AMP327714 AWL327714 BGH327714 BQD327714 BZZ327714 CJV327714 CTR327714 DDN327714 DNJ327714 DXF327714 EHB327714 EQX327714 FAT327714 FKP327714 FUL327714 GEH327714 GOD327714 GXZ327714 HHV327714 HRR327714 IBN327714 ILJ327714 IVF327714 JFB327714 JOX327714 JYT327714 KIP327714 KSL327714 LCH327714 LMD327714 LVZ327714 MFV327714 MPR327714 MZN327714 NJJ327714 NTF327714 ODB327714 OMX327714 OWT327714 PGP327714 PQL327714 QAH327714 QKD327714 QTZ327714 RDV327714 RNR327714 RXN327714 SHJ327714 SRF327714 TBB327714 TKX327714 TUT327714 UEP327714 UOL327714 UYH327714 VID327714 VRZ327714 WBV327714 WLR327714 WVN327714 F393250 JB393250 SX393250 ACT393250 AMP393250 AWL393250 BGH393250 BQD393250 BZZ393250 CJV393250 CTR393250 DDN393250 DNJ393250 DXF393250 EHB393250 EQX393250 FAT393250 FKP393250 FUL393250 GEH393250 GOD393250 GXZ393250 HHV393250 HRR393250 IBN393250 ILJ393250 IVF393250 JFB393250 JOX393250 JYT393250 KIP393250 KSL393250 LCH393250 LMD393250 LVZ393250 MFV393250 MPR393250 MZN393250 NJJ393250 NTF393250 ODB393250 OMX393250 OWT393250 PGP393250 PQL393250 QAH393250 QKD393250 QTZ393250 RDV393250 RNR393250 RXN393250 SHJ393250 SRF393250 TBB393250 TKX393250 TUT393250 UEP393250 UOL393250 UYH393250 VID393250 VRZ393250 WBV393250 WLR393250 WVN393250 F458786 JB458786 SX458786 ACT458786 AMP458786 AWL458786 BGH458786 BQD458786 BZZ458786 CJV458786 CTR458786 DDN458786 DNJ458786 DXF458786 EHB458786 EQX458786 FAT458786 FKP458786 FUL458786 GEH458786 GOD458786 GXZ458786 HHV458786 HRR458786 IBN458786 ILJ458786 IVF458786 JFB458786 JOX458786 JYT458786 KIP458786 KSL458786 LCH458786 LMD458786 LVZ458786 MFV458786 MPR458786 MZN458786 NJJ458786 NTF458786 ODB458786 OMX458786 OWT458786 PGP458786 PQL458786 QAH458786 QKD458786 QTZ458786 RDV458786 RNR458786 RXN458786 SHJ458786 SRF458786 TBB458786 TKX458786 TUT458786 UEP458786 UOL458786 UYH458786 VID458786 VRZ458786 WBV458786 WLR458786 WVN458786 F524322 JB524322 SX524322 ACT524322 AMP524322 AWL524322 BGH524322 BQD524322 BZZ524322 CJV524322 CTR524322 DDN524322 DNJ524322 DXF524322 EHB524322 EQX524322 FAT524322 FKP524322 FUL524322 GEH524322 GOD524322 GXZ524322 HHV524322 HRR524322 IBN524322 ILJ524322 IVF524322 JFB524322 JOX524322 JYT524322 KIP524322 KSL524322 LCH524322 LMD524322 LVZ524322 MFV524322 MPR524322 MZN524322 NJJ524322 NTF524322 ODB524322 OMX524322 OWT524322 PGP524322 PQL524322 QAH524322 QKD524322 QTZ524322 RDV524322 RNR524322 RXN524322 SHJ524322 SRF524322 TBB524322 TKX524322 TUT524322 UEP524322 UOL524322 UYH524322 VID524322 VRZ524322 WBV524322 WLR524322 WVN524322 F589858 JB589858 SX589858 ACT589858 AMP589858 AWL589858 BGH589858 BQD589858 BZZ589858 CJV589858 CTR589858 DDN589858 DNJ589858 DXF589858 EHB589858 EQX589858 FAT589858 FKP589858 FUL589858 GEH589858 GOD589858 GXZ589858 HHV589858 HRR589858 IBN589858 ILJ589858 IVF589858 JFB589858 JOX589858 JYT589858 KIP589858 KSL589858 LCH589858 LMD589858 LVZ589858 MFV589858 MPR589858 MZN589858 NJJ589858 NTF589858 ODB589858 OMX589858 OWT589858 PGP589858 PQL589858 QAH589858 QKD589858 QTZ589858 RDV589858 RNR589858 RXN589858 SHJ589858 SRF589858 TBB589858 TKX589858 TUT589858 UEP589858 UOL589858 UYH589858 VID589858 VRZ589858 WBV589858 WLR589858 WVN589858 F655394 JB655394 SX655394 ACT655394 AMP655394 AWL655394 BGH655394 BQD655394 BZZ655394 CJV655394 CTR655394 DDN655394 DNJ655394 DXF655394 EHB655394 EQX655394 FAT655394 FKP655394 FUL655394 GEH655394 GOD655394 GXZ655394 HHV655394 HRR655394 IBN655394 ILJ655394 IVF655394 JFB655394 JOX655394 JYT655394 KIP655394 KSL655394 LCH655394 LMD655394 LVZ655394 MFV655394 MPR655394 MZN655394 NJJ655394 NTF655394 ODB655394 OMX655394 OWT655394 PGP655394 PQL655394 QAH655394 QKD655394 QTZ655394 RDV655394 RNR655394 RXN655394 SHJ655394 SRF655394 TBB655394 TKX655394 TUT655394 UEP655394 UOL655394 UYH655394 VID655394 VRZ655394 WBV655394 WLR655394 WVN655394 F720930 JB720930 SX720930 ACT720930 AMP720930 AWL720930 BGH720930 BQD720930 BZZ720930 CJV720930 CTR720930 DDN720930 DNJ720930 DXF720930 EHB720930 EQX720930 FAT720930 FKP720930 FUL720930 GEH720930 GOD720930 GXZ720930 HHV720930 HRR720930 IBN720930 ILJ720930 IVF720930 JFB720930 JOX720930 JYT720930 KIP720930 KSL720930 LCH720930 LMD720930 LVZ720930 MFV720930 MPR720930 MZN720930 NJJ720930 NTF720930 ODB720930 OMX720930 OWT720930 PGP720930 PQL720930 QAH720930 QKD720930 QTZ720930 RDV720930 RNR720930 RXN720930 SHJ720930 SRF720930 TBB720930 TKX720930 TUT720930 UEP720930 UOL720930 UYH720930 VID720930 VRZ720930 WBV720930 WLR720930 WVN720930 F786466 JB786466 SX786466 ACT786466 AMP786466 AWL786466 BGH786466 BQD786466 BZZ786466 CJV786466 CTR786466 DDN786466 DNJ786466 DXF786466 EHB786466 EQX786466 FAT786466 FKP786466 FUL786466 GEH786466 GOD786466 GXZ786466 HHV786466 HRR786466 IBN786466 ILJ786466 IVF786466 JFB786466 JOX786466 JYT786466 KIP786466 KSL786466 LCH786466 LMD786466 LVZ786466 MFV786466 MPR786466 MZN786466 NJJ786466 NTF786466 ODB786466 OMX786466 OWT786466 PGP786466 PQL786466 QAH786466 QKD786466 QTZ786466 RDV786466 RNR786466 RXN786466 SHJ786466 SRF786466 TBB786466 TKX786466 TUT786466 UEP786466 UOL786466 UYH786466 VID786466 VRZ786466 WBV786466 WLR786466 WVN786466 F852002 JB852002 SX852002 ACT852002 AMP852002 AWL852002 BGH852002 BQD852002 BZZ852002 CJV852002 CTR852002 DDN852002 DNJ852002 DXF852002 EHB852002 EQX852002 FAT852002 FKP852002 FUL852002 GEH852002 GOD852002 GXZ852002 HHV852002 HRR852002 IBN852002 ILJ852002 IVF852002 JFB852002 JOX852002 JYT852002 KIP852002 KSL852002 LCH852002 LMD852002 LVZ852002 MFV852002 MPR852002 MZN852002 NJJ852002 NTF852002 ODB852002 OMX852002 OWT852002 PGP852002 PQL852002 QAH852002 QKD852002 QTZ852002 RDV852002 RNR852002 RXN852002 SHJ852002 SRF852002 TBB852002 TKX852002 TUT852002 UEP852002 UOL852002 UYH852002 VID852002 VRZ852002 WBV852002 WLR852002 WVN852002 F917538 JB917538 SX917538 ACT917538 AMP917538 AWL917538 BGH917538 BQD917538 BZZ917538 CJV917538 CTR917538 DDN917538 DNJ917538 DXF917538 EHB917538 EQX917538 FAT917538 FKP917538 FUL917538 GEH917538 GOD917538 GXZ917538 HHV917538 HRR917538 IBN917538 ILJ917538 IVF917538 JFB917538 JOX917538 JYT917538 KIP917538 KSL917538 LCH917538 LMD917538 LVZ917538 MFV917538 MPR917538 MZN917538 NJJ917538 NTF917538 ODB917538 OMX917538 OWT917538 PGP917538 PQL917538 QAH917538 QKD917538 QTZ917538 RDV917538 RNR917538 RXN917538 SHJ917538 SRF917538 TBB917538 TKX917538 TUT917538 UEP917538 UOL917538 UYH917538 VID917538 VRZ917538 WBV917538 WLR917538 WVN917538 F983074 JB983074 SX983074 ACT983074 AMP983074 AWL983074 BGH983074 BQD983074 BZZ983074 CJV983074 CTR983074 DDN983074 DNJ983074 DXF983074 EHB983074 EQX983074 FAT983074 FKP983074 FUL983074 GEH983074 GOD983074 GXZ983074 HHV983074 HRR983074 IBN983074 ILJ983074 IVF983074 JFB983074 JOX983074 JYT983074 KIP983074 KSL983074 LCH983074 LMD983074 LVZ983074 MFV983074 MPR983074 MZN983074 NJJ983074 NTF983074 ODB983074 OMX983074 OWT983074 PGP983074 PQL983074 QAH983074 QKD983074 QTZ983074 RDV983074 RNR983074 RXN983074 SHJ983074 SRF983074 TBB983074 TKX983074 TUT983074 UEP983074 UOL983074 UYH983074 VID983074 VRZ983074 WBV983074 WLR983074 WVN983074">
      <formula1>"BOUTEILLE,VERRE,COFFRET,DEGUST."</formula1>
    </dataValidation>
    <dataValidation type="list" allowBlank="1" showInputMessage="1" showErrorMessage="1" sqref="F65537:F65569 JB65537:JB65569 SX65537:SX65569 ACT65537:ACT65569 AMP65537:AMP65569 AWL65537:AWL65569 BGH65537:BGH65569 BQD65537:BQD65569 BZZ65537:BZZ65569 CJV65537:CJV65569 CTR65537:CTR65569 DDN65537:DDN65569 DNJ65537:DNJ65569 DXF65537:DXF65569 EHB65537:EHB65569 EQX65537:EQX65569 FAT65537:FAT65569 FKP65537:FKP65569 FUL65537:FUL65569 GEH65537:GEH65569 GOD65537:GOD65569 GXZ65537:GXZ65569 HHV65537:HHV65569 HRR65537:HRR65569 IBN65537:IBN65569 ILJ65537:ILJ65569 IVF65537:IVF65569 JFB65537:JFB65569 JOX65537:JOX65569 JYT65537:JYT65569 KIP65537:KIP65569 KSL65537:KSL65569 LCH65537:LCH65569 LMD65537:LMD65569 LVZ65537:LVZ65569 MFV65537:MFV65569 MPR65537:MPR65569 MZN65537:MZN65569 NJJ65537:NJJ65569 NTF65537:NTF65569 ODB65537:ODB65569 OMX65537:OMX65569 OWT65537:OWT65569 PGP65537:PGP65569 PQL65537:PQL65569 QAH65537:QAH65569 QKD65537:QKD65569 QTZ65537:QTZ65569 RDV65537:RDV65569 RNR65537:RNR65569 RXN65537:RXN65569 SHJ65537:SHJ65569 SRF65537:SRF65569 TBB65537:TBB65569 TKX65537:TKX65569 TUT65537:TUT65569 UEP65537:UEP65569 UOL65537:UOL65569 UYH65537:UYH65569 VID65537:VID65569 VRZ65537:VRZ65569 WBV65537:WBV65569 WLR65537:WLR65569 WVN65537:WVN65569 F131073:F131105 JB131073:JB131105 SX131073:SX131105 ACT131073:ACT131105 AMP131073:AMP131105 AWL131073:AWL131105 BGH131073:BGH131105 BQD131073:BQD131105 BZZ131073:BZZ131105 CJV131073:CJV131105 CTR131073:CTR131105 DDN131073:DDN131105 DNJ131073:DNJ131105 DXF131073:DXF131105 EHB131073:EHB131105 EQX131073:EQX131105 FAT131073:FAT131105 FKP131073:FKP131105 FUL131073:FUL131105 GEH131073:GEH131105 GOD131073:GOD131105 GXZ131073:GXZ131105 HHV131073:HHV131105 HRR131073:HRR131105 IBN131073:IBN131105 ILJ131073:ILJ131105 IVF131073:IVF131105 JFB131073:JFB131105 JOX131073:JOX131105 JYT131073:JYT131105 KIP131073:KIP131105 KSL131073:KSL131105 LCH131073:LCH131105 LMD131073:LMD131105 LVZ131073:LVZ131105 MFV131073:MFV131105 MPR131073:MPR131105 MZN131073:MZN131105 NJJ131073:NJJ131105 NTF131073:NTF131105 ODB131073:ODB131105 OMX131073:OMX131105 OWT131073:OWT131105 PGP131073:PGP131105 PQL131073:PQL131105 QAH131073:QAH131105 QKD131073:QKD131105 QTZ131073:QTZ131105 RDV131073:RDV131105 RNR131073:RNR131105 RXN131073:RXN131105 SHJ131073:SHJ131105 SRF131073:SRF131105 TBB131073:TBB131105 TKX131073:TKX131105 TUT131073:TUT131105 UEP131073:UEP131105 UOL131073:UOL131105 UYH131073:UYH131105 VID131073:VID131105 VRZ131073:VRZ131105 WBV131073:WBV131105 WLR131073:WLR131105 WVN131073:WVN131105 F196609:F196641 JB196609:JB196641 SX196609:SX196641 ACT196609:ACT196641 AMP196609:AMP196641 AWL196609:AWL196641 BGH196609:BGH196641 BQD196609:BQD196641 BZZ196609:BZZ196641 CJV196609:CJV196641 CTR196609:CTR196641 DDN196609:DDN196641 DNJ196609:DNJ196641 DXF196609:DXF196641 EHB196609:EHB196641 EQX196609:EQX196641 FAT196609:FAT196641 FKP196609:FKP196641 FUL196609:FUL196641 GEH196609:GEH196641 GOD196609:GOD196641 GXZ196609:GXZ196641 HHV196609:HHV196641 HRR196609:HRR196641 IBN196609:IBN196641 ILJ196609:ILJ196641 IVF196609:IVF196641 JFB196609:JFB196641 JOX196609:JOX196641 JYT196609:JYT196641 KIP196609:KIP196641 KSL196609:KSL196641 LCH196609:LCH196641 LMD196609:LMD196641 LVZ196609:LVZ196641 MFV196609:MFV196641 MPR196609:MPR196641 MZN196609:MZN196641 NJJ196609:NJJ196641 NTF196609:NTF196641 ODB196609:ODB196641 OMX196609:OMX196641 OWT196609:OWT196641 PGP196609:PGP196641 PQL196609:PQL196641 QAH196609:QAH196641 QKD196609:QKD196641 QTZ196609:QTZ196641 RDV196609:RDV196641 RNR196609:RNR196641 RXN196609:RXN196641 SHJ196609:SHJ196641 SRF196609:SRF196641 TBB196609:TBB196641 TKX196609:TKX196641 TUT196609:TUT196641 UEP196609:UEP196641 UOL196609:UOL196641 UYH196609:UYH196641 VID196609:VID196641 VRZ196609:VRZ196641 WBV196609:WBV196641 WLR196609:WLR196641 WVN196609:WVN196641 F262145:F262177 JB262145:JB262177 SX262145:SX262177 ACT262145:ACT262177 AMP262145:AMP262177 AWL262145:AWL262177 BGH262145:BGH262177 BQD262145:BQD262177 BZZ262145:BZZ262177 CJV262145:CJV262177 CTR262145:CTR262177 DDN262145:DDN262177 DNJ262145:DNJ262177 DXF262145:DXF262177 EHB262145:EHB262177 EQX262145:EQX262177 FAT262145:FAT262177 FKP262145:FKP262177 FUL262145:FUL262177 GEH262145:GEH262177 GOD262145:GOD262177 GXZ262145:GXZ262177 HHV262145:HHV262177 HRR262145:HRR262177 IBN262145:IBN262177 ILJ262145:ILJ262177 IVF262145:IVF262177 JFB262145:JFB262177 JOX262145:JOX262177 JYT262145:JYT262177 KIP262145:KIP262177 KSL262145:KSL262177 LCH262145:LCH262177 LMD262145:LMD262177 LVZ262145:LVZ262177 MFV262145:MFV262177 MPR262145:MPR262177 MZN262145:MZN262177 NJJ262145:NJJ262177 NTF262145:NTF262177 ODB262145:ODB262177 OMX262145:OMX262177 OWT262145:OWT262177 PGP262145:PGP262177 PQL262145:PQL262177 QAH262145:QAH262177 QKD262145:QKD262177 QTZ262145:QTZ262177 RDV262145:RDV262177 RNR262145:RNR262177 RXN262145:RXN262177 SHJ262145:SHJ262177 SRF262145:SRF262177 TBB262145:TBB262177 TKX262145:TKX262177 TUT262145:TUT262177 UEP262145:UEP262177 UOL262145:UOL262177 UYH262145:UYH262177 VID262145:VID262177 VRZ262145:VRZ262177 WBV262145:WBV262177 WLR262145:WLR262177 WVN262145:WVN262177 F327681:F327713 JB327681:JB327713 SX327681:SX327713 ACT327681:ACT327713 AMP327681:AMP327713 AWL327681:AWL327713 BGH327681:BGH327713 BQD327681:BQD327713 BZZ327681:BZZ327713 CJV327681:CJV327713 CTR327681:CTR327713 DDN327681:DDN327713 DNJ327681:DNJ327713 DXF327681:DXF327713 EHB327681:EHB327713 EQX327681:EQX327713 FAT327681:FAT327713 FKP327681:FKP327713 FUL327681:FUL327713 GEH327681:GEH327713 GOD327681:GOD327713 GXZ327681:GXZ327713 HHV327681:HHV327713 HRR327681:HRR327713 IBN327681:IBN327713 ILJ327681:ILJ327713 IVF327681:IVF327713 JFB327681:JFB327713 JOX327681:JOX327713 JYT327681:JYT327713 KIP327681:KIP327713 KSL327681:KSL327713 LCH327681:LCH327713 LMD327681:LMD327713 LVZ327681:LVZ327713 MFV327681:MFV327713 MPR327681:MPR327713 MZN327681:MZN327713 NJJ327681:NJJ327713 NTF327681:NTF327713 ODB327681:ODB327713 OMX327681:OMX327713 OWT327681:OWT327713 PGP327681:PGP327713 PQL327681:PQL327713 QAH327681:QAH327713 QKD327681:QKD327713 QTZ327681:QTZ327713 RDV327681:RDV327713 RNR327681:RNR327713 RXN327681:RXN327713 SHJ327681:SHJ327713 SRF327681:SRF327713 TBB327681:TBB327713 TKX327681:TKX327713 TUT327681:TUT327713 UEP327681:UEP327713 UOL327681:UOL327713 UYH327681:UYH327713 VID327681:VID327713 VRZ327681:VRZ327713 WBV327681:WBV327713 WLR327681:WLR327713 WVN327681:WVN327713 F393217:F393249 JB393217:JB393249 SX393217:SX393249 ACT393217:ACT393249 AMP393217:AMP393249 AWL393217:AWL393249 BGH393217:BGH393249 BQD393217:BQD393249 BZZ393217:BZZ393249 CJV393217:CJV393249 CTR393217:CTR393249 DDN393217:DDN393249 DNJ393217:DNJ393249 DXF393217:DXF393249 EHB393217:EHB393249 EQX393217:EQX393249 FAT393217:FAT393249 FKP393217:FKP393249 FUL393217:FUL393249 GEH393217:GEH393249 GOD393217:GOD393249 GXZ393217:GXZ393249 HHV393217:HHV393249 HRR393217:HRR393249 IBN393217:IBN393249 ILJ393217:ILJ393249 IVF393217:IVF393249 JFB393217:JFB393249 JOX393217:JOX393249 JYT393217:JYT393249 KIP393217:KIP393249 KSL393217:KSL393249 LCH393217:LCH393249 LMD393217:LMD393249 LVZ393217:LVZ393249 MFV393217:MFV393249 MPR393217:MPR393249 MZN393217:MZN393249 NJJ393217:NJJ393249 NTF393217:NTF393249 ODB393217:ODB393249 OMX393217:OMX393249 OWT393217:OWT393249 PGP393217:PGP393249 PQL393217:PQL393249 QAH393217:QAH393249 QKD393217:QKD393249 QTZ393217:QTZ393249 RDV393217:RDV393249 RNR393217:RNR393249 RXN393217:RXN393249 SHJ393217:SHJ393249 SRF393217:SRF393249 TBB393217:TBB393249 TKX393217:TKX393249 TUT393217:TUT393249 UEP393217:UEP393249 UOL393217:UOL393249 UYH393217:UYH393249 VID393217:VID393249 VRZ393217:VRZ393249 WBV393217:WBV393249 WLR393217:WLR393249 WVN393217:WVN393249 F458753:F458785 JB458753:JB458785 SX458753:SX458785 ACT458753:ACT458785 AMP458753:AMP458785 AWL458753:AWL458785 BGH458753:BGH458785 BQD458753:BQD458785 BZZ458753:BZZ458785 CJV458753:CJV458785 CTR458753:CTR458785 DDN458753:DDN458785 DNJ458753:DNJ458785 DXF458753:DXF458785 EHB458753:EHB458785 EQX458753:EQX458785 FAT458753:FAT458785 FKP458753:FKP458785 FUL458753:FUL458785 GEH458753:GEH458785 GOD458753:GOD458785 GXZ458753:GXZ458785 HHV458753:HHV458785 HRR458753:HRR458785 IBN458753:IBN458785 ILJ458753:ILJ458785 IVF458753:IVF458785 JFB458753:JFB458785 JOX458753:JOX458785 JYT458753:JYT458785 KIP458753:KIP458785 KSL458753:KSL458785 LCH458753:LCH458785 LMD458753:LMD458785 LVZ458753:LVZ458785 MFV458753:MFV458785 MPR458753:MPR458785 MZN458753:MZN458785 NJJ458753:NJJ458785 NTF458753:NTF458785 ODB458753:ODB458785 OMX458753:OMX458785 OWT458753:OWT458785 PGP458753:PGP458785 PQL458753:PQL458785 QAH458753:QAH458785 QKD458753:QKD458785 QTZ458753:QTZ458785 RDV458753:RDV458785 RNR458753:RNR458785 RXN458753:RXN458785 SHJ458753:SHJ458785 SRF458753:SRF458785 TBB458753:TBB458785 TKX458753:TKX458785 TUT458753:TUT458785 UEP458753:UEP458785 UOL458753:UOL458785 UYH458753:UYH458785 VID458753:VID458785 VRZ458753:VRZ458785 WBV458753:WBV458785 WLR458753:WLR458785 WVN458753:WVN458785 F524289:F524321 JB524289:JB524321 SX524289:SX524321 ACT524289:ACT524321 AMP524289:AMP524321 AWL524289:AWL524321 BGH524289:BGH524321 BQD524289:BQD524321 BZZ524289:BZZ524321 CJV524289:CJV524321 CTR524289:CTR524321 DDN524289:DDN524321 DNJ524289:DNJ524321 DXF524289:DXF524321 EHB524289:EHB524321 EQX524289:EQX524321 FAT524289:FAT524321 FKP524289:FKP524321 FUL524289:FUL524321 GEH524289:GEH524321 GOD524289:GOD524321 GXZ524289:GXZ524321 HHV524289:HHV524321 HRR524289:HRR524321 IBN524289:IBN524321 ILJ524289:ILJ524321 IVF524289:IVF524321 JFB524289:JFB524321 JOX524289:JOX524321 JYT524289:JYT524321 KIP524289:KIP524321 KSL524289:KSL524321 LCH524289:LCH524321 LMD524289:LMD524321 LVZ524289:LVZ524321 MFV524289:MFV524321 MPR524289:MPR524321 MZN524289:MZN524321 NJJ524289:NJJ524321 NTF524289:NTF524321 ODB524289:ODB524321 OMX524289:OMX524321 OWT524289:OWT524321 PGP524289:PGP524321 PQL524289:PQL524321 QAH524289:QAH524321 QKD524289:QKD524321 QTZ524289:QTZ524321 RDV524289:RDV524321 RNR524289:RNR524321 RXN524289:RXN524321 SHJ524289:SHJ524321 SRF524289:SRF524321 TBB524289:TBB524321 TKX524289:TKX524321 TUT524289:TUT524321 UEP524289:UEP524321 UOL524289:UOL524321 UYH524289:UYH524321 VID524289:VID524321 VRZ524289:VRZ524321 WBV524289:WBV524321 WLR524289:WLR524321 WVN524289:WVN524321 F589825:F589857 JB589825:JB589857 SX589825:SX589857 ACT589825:ACT589857 AMP589825:AMP589857 AWL589825:AWL589857 BGH589825:BGH589857 BQD589825:BQD589857 BZZ589825:BZZ589857 CJV589825:CJV589857 CTR589825:CTR589857 DDN589825:DDN589857 DNJ589825:DNJ589857 DXF589825:DXF589857 EHB589825:EHB589857 EQX589825:EQX589857 FAT589825:FAT589857 FKP589825:FKP589857 FUL589825:FUL589857 GEH589825:GEH589857 GOD589825:GOD589857 GXZ589825:GXZ589857 HHV589825:HHV589857 HRR589825:HRR589857 IBN589825:IBN589857 ILJ589825:ILJ589857 IVF589825:IVF589857 JFB589825:JFB589857 JOX589825:JOX589857 JYT589825:JYT589857 KIP589825:KIP589857 KSL589825:KSL589857 LCH589825:LCH589857 LMD589825:LMD589857 LVZ589825:LVZ589857 MFV589825:MFV589857 MPR589825:MPR589857 MZN589825:MZN589857 NJJ589825:NJJ589857 NTF589825:NTF589857 ODB589825:ODB589857 OMX589825:OMX589857 OWT589825:OWT589857 PGP589825:PGP589857 PQL589825:PQL589857 QAH589825:QAH589857 QKD589825:QKD589857 QTZ589825:QTZ589857 RDV589825:RDV589857 RNR589825:RNR589857 RXN589825:RXN589857 SHJ589825:SHJ589857 SRF589825:SRF589857 TBB589825:TBB589857 TKX589825:TKX589857 TUT589825:TUT589857 UEP589825:UEP589857 UOL589825:UOL589857 UYH589825:UYH589857 VID589825:VID589857 VRZ589825:VRZ589857 WBV589825:WBV589857 WLR589825:WLR589857 WVN589825:WVN589857 F655361:F655393 JB655361:JB655393 SX655361:SX655393 ACT655361:ACT655393 AMP655361:AMP655393 AWL655361:AWL655393 BGH655361:BGH655393 BQD655361:BQD655393 BZZ655361:BZZ655393 CJV655361:CJV655393 CTR655361:CTR655393 DDN655361:DDN655393 DNJ655361:DNJ655393 DXF655361:DXF655393 EHB655361:EHB655393 EQX655361:EQX655393 FAT655361:FAT655393 FKP655361:FKP655393 FUL655361:FUL655393 GEH655361:GEH655393 GOD655361:GOD655393 GXZ655361:GXZ655393 HHV655361:HHV655393 HRR655361:HRR655393 IBN655361:IBN655393 ILJ655361:ILJ655393 IVF655361:IVF655393 JFB655361:JFB655393 JOX655361:JOX655393 JYT655361:JYT655393 KIP655361:KIP655393 KSL655361:KSL655393 LCH655361:LCH655393 LMD655361:LMD655393 LVZ655361:LVZ655393 MFV655361:MFV655393 MPR655361:MPR655393 MZN655361:MZN655393 NJJ655361:NJJ655393 NTF655361:NTF655393 ODB655361:ODB655393 OMX655361:OMX655393 OWT655361:OWT655393 PGP655361:PGP655393 PQL655361:PQL655393 QAH655361:QAH655393 QKD655361:QKD655393 QTZ655361:QTZ655393 RDV655361:RDV655393 RNR655361:RNR655393 RXN655361:RXN655393 SHJ655361:SHJ655393 SRF655361:SRF655393 TBB655361:TBB655393 TKX655361:TKX655393 TUT655361:TUT655393 UEP655361:UEP655393 UOL655361:UOL655393 UYH655361:UYH655393 VID655361:VID655393 VRZ655361:VRZ655393 WBV655361:WBV655393 WLR655361:WLR655393 WVN655361:WVN655393 F720897:F720929 JB720897:JB720929 SX720897:SX720929 ACT720897:ACT720929 AMP720897:AMP720929 AWL720897:AWL720929 BGH720897:BGH720929 BQD720897:BQD720929 BZZ720897:BZZ720929 CJV720897:CJV720929 CTR720897:CTR720929 DDN720897:DDN720929 DNJ720897:DNJ720929 DXF720897:DXF720929 EHB720897:EHB720929 EQX720897:EQX720929 FAT720897:FAT720929 FKP720897:FKP720929 FUL720897:FUL720929 GEH720897:GEH720929 GOD720897:GOD720929 GXZ720897:GXZ720929 HHV720897:HHV720929 HRR720897:HRR720929 IBN720897:IBN720929 ILJ720897:ILJ720929 IVF720897:IVF720929 JFB720897:JFB720929 JOX720897:JOX720929 JYT720897:JYT720929 KIP720897:KIP720929 KSL720897:KSL720929 LCH720897:LCH720929 LMD720897:LMD720929 LVZ720897:LVZ720929 MFV720897:MFV720929 MPR720897:MPR720929 MZN720897:MZN720929 NJJ720897:NJJ720929 NTF720897:NTF720929 ODB720897:ODB720929 OMX720897:OMX720929 OWT720897:OWT720929 PGP720897:PGP720929 PQL720897:PQL720929 QAH720897:QAH720929 QKD720897:QKD720929 QTZ720897:QTZ720929 RDV720897:RDV720929 RNR720897:RNR720929 RXN720897:RXN720929 SHJ720897:SHJ720929 SRF720897:SRF720929 TBB720897:TBB720929 TKX720897:TKX720929 TUT720897:TUT720929 UEP720897:UEP720929 UOL720897:UOL720929 UYH720897:UYH720929 VID720897:VID720929 VRZ720897:VRZ720929 WBV720897:WBV720929 WLR720897:WLR720929 WVN720897:WVN720929 F786433:F786465 JB786433:JB786465 SX786433:SX786465 ACT786433:ACT786465 AMP786433:AMP786465 AWL786433:AWL786465 BGH786433:BGH786465 BQD786433:BQD786465 BZZ786433:BZZ786465 CJV786433:CJV786465 CTR786433:CTR786465 DDN786433:DDN786465 DNJ786433:DNJ786465 DXF786433:DXF786465 EHB786433:EHB786465 EQX786433:EQX786465 FAT786433:FAT786465 FKP786433:FKP786465 FUL786433:FUL786465 GEH786433:GEH786465 GOD786433:GOD786465 GXZ786433:GXZ786465 HHV786433:HHV786465 HRR786433:HRR786465 IBN786433:IBN786465 ILJ786433:ILJ786465 IVF786433:IVF786465 JFB786433:JFB786465 JOX786433:JOX786465 JYT786433:JYT786465 KIP786433:KIP786465 KSL786433:KSL786465 LCH786433:LCH786465 LMD786433:LMD786465 LVZ786433:LVZ786465 MFV786433:MFV786465 MPR786433:MPR786465 MZN786433:MZN786465 NJJ786433:NJJ786465 NTF786433:NTF786465 ODB786433:ODB786465 OMX786433:OMX786465 OWT786433:OWT786465 PGP786433:PGP786465 PQL786433:PQL786465 QAH786433:QAH786465 QKD786433:QKD786465 QTZ786433:QTZ786465 RDV786433:RDV786465 RNR786433:RNR786465 RXN786433:RXN786465 SHJ786433:SHJ786465 SRF786433:SRF786465 TBB786433:TBB786465 TKX786433:TKX786465 TUT786433:TUT786465 UEP786433:UEP786465 UOL786433:UOL786465 UYH786433:UYH786465 VID786433:VID786465 VRZ786433:VRZ786465 WBV786433:WBV786465 WLR786433:WLR786465 WVN786433:WVN786465 F851969:F852001 JB851969:JB852001 SX851969:SX852001 ACT851969:ACT852001 AMP851969:AMP852001 AWL851969:AWL852001 BGH851969:BGH852001 BQD851969:BQD852001 BZZ851969:BZZ852001 CJV851969:CJV852001 CTR851969:CTR852001 DDN851969:DDN852001 DNJ851969:DNJ852001 DXF851969:DXF852001 EHB851969:EHB852001 EQX851969:EQX852001 FAT851969:FAT852001 FKP851969:FKP852001 FUL851969:FUL852001 GEH851969:GEH852001 GOD851969:GOD852001 GXZ851969:GXZ852001 HHV851969:HHV852001 HRR851969:HRR852001 IBN851969:IBN852001 ILJ851969:ILJ852001 IVF851969:IVF852001 JFB851969:JFB852001 JOX851969:JOX852001 JYT851969:JYT852001 KIP851969:KIP852001 KSL851969:KSL852001 LCH851969:LCH852001 LMD851969:LMD852001 LVZ851969:LVZ852001 MFV851969:MFV852001 MPR851969:MPR852001 MZN851969:MZN852001 NJJ851969:NJJ852001 NTF851969:NTF852001 ODB851969:ODB852001 OMX851969:OMX852001 OWT851969:OWT852001 PGP851969:PGP852001 PQL851969:PQL852001 QAH851969:QAH852001 QKD851969:QKD852001 QTZ851969:QTZ852001 RDV851969:RDV852001 RNR851969:RNR852001 RXN851969:RXN852001 SHJ851969:SHJ852001 SRF851969:SRF852001 TBB851969:TBB852001 TKX851969:TKX852001 TUT851969:TUT852001 UEP851969:UEP852001 UOL851969:UOL852001 UYH851969:UYH852001 VID851969:VID852001 VRZ851969:VRZ852001 WBV851969:WBV852001 WLR851969:WLR852001 WVN851969:WVN852001 F917505:F917537 JB917505:JB917537 SX917505:SX917537 ACT917505:ACT917537 AMP917505:AMP917537 AWL917505:AWL917537 BGH917505:BGH917537 BQD917505:BQD917537 BZZ917505:BZZ917537 CJV917505:CJV917537 CTR917505:CTR917537 DDN917505:DDN917537 DNJ917505:DNJ917537 DXF917505:DXF917537 EHB917505:EHB917537 EQX917505:EQX917537 FAT917505:FAT917537 FKP917505:FKP917537 FUL917505:FUL917537 GEH917505:GEH917537 GOD917505:GOD917537 GXZ917505:GXZ917537 HHV917505:HHV917537 HRR917505:HRR917537 IBN917505:IBN917537 ILJ917505:ILJ917537 IVF917505:IVF917537 JFB917505:JFB917537 JOX917505:JOX917537 JYT917505:JYT917537 KIP917505:KIP917537 KSL917505:KSL917537 LCH917505:LCH917537 LMD917505:LMD917537 LVZ917505:LVZ917537 MFV917505:MFV917537 MPR917505:MPR917537 MZN917505:MZN917537 NJJ917505:NJJ917537 NTF917505:NTF917537 ODB917505:ODB917537 OMX917505:OMX917537 OWT917505:OWT917537 PGP917505:PGP917537 PQL917505:PQL917537 QAH917505:QAH917537 QKD917505:QKD917537 QTZ917505:QTZ917537 RDV917505:RDV917537 RNR917505:RNR917537 RXN917505:RXN917537 SHJ917505:SHJ917537 SRF917505:SRF917537 TBB917505:TBB917537 TKX917505:TKX917537 TUT917505:TUT917537 UEP917505:UEP917537 UOL917505:UOL917537 UYH917505:UYH917537 VID917505:VID917537 VRZ917505:VRZ917537 WBV917505:WBV917537 WLR917505:WLR917537 WVN917505:WVN917537 F983041:F983073 JB983041:JB983073 SX983041:SX983073 ACT983041:ACT983073 AMP983041:AMP983073 AWL983041:AWL983073 BGH983041:BGH983073 BQD983041:BQD983073 BZZ983041:BZZ983073 CJV983041:CJV983073 CTR983041:CTR983073 DDN983041:DDN983073 DNJ983041:DNJ983073 DXF983041:DXF983073 EHB983041:EHB983073 EQX983041:EQX983073 FAT983041:FAT983073 FKP983041:FKP983073 FUL983041:FUL983073 GEH983041:GEH983073 GOD983041:GOD983073 GXZ983041:GXZ983073 HHV983041:HHV983073 HRR983041:HRR983073 IBN983041:IBN983073 ILJ983041:ILJ983073 IVF983041:IVF983073 JFB983041:JFB983073 JOX983041:JOX983073 JYT983041:JYT983073 KIP983041:KIP983073 KSL983041:KSL983073 LCH983041:LCH983073 LMD983041:LMD983073 LVZ983041:LVZ983073 MFV983041:MFV983073 MPR983041:MPR983073 MZN983041:MZN983073 NJJ983041:NJJ983073 NTF983041:NTF983073 ODB983041:ODB983073 OMX983041:OMX983073 OWT983041:OWT983073 PGP983041:PGP983073 PQL983041:PQL983073 QAH983041:QAH983073 QKD983041:QKD983073 QTZ983041:QTZ983073 RDV983041:RDV983073 RNR983041:RNR983073 RXN983041:RXN983073 SHJ983041:SHJ983073 SRF983041:SRF983073 TBB983041:TBB983073 TKX983041:TKX983073 TUT983041:TUT983073 UEP983041:UEP983073 UOL983041:UOL983073 UYH983041:UYH983073 VID983041:VID983073 VRZ983041:VRZ983073 WBV983041:WBV983073 WLR983041:WLR983073 WVN983041:WVN983073 WVN2:WVN33 WLR2:WLR33 WBV2:WBV33 VRZ2:VRZ33 VID2:VID33 UYH2:UYH33 UOL2:UOL33 UEP2:UEP33 TUT2:TUT33 TKX2:TKX33 TBB2:TBB33 SRF2:SRF33 SHJ2:SHJ33 RXN2:RXN33 RNR2:RNR33 RDV2:RDV33 QTZ2:QTZ33 QKD2:QKD33 QAH2:QAH33 PQL2:PQL33 PGP2:PGP33 OWT2:OWT33 OMX2:OMX33 ODB2:ODB33 NTF2:NTF33 NJJ2:NJJ33 MZN2:MZN33 MPR2:MPR33 MFV2:MFV33 LVZ2:LVZ33 LMD2:LMD33 LCH2:LCH33 KSL2:KSL33 KIP2:KIP33 JYT2:JYT33 JOX2:JOX33 JFB2:JFB33 IVF2:IVF33 ILJ2:ILJ33 IBN2:IBN33 HRR2:HRR33 HHV2:HHV33 GXZ2:GXZ33 GOD2:GOD33 GEH2:GEH33 FUL2:FUL33 FKP2:FKP33 FAT2:FAT33 EQX2:EQX33 EHB2:EHB33 DXF2:DXF33 DNJ2:DNJ33 DDN2:DDN33 CTR2:CTR33 CJV2:CJV33 BZZ2:BZZ33 BQD2:BQD33 BGH2:BGH33 AWL2:AWL33 AMP2:AMP33 ACT2:ACT33 SX2:SX33 JB2:JB33 F2:F33">
      <formula1>"BOUTEILLE,VERRE,COFFRET,DEGUST,CASSE,OFFERT"</formula1>
    </dataValidation>
    <dataValidation type="list" allowBlank="1" showInputMessage="1" showErrorMessage="1" sqref="O65537:O66498 JK65537:JK66498 TG65537:TG66498 ADC65537:ADC66498 AMY65537:AMY66498 AWU65537:AWU66498 BGQ65537:BGQ66498 BQM65537:BQM66498 CAI65537:CAI66498 CKE65537:CKE66498 CUA65537:CUA66498 DDW65537:DDW66498 DNS65537:DNS66498 DXO65537:DXO66498 EHK65537:EHK66498 ERG65537:ERG66498 FBC65537:FBC66498 FKY65537:FKY66498 FUU65537:FUU66498 GEQ65537:GEQ66498 GOM65537:GOM66498 GYI65537:GYI66498 HIE65537:HIE66498 HSA65537:HSA66498 IBW65537:IBW66498 ILS65537:ILS66498 IVO65537:IVO66498 JFK65537:JFK66498 JPG65537:JPG66498 JZC65537:JZC66498 KIY65537:KIY66498 KSU65537:KSU66498 LCQ65537:LCQ66498 LMM65537:LMM66498 LWI65537:LWI66498 MGE65537:MGE66498 MQA65537:MQA66498 MZW65537:MZW66498 NJS65537:NJS66498 NTO65537:NTO66498 ODK65537:ODK66498 ONG65537:ONG66498 OXC65537:OXC66498 PGY65537:PGY66498 PQU65537:PQU66498 QAQ65537:QAQ66498 QKM65537:QKM66498 QUI65537:QUI66498 REE65537:REE66498 ROA65537:ROA66498 RXW65537:RXW66498 SHS65537:SHS66498 SRO65537:SRO66498 TBK65537:TBK66498 TLG65537:TLG66498 TVC65537:TVC66498 UEY65537:UEY66498 UOU65537:UOU66498 UYQ65537:UYQ66498 VIM65537:VIM66498 VSI65537:VSI66498 WCE65537:WCE66498 WMA65537:WMA66498 WVW65537:WVW66498 O131073:O132034 JK131073:JK132034 TG131073:TG132034 ADC131073:ADC132034 AMY131073:AMY132034 AWU131073:AWU132034 BGQ131073:BGQ132034 BQM131073:BQM132034 CAI131073:CAI132034 CKE131073:CKE132034 CUA131073:CUA132034 DDW131073:DDW132034 DNS131073:DNS132034 DXO131073:DXO132034 EHK131073:EHK132034 ERG131073:ERG132034 FBC131073:FBC132034 FKY131073:FKY132034 FUU131073:FUU132034 GEQ131073:GEQ132034 GOM131073:GOM132034 GYI131073:GYI132034 HIE131073:HIE132034 HSA131073:HSA132034 IBW131073:IBW132034 ILS131073:ILS132034 IVO131073:IVO132034 JFK131073:JFK132034 JPG131073:JPG132034 JZC131073:JZC132034 KIY131073:KIY132034 KSU131073:KSU132034 LCQ131073:LCQ132034 LMM131073:LMM132034 LWI131073:LWI132034 MGE131073:MGE132034 MQA131073:MQA132034 MZW131073:MZW132034 NJS131073:NJS132034 NTO131073:NTO132034 ODK131073:ODK132034 ONG131073:ONG132034 OXC131073:OXC132034 PGY131073:PGY132034 PQU131073:PQU132034 QAQ131073:QAQ132034 QKM131073:QKM132034 QUI131073:QUI132034 REE131073:REE132034 ROA131073:ROA132034 RXW131073:RXW132034 SHS131073:SHS132034 SRO131073:SRO132034 TBK131073:TBK132034 TLG131073:TLG132034 TVC131073:TVC132034 UEY131073:UEY132034 UOU131073:UOU132034 UYQ131073:UYQ132034 VIM131073:VIM132034 VSI131073:VSI132034 WCE131073:WCE132034 WMA131073:WMA132034 WVW131073:WVW132034 O196609:O197570 JK196609:JK197570 TG196609:TG197570 ADC196609:ADC197570 AMY196609:AMY197570 AWU196609:AWU197570 BGQ196609:BGQ197570 BQM196609:BQM197570 CAI196609:CAI197570 CKE196609:CKE197570 CUA196609:CUA197570 DDW196609:DDW197570 DNS196609:DNS197570 DXO196609:DXO197570 EHK196609:EHK197570 ERG196609:ERG197570 FBC196609:FBC197570 FKY196609:FKY197570 FUU196609:FUU197570 GEQ196609:GEQ197570 GOM196609:GOM197570 GYI196609:GYI197570 HIE196609:HIE197570 HSA196609:HSA197570 IBW196609:IBW197570 ILS196609:ILS197570 IVO196609:IVO197570 JFK196609:JFK197570 JPG196609:JPG197570 JZC196609:JZC197570 KIY196609:KIY197570 KSU196609:KSU197570 LCQ196609:LCQ197570 LMM196609:LMM197570 LWI196609:LWI197570 MGE196609:MGE197570 MQA196609:MQA197570 MZW196609:MZW197570 NJS196609:NJS197570 NTO196609:NTO197570 ODK196609:ODK197570 ONG196609:ONG197570 OXC196609:OXC197570 PGY196609:PGY197570 PQU196609:PQU197570 QAQ196609:QAQ197570 QKM196609:QKM197570 QUI196609:QUI197570 REE196609:REE197570 ROA196609:ROA197570 RXW196609:RXW197570 SHS196609:SHS197570 SRO196609:SRO197570 TBK196609:TBK197570 TLG196609:TLG197570 TVC196609:TVC197570 UEY196609:UEY197570 UOU196609:UOU197570 UYQ196609:UYQ197570 VIM196609:VIM197570 VSI196609:VSI197570 WCE196609:WCE197570 WMA196609:WMA197570 WVW196609:WVW197570 O262145:O263106 JK262145:JK263106 TG262145:TG263106 ADC262145:ADC263106 AMY262145:AMY263106 AWU262145:AWU263106 BGQ262145:BGQ263106 BQM262145:BQM263106 CAI262145:CAI263106 CKE262145:CKE263106 CUA262145:CUA263106 DDW262145:DDW263106 DNS262145:DNS263106 DXO262145:DXO263106 EHK262145:EHK263106 ERG262145:ERG263106 FBC262145:FBC263106 FKY262145:FKY263106 FUU262145:FUU263106 GEQ262145:GEQ263106 GOM262145:GOM263106 GYI262145:GYI263106 HIE262145:HIE263106 HSA262145:HSA263106 IBW262145:IBW263106 ILS262145:ILS263106 IVO262145:IVO263106 JFK262145:JFK263106 JPG262145:JPG263106 JZC262145:JZC263106 KIY262145:KIY263106 KSU262145:KSU263106 LCQ262145:LCQ263106 LMM262145:LMM263106 LWI262145:LWI263106 MGE262145:MGE263106 MQA262145:MQA263106 MZW262145:MZW263106 NJS262145:NJS263106 NTO262145:NTO263106 ODK262145:ODK263106 ONG262145:ONG263106 OXC262145:OXC263106 PGY262145:PGY263106 PQU262145:PQU263106 QAQ262145:QAQ263106 QKM262145:QKM263106 QUI262145:QUI263106 REE262145:REE263106 ROA262145:ROA263106 RXW262145:RXW263106 SHS262145:SHS263106 SRO262145:SRO263106 TBK262145:TBK263106 TLG262145:TLG263106 TVC262145:TVC263106 UEY262145:UEY263106 UOU262145:UOU263106 UYQ262145:UYQ263106 VIM262145:VIM263106 VSI262145:VSI263106 WCE262145:WCE263106 WMA262145:WMA263106 WVW262145:WVW263106 O327681:O328642 JK327681:JK328642 TG327681:TG328642 ADC327681:ADC328642 AMY327681:AMY328642 AWU327681:AWU328642 BGQ327681:BGQ328642 BQM327681:BQM328642 CAI327681:CAI328642 CKE327681:CKE328642 CUA327681:CUA328642 DDW327681:DDW328642 DNS327681:DNS328642 DXO327681:DXO328642 EHK327681:EHK328642 ERG327681:ERG328642 FBC327681:FBC328642 FKY327681:FKY328642 FUU327681:FUU328642 GEQ327681:GEQ328642 GOM327681:GOM328642 GYI327681:GYI328642 HIE327681:HIE328642 HSA327681:HSA328642 IBW327681:IBW328642 ILS327681:ILS328642 IVO327681:IVO328642 JFK327681:JFK328642 JPG327681:JPG328642 JZC327681:JZC328642 KIY327681:KIY328642 KSU327681:KSU328642 LCQ327681:LCQ328642 LMM327681:LMM328642 LWI327681:LWI328642 MGE327681:MGE328642 MQA327681:MQA328642 MZW327681:MZW328642 NJS327681:NJS328642 NTO327681:NTO328642 ODK327681:ODK328642 ONG327681:ONG328642 OXC327681:OXC328642 PGY327681:PGY328642 PQU327681:PQU328642 QAQ327681:QAQ328642 QKM327681:QKM328642 QUI327681:QUI328642 REE327681:REE328642 ROA327681:ROA328642 RXW327681:RXW328642 SHS327681:SHS328642 SRO327681:SRO328642 TBK327681:TBK328642 TLG327681:TLG328642 TVC327681:TVC328642 UEY327681:UEY328642 UOU327681:UOU328642 UYQ327681:UYQ328642 VIM327681:VIM328642 VSI327681:VSI328642 WCE327681:WCE328642 WMA327681:WMA328642 WVW327681:WVW328642 O393217:O394178 JK393217:JK394178 TG393217:TG394178 ADC393217:ADC394178 AMY393217:AMY394178 AWU393217:AWU394178 BGQ393217:BGQ394178 BQM393217:BQM394178 CAI393217:CAI394178 CKE393217:CKE394178 CUA393217:CUA394178 DDW393217:DDW394178 DNS393217:DNS394178 DXO393217:DXO394178 EHK393217:EHK394178 ERG393217:ERG394178 FBC393217:FBC394178 FKY393217:FKY394178 FUU393217:FUU394178 GEQ393217:GEQ394178 GOM393217:GOM394178 GYI393217:GYI394178 HIE393217:HIE394178 HSA393217:HSA394178 IBW393217:IBW394178 ILS393217:ILS394178 IVO393217:IVO394178 JFK393217:JFK394178 JPG393217:JPG394178 JZC393217:JZC394178 KIY393217:KIY394178 KSU393217:KSU394178 LCQ393217:LCQ394178 LMM393217:LMM394178 LWI393217:LWI394178 MGE393217:MGE394178 MQA393217:MQA394178 MZW393217:MZW394178 NJS393217:NJS394178 NTO393217:NTO394178 ODK393217:ODK394178 ONG393217:ONG394178 OXC393217:OXC394178 PGY393217:PGY394178 PQU393217:PQU394178 QAQ393217:QAQ394178 QKM393217:QKM394178 QUI393217:QUI394178 REE393217:REE394178 ROA393217:ROA394178 RXW393217:RXW394178 SHS393217:SHS394178 SRO393217:SRO394178 TBK393217:TBK394178 TLG393217:TLG394178 TVC393217:TVC394178 UEY393217:UEY394178 UOU393217:UOU394178 UYQ393217:UYQ394178 VIM393217:VIM394178 VSI393217:VSI394178 WCE393217:WCE394178 WMA393217:WMA394178 WVW393217:WVW394178 O458753:O459714 JK458753:JK459714 TG458753:TG459714 ADC458753:ADC459714 AMY458753:AMY459714 AWU458753:AWU459714 BGQ458753:BGQ459714 BQM458753:BQM459714 CAI458753:CAI459714 CKE458753:CKE459714 CUA458753:CUA459714 DDW458753:DDW459714 DNS458753:DNS459714 DXO458753:DXO459714 EHK458753:EHK459714 ERG458753:ERG459714 FBC458753:FBC459714 FKY458753:FKY459714 FUU458753:FUU459714 GEQ458753:GEQ459714 GOM458753:GOM459714 GYI458753:GYI459714 HIE458753:HIE459714 HSA458753:HSA459714 IBW458753:IBW459714 ILS458753:ILS459714 IVO458753:IVO459714 JFK458753:JFK459714 JPG458753:JPG459714 JZC458753:JZC459714 KIY458753:KIY459714 KSU458753:KSU459714 LCQ458753:LCQ459714 LMM458753:LMM459714 LWI458753:LWI459714 MGE458753:MGE459714 MQA458753:MQA459714 MZW458753:MZW459714 NJS458753:NJS459714 NTO458753:NTO459714 ODK458753:ODK459714 ONG458753:ONG459714 OXC458753:OXC459714 PGY458753:PGY459714 PQU458753:PQU459714 QAQ458753:QAQ459714 QKM458753:QKM459714 QUI458753:QUI459714 REE458753:REE459714 ROA458753:ROA459714 RXW458753:RXW459714 SHS458753:SHS459714 SRO458753:SRO459714 TBK458753:TBK459714 TLG458753:TLG459714 TVC458753:TVC459714 UEY458753:UEY459714 UOU458753:UOU459714 UYQ458753:UYQ459714 VIM458753:VIM459714 VSI458753:VSI459714 WCE458753:WCE459714 WMA458753:WMA459714 WVW458753:WVW459714 O524289:O525250 JK524289:JK525250 TG524289:TG525250 ADC524289:ADC525250 AMY524289:AMY525250 AWU524289:AWU525250 BGQ524289:BGQ525250 BQM524289:BQM525250 CAI524289:CAI525250 CKE524289:CKE525250 CUA524289:CUA525250 DDW524289:DDW525250 DNS524289:DNS525250 DXO524289:DXO525250 EHK524289:EHK525250 ERG524289:ERG525250 FBC524289:FBC525250 FKY524289:FKY525250 FUU524289:FUU525250 GEQ524289:GEQ525250 GOM524289:GOM525250 GYI524289:GYI525250 HIE524289:HIE525250 HSA524289:HSA525250 IBW524289:IBW525250 ILS524289:ILS525250 IVO524289:IVO525250 JFK524289:JFK525250 JPG524289:JPG525250 JZC524289:JZC525250 KIY524289:KIY525250 KSU524289:KSU525250 LCQ524289:LCQ525250 LMM524289:LMM525250 LWI524289:LWI525250 MGE524289:MGE525250 MQA524289:MQA525250 MZW524289:MZW525250 NJS524289:NJS525250 NTO524289:NTO525250 ODK524289:ODK525250 ONG524289:ONG525250 OXC524289:OXC525250 PGY524289:PGY525250 PQU524289:PQU525250 QAQ524289:QAQ525250 QKM524289:QKM525250 QUI524289:QUI525250 REE524289:REE525250 ROA524289:ROA525250 RXW524289:RXW525250 SHS524289:SHS525250 SRO524289:SRO525250 TBK524289:TBK525250 TLG524289:TLG525250 TVC524289:TVC525250 UEY524289:UEY525250 UOU524289:UOU525250 UYQ524289:UYQ525250 VIM524289:VIM525250 VSI524289:VSI525250 WCE524289:WCE525250 WMA524289:WMA525250 WVW524289:WVW525250 O589825:O590786 JK589825:JK590786 TG589825:TG590786 ADC589825:ADC590786 AMY589825:AMY590786 AWU589825:AWU590786 BGQ589825:BGQ590786 BQM589825:BQM590786 CAI589825:CAI590786 CKE589825:CKE590786 CUA589825:CUA590786 DDW589825:DDW590786 DNS589825:DNS590786 DXO589825:DXO590786 EHK589825:EHK590786 ERG589825:ERG590786 FBC589825:FBC590786 FKY589825:FKY590786 FUU589825:FUU590786 GEQ589825:GEQ590786 GOM589825:GOM590786 GYI589825:GYI590786 HIE589825:HIE590786 HSA589825:HSA590786 IBW589825:IBW590786 ILS589825:ILS590786 IVO589825:IVO590786 JFK589825:JFK590786 JPG589825:JPG590786 JZC589825:JZC590786 KIY589825:KIY590786 KSU589825:KSU590786 LCQ589825:LCQ590786 LMM589825:LMM590786 LWI589825:LWI590786 MGE589825:MGE590786 MQA589825:MQA590786 MZW589825:MZW590786 NJS589825:NJS590786 NTO589825:NTO590786 ODK589825:ODK590786 ONG589825:ONG590786 OXC589825:OXC590786 PGY589825:PGY590786 PQU589825:PQU590786 QAQ589825:QAQ590786 QKM589825:QKM590786 QUI589825:QUI590786 REE589825:REE590786 ROA589825:ROA590786 RXW589825:RXW590786 SHS589825:SHS590786 SRO589825:SRO590786 TBK589825:TBK590786 TLG589825:TLG590786 TVC589825:TVC590786 UEY589825:UEY590786 UOU589825:UOU590786 UYQ589825:UYQ590786 VIM589825:VIM590786 VSI589825:VSI590786 WCE589825:WCE590786 WMA589825:WMA590786 WVW589825:WVW590786 O655361:O656322 JK655361:JK656322 TG655361:TG656322 ADC655361:ADC656322 AMY655361:AMY656322 AWU655361:AWU656322 BGQ655361:BGQ656322 BQM655361:BQM656322 CAI655361:CAI656322 CKE655361:CKE656322 CUA655361:CUA656322 DDW655361:DDW656322 DNS655361:DNS656322 DXO655361:DXO656322 EHK655361:EHK656322 ERG655361:ERG656322 FBC655361:FBC656322 FKY655361:FKY656322 FUU655361:FUU656322 GEQ655361:GEQ656322 GOM655361:GOM656322 GYI655361:GYI656322 HIE655361:HIE656322 HSA655361:HSA656322 IBW655361:IBW656322 ILS655361:ILS656322 IVO655361:IVO656322 JFK655361:JFK656322 JPG655361:JPG656322 JZC655361:JZC656322 KIY655361:KIY656322 KSU655361:KSU656322 LCQ655361:LCQ656322 LMM655361:LMM656322 LWI655361:LWI656322 MGE655361:MGE656322 MQA655361:MQA656322 MZW655361:MZW656322 NJS655361:NJS656322 NTO655361:NTO656322 ODK655361:ODK656322 ONG655361:ONG656322 OXC655361:OXC656322 PGY655361:PGY656322 PQU655361:PQU656322 QAQ655361:QAQ656322 QKM655361:QKM656322 QUI655361:QUI656322 REE655361:REE656322 ROA655361:ROA656322 RXW655361:RXW656322 SHS655361:SHS656322 SRO655361:SRO656322 TBK655361:TBK656322 TLG655361:TLG656322 TVC655361:TVC656322 UEY655361:UEY656322 UOU655361:UOU656322 UYQ655361:UYQ656322 VIM655361:VIM656322 VSI655361:VSI656322 WCE655361:WCE656322 WMA655361:WMA656322 WVW655361:WVW656322 O720897:O721858 JK720897:JK721858 TG720897:TG721858 ADC720897:ADC721858 AMY720897:AMY721858 AWU720897:AWU721858 BGQ720897:BGQ721858 BQM720897:BQM721858 CAI720897:CAI721858 CKE720897:CKE721858 CUA720897:CUA721858 DDW720897:DDW721858 DNS720897:DNS721858 DXO720897:DXO721858 EHK720897:EHK721858 ERG720897:ERG721858 FBC720897:FBC721858 FKY720897:FKY721858 FUU720897:FUU721858 GEQ720897:GEQ721858 GOM720897:GOM721858 GYI720897:GYI721858 HIE720897:HIE721858 HSA720897:HSA721858 IBW720897:IBW721858 ILS720897:ILS721858 IVO720897:IVO721858 JFK720897:JFK721858 JPG720897:JPG721858 JZC720897:JZC721858 KIY720897:KIY721858 KSU720897:KSU721858 LCQ720897:LCQ721858 LMM720897:LMM721858 LWI720897:LWI721858 MGE720897:MGE721858 MQA720897:MQA721858 MZW720897:MZW721858 NJS720897:NJS721858 NTO720897:NTO721858 ODK720897:ODK721858 ONG720897:ONG721858 OXC720897:OXC721858 PGY720897:PGY721858 PQU720897:PQU721858 QAQ720897:QAQ721858 QKM720897:QKM721858 QUI720897:QUI721858 REE720897:REE721858 ROA720897:ROA721858 RXW720897:RXW721858 SHS720897:SHS721858 SRO720897:SRO721858 TBK720897:TBK721858 TLG720897:TLG721858 TVC720897:TVC721858 UEY720897:UEY721858 UOU720897:UOU721858 UYQ720897:UYQ721858 VIM720897:VIM721858 VSI720897:VSI721858 WCE720897:WCE721858 WMA720897:WMA721858 WVW720897:WVW721858 O786433:O787394 JK786433:JK787394 TG786433:TG787394 ADC786433:ADC787394 AMY786433:AMY787394 AWU786433:AWU787394 BGQ786433:BGQ787394 BQM786433:BQM787394 CAI786433:CAI787394 CKE786433:CKE787394 CUA786433:CUA787394 DDW786433:DDW787394 DNS786433:DNS787394 DXO786433:DXO787394 EHK786433:EHK787394 ERG786433:ERG787394 FBC786433:FBC787394 FKY786433:FKY787394 FUU786433:FUU787394 GEQ786433:GEQ787394 GOM786433:GOM787394 GYI786433:GYI787394 HIE786433:HIE787394 HSA786433:HSA787394 IBW786433:IBW787394 ILS786433:ILS787394 IVO786433:IVO787394 JFK786433:JFK787394 JPG786433:JPG787394 JZC786433:JZC787394 KIY786433:KIY787394 KSU786433:KSU787394 LCQ786433:LCQ787394 LMM786433:LMM787394 LWI786433:LWI787394 MGE786433:MGE787394 MQA786433:MQA787394 MZW786433:MZW787394 NJS786433:NJS787394 NTO786433:NTO787394 ODK786433:ODK787394 ONG786433:ONG787394 OXC786433:OXC787394 PGY786433:PGY787394 PQU786433:PQU787394 QAQ786433:QAQ787394 QKM786433:QKM787394 QUI786433:QUI787394 REE786433:REE787394 ROA786433:ROA787394 RXW786433:RXW787394 SHS786433:SHS787394 SRO786433:SRO787394 TBK786433:TBK787394 TLG786433:TLG787394 TVC786433:TVC787394 UEY786433:UEY787394 UOU786433:UOU787394 UYQ786433:UYQ787394 VIM786433:VIM787394 VSI786433:VSI787394 WCE786433:WCE787394 WMA786433:WMA787394 WVW786433:WVW787394 O851969:O852930 JK851969:JK852930 TG851969:TG852930 ADC851969:ADC852930 AMY851969:AMY852930 AWU851969:AWU852930 BGQ851969:BGQ852930 BQM851969:BQM852930 CAI851969:CAI852930 CKE851969:CKE852930 CUA851969:CUA852930 DDW851969:DDW852930 DNS851969:DNS852930 DXO851969:DXO852930 EHK851969:EHK852930 ERG851969:ERG852930 FBC851969:FBC852930 FKY851969:FKY852930 FUU851969:FUU852930 GEQ851969:GEQ852930 GOM851969:GOM852930 GYI851969:GYI852930 HIE851969:HIE852930 HSA851969:HSA852930 IBW851969:IBW852930 ILS851969:ILS852930 IVO851969:IVO852930 JFK851969:JFK852930 JPG851969:JPG852930 JZC851969:JZC852930 KIY851969:KIY852930 KSU851969:KSU852930 LCQ851969:LCQ852930 LMM851969:LMM852930 LWI851969:LWI852930 MGE851969:MGE852930 MQA851969:MQA852930 MZW851969:MZW852930 NJS851969:NJS852930 NTO851969:NTO852930 ODK851969:ODK852930 ONG851969:ONG852930 OXC851969:OXC852930 PGY851969:PGY852930 PQU851969:PQU852930 QAQ851969:QAQ852930 QKM851969:QKM852930 QUI851969:QUI852930 REE851969:REE852930 ROA851969:ROA852930 RXW851969:RXW852930 SHS851969:SHS852930 SRO851969:SRO852930 TBK851969:TBK852930 TLG851969:TLG852930 TVC851969:TVC852930 UEY851969:UEY852930 UOU851969:UOU852930 UYQ851969:UYQ852930 VIM851969:VIM852930 VSI851969:VSI852930 WCE851969:WCE852930 WMA851969:WMA852930 WVW851969:WVW852930 O917505:O918466 JK917505:JK918466 TG917505:TG918466 ADC917505:ADC918466 AMY917505:AMY918466 AWU917505:AWU918466 BGQ917505:BGQ918466 BQM917505:BQM918466 CAI917505:CAI918466 CKE917505:CKE918466 CUA917505:CUA918466 DDW917505:DDW918466 DNS917505:DNS918466 DXO917505:DXO918466 EHK917505:EHK918466 ERG917505:ERG918466 FBC917505:FBC918466 FKY917505:FKY918466 FUU917505:FUU918466 GEQ917505:GEQ918466 GOM917505:GOM918466 GYI917505:GYI918466 HIE917505:HIE918466 HSA917505:HSA918466 IBW917505:IBW918466 ILS917505:ILS918466 IVO917505:IVO918466 JFK917505:JFK918466 JPG917505:JPG918466 JZC917505:JZC918466 KIY917505:KIY918466 KSU917505:KSU918466 LCQ917505:LCQ918466 LMM917505:LMM918466 LWI917505:LWI918466 MGE917505:MGE918466 MQA917505:MQA918466 MZW917505:MZW918466 NJS917505:NJS918466 NTO917505:NTO918466 ODK917505:ODK918466 ONG917505:ONG918466 OXC917505:OXC918466 PGY917505:PGY918466 PQU917505:PQU918466 QAQ917505:QAQ918466 QKM917505:QKM918466 QUI917505:QUI918466 REE917505:REE918466 ROA917505:ROA918466 RXW917505:RXW918466 SHS917505:SHS918466 SRO917505:SRO918466 TBK917505:TBK918466 TLG917505:TLG918466 TVC917505:TVC918466 UEY917505:UEY918466 UOU917505:UOU918466 UYQ917505:UYQ918466 VIM917505:VIM918466 VSI917505:VSI918466 WCE917505:WCE918466 WMA917505:WMA918466 WVW917505:WVW918466 O983041:O984002 JK983041:JK984002 TG983041:TG984002 ADC983041:ADC984002 AMY983041:AMY984002 AWU983041:AWU984002 BGQ983041:BGQ984002 BQM983041:BQM984002 CAI983041:CAI984002 CKE983041:CKE984002 CUA983041:CUA984002 DDW983041:DDW984002 DNS983041:DNS984002 DXO983041:DXO984002 EHK983041:EHK984002 ERG983041:ERG984002 FBC983041:FBC984002 FKY983041:FKY984002 FUU983041:FUU984002 GEQ983041:GEQ984002 GOM983041:GOM984002 GYI983041:GYI984002 HIE983041:HIE984002 HSA983041:HSA984002 IBW983041:IBW984002 ILS983041:ILS984002 IVO983041:IVO984002 JFK983041:JFK984002 JPG983041:JPG984002 JZC983041:JZC984002 KIY983041:KIY984002 KSU983041:KSU984002 LCQ983041:LCQ984002 LMM983041:LMM984002 LWI983041:LWI984002 MGE983041:MGE984002 MQA983041:MQA984002 MZW983041:MZW984002 NJS983041:NJS984002 NTO983041:NTO984002 ODK983041:ODK984002 ONG983041:ONG984002 OXC983041:OXC984002 PGY983041:PGY984002 PQU983041:PQU984002 QAQ983041:QAQ984002 QKM983041:QKM984002 QUI983041:QUI984002 REE983041:REE984002 ROA983041:ROA984002 RXW983041:RXW984002 SHS983041:SHS984002 SRO983041:SRO984002 TBK983041:TBK984002 TLG983041:TLG984002 TVC983041:TVC984002 UEY983041:UEY984002 UOU983041:UOU984002 UYQ983041:UYQ984002 VIM983041:VIM984002 VSI983041:VSI984002 WCE983041:WCE984002 WMA983041:WMA984002 WVW983041:WVW984002 WVW2:WVW962 WMA2:WMA962 WCE2:WCE962 VSI2:VSI962 VIM2:VIM962 UYQ2:UYQ962 UOU2:UOU962 UEY2:UEY962 TVC2:TVC962 TLG2:TLG962 TBK2:TBK962 SRO2:SRO962 SHS2:SHS962 RXW2:RXW962 ROA2:ROA962 REE2:REE962 QUI2:QUI962 QKM2:QKM962 QAQ2:QAQ962 PQU2:PQU962 PGY2:PGY962 OXC2:OXC962 ONG2:ONG962 ODK2:ODK962 NTO2:NTO962 NJS2:NJS962 MZW2:MZW962 MQA2:MQA962 MGE2:MGE962 LWI2:LWI962 LMM2:LMM962 LCQ2:LCQ962 KSU2:KSU962 KIY2:KIY962 JZC2:JZC962 JPG2:JPG962 JFK2:JFK962 IVO2:IVO962 ILS2:ILS962 IBW2:IBW962 HSA2:HSA962 HIE2:HIE962 GYI2:GYI962 GOM2:GOM962 GEQ2:GEQ962 FUU2:FUU962 FKY2:FKY962 FBC2:FBC962 ERG2:ERG962 EHK2:EHK962 DXO2:DXO962 DNS2:DNS962 DDW2:DDW962 CUA2:CUA962 CKE2:CKE962 CAI2:CAI962 BQM2:BQM962 BGQ2:BGQ962 AWU2:AWU962 AMY2:AMY962 ADC2:ADC962 TG2:TG962 JK2:JK962 O2:O962">
      <formula1>"CB,ESP,TR,VIR"</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4"/>
  <sheetViews>
    <sheetView workbookViewId="0">
      <selection activeCell="B11" sqref="B11"/>
    </sheetView>
  </sheetViews>
  <sheetFormatPr baseColWidth="10" defaultRowHeight="15" x14ac:dyDescent="0.25"/>
  <cols>
    <col min="1" max="1" width="6.7109375" bestFit="1" customWidth="1"/>
    <col min="2" max="2" width="13.28515625" customWidth="1"/>
    <col min="3" max="3" width="6.5703125" bestFit="1" customWidth="1"/>
    <col min="5" max="5" width="6.7109375" bestFit="1" customWidth="1"/>
    <col min="7" max="7" width="6.7109375" bestFit="1" customWidth="1"/>
    <col min="13" max="13" width="13.85546875" hidden="1" customWidth="1"/>
  </cols>
  <sheetData>
    <row r="1" spans="1:13" ht="21.75" thickBot="1" x14ac:dyDescent="0.3">
      <c r="A1" t="s">
        <v>158</v>
      </c>
      <c r="B1" s="66">
        <f>CAISSE!AE1</f>
        <v>42080</v>
      </c>
      <c r="D1" s="141" t="s">
        <v>205</v>
      </c>
      <c r="E1" s="142"/>
      <c r="F1" s="142"/>
      <c r="G1" s="142"/>
      <c r="H1" s="143"/>
    </row>
    <row r="8" spans="1:13" ht="15.75" thickBot="1" x14ac:dyDescent="0.3"/>
    <row r="9" spans="1:13" ht="15.75" thickBot="1" x14ac:dyDescent="0.3">
      <c r="A9" s="146" t="s">
        <v>157</v>
      </c>
      <c r="B9" s="147"/>
      <c r="C9" s="146" t="s">
        <v>156</v>
      </c>
      <c r="D9" s="147"/>
      <c r="E9" s="146" t="s">
        <v>187</v>
      </c>
      <c r="F9" s="147"/>
      <c r="G9" s="146" t="s">
        <v>163</v>
      </c>
      <c r="H9" s="147"/>
      <c r="M9" s="11" t="s">
        <v>157</v>
      </c>
    </row>
    <row r="10" spans="1:13" ht="15.75" thickBot="1" x14ac:dyDescent="0.3">
      <c r="A10" s="65" t="s">
        <v>160</v>
      </c>
      <c r="B10" s="63" t="s">
        <v>162</v>
      </c>
      <c r="C10" s="65" t="s">
        <v>160</v>
      </c>
      <c r="D10" s="63" t="s">
        <v>162</v>
      </c>
      <c r="E10" s="65" t="s">
        <v>160</v>
      </c>
      <c r="F10" s="63" t="s">
        <v>162</v>
      </c>
      <c r="G10" s="64" t="s">
        <v>160</v>
      </c>
      <c r="H10" s="63" t="s">
        <v>162</v>
      </c>
      <c r="M10" s="11" t="s">
        <v>188</v>
      </c>
    </row>
    <row r="11" spans="1:13" s="60" customFormat="1" ht="39.75" customHeight="1" thickBot="1" x14ac:dyDescent="0.25">
      <c r="A11" s="62">
        <f>+SUM(CAISSE!W:W)</f>
        <v>11</v>
      </c>
      <c r="B11" s="61">
        <f>SUMIF(CAISSE!V:V,$M$9,CAISSE!U:U)</f>
        <v>195.2</v>
      </c>
      <c r="C11" s="62">
        <f>SUM(CAISSE!X:X)</f>
        <v>4</v>
      </c>
      <c r="D11" s="61">
        <f>SUMIF(CAISSE!V:V,$M$10,CAISSE!U:U)</f>
        <v>81.149999999999991</v>
      </c>
      <c r="E11" s="62">
        <f>SUM(CAISSE!Y:Y)</f>
        <v>3</v>
      </c>
      <c r="F11" s="61">
        <f>SUMIF(CAISSE!V:V,$M$11,CAISSE!U:U)</f>
        <v>47.7</v>
      </c>
      <c r="G11" s="62">
        <f>+SUM(CAISSE!Z:Z)</f>
        <v>1</v>
      </c>
      <c r="H11" s="61">
        <f>SUMIF(CAISSE!V:V,$M$12,CAISSE!U:U)</f>
        <v>38.19</v>
      </c>
      <c r="M11" s="11" t="s">
        <v>187</v>
      </c>
    </row>
    <row r="12" spans="1:13" x14ac:dyDescent="0.25">
      <c r="M12" s="11" t="s">
        <v>186</v>
      </c>
    </row>
    <row r="13" spans="1:13" ht="15.75" thickBot="1" x14ac:dyDescent="0.3">
      <c r="M13" s="11"/>
    </row>
    <row r="14" spans="1:13" ht="54" customHeight="1" thickBot="1" x14ac:dyDescent="0.3">
      <c r="C14" s="50" t="s">
        <v>165</v>
      </c>
      <c r="D14" s="144">
        <f>+SUM(B11+D11+F11+H11)</f>
        <v>362.23999999999995</v>
      </c>
      <c r="E14" s="145"/>
      <c r="F14" s="59"/>
      <c r="G14" s="59"/>
      <c r="H14" s="59"/>
      <c r="I14" s="58"/>
      <c r="M14" s="11"/>
    </row>
  </sheetData>
  <mergeCells count="6">
    <mergeCell ref="D1:H1"/>
    <mergeCell ref="D14:E14"/>
    <mergeCell ref="A9:B9"/>
    <mergeCell ref="C9:D9"/>
    <mergeCell ref="E9:F9"/>
    <mergeCell ref="G9:H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305"/>
  <sheetViews>
    <sheetView workbookViewId="0">
      <pane ySplit="4" topLeftCell="A5" activePane="bottomLeft" state="frozen"/>
      <selection activeCell="H18" sqref="H18"/>
      <selection pane="bottomLeft" activeCell="A85" sqref="A85"/>
    </sheetView>
  </sheetViews>
  <sheetFormatPr baseColWidth="10" defaultRowHeight="15" x14ac:dyDescent="0.25"/>
  <cols>
    <col min="1" max="1" width="11.42578125" style="14" customWidth="1"/>
    <col min="2" max="2" width="4.7109375" bestFit="1" customWidth="1"/>
    <col min="3" max="3" width="7" style="68" bestFit="1" customWidth="1"/>
    <col min="4" max="4" width="4.7109375" bestFit="1" customWidth="1"/>
    <col min="5" max="5" width="7" style="68" bestFit="1" customWidth="1"/>
    <col min="6" max="6" width="4.7109375" bestFit="1" customWidth="1"/>
    <col min="7" max="7" width="7" style="68" bestFit="1" customWidth="1"/>
    <col min="8" max="8" width="4.7109375" bestFit="1" customWidth="1"/>
    <col min="9" max="9" width="7" style="68" bestFit="1" customWidth="1"/>
    <col min="10" max="10" width="8" style="68" bestFit="1" customWidth="1"/>
  </cols>
  <sheetData>
    <row r="1" spans="1:10" ht="19.5" customHeight="1" thickBot="1" x14ac:dyDescent="0.3">
      <c r="A1" s="141" t="s">
        <v>206</v>
      </c>
      <c r="B1" s="142"/>
      <c r="C1" s="142"/>
      <c r="D1" s="142"/>
      <c r="E1" s="142"/>
      <c r="F1" s="142"/>
      <c r="G1" s="142"/>
      <c r="H1" s="142"/>
      <c r="I1" s="143"/>
    </row>
    <row r="2" spans="1:10" ht="15.75" thickBot="1" x14ac:dyDescent="0.3"/>
    <row r="3" spans="1:10" ht="15.75" thickBot="1" x14ac:dyDescent="0.3">
      <c r="A3" s="148"/>
      <c r="B3" s="150" t="s">
        <v>161</v>
      </c>
      <c r="C3" s="151"/>
      <c r="D3" s="150" t="s">
        <v>156</v>
      </c>
      <c r="E3" s="151"/>
      <c r="F3" s="150" t="s">
        <v>159</v>
      </c>
      <c r="G3" s="151"/>
      <c r="H3" s="152" t="s">
        <v>163</v>
      </c>
      <c r="I3" s="153"/>
      <c r="J3" s="124" t="s">
        <v>138</v>
      </c>
    </row>
    <row r="4" spans="1:10" ht="15.75" thickBot="1" x14ac:dyDescent="0.3">
      <c r="A4" s="149"/>
      <c r="B4" s="67" t="s">
        <v>160</v>
      </c>
      <c r="C4" s="69" t="s">
        <v>162</v>
      </c>
      <c r="D4" s="67" t="s">
        <v>160</v>
      </c>
      <c r="E4" s="69" t="s">
        <v>162</v>
      </c>
      <c r="F4" s="67" t="s">
        <v>160</v>
      </c>
      <c r="G4" s="69" t="s">
        <v>162</v>
      </c>
      <c r="H4" s="67" t="s">
        <v>160</v>
      </c>
      <c r="I4" s="69" t="s">
        <v>162</v>
      </c>
      <c r="J4" s="125" t="s">
        <v>207</v>
      </c>
    </row>
    <row r="5" spans="1:10" x14ac:dyDescent="0.25">
      <c r="A5" s="49">
        <v>42079</v>
      </c>
      <c r="B5" s="46" t="str">
        <f>IF(A5='JOURNAL DE CAISSE'!$B$1,'JOURNAL DE CAISSE'!$A$11,"")</f>
        <v/>
      </c>
      <c r="C5" s="70" t="str">
        <f>IF(A5='JOURNAL DE CAISSE'!$B$1,'JOURNAL DE CAISSE'!$B$11,"")</f>
        <v/>
      </c>
      <c r="D5" s="46" t="str">
        <f>IF(A5='JOURNAL DE CAISSE'!$B$1,'JOURNAL DE CAISSE'!$C$11,"")</f>
        <v/>
      </c>
      <c r="E5" s="74" t="str">
        <f>IF(A5='JOURNAL DE CAISSE'!$B$1,'JOURNAL DE CAISSE'!$D$11,"")</f>
        <v/>
      </c>
      <c r="F5" s="46" t="str">
        <f>IF(A5='JOURNAL DE CAISSE'!$B$1,'JOURNAL DE CAISSE'!$E$11,"")</f>
        <v/>
      </c>
      <c r="G5" s="74" t="str">
        <f>IF(A5='JOURNAL DE CAISSE'!$B$1,'JOURNAL DE CAISSE'!$F$11,"")</f>
        <v/>
      </c>
      <c r="H5" s="46" t="str">
        <f>IF(A5='JOURNAL DE CAISSE'!$B$1,'JOURNAL DE CAISSE'!$G$11,"")</f>
        <v/>
      </c>
      <c r="I5" s="74" t="str">
        <f>IF(A5='JOURNAL DE CAISSE'!$B$1,'JOURNAL DE CAISSE'!$H$11,"")</f>
        <v/>
      </c>
    </row>
    <row r="6" spans="1:10" x14ac:dyDescent="0.25">
      <c r="A6" s="45">
        <v>42080</v>
      </c>
      <c r="B6" s="43">
        <f>IF(A6='JOURNAL DE CAISSE'!$B$1,'JOURNAL DE CAISSE'!$A$11,"")</f>
        <v>11</v>
      </c>
      <c r="C6" s="71">
        <f>IF(A6='JOURNAL DE CAISSE'!$B$1,'JOURNAL DE CAISSE'!$B$11,"")</f>
        <v>195.2</v>
      </c>
      <c r="D6" s="43">
        <f>IF(A6='JOURNAL DE CAISSE'!$B$1,'JOURNAL DE CAISSE'!$C$11,"")</f>
        <v>4</v>
      </c>
      <c r="E6" s="75">
        <f>IF(A6='JOURNAL DE CAISSE'!$B$1,'JOURNAL DE CAISSE'!$D$11,"")</f>
        <v>81.149999999999991</v>
      </c>
      <c r="F6" s="43">
        <f>IF(A6='JOURNAL DE CAISSE'!$B$1,'JOURNAL DE CAISSE'!$E$11,"")</f>
        <v>3</v>
      </c>
      <c r="G6" s="75">
        <f>IF(A6='JOURNAL DE CAISSE'!$B$1,'JOURNAL DE CAISSE'!$F$11,"")</f>
        <v>47.7</v>
      </c>
      <c r="H6" s="43">
        <f>IF(A6='JOURNAL DE CAISSE'!$B$1,'JOURNAL DE CAISSE'!$G$11,"")</f>
        <v>1</v>
      </c>
      <c r="I6" s="75">
        <f>IF(A6='JOURNAL DE CAISSE'!$B$1,'JOURNAL DE CAISSE'!$H$11,"")</f>
        <v>38.19</v>
      </c>
    </row>
    <row r="7" spans="1:10" x14ac:dyDescent="0.25">
      <c r="A7" s="45">
        <v>42081</v>
      </c>
      <c r="B7" s="43" t="str">
        <f>IF(A7='JOURNAL DE CAISSE'!$B$1,'JOURNAL DE CAISSE'!$A$11,"")</f>
        <v/>
      </c>
      <c r="C7" s="71" t="str">
        <f>IF(A7='JOURNAL DE CAISSE'!$B$1,'JOURNAL DE CAISSE'!$B$11,"")</f>
        <v/>
      </c>
      <c r="D7" s="43" t="str">
        <f>IF(A7='JOURNAL DE CAISSE'!$B$1,'JOURNAL DE CAISSE'!$C$11,"")</f>
        <v/>
      </c>
      <c r="E7" s="75" t="str">
        <f>IF(A7='JOURNAL DE CAISSE'!$B$1,'JOURNAL DE CAISSE'!$D$11,"")</f>
        <v/>
      </c>
      <c r="F7" s="43" t="str">
        <f>IF(A7='JOURNAL DE CAISSE'!$B$1,'JOURNAL DE CAISSE'!$E$11,"")</f>
        <v/>
      </c>
      <c r="G7" s="75" t="str">
        <f>IF(A7='JOURNAL DE CAISSE'!$B$1,'JOURNAL DE CAISSE'!$F$11,"")</f>
        <v/>
      </c>
      <c r="H7" s="43" t="str">
        <f>IF(A7='JOURNAL DE CAISSE'!$B$1,'JOURNAL DE CAISSE'!$G$11,"")</f>
        <v/>
      </c>
      <c r="I7" s="75" t="str">
        <f>IF(A7='JOURNAL DE CAISSE'!$B$1,'JOURNAL DE CAISSE'!$H$11,"")</f>
        <v/>
      </c>
    </row>
    <row r="8" spans="1:10" x14ac:dyDescent="0.25">
      <c r="A8" s="45">
        <v>42082</v>
      </c>
      <c r="B8" s="43" t="str">
        <f>IF(A8='JOURNAL DE CAISSE'!$B$1,'JOURNAL DE CAISSE'!$A$11,"")</f>
        <v/>
      </c>
      <c r="C8" s="71" t="str">
        <f>IF(A8='JOURNAL DE CAISSE'!$B$1,'JOURNAL DE CAISSE'!$B$11,"")</f>
        <v/>
      </c>
      <c r="D8" s="43" t="str">
        <f>IF(A8='JOURNAL DE CAISSE'!$B$1,'JOURNAL DE CAISSE'!$C$11,"")</f>
        <v/>
      </c>
      <c r="E8" s="75" t="str">
        <f>IF(A8='JOURNAL DE CAISSE'!$B$1,'JOURNAL DE CAISSE'!$D$11,"")</f>
        <v/>
      </c>
      <c r="F8" s="43" t="str">
        <f>IF(A8='JOURNAL DE CAISSE'!$B$1,'JOURNAL DE CAISSE'!$E$11,"")</f>
        <v/>
      </c>
      <c r="G8" s="75" t="str">
        <f>IF(A8='JOURNAL DE CAISSE'!$B$1,'JOURNAL DE CAISSE'!$F$11,"")</f>
        <v/>
      </c>
      <c r="H8" s="43" t="str">
        <f>IF(A8='JOURNAL DE CAISSE'!$B$1,'JOURNAL DE CAISSE'!$G$11,"")</f>
        <v/>
      </c>
      <c r="I8" s="75" t="str">
        <f>IF(A8='JOURNAL DE CAISSE'!$B$1,'JOURNAL DE CAISSE'!$H$11,"")</f>
        <v/>
      </c>
    </row>
    <row r="9" spans="1:10" x14ac:dyDescent="0.25">
      <c r="A9" s="45">
        <v>42083</v>
      </c>
      <c r="B9" s="43" t="str">
        <f>IF(A9='JOURNAL DE CAISSE'!$B$1,'JOURNAL DE CAISSE'!$A$11,"")</f>
        <v/>
      </c>
      <c r="C9" s="71" t="str">
        <f>IF(A9='JOURNAL DE CAISSE'!$B$1,'JOURNAL DE CAISSE'!$B$11,"")</f>
        <v/>
      </c>
      <c r="D9" s="43" t="str">
        <f>IF(A9='JOURNAL DE CAISSE'!$B$1,'JOURNAL DE CAISSE'!$C$11,"")</f>
        <v/>
      </c>
      <c r="E9" s="75" t="str">
        <f>IF(A9='JOURNAL DE CAISSE'!$B$1,'JOURNAL DE CAISSE'!$D$11,"")</f>
        <v/>
      </c>
      <c r="F9" s="43" t="str">
        <f>IF(A9='JOURNAL DE CAISSE'!$B$1,'JOURNAL DE CAISSE'!$E$11,"")</f>
        <v/>
      </c>
      <c r="G9" s="75" t="str">
        <f>IF(A9='JOURNAL DE CAISSE'!$B$1,'JOURNAL DE CAISSE'!$F$11,"")</f>
        <v/>
      </c>
      <c r="H9" s="43" t="str">
        <f>IF(A9='JOURNAL DE CAISSE'!$B$1,'JOURNAL DE CAISSE'!$G$11,"")</f>
        <v/>
      </c>
      <c r="I9" s="75" t="str">
        <f>IF(A9='JOURNAL DE CAISSE'!$B$1,'JOURNAL DE CAISSE'!$H$11,"")</f>
        <v/>
      </c>
    </row>
    <row r="10" spans="1:10" x14ac:dyDescent="0.25">
      <c r="A10" s="45">
        <v>42084</v>
      </c>
      <c r="B10" s="43" t="str">
        <f>IF(A10='JOURNAL DE CAISSE'!$B$1,'JOURNAL DE CAISSE'!$A$11,"")</f>
        <v/>
      </c>
      <c r="C10" s="71" t="str">
        <f>IF(A10='JOURNAL DE CAISSE'!$B$1,'JOURNAL DE CAISSE'!$B$11,"")</f>
        <v/>
      </c>
      <c r="D10" s="43" t="str">
        <f>IF(A10='JOURNAL DE CAISSE'!$B$1,'JOURNAL DE CAISSE'!$C$11,"")</f>
        <v/>
      </c>
      <c r="E10" s="75" t="str">
        <f>IF(A10='JOURNAL DE CAISSE'!$B$1,'JOURNAL DE CAISSE'!$D$11,"")</f>
        <v/>
      </c>
      <c r="F10" s="43" t="str">
        <f>IF(A10='JOURNAL DE CAISSE'!$B$1,'JOURNAL DE CAISSE'!$E$11,"")</f>
        <v/>
      </c>
      <c r="G10" s="75" t="str">
        <f>IF(A10='JOURNAL DE CAISSE'!$B$1,'JOURNAL DE CAISSE'!$F$11,"")</f>
        <v/>
      </c>
      <c r="H10" s="43" t="str">
        <f>IF(A10='JOURNAL DE CAISSE'!$B$1,'JOURNAL DE CAISSE'!$G$11,"")</f>
        <v/>
      </c>
      <c r="I10" s="75" t="str">
        <f>IF(A10='JOURNAL DE CAISSE'!$B$1,'JOURNAL DE CAISSE'!$H$11,"")</f>
        <v/>
      </c>
    </row>
    <row r="11" spans="1:10" x14ac:dyDescent="0.25">
      <c r="A11" s="45">
        <v>42085</v>
      </c>
      <c r="B11" s="43" t="str">
        <f>IF(A11='JOURNAL DE CAISSE'!$B$1,'JOURNAL DE CAISSE'!$A$11,"")</f>
        <v/>
      </c>
      <c r="C11" s="71" t="str">
        <f>IF(A11='JOURNAL DE CAISSE'!$B$1,'JOURNAL DE CAISSE'!$B$11,"")</f>
        <v/>
      </c>
      <c r="D11" s="43" t="str">
        <f>IF(A11='JOURNAL DE CAISSE'!$B$1,'JOURNAL DE CAISSE'!$C$11,"")</f>
        <v/>
      </c>
      <c r="E11" s="75" t="str">
        <f>IF(A11='JOURNAL DE CAISSE'!$B$1,'JOURNAL DE CAISSE'!$D$11,"")</f>
        <v/>
      </c>
      <c r="F11" s="43" t="str">
        <f>IF(A11='JOURNAL DE CAISSE'!$B$1,'JOURNAL DE CAISSE'!$E$11,"")</f>
        <v/>
      </c>
      <c r="G11" s="75" t="str">
        <f>IF(A11='JOURNAL DE CAISSE'!$B$1,'JOURNAL DE CAISSE'!$F$11,"")</f>
        <v/>
      </c>
      <c r="H11" s="43" t="str">
        <f>IF(A11='JOURNAL DE CAISSE'!$B$1,'JOURNAL DE CAISSE'!$G$11,"")</f>
        <v/>
      </c>
      <c r="I11" s="75" t="str">
        <f>IF(A11='JOURNAL DE CAISSE'!$B$1,'JOURNAL DE CAISSE'!$H$11,"")</f>
        <v/>
      </c>
    </row>
    <row r="12" spans="1:10" x14ac:dyDescent="0.25">
      <c r="A12" s="45">
        <v>42086</v>
      </c>
      <c r="B12" s="43" t="str">
        <f>IF(A12='JOURNAL DE CAISSE'!$B$1,'JOURNAL DE CAISSE'!$A$11,"")</f>
        <v/>
      </c>
      <c r="C12" s="71" t="str">
        <f>IF(A12='JOURNAL DE CAISSE'!$B$1,'JOURNAL DE CAISSE'!$B$11,"")</f>
        <v/>
      </c>
      <c r="D12" s="43" t="str">
        <f>IF(A12='JOURNAL DE CAISSE'!$B$1,'JOURNAL DE CAISSE'!$C$11,"")</f>
        <v/>
      </c>
      <c r="E12" s="75" t="str">
        <f>IF(A12='JOURNAL DE CAISSE'!$B$1,'JOURNAL DE CAISSE'!$D$11,"")</f>
        <v/>
      </c>
      <c r="F12" s="43" t="str">
        <f>IF(A12='JOURNAL DE CAISSE'!$B$1,'JOURNAL DE CAISSE'!$E$11,"")</f>
        <v/>
      </c>
      <c r="G12" s="75" t="str">
        <f>IF(A12='JOURNAL DE CAISSE'!$B$1,'JOURNAL DE CAISSE'!$F$11,"")</f>
        <v/>
      </c>
      <c r="H12" s="43" t="str">
        <f>IF(A12='JOURNAL DE CAISSE'!$B$1,'JOURNAL DE CAISSE'!$G$11,"")</f>
        <v/>
      </c>
      <c r="I12" s="75" t="str">
        <f>IF(A12='JOURNAL DE CAISSE'!$B$1,'JOURNAL DE CAISSE'!$H$11,"")</f>
        <v/>
      </c>
    </row>
    <row r="13" spans="1:10" x14ac:dyDescent="0.25">
      <c r="A13" s="45">
        <v>42087</v>
      </c>
      <c r="B13" s="43" t="str">
        <f>IF(A13='JOURNAL DE CAISSE'!$B$1,'JOURNAL DE CAISSE'!$A$11,"")</f>
        <v/>
      </c>
      <c r="C13" s="71" t="str">
        <f>IF(A13='JOURNAL DE CAISSE'!$B$1,'JOURNAL DE CAISSE'!$B$11,"")</f>
        <v/>
      </c>
      <c r="D13" s="43" t="str">
        <f>IF(A13='JOURNAL DE CAISSE'!$B$1,'JOURNAL DE CAISSE'!$C$11,"")</f>
        <v/>
      </c>
      <c r="E13" s="75" t="str">
        <f>IF(A13='JOURNAL DE CAISSE'!$B$1,'JOURNAL DE CAISSE'!$D$11,"")</f>
        <v/>
      </c>
      <c r="F13" s="43" t="str">
        <f>IF(A13='JOURNAL DE CAISSE'!$B$1,'JOURNAL DE CAISSE'!$E$11,"")</f>
        <v/>
      </c>
      <c r="G13" s="75" t="str">
        <f>IF(A13='JOURNAL DE CAISSE'!$B$1,'JOURNAL DE CAISSE'!$F$11,"")</f>
        <v/>
      </c>
      <c r="H13" s="43" t="str">
        <f>IF(A13='JOURNAL DE CAISSE'!$B$1,'JOURNAL DE CAISSE'!$G$11,"")</f>
        <v/>
      </c>
      <c r="I13" s="75" t="str">
        <f>IF(A13='JOURNAL DE CAISSE'!$B$1,'JOURNAL DE CAISSE'!$H$11,"")</f>
        <v/>
      </c>
    </row>
    <row r="14" spans="1:10" x14ac:dyDescent="0.25">
      <c r="A14" s="45">
        <v>42088</v>
      </c>
      <c r="B14" s="43" t="str">
        <f>IF(A14='JOURNAL DE CAISSE'!$B$1,'JOURNAL DE CAISSE'!$A$11,"")</f>
        <v/>
      </c>
      <c r="C14" s="71" t="str">
        <f>IF(A14='JOURNAL DE CAISSE'!$B$1,'JOURNAL DE CAISSE'!$B$11,"")</f>
        <v/>
      </c>
      <c r="D14" s="43" t="str">
        <f>IF(A14='JOURNAL DE CAISSE'!$B$1,'JOURNAL DE CAISSE'!$C$11,"")</f>
        <v/>
      </c>
      <c r="E14" s="75" t="str">
        <f>IF(A14='JOURNAL DE CAISSE'!$B$1,'JOURNAL DE CAISSE'!$D$11,"")</f>
        <v/>
      </c>
      <c r="F14" s="43" t="str">
        <f>IF(A14='JOURNAL DE CAISSE'!$B$1,'JOURNAL DE CAISSE'!$E$11,"")</f>
        <v/>
      </c>
      <c r="G14" s="75" t="str">
        <f>IF(A14='JOURNAL DE CAISSE'!$B$1,'JOURNAL DE CAISSE'!$F$11,"")</f>
        <v/>
      </c>
      <c r="H14" s="43" t="str">
        <f>IF(A14='JOURNAL DE CAISSE'!$B$1,'JOURNAL DE CAISSE'!$G$11,"")</f>
        <v/>
      </c>
      <c r="I14" s="75" t="str">
        <f>IF(A14='JOURNAL DE CAISSE'!$B$1,'JOURNAL DE CAISSE'!$H$11,"")</f>
        <v/>
      </c>
    </row>
    <row r="15" spans="1:10" x14ac:dyDescent="0.25">
      <c r="A15" s="45">
        <v>42089</v>
      </c>
      <c r="B15" s="43" t="str">
        <f>IF(A15='JOURNAL DE CAISSE'!$B$1,'JOURNAL DE CAISSE'!$A$11,"")</f>
        <v/>
      </c>
      <c r="C15" s="71" t="str">
        <f>IF(A15='JOURNAL DE CAISSE'!$B$1,'JOURNAL DE CAISSE'!$B$11,"")</f>
        <v/>
      </c>
      <c r="D15" s="43" t="str">
        <f>IF(A15='JOURNAL DE CAISSE'!$B$1,'JOURNAL DE CAISSE'!$C$11,"")</f>
        <v/>
      </c>
      <c r="E15" s="75" t="str">
        <f>IF(A15='JOURNAL DE CAISSE'!$B$1,'JOURNAL DE CAISSE'!$D$11,"")</f>
        <v/>
      </c>
      <c r="F15" s="43" t="str">
        <f>IF(A15='JOURNAL DE CAISSE'!$B$1,'JOURNAL DE CAISSE'!$E$11,"")</f>
        <v/>
      </c>
      <c r="G15" s="75" t="str">
        <f>IF(A15='JOURNAL DE CAISSE'!$B$1,'JOURNAL DE CAISSE'!$F$11,"")</f>
        <v/>
      </c>
      <c r="H15" s="43" t="str">
        <f>IF(A15='JOURNAL DE CAISSE'!$B$1,'JOURNAL DE CAISSE'!$G$11,"")</f>
        <v/>
      </c>
      <c r="I15" s="75" t="str">
        <f>IF(A15='JOURNAL DE CAISSE'!$B$1,'JOURNAL DE CAISSE'!$H$11,"")</f>
        <v/>
      </c>
    </row>
    <row r="16" spans="1:10" x14ac:dyDescent="0.25">
      <c r="A16" s="45">
        <v>42090</v>
      </c>
      <c r="B16" s="43" t="str">
        <f>IF(A16='JOURNAL DE CAISSE'!$B$1,'JOURNAL DE CAISSE'!$A$11,"")</f>
        <v/>
      </c>
      <c r="C16" s="71" t="str">
        <f>IF(A16='JOURNAL DE CAISSE'!$B$1,'JOURNAL DE CAISSE'!$B$11,"")</f>
        <v/>
      </c>
      <c r="D16" s="43" t="str">
        <f>IF(A16='JOURNAL DE CAISSE'!$B$1,'JOURNAL DE CAISSE'!$C$11,"")</f>
        <v/>
      </c>
      <c r="E16" s="75" t="str">
        <f>IF(A16='JOURNAL DE CAISSE'!$B$1,'JOURNAL DE CAISSE'!$D$11,"")</f>
        <v/>
      </c>
      <c r="F16" s="43" t="str">
        <f>IF(A16='JOURNAL DE CAISSE'!$B$1,'JOURNAL DE CAISSE'!$E$11,"")</f>
        <v/>
      </c>
      <c r="G16" s="75" t="str">
        <f>IF(A16='JOURNAL DE CAISSE'!$B$1,'JOURNAL DE CAISSE'!$F$11,"")</f>
        <v/>
      </c>
      <c r="H16" s="43" t="str">
        <f>IF(A16='JOURNAL DE CAISSE'!$B$1,'JOURNAL DE CAISSE'!$G$11,"")</f>
        <v/>
      </c>
      <c r="I16" s="75" t="str">
        <f>IF(A16='JOURNAL DE CAISSE'!$B$1,'JOURNAL DE CAISSE'!$H$11,"")</f>
        <v/>
      </c>
    </row>
    <row r="17" spans="1:10" x14ac:dyDescent="0.25">
      <c r="A17" s="45">
        <v>42091</v>
      </c>
      <c r="B17" s="43" t="str">
        <f>IF(A17='JOURNAL DE CAISSE'!$B$1,'JOURNAL DE CAISSE'!$A$11,"")</f>
        <v/>
      </c>
      <c r="C17" s="71" t="str">
        <f>IF(A17='JOURNAL DE CAISSE'!$B$1,'JOURNAL DE CAISSE'!$B$11,"")</f>
        <v/>
      </c>
      <c r="D17" s="43" t="str">
        <f>IF(A17='JOURNAL DE CAISSE'!$B$1,'JOURNAL DE CAISSE'!$C$11,"")</f>
        <v/>
      </c>
      <c r="E17" s="75" t="str">
        <f>IF(A17='JOURNAL DE CAISSE'!$B$1,'JOURNAL DE CAISSE'!$D$11,"")</f>
        <v/>
      </c>
      <c r="F17" s="43" t="str">
        <f>IF(A17='JOURNAL DE CAISSE'!$B$1,'JOURNAL DE CAISSE'!$E$11,"")</f>
        <v/>
      </c>
      <c r="G17" s="75" t="str">
        <f>IF(A17='JOURNAL DE CAISSE'!$B$1,'JOURNAL DE CAISSE'!$F$11,"")</f>
        <v/>
      </c>
      <c r="H17" s="43" t="str">
        <f>IF(A17='JOURNAL DE CAISSE'!$B$1,'JOURNAL DE CAISSE'!$G$11,"")</f>
        <v/>
      </c>
      <c r="I17" s="75" t="str">
        <f>IF(A17='JOURNAL DE CAISSE'!$B$1,'JOURNAL DE CAISSE'!$H$11,"")</f>
        <v/>
      </c>
    </row>
    <row r="18" spans="1:10" x14ac:dyDescent="0.25">
      <c r="A18" s="45">
        <v>42092</v>
      </c>
      <c r="B18" s="43" t="str">
        <f>IF(A18='JOURNAL DE CAISSE'!$B$1,'JOURNAL DE CAISSE'!$A$11,"")</f>
        <v/>
      </c>
      <c r="C18" s="71" t="str">
        <f>IF(A18='JOURNAL DE CAISSE'!$B$1,'JOURNAL DE CAISSE'!$B$11,"")</f>
        <v/>
      </c>
      <c r="D18" s="43" t="str">
        <f>IF(A18='JOURNAL DE CAISSE'!$B$1,'JOURNAL DE CAISSE'!$C$11,"")</f>
        <v/>
      </c>
      <c r="E18" s="75" t="str">
        <f>IF(A18='JOURNAL DE CAISSE'!$B$1,'JOURNAL DE CAISSE'!$D$11,"")</f>
        <v/>
      </c>
      <c r="F18" s="43" t="str">
        <f>IF(A18='JOURNAL DE CAISSE'!$B$1,'JOURNAL DE CAISSE'!$E$11,"")</f>
        <v/>
      </c>
      <c r="G18" s="75" t="str">
        <f>IF(A18='JOURNAL DE CAISSE'!$B$1,'JOURNAL DE CAISSE'!$F$11,"")</f>
        <v/>
      </c>
      <c r="H18" s="43" t="str">
        <f>IF(A18='JOURNAL DE CAISSE'!$B$1,'JOURNAL DE CAISSE'!$G$11,"")</f>
        <v/>
      </c>
      <c r="I18" s="75" t="str">
        <f>IF(A18='JOURNAL DE CAISSE'!$B$1,'JOURNAL DE CAISSE'!$H$11,"")</f>
        <v/>
      </c>
    </row>
    <row r="19" spans="1:10" x14ac:dyDescent="0.25">
      <c r="A19" s="45">
        <v>42093</v>
      </c>
      <c r="B19" s="43" t="str">
        <f>IF(A19='JOURNAL DE CAISSE'!$B$1,'JOURNAL DE CAISSE'!$A$11,"")</f>
        <v/>
      </c>
      <c r="C19" s="71" t="str">
        <f>IF(A19='JOURNAL DE CAISSE'!$B$1,'JOURNAL DE CAISSE'!$B$11,"")</f>
        <v/>
      </c>
      <c r="D19" s="43" t="str">
        <f>IF(A19='JOURNAL DE CAISSE'!$B$1,'JOURNAL DE CAISSE'!$C$11,"")</f>
        <v/>
      </c>
      <c r="E19" s="75" t="str">
        <f>IF(A19='JOURNAL DE CAISSE'!$B$1,'JOURNAL DE CAISSE'!$D$11,"")</f>
        <v/>
      </c>
      <c r="F19" s="43" t="str">
        <f>IF(A19='JOURNAL DE CAISSE'!$B$1,'JOURNAL DE CAISSE'!$E$11,"")</f>
        <v/>
      </c>
      <c r="G19" s="75" t="str">
        <f>IF(A19='JOURNAL DE CAISSE'!$B$1,'JOURNAL DE CAISSE'!$F$11,"")</f>
        <v/>
      </c>
      <c r="H19" s="43" t="str">
        <f>IF(A19='JOURNAL DE CAISSE'!$B$1,'JOURNAL DE CAISSE'!$G$11,"")</f>
        <v/>
      </c>
      <c r="I19" s="75" t="str">
        <f>IF(A19='JOURNAL DE CAISSE'!$B$1,'JOURNAL DE CAISSE'!$H$11,"")</f>
        <v/>
      </c>
    </row>
    <row r="20" spans="1:10" ht="15.75" thickBot="1" x14ac:dyDescent="0.3">
      <c r="A20" s="45">
        <v>42094</v>
      </c>
      <c r="B20" s="43" t="str">
        <f>IF(A20='JOURNAL DE CAISSE'!$B$1,'JOURNAL DE CAISSE'!$A$11,"")</f>
        <v/>
      </c>
      <c r="C20" s="71" t="str">
        <f>IF(A20='JOURNAL DE CAISSE'!$B$1,'JOURNAL DE CAISSE'!$B$11,"")</f>
        <v/>
      </c>
      <c r="D20" s="43" t="str">
        <f>IF(A20='JOURNAL DE CAISSE'!$B$1,'JOURNAL DE CAISSE'!$C$11,"")</f>
        <v/>
      </c>
      <c r="E20" s="75" t="str">
        <f>IF(A20='JOURNAL DE CAISSE'!$B$1,'JOURNAL DE CAISSE'!$D$11,"")</f>
        <v/>
      </c>
      <c r="F20" s="43" t="str">
        <f>IF(A20='JOURNAL DE CAISSE'!$B$1,'JOURNAL DE CAISSE'!$E$11,"")</f>
        <v/>
      </c>
      <c r="G20" s="75" t="str">
        <f>IF(A20='JOURNAL DE CAISSE'!$B$1,'JOURNAL DE CAISSE'!$F$11,"")</f>
        <v/>
      </c>
      <c r="H20" s="43" t="str">
        <f>IF(A20='JOURNAL DE CAISSE'!$B$1,'JOURNAL DE CAISSE'!$G$11,"")</f>
        <v/>
      </c>
      <c r="I20" s="75" t="str">
        <f>IF(A20='JOURNAL DE CAISSE'!$B$1,'JOURNAL DE CAISSE'!$H$11,"")</f>
        <v/>
      </c>
    </row>
    <row r="21" spans="1:10" ht="15.75" thickBot="1" x14ac:dyDescent="0.3">
      <c r="A21" s="129" t="s">
        <v>164</v>
      </c>
      <c r="B21" s="130">
        <f>SUM(B5:B20)</f>
        <v>11</v>
      </c>
      <c r="C21" s="131">
        <f t="shared" ref="C21:I21" si="0">SUM(C5:C20)</f>
        <v>195.2</v>
      </c>
      <c r="D21" s="130">
        <f t="shared" si="0"/>
        <v>4</v>
      </c>
      <c r="E21" s="131">
        <f t="shared" si="0"/>
        <v>81.149999999999991</v>
      </c>
      <c r="F21" s="130">
        <f t="shared" si="0"/>
        <v>3</v>
      </c>
      <c r="G21" s="131">
        <f t="shared" si="0"/>
        <v>47.7</v>
      </c>
      <c r="H21" s="130">
        <f t="shared" si="0"/>
        <v>1</v>
      </c>
      <c r="I21" s="131">
        <f t="shared" si="0"/>
        <v>38.19</v>
      </c>
      <c r="J21" s="132">
        <f>SUM(C21+E21+G21+I21)</f>
        <v>362.23999999999995</v>
      </c>
    </row>
    <row r="22" spans="1:10" x14ac:dyDescent="0.25">
      <c r="A22" s="45">
        <v>42095</v>
      </c>
      <c r="B22" s="43" t="str">
        <f>IF(A22='JOURNAL DE CAISSE'!$B$1,'JOURNAL DE CAISSE'!$A$11,"")</f>
        <v/>
      </c>
      <c r="C22" s="71" t="str">
        <f>IF(A22='JOURNAL DE CAISSE'!$B$1,'JOURNAL DE CAISSE'!$B$11,"")</f>
        <v/>
      </c>
      <c r="D22" s="43" t="str">
        <f>IF(A22='JOURNAL DE CAISSE'!$B$1,'JOURNAL DE CAISSE'!$C$11,"")</f>
        <v/>
      </c>
      <c r="E22" s="75" t="str">
        <f>IF(A22='JOURNAL DE CAISSE'!$B$1,'JOURNAL DE CAISSE'!$D$11,"")</f>
        <v/>
      </c>
      <c r="F22" s="43" t="str">
        <f>IF(A22='JOURNAL DE CAISSE'!$B$1,'JOURNAL DE CAISSE'!$E$11,"")</f>
        <v/>
      </c>
      <c r="G22" s="75" t="str">
        <f>IF(A22='JOURNAL DE CAISSE'!$B$1,'JOURNAL DE CAISSE'!$F$11,"")</f>
        <v/>
      </c>
      <c r="H22" s="43" t="str">
        <f>IF(A22='JOURNAL DE CAISSE'!$B$1,'JOURNAL DE CAISSE'!$G$11,"")</f>
        <v/>
      </c>
      <c r="I22" s="75" t="str">
        <f>IF(A22='JOURNAL DE CAISSE'!$B$1,'JOURNAL DE CAISSE'!$H$11,"")</f>
        <v/>
      </c>
    </row>
    <row r="23" spans="1:10" x14ac:dyDescent="0.25">
      <c r="A23" s="45">
        <v>42096</v>
      </c>
      <c r="B23" s="43" t="str">
        <f>IF(A23='JOURNAL DE CAISSE'!$B$1,'JOURNAL DE CAISSE'!$A$11,"")</f>
        <v/>
      </c>
      <c r="C23" s="71" t="str">
        <f>IF(A23='JOURNAL DE CAISSE'!$B$1,'JOURNAL DE CAISSE'!$B$11,"")</f>
        <v/>
      </c>
      <c r="D23" s="43" t="str">
        <f>IF(A23='JOURNAL DE CAISSE'!$B$1,'JOURNAL DE CAISSE'!$C$11,"")</f>
        <v/>
      </c>
      <c r="E23" s="75" t="str">
        <f>IF(A23='JOURNAL DE CAISSE'!$B$1,'JOURNAL DE CAISSE'!$D$11,"")</f>
        <v/>
      </c>
      <c r="F23" s="43" t="str">
        <f>IF(A23='JOURNAL DE CAISSE'!$B$1,'JOURNAL DE CAISSE'!$E$11,"")</f>
        <v/>
      </c>
      <c r="G23" s="75" t="str">
        <f>IF(A23='JOURNAL DE CAISSE'!$B$1,'JOURNAL DE CAISSE'!$F$11,"")</f>
        <v/>
      </c>
      <c r="H23" s="43" t="str">
        <f>IF(A23='JOURNAL DE CAISSE'!$B$1,'JOURNAL DE CAISSE'!$G$11,"")</f>
        <v/>
      </c>
      <c r="I23" s="75" t="str">
        <f>IF(A23='JOURNAL DE CAISSE'!$B$1,'JOURNAL DE CAISSE'!$H$11,"")</f>
        <v/>
      </c>
    </row>
    <row r="24" spans="1:10" x14ac:dyDescent="0.25">
      <c r="A24" s="45">
        <v>42097</v>
      </c>
      <c r="B24" s="43" t="str">
        <f>IF(A24='JOURNAL DE CAISSE'!$B$1,'JOURNAL DE CAISSE'!$A$11,"")</f>
        <v/>
      </c>
      <c r="C24" s="71" t="str">
        <f>IF(A24='JOURNAL DE CAISSE'!$B$1,'JOURNAL DE CAISSE'!$B$11,"")</f>
        <v/>
      </c>
      <c r="D24" s="43" t="str">
        <f>IF(A24='JOURNAL DE CAISSE'!$B$1,'JOURNAL DE CAISSE'!$C$11,"")</f>
        <v/>
      </c>
      <c r="E24" s="75" t="str">
        <f>IF(A24='JOURNAL DE CAISSE'!$B$1,'JOURNAL DE CAISSE'!$D$11,"")</f>
        <v/>
      </c>
      <c r="F24" s="43" t="str">
        <f>IF(A24='JOURNAL DE CAISSE'!$B$1,'JOURNAL DE CAISSE'!$E$11,"")</f>
        <v/>
      </c>
      <c r="G24" s="75" t="str">
        <f>IF(A24='JOURNAL DE CAISSE'!$B$1,'JOURNAL DE CAISSE'!$F$11,"")</f>
        <v/>
      </c>
      <c r="H24" s="43" t="str">
        <f>IF(A24='JOURNAL DE CAISSE'!$B$1,'JOURNAL DE CAISSE'!$G$11,"")</f>
        <v/>
      </c>
      <c r="I24" s="75" t="str">
        <f>IF(A24='JOURNAL DE CAISSE'!$B$1,'JOURNAL DE CAISSE'!$H$11,"")</f>
        <v/>
      </c>
    </row>
    <row r="25" spans="1:10" x14ac:dyDescent="0.25">
      <c r="A25" s="45">
        <v>42098</v>
      </c>
      <c r="B25" s="43" t="str">
        <f>IF(A25='JOURNAL DE CAISSE'!$B$1,'JOURNAL DE CAISSE'!$A$11,"")</f>
        <v/>
      </c>
      <c r="C25" s="71" t="str">
        <f>IF(A25='JOURNAL DE CAISSE'!$B$1,'JOURNAL DE CAISSE'!$B$11,"")</f>
        <v/>
      </c>
      <c r="D25" s="43" t="str">
        <f>IF(A25='JOURNAL DE CAISSE'!$B$1,'JOURNAL DE CAISSE'!$C$11,"")</f>
        <v/>
      </c>
      <c r="E25" s="75" t="str">
        <f>IF(A25='JOURNAL DE CAISSE'!$B$1,'JOURNAL DE CAISSE'!$D$11,"")</f>
        <v/>
      </c>
      <c r="F25" s="43" t="str">
        <f>IF(A25='JOURNAL DE CAISSE'!$B$1,'JOURNAL DE CAISSE'!$E$11,"")</f>
        <v/>
      </c>
      <c r="G25" s="75" t="str">
        <f>IF(A25='JOURNAL DE CAISSE'!$B$1,'JOURNAL DE CAISSE'!$F$11,"")</f>
        <v/>
      </c>
      <c r="H25" s="43" t="str">
        <f>IF(A25='JOURNAL DE CAISSE'!$B$1,'JOURNAL DE CAISSE'!$G$11,"")</f>
        <v/>
      </c>
      <c r="I25" s="75" t="str">
        <f>IF(A25='JOURNAL DE CAISSE'!$B$1,'JOURNAL DE CAISSE'!$H$11,"")</f>
        <v/>
      </c>
    </row>
    <row r="26" spans="1:10" x14ac:dyDescent="0.25">
      <c r="A26" s="45">
        <v>42099</v>
      </c>
      <c r="B26" s="43" t="str">
        <f>IF(A26='JOURNAL DE CAISSE'!$B$1,'JOURNAL DE CAISSE'!$A$11,"")</f>
        <v/>
      </c>
      <c r="C26" s="71" t="str">
        <f>IF(A26='JOURNAL DE CAISSE'!$B$1,'JOURNAL DE CAISSE'!$B$11,"")</f>
        <v/>
      </c>
      <c r="D26" s="43" t="str">
        <f>IF(A26='JOURNAL DE CAISSE'!$B$1,'JOURNAL DE CAISSE'!$C$11,"")</f>
        <v/>
      </c>
      <c r="E26" s="75" t="str">
        <f>IF(A26='JOURNAL DE CAISSE'!$B$1,'JOURNAL DE CAISSE'!$D$11,"")</f>
        <v/>
      </c>
      <c r="F26" s="43" t="str">
        <f>IF(A26='JOURNAL DE CAISSE'!$B$1,'JOURNAL DE CAISSE'!$E$11,"")</f>
        <v/>
      </c>
      <c r="G26" s="75" t="str">
        <f>IF(A26='JOURNAL DE CAISSE'!$B$1,'JOURNAL DE CAISSE'!$F$11,"")</f>
        <v/>
      </c>
      <c r="H26" s="43" t="str">
        <f>IF(A26='JOURNAL DE CAISSE'!$B$1,'JOURNAL DE CAISSE'!$G$11,"")</f>
        <v/>
      </c>
      <c r="I26" s="75" t="str">
        <f>IF(A26='JOURNAL DE CAISSE'!$B$1,'JOURNAL DE CAISSE'!$H$11,"")</f>
        <v/>
      </c>
    </row>
    <row r="27" spans="1:10" x14ac:dyDescent="0.25">
      <c r="A27" s="45">
        <v>42100</v>
      </c>
      <c r="B27" s="43" t="str">
        <f>IF(A27='JOURNAL DE CAISSE'!$B$1,'JOURNAL DE CAISSE'!$A$11,"")</f>
        <v/>
      </c>
      <c r="C27" s="71" t="str">
        <f>IF(A27='JOURNAL DE CAISSE'!$B$1,'JOURNAL DE CAISSE'!$B$11,"")</f>
        <v/>
      </c>
      <c r="D27" s="43" t="str">
        <f>IF(A27='JOURNAL DE CAISSE'!$B$1,'JOURNAL DE CAISSE'!$C$11,"")</f>
        <v/>
      </c>
      <c r="E27" s="75" t="str">
        <f>IF(A27='JOURNAL DE CAISSE'!$B$1,'JOURNAL DE CAISSE'!$D$11,"")</f>
        <v/>
      </c>
      <c r="F27" s="43" t="str">
        <f>IF(A27='JOURNAL DE CAISSE'!$B$1,'JOURNAL DE CAISSE'!$E$11,"")</f>
        <v/>
      </c>
      <c r="G27" s="75" t="str">
        <f>IF(A27='JOURNAL DE CAISSE'!$B$1,'JOURNAL DE CAISSE'!$F$11,"")</f>
        <v/>
      </c>
      <c r="H27" s="43" t="str">
        <f>IF(A27='JOURNAL DE CAISSE'!$B$1,'JOURNAL DE CAISSE'!$G$11,"")</f>
        <v/>
      </c>
      <c r="I27" s="75" t="str">
        <f>IF(A27='JOURNAL DE CAISSE'!$B$1,'JOURNAL DE CAISSE'!$H$11,"")</f>
        <v/>
      </c>
    </row>
    <row r="28" spans="1:10" x14ac:dyDescent="0.25">
      <c r="A28" s="45">
        <v>42101</v>
      </c>
      <c r="B28" s="43" t="str">
        <f>IF(A28='JOURNAL DE CAISSE'!$B$1,'JOURNAL DE CAISSE'!$A$11,"")</f>
        <v/>
      </c>
      <c r="C28" s="71" t="str">
        <f>IF(A28='JOURNAL DE CAISSE'!$B$1,'JOURNAL DE CAISSE'!$B$11,"")</f>
        <v/>
      </c>
      <c r="D28" s="43" t="str">
        <f>IF(A28='JOURNAL DE CAISSE'!$B$1,'JOURNAL DE CAISSE'!$C$11,"")</f>
        <v/>
      </c>
      <c r="E28" s="75" t="str">
        <f>IF(A28='JOURNAL DE CAISSE'!$B$1,'JOURNAL DE CAISSE'!$D$11,"")</f>
        <v/>
      </c>
      <c r="F28" s="43" t="str">
        <f>IF(A28='JOURNAL DE CAISSE'!$B$1,'JOURNAL DE CAISSE'!$E$11,"")</f>
        <v/>
      </c>
      <c r="G28" s="75" t="str">
        <f>IF(A28='JOURNAL DE CAISSE'!$B$1,'JOURNAL DE CAISSE'!$F$11,"")</f>
        <v/>
      </c>
      <c r="H28" s="43" t="str">
        <f>IF(A28='JOURNAL DE CAISSE'!$B$1,'JOURNAL DE CAISSE'!$G$11,"")</f>
        <v/>
      </c>
      <c r="I28" s="75" t="str">
        <f>IF(A28='JOURNAL DE CAISSE'!$B$1,'JOURNAL DE CAISSE'!$H$11,"")</f>
        <v/>
      </c>
    </row>
    <row r="29" spans="1:10" x14ac:dyDescent="0.25">
      <c r="A29" s="45">
        <v>42102</v>
      </c>
      <c r="B29" s="43" t="str">
        <f>IF(A29='JOURNAL DE CAISSE'!$B$1,'JOURNAL DE CAISSE'!$A$11,"")</f>
        <v/>
      </c>
      <c r="C29" s="71" t="str">
        <f>IF(A29='JOURNAL DE CAISSE'!$B$1,'JOURNAL DE CAISSE'!$B$11,"")</f>
        <v/>
      </c>
      <c r="D29" s="43" t="str">
        <f>IF(A29='JOURNAL DE CAISSE'!$B$1,'JOURNAL DE CAISSE'!$C$11,"")</f>
        <v/>
      </c>
      <c r="E29" s="75" t="str">
        <f>IF(A29='JOURNAL DE CAISSE'!$B$1,'JOURNAL DE CAISSE'!$D$11,"")</f>
        <v/>
      </c>
      <c r="F29" s="43" t="str">
        <f>IF(A29='JOURNAL DE CAISSE'!$B$1,'JOURNAL DE CAISSE'!$E$11,"")</f>
        <v/>
      </c>
      <c r="G29" s="75" t="str">
        <f>IF(A29='JOURNAL DE CAISSE'!$B$1,'JOURNAL DE CAISSE'!$F$11,"")</f>
        <v/>
      </c>
      <c r="H29" s="43" t="str">
        <f>IF(A29='JOURNAL DE CAISSE'!$B$1,'JOURNAL DE CAISSE'!$G$11,"")</f>
        <v/>
      </c>
      <c r="I29" s="75" t="str">
        <f>IF(A29='JOURNAL DE CAISSE'!$B$1,'JOURNAL DE CAISSE'!$H$11,"")</f>
        <v/>
      </c>
    </row>
    <row r="30" spans="1:10" x14ac:dyDescent="0.25">
      <c r="A30" s="45">
        <v>42103</v>
      </c>
      <c r="B30" s="43" t="str">
        <f>IF(A30='JOURNAL DE CAISSE'!$B$1,'JOURNAL DE CAISSE'!$A$11,"")</f>
        <v/>
      </c>
      <c r="C30" s="71" t="str">
        <f>IF(A30='JOURNAL DE CAISSE'!$B$1,'JOURNAL DE CAISSE'!$B$11,"")</f>
        <v/>
      </c>
      <c r="D30" s="43" t="str">
        <f>IF(A30='JOURNAL DE CAISSE'!$B$1,'JOURNAL DE CAISSE'!$C$11,"")</f>
        <v/>
      </c>
      <c r="E30" s="75" t="str">
        <f>IF(A30='JOURNAL DE CAISSE'!$B$1,'JOURNAL DE CAISSE'!$D$11,"")</f>
        <v/>
      </c>
      <c r="F30" s="43" t="str">
        <f>IF(A30='JOURNAL DE CAISSE'!$B$1,'JOURNAL DE CAISSE'!$E$11,"")</f>
        <v/>
      </c>
      <c r="G30" s="75" t="str">
        <f>IF(A30='JOURNAL DE CAISSE'!$B$1,'JOURNAL DE CAISSE'!$F$11,"")</f>
        <v/>
      </c>
      <c r="H30" s="43" t="str">
        <f>IF(A30='JOURNAL DE CAISSE'!$B$1,'JOURNAL DE CAISSE'!$G$11,"")</f>
        <v/>
      </c>
      <c r="I30" s="75" t="str">
        <f>IF(A30='JOURNAL DE CAISSE'!$B$1,'JOURNAL DE CAISSE'!$H$11,"")</f>
        <v/>
      </c>
    </row>
    <row r="31" spans="1:10" x14ac:dyDescent="0.25">
      <c r="A31" s="45">
        <v>42104</v>
      </c>
      <c r="B31" s="43" t="str">
        <f>IF(A31='JOURNAL DE CAISSE'!$B$1,'JOURNAL DE CAISSE'!$A$11,"")</f>
        <v/>
      </c>
      <c r="C31" s="71" t="str">
        <f>IF(A31='JOURNAL DE CAISSE'!$B$1,'JOURNAL DE CAISSE'!$B$11,"")</f>
        <v/>
      </c>
      <c r="D31" s="43" t="str">
        <f>IF(A31='JOURNAL DE CAISSE'!$B$1,'JOURNAL DE CAISSE'!$C$11,"")</f>
        <v/>
      </c>
      <c r="E31" s="75" t="str">
        <f>IF(A31='JOURNAL DE CAISSE'!$B$1,'JOURNAL DE CAISSE'!$D$11,"")</f>
        <v/>
      </c>
      <c r="F31" s="43" t="str">
        <f>IF(A31='JOURNAL DE CAISSE'!$B$1,'JOURNAL DE CAISSE'!$E$11,"")</f>
        <v/>
      </c>
      <c r="G31" s="75" t="str">
        <f>IF(A31='JOURNAL DE CAISSE'!$B$1,'JOURNAL DE CAISSE'!$F$11,"")</f>
        <v/>
      </c>
      <c r="H31" s="43" t="str">
        <f>IF(A31='JOURNAL DE CAISSE'!$B$1,'JOURNAL DE CAISSE'!$G$11,"")</f>
        <v/>
      </c>
      <c r="I31" s="75" t="str">
        <f>IF(A31='JOURNAL DE CAISSE'!$B$1,'JOURNAL DE CAISSE'!$H$11,"")</f>
        <v/>
      </c>
    </row>
    <row r="32" spans="1:10" x14ac:dyDescent="0.25">
      <c r="A32" s="45">
        <v>42105</v>
      </c>
      <c r="B32" s="43" t="str">
        <f>IF(A32='JOURNAL DE CAISSE'!$B$1,'JOURNAL DE CAISSE'!$A$11,"")</f>
        <v/>
      </c>
      <c r="C32" s="71" t="str">
        <f>IF(A32='JOURNAL DE CAISSE'!$B$1,'JOURNAL DE CAISSE'!$B$11,"")</f>
        <v/>
      </c>
      <c r="D32" s="43" t="str">
        <f>IF(A32='JOURNAL DE CAISSE'!$B$1,'JOURNAL DE CAISSE'!$C$11,"")</f>
        <v/>
      </c>
      <c r="E32" s="75" t="str">
        <f>IF(A32='JOURNAL DE CAISSE'!$B$1,'JOURNAL DE CAISSE'!$D$11,"")</f>
        <v/>
      </c>
      <c r="F32" s="43" t="str">
        <f>IF(A32='JOURNAL DE CAISSE'!$B$1,'JOURNAL DE CAISSE'!$E$11,"")</f>
        <v/>
      </c>
      <c r="G32" s="75" t="str">
        <f>IF(A32='JOURNAL DE CAISSE'!$B$1,'JOURNAL DE CAISSE'!$F$11,"")</f>
        <v/>
      </c>
      <c r="H32" s="43" t="str">
        <f>IF(A32='JOURNAL DE CAISSE'!$B$1,'JOURNAL DE CAISSE'!$G$11,"")</f>
        <v/>
      </c>
      <c r="I32" s="75" t="str">
        <f>IF(A32='JOURNAL DE CAISSE'!$B$1,'JOURNAL DE CAISSE'!$H$11,"")</f>
        <v/>
      </c>
    </row>
    <row r="33" spans="1:9" x14ac:dyDescent="0.25">
      <c r="A33" s="45">
        <v>42106</v>
      </c>
      <c r="B33" s="43" t="str">
        <f>IF(A33='JOURNAL DE CAISSE'!$B$1,'JOURNAL DE CAISSE'!$A$11,"")</f>
        <v/>
      </c>
      <c r="C33" s="71" t="str">
        <f>IF(A33='JOURNAL DE CAISSE'!$B$1,'JOURNAL DE CAISSE'!$B$11,"")</f>
        <v/>
      </c>
      <c r="D33" s="43" t="str">
        <f>IF(A33='JOURNAL DE CAISSE'!$B$1,'JOURNAL DE CAISSE'!$C$11,"")</f>
        <v/>
      </c>
      <c r="E33" s="75" t="str">
        <f>IF(A33='JOURNAL DE CAISSE'!$B$1,'JOURNAL DE CAISSE'!$D$11,"")</f>
        <v/>
      </c>
      <c r="F33" s="43" t="str">
        <f>IF(A33='JOURNAL DE CAISSE'!$B$1,'JOURNAL DE CAISSE'!$E$11,"")</f>
        <v/>
      </c>
      <c r="G33" s="75" t="str">
        <f>IF(A33='JOURNAL DE CAISSE'!$B$1,'JOURNAL DE CAISSE'!$F$11,"")</f>
        <v/>
      </c>
      <c r="H33" s="43" t="str">
        <f>IF(A33='JOURNAL DE CAISSE'!$B$1,'JOURNAL DE CAISSE'!$G$11,"")</f>
        <v/>
      </c>
      <c r="I33" s="75" t="str">
        <f>IF(A33='JOURNAL DE CAISSE'!$B$1,'JOURNAL DE CAISSE'!$H$11,"")</f>
        <v/>
      </c>
    </row>
    <row r="34" spans="1:9" x14ac:dyDescent="0.25">
      <c r="A34" s="45">
        <v>42107</v>
      </c>
      <c r="B34" s="43" t="str">
        <f>IF(A34='JOURNAL DE CAISSE'!$B$1,'JOURNAL DE CAISSE'!$A$11,"")</f>
        <v/>
      </c>
      <c r="C34" s="71" t="str">
        <f>IF(A34='JOURNAL DE CAISSE'!$B$1,'JOURNAL DE CAISSE'!$B$11,"")</f>
        <v/>
      </c>
      <c r="D34" s="43" t="str">
        <f>IF(A34='JOURNAL DE CAISSE'!$B$1,'JOURNAL DE CAISSE'!$C$11,"")</f>
        <v/>
      </c>
      <c r="E34" s="75" t="str">
        <f>IF(A34='JOURNAL DE CAISSE'!$B$1,'JOURNAL DE CAISSE'!$D$11,"")</f>
        <v/>
      </c>
      <c r="F34" s="43" t="str">
        <f>IF(A34='JOURNAL DE CAISSE'!$B$1,'JOURNAL DE CAISSE'!$E$11,"")</f>
        <v/>
      </c>
      <c r="G34" s="75" t="str">
        <f>IF(A34='JOURNAL DE CAISSE'!$B$1,'JOURNAL DE CAISSE'!$F$11,"")</f>
        <v/>
      </c>
      <c r="H34" s="43" t="str">
        <f>IF(A34='JOURNAL DE CAISSE'!$B$1,'JOURNAL DE CAISSE'!$G$11,"")</f>
        <v/>
      </c>
      <c r="I34" s="75" t="str">
        <f>IF(A34='JOURNAL DE CAISSE'!$B$1,'JOURNAL DE CAISSE'!$H$11,"")</f>
        <v/>
      </c>
    </row>
    <row r="35" spans="1:9" x14ac:dyDescent="0.25">
      <c r="A35" s="45">
        <v>42108</v>
      </c>
      <c r="B35" s="43" t="str">
        <f>IF(A35='JOURNAL DE CAISSE'!$B$1,'JOURNAL DE CAISSE'!$A$11,"")</f>
        <v/>
      </c>
      <c r="C35" s="71" t="str">
        <f>IF(A35='JOURNAL DE CAISSE'!$B$1,'JOURNAL DE CAISSE'!$B$11,"")</f>
        <v/>
      </c>
      <c r="D35" s="43" t="str">
        <f>IF(A35='JOURNAL DE CAISSE'!$B$1,'JOURNAL DE CAISSE'!$C$11,"")</f>
        <v/>
      </c>
      <c r="E35" s="75" t="str">
        <f>IF(A35='JOURNAL DE CAISSE'!$B$1,'JOURNAL DE CAISSE'!$D$11,"")</f>
        <v/>
      </c>
      <c r="F35" s="43" t="str">
        <f>IF(A35='JOURNAL DE CAISSE'!$B$1,'JOURNAL DE CAISSE'!$E$11,"")</f>
        <v/>
      </c>
      <c r="G35" s="75" t="str">
        <f>IF(A35='JOURNAL DE CAISSE'!$B$1,'JOURNAL DE CAISSE'!$F$11,"")</f>
        <v/>
      </c>
      <c r="H35" s="43" t="str">
        <f>IF(A35='JOURNAL DE CAISSE'!$B$1,'JOURNAL DE CAISSE'!$G$11,"")</f>
        <v/>
      </c>
      <c r="I35" s="75" t="str">
        <f>IF(A35='JOURNAL DE CAISSE'!$B$1,'JOURNAL DE CAISSE'!$H$11,"")</f>
        <v/>
      </c>
    </row>
    <row r="36" spans="1:9" x14ac:dyDescent="0.25">
      <c r="A36" s="45">
        <v>42109</v>
      </c>
      <c r="B36" s="43" t="str">
        <f>IF(A36='JOURNAL DE CAISSE'!$B$1,'JOURNAL DE CAISSE'!$A$11,"")</f>
        <v/>
      </c>
      <c r="C36" s="71" t="str">
        <f>IF(A36='JOURNAL DE CAISSE'!$B$1,'JOURNAL DE CAISSE'!$B$11,"")</f>
        <v/>
      </c>
      <c r="D36" s="43" t="str">
        <f>IF(A36='JOURNAL DE CAISSE'!$B$1,'JOURNAL DE CAISSE'!$C$11,"")</f>
        <v/>
      </c>
      <c r="E36" s="75" t="str">
        <f>IF(A36='JOURNAL DE CAISSE'!$B$1,'JOURNAL DE CAISSE'!$D$11,"")</f>
        <v/>
      </c>
      <c r="F36" s="43" t="str">
        <f>IF(A36='JOURNAL DE CAISSE'!$B$1,'JOURNAL DE CAISSE'!$E$11,"")</f>
        <v/>
      </c>
      <c r="G36" s="75" t="str">
        <f>IF(A36='JOURNAL DE CAISSE'!$B$1,'JOURNAL DE CAISSE'!$F$11,"")</f>
        <v/>
      </c>
      <c r="H36" s="43" t="str">
        <f>IF(A36='JOURNAL DE CAISSE'!$B$1,'JOURNAL DE CAISSE'!$G$11,"")</f>
        <v/>
      </c>
      <c r="I36" s="75" t="str">
        <f>IF(A36='JOURNAL DE CAISSE'!$B$1,'JOURNAL DE CAISSE'!$H$11,"")</f>
        <v/>
      </c>
    </row>
    <row r="37" spans="1:9" x14ac:dyDescent="0.25">
      <c r="A37" s="45">
        <v>42110</v>
      </c>
      <c r="B37" s="43" t="str">
        <f>IF(A37='JOURNAL DE CAISSE'!$B$1,'JOURNAL DE CAISSE'!$A$11,"")</f>
        <v/>
      </c>
      <c r="C37" s="71" t="str">
        <f>IF(A37='JOURNAL DE CAISSE'!$B$1,'JOURNAL DE CAISSE'!$B$11,"")</f>
        <v/>
      </c>
      <c r="D37" s="43" t="str">
        <f>IF(A37='JOURNAL DE CAISSE'!$B$1,'JOURNAL DE CAISSE'!$C$11,"")</f>
        <v/>
      </c>
      <c r="E37" s="75" t="str">
        <f>IF(A37='JOURNAL DE CAISSE'!$B$1,'JOURNAL DE CAISSE'!$D$11,"")</f>
        <v/>
      </c>
      <c r="F37" s="43" t="str">
        <f>IF(A37='JOURNAL DE CAISSE'!$B$1,'JOURNAL DE CAISSE'!$E$11,"")</f>
        <v/>
      </c>
      <c r="G37" s="75" t="str">
        <f>IF(A37='JOURNAL DE CAISSE'!$B$1,'JOURNAL DE CAISSE'!$F$11,"")</f>
        <v/>
      </c>
      <c r="H37" s="43" t="str">
        <f>IF(A37='JOURNAL DE CAISSE'!$B$1,'JOURNAL DE CAISSE'!$G$11,"")</f>
        <v/>
      </c>
      <c r="I37" s="75" t="str">
        <f>IF(A37='JOURNAL DE CAISSE'!$B$1,'JOURNAL DE CAISSE'!$H$11,"")</f>
        <v/>
      </c>
    </row>
    <row r="38" spans="1:9" x14ac:dyDescent="0.25">
      <c r="A38" s="45">
        <v>42111</v>
      </c>
      <c r="B38" s="43" t="str">
        <f>IF(A38='JOURNAL DE CAISSE'!$B$1,'JOURNAL DE CAISSE'!$A$11,"")</f>
        <v/>
      </c>
      <c r="C38" s="71" t="str">
        <f>IF(A38='JOURNAL DE CAISSE'!$B$1,'JOURNAL DE CAISSE'!$B$11,"")</f>
        <v/>
      </c>
      <c r="D38" s="43" t="str">
        <f>IF(A38='JOURNAL DE CAISSE'!$B$1,'JOURNAL DE CAISSE'!$C$11,"")</f>
        <v/>
      </c>
      <c r="E38" s="75" t="str">
        <f>IF(A38='JOURNAL DE CAISSE'!$B$1,'JOURNAL DE CAISSE'!$D$11,"")</f>
        <v/>
      </c>
      <c r="F38" s="43" t="str">
        <f>IF(A38='JOURNAL DE CAISSE'!$B$1,'JOURNAL DE CAISSE'!$E$11,"")</f>
        <v/>
      </c>
      <c r="G38" s="75" t="str">
        <f>IF(A38='JOURNAL DE CAISSE'!$B$1,'JOURNAL DE CAISSE'!$F$11,"")</f>
        <v/>
      </c>
      <c r="H38" s="43" t="str">
        <f>IF(A38='JOURNAL DE CAISSE'!$B$1,'JOURNAL DE CAISSE'!$G$11,"")</f>
        <v/>
      </c>
      <c r="I38" s="75" t="str">
        <f>IF(A38='JOURNAL DE CAISSE'!$B$1,'JOURNAL DE CAISSE'!$H$11,"")</f>
        <v/>
      </c>
    </row>
    <row r="39" spans="1:9" x14ac:dyDescent="0.25">
      <c r="A39" s="45">
        <v>42112</v>
      </c>
      <c r="B39" s="43" t="str">
        <f>IF(A39='JOURNAL DE CAISSE'!$B$1,'JOURNAL DE CAISSE'!$A$11,"")</f>
        <v/>
      </c>
      <c r="C39" s="71" t="str">
        <f>IF(A39='JOURNAL DE CAISSE'!$B$1,'JOURNAL DE CAISSE'!$B$11,"")</f>
        <v/>
      </c>
      <c r="D39" s="43" t="str">
        <f>IF(A39='JOURNAL DE CAISSE'!$B$1,'JOURNAL DE CAISSE'!$C$11,"")</f>
        <v/>
      </c>
      <c r="E39" s="75" t="str">
        <f>IF(A39='JOURNAL DE CAISSE'!$B$1,'JOURNAL DE CAISSE'!$D$11,"")</f>
        <v/>
      </c>
      <c r="F39" s="43" t="str">
        <f>IF(A39='JOURNAL DE CAISSE'!$B$1,'JOURNAL DE CAISSE'!$E$11,"")</f>
        <v/>
      </c>
      <c r="G39" s="75" t="str">
        <f>IF(A39='JOURNAL DE CAISSE'!$B$1,'JOURNAL DE CAISSE'!$F$11,"")</f>
        <v/>
      </c>
      <c r="H39" s="43" t="str">
        <f>IF(A39='JOURNAL DE CAISSE'!$B$1,'JOURNAL DE CAISSE'!$G$11,"")</f>
        <v/>
      </c>
      <c r="I39" s="75" t="str">
        <f>IF(A39='JOURNAL DE CAISSE'!$B$1,'JOURNAL DE CAISSE'!$H$11,"")</f>
        <v/>
      </c>
    </row>
    <row r="40" spans="1:9" x14ac:dyDescent="0.25">
      <c r="A40" s="45">
        <v>42113</v>
      </c>
      <c r="B40" s="43" t="str">
        <f>IF(A40='JOURNAL DE CAISSE'!$B$1,'JOURNAL DE CAISSE'!$A$11,"")</f>
        <v/>
      </c>
      <c r="C40" s="71" t="str">
        <f>IF(A40='JOURNAL DE CAISSE'!$B$1,'JOURNAL DE CAISSE'!$B$11,"")</f>
        <v/>
      </c>
      <c r="D40" s="43" t="str">
        <f>IF(A40='JOURNAL DE CAISSE'!$B$1,'JOURNAL DE CAISSE'!$C$11,"")</f>
        <v/>
      </c>
      <c r="E40" s="75" t="str">
        <f>IF(A40='JOURNAL DE CAISSE'!$B$1,'JOURNAL DE CAISSE'!$D$11,"")</f>
        <v/>
      </c>
      <c r="F40" s="43" t="str">
        <f>IF(A40='JOURNAL DE CAISSE'!$B$1,'JOURNAL DE CAISSE'!$E$11,"")</f>
        <v/>
      </c>
      <c r="G40" s="75" t="str">
        <f>IF(A40='JOURNAL DE CAISSE'!$B$1,'JOURNAL DE CAISSE'!$F$11,"")</f>
        <v/>
      </c>
      <c r="H40" s="43" t="str">
        <f>IF(A40='JOURNAL DE CAISSE'!$B$1,'JOURNAL DE CAISSE'!$G$11,"")</f>
        <v/>
      </c>
      <c r="I40" s="75" t="str">
        <f>IF(A40='JOURNAL DE CAISSE'!$B$1,'JOURNAL DE CAISSE'!$H$11,"")</f>
        <v/>
      </c>
    </row>
    <row r="41" spans="1:9" x14ac:dyDescent="0.25">
      <c r="A41" s="45">
        <v>42114</v>
      </c>
      <c r="B41" s="43" t="str">
        <f>IF(A41='JOURNAL DE CAISSE'!$B$1,'JOURNAL DE CAISSE'!$A$11,"")</f>
        <v/>
      </c>
      <c r="C41" s="71" t="str">
        <f>IF(A41='JOURNAL DE CAISSE'!$B$1,'JOURNAL DE CAISSE'!$B$11,"")</f>
        <v/>
      </c>
      <c r="D41" s="43" t="str">
        <f>IF(A41='JOURNAL DE CAISSE'!$B$1,'JOURNAL DE CAISSE'!$C$11,"")</f>
        <v/>
      </c>
      <c r="E41" s="75" t="str">
        <f>IF(A41='JOURNAL DE CAISSE'!$B$1,'JOURNAL DE CAISSE'!$D$11,"")</f>
        <v/>
      </c>
      <c r="F41" s="43" t="str">
        <f>IF(A41='JOURNAL DE CAISSE'!$B$1,'JOURNAL DE CAISSE'!$E$11,"")</f>
        <v/>
      </c>
      <c r="G41" s="75" t="str">
        <f>IF(A41='JOURNAL DE CAISSE'!$B$1,'JOURNAL DE CAISSE'!$F$11,"")</f>
        <v/>
      </c>
      <c r="H41" s="43" t="str">
        <f>IF(A41='JOURNAL DE CAISSE'!$B$1,'JOURNAL DE CAISSE'!$G$11,"")</f>
        <v/>
      </c>
      <c r="I41" s="75" t="str">
        <f>IF(A41='JOURNAL DE CAISSE'!$B$1,'JOURNAL DE CAISSE'!$H$11,"")</f>
        <v/>
      </c>
    </row>
    <row r="42" spans="1:9" x14ac:dyDescent="0.25">
      <c r="A42" s="45">
        <v>42115</v>
      </c>
      <c r="B42" s="43" t="str">
        <f>IF(A42='JOURNAL DE CAISSE'!$B$1,'JOURNAL DE CAISSE'!$A$11,"")</f>
        <v/>
      </c>
      <c r="C42" s="71" t="str">
        <f>IF(A42='JOURNAL DE CAISSE'!$B$1,'JOURNAL DE CAISSE'!$B$11,"")</f>
        <v/>
      </c>
      <c r="D42" s="43" t="str">
        <f>IF(A42='JOURNAL DE CAISSE'!$B$1,'JOURNAL DE CAISSE'!$C$11,"")</f>
        <v/>
      </c>
      <c r="E42" s="75" t="str">
        <f>IF(A42='JOURNAL DE CAISSE'!$B$1,'JOURNAL DE CAISSE'!$D$11,"")</f>
        <v/>
      </c>
      <c r="F42" s="43" t="str">
        <f>IF(A42='JOURNAL DE CAISSE'!$B$1,'JOURNAL DE CAISSE'!$E$11,"")</f>
        <v/>
      </c>
      <c r="G42" s="75" t="str">
        <f>IF(A42='JOURNAL DE CAISSE'!$B$1,'JOURNAL DE CAISSE'!$F$11,"")</f>
        <v/>
      </c>
      <c r="H42" s="43" t="str">
        <f>IF(A42='JOURNAL DE CAISSE'!$B$1,'JOURNAL DE CAISSE'!$G$11,"")</f>
        <v/>
      </c>
      <c r="I42" s="75" t="str">
        <f>IF(A42='JOURNAL DE CAISSE'!$B$1,'JOURNAL DE CAISSE'!$H$11,"")</f>
        <v/>
      </c>
    </row>
    <row r="43" spans="1:9" x14ac:dyDescent="0.25">
      <c r="A43" s="45">
        <v>42116</v>
      </c>
      <c r="B43" s="43" t="str">
        <f>IF(A43='JOURNAL DE CAISSE'!$B$1,'JOURNAL DE CAISSE'!$A$11,"")</f>
        <v/>
      </c>
      <c r="C43" s="71" t="str">
        <f>IF(A43='JOURNAL DE CAISSE'!$B$1,'JOURNAL DE CAISSE'!$B$11,"")</f>
        <v/>
      </c>
      <c r="D43" s="43" t="str">
        <f>IF(A43='JOURNAL DE CAISSE'!$B$1,'JOURNAL DE CAISSE'!$C$11,"")</f>
        <v/>
      </c>
      <c r="E43" s="75" t="str">
        <f>IF(A43='JOURNAL DE CAISSE'!$B$1,'JOURNAL DE CAISSE'!$D$11,"")</f>
        <v/>
      </c>
      <c r="F43" s="43" t="str">
        <f>IF(A43='JOURNAL DE CAISSE'!$B$1,'JOURNAL DE CAISSE'!$E$11,"")</f>
        <v/>
      </c>
      <c r="G43" s="75" t="str">
        <f>IF(A43='JOURNAL DE CAISSE'!$B$1,'JOURNAL DE CAISSE'!$F$11,"")</f>
        <v/>
      </c>
      <c r="H43" s="43" t="str">
        <f>IF(A43='JOURNAL DE CAISSE'!$B$1,'JOURNAL DE CAISSE'!$G$11,"")</f>
        <v/>
      </c>
      <c r="I43" s="75" t="str">
        <f>IF(A43='JOURNAL DE CAISSE'!$B$1,'JOURNAL DE CAISSE'!$H$11,"")</f>
        <v/>
      </c>
    </row>
    <row r="44" spans="1:9" x14ac:dyDescent="0.25">
      <c r="A44" s="45">
        <v>42117</v>
      </c>
      <c r="B44" s="43" t="str">
        <f>IF(A44='JOURNAL DE CAISSE'!$B$1,'JOURNAL DE CAISSE'!$A$11,"")</f>
        <v/>
      </c>
      <c r="C44" s="71" t="str">
        <f>IF(A44='JOURNAL DE CAISSE'!$B$1,'JOURNAL DE CAISSE'!$B$11,"")</f>
        <v/>
      </c>
      <c r="D44" s="43" t="str">
        <f>IF(A44='JOURNAL DE CAISSE'!$B$1,'JOURNAL DE CAISSE'!$C$11,"")</f>
        <v/>
      </c>
      <c r="E44" s="75" t="str">
        <f>IF(A44='JOURNAL DE CAISSE'!$B$1,'JOURNAL DE CAISSE'!$D$11,"")</f>
        <v/>
      </c>
      <c r="F44" s="43" t="str">
        <f>IF(A44='JOURNAL DE CAISSE'!$B$1,'JOURNAL DE CAISSE'!$E$11,"")</f>
        <v/>
      </c>
      <c r="G44" s="75" t="str">
        <f>IF(A44='JOURNAL DE CAISSE'!$B$1,'JOURNAL DE CAISSE'!$F$11,"")</f>
        <v/>
      </c>
      <c r="H44" s="43" t="str">
        <f>IF(A44='JOURNAL DE CAISSE'!$B$1,'JOURNAL DE CAISSE'!$G$11,"")</f>
        <v/>
      </c>
      <c r="I44" s="75" t="str">
        <f>IF(A44='JOURNAL DE CAISSE'!$B$1,'JOURNAL DE CAISSE'!$H$11,"")</f>
        <v/>
      </c>
    </row>
    <row r="45" spans="1:9" x14ac:dyDescent="0.25">
      <c r="A45" s="45">
        <v>42118</v>
      </c>
      <c r="B45" s="43" t="str">
        <f>IF(A45='JOURNAL DE CAISSE'!$B$1,'JOURNAL DE CAISSE'!$A$11,"")</f>
        <v/>
      </c>
      <c r="C45" s="71" t="str">
        <f>IF(A45='JOURNAL DE CAISSE'!$B$1,'JOURNAL DE CAISSE'!$B$11,"")</f>
        <v/>
      </c>
      <c r="D45" s="43" t="str">
        <f>IF(A45='JOURNAL DE CAISSE'!$B$1,'JOURNAL DE CAISSE'!$C$11,"")</f>
        <v/>
      </c>
      <c r="E45" s="75" t="str">
        <f>IF(A45='JOURNAL DE CAISSE'!$B$1,'JOURNAL DE CAISSE'!$D$11,"")</f>
        <v/>
      </c>
      <c r="F45" s="43" t="str">
        <f>IF(A45='JOURNAL DE CAISSE'!$B$1,'JOURNAL DE CAISSE'!$E$11,"")</f>
        <v/>
      </c>
      <c r="G45" s="75" t="str">
        <f>IF(A45='JOURNAL DE CAISSE'!$B$1,'JOURNAL DE CAISSE'!$F$11,"")</f>
        <v/>
      </c>
      <c r="H45" s="43" t="str">
        <f>IF(A45='JOURNAL DE CAISSE'!$B$1,'JOURNAL DE CAISSE'!$G$11,"")</f>
        <v/>
      </c>
      <c r="I45" s="75" t="str">
        <f>IF(A45='JOURNAL DE CAISSE'!$B$1,'JOURNAL DE CAISSE'!$H$11,"")</f>
        <v/>
      </c>
    </row>
    <row r="46" spans="1:9" x14ac:dyDescent="0.25">
      <c r="A46" s="45">
        <v>42119</v>
      </c>
      <c r="B46" s="43" t="str">
        <f>IF(A46='JOURNAL DE CAISSE'!$B$1,'JOURNAL DE CAISSE'!$A$11,"")</f>
        <v/>
      </c>
      <c r="C46" s="71" t="str">
        <f>IF(A46='JOURNAL DE CAISSE'!$B$1,'JOURNAL DE CAISSE'!$B$11,"")</f>
        <v/>
      </c>
      <c r="D46" s="43" t="str">
        <f>IF(A46='JOURNAL DE CAISSE'!$B$1,'JOURNAL DE CAISSE'!$C$11,"")</f>
        <v/>
      </c>
      <c r="E46" s="75" t="str">
        <f>IF(A46='JOURNAL DE CAISSE'!$B$1,'JOURNAL DE CAISSE'!$D$11,"")</f>
        <v/>
      </c>
      <c r="F46" s="43" t="str">
        <f>IF(A46='JOURNAL DE CAISSE'!$B$1,'JOURNAL DE CAISSE'!$E$11,"")</f>
        <v/>
      </c>
      <c r="G46" s="75" t="str">
        <f>IF(A46='JOURNAL DE CAISSE'!$B$1,'JOURNAL DE CAISSE'!$F$11,"")</f>
        <v/>
      </c>
      <c r="H46" s="43" t="str">
        <f>IF(A46='JOURNAL DE CAISSE'!$B$1,'JOURNAL DE CAISSE'!$G$11,"")</f>
        <v/>
      </c>
      <c r="I46" s="75" t="str">
        <f>IF(A46='JOURNAL DE CAISSE'!$B$1,'JOURNAL DE CAISSE'!$H$11,"")</f>
        <v/>
      </c>
    </row>
    <row r="47" spans="1:9" x14ac:dyDescent="0.25">
      <c r="A47" s="45">
        <v>42120</v>
      </c>
      <c r="B47" s="43" t="str">
        <f>IF(A47='JOURNAL DE CAISSE'!$B$1,'JOURNAL DE CAISSE'!$A$11,"")</f>
        <v/>
      </c>
      <c r="C47" s="71" t="str">
        <f>IF(A47='JOURNAL DE CAISSE'!$B$1,'JOURNAL DE CAISSE'!$B$11,"")</f>
        <v/>
      </c>
      <c r="D47" s="43" t="str">
        <f>IF(A47='JOURNAL DE CAISSE'!$B$1,'JOURNAL DE CAISSE'!$C$11,"")</f>
        <v/>
      </c>
      <c r="E47" s="75" t="str">
        <f>IF(A47='JOURNAL DE CAISSE'!$B$1,'JOURNAL DE CAISSE'!$D$11,"")</f>
        <v/>
      </c>
      <c r="F47" s="43" t="str">
        <f>IF(A47='JOURNAL DE CAISSE'!$B$1,'JOURNAL DE CAISSE'!$E$11,"")</f>
        <v/>
      </c>
      <c r="G47" s="75" t="str">
        <f>IF(A47='JOURNAL DE CAISSE'!$B$1,'JOURNAL DE CAISSE'!$F$11,"")</f>
        <v/>
      </c>
      <c r="H47" s="43" t="str">
        <f>IF(A47='JOURNAL DE CAISSE'!$B$1,'JOURNAL DE CAISSE'!$G$11,"")</f>
        <v/>
      </c>
      <c r="I47" s="75" t="str">
        <f>IF(A47='JOURNAL DE CAISSE'!$B$1,'JOURNAL DE CAISSE'!$H$11,"")</f>
        <v/>
      </c>
    </row>
    <row r="48" spans="1:9" x14ac:dyDescent="0.25">
      <c r="A48" s="45">
        <v>42121</v>
      </c>
      <c r="B48" s="43" t="str">
        <f>IF(A48='JOURNAL DE CAISSE'!$B$1,'JOURNAL DE CAISSE'!$A$11,"")</f>
        <v/>
      </c>
      <c r="C48" s="71" t="str">
        <f>IF(A48='JOURNAL DE CAISSE'!$B$1,'JOURNAL DE CAISSE'!$B$11,"")</f>
        <v/>
      </c>
      <c r="D48" s="43" t="str">
        <f>IF(A48='JOURNAL DE CAISSE'!$B$1,'JOURNAL DE CAISSE'!$C$11,"")</f>
        <v/>
      </c>
      <c r="E48" s="75" t="str">
        <f>IF(A48='JOURNAL DE CAISSE'!$B$1,'JOURNAL DE CAISSE'!$D$11,"")</f>
        <v/>
      </c>
      <c r="F48" s="43" t="str">
        <f>IF(A48='JOURNAL DE CAISSE'!$B$1,'JOURNAL DE CAISSE'!$E$11,"")</f>
        <v/>
      </c>
      <c r="G48" s="75" t="str">
        <f>IF(A48='JOURNAL DE CAISSE'!$B$1,'JOURNAL DE CAISSE'!$F$11,"")</f>
        <v/>
      </c>
      <c r="H48" s="43" t="str">
        <f>IF(A48='JOURNAL DE CAISSE'!$B$1,'JOURNAL DE CAISSE'!$G$11,"")</f>
        <v/>
      </c>
      <c r="I48" s="75" t="str">
        <f>IF(A48='JOURNAL DE CAISSE'!$B$1,'JOURNAL DE CAISSE'!$H$11,"")</f>
        <v/>
      </c>
    </row>
    <row r="49" spans="1:10" x14ac:dyDescent="0.25">
      <c r="A49" s="45">
        <v>42122</v>
      </c>
      <c r="B49" s="43" t="str">
        <f>IF(A49='JOURNAL DE CAISSE'!$B$1,'JOURNAL DE CAISSE'!$A$11,"")</f>
        <v/>
      </c>
      <c r="C49" s="71" t="str">
        <f>IF(A49='JOURNAL DE CAISSE'!$B$1,'JOURNAL DE CAISSE'!$B$11,"")</f>
        <v/>
      </c>
      <c r="D49" s="43" t="str">
        <f>IF(A49='JOURNAL DE CAISSE'!$B$1,'JOURNAL DE CAISSE'!$C$11,"")</f>
        <v/>
      </c>
      <c r="E49" s="75" t="str">
        <f>IF(A49='JOURNAL DE CAISSE'!$B$1,'JOURNAL DE CAISSE'!$D$11,"")</f>
        <v/>
      </c>
      <c r="F49" s="43" t="str">
        <f>IF(A49='JOURNAL DE CAISSE'!$B$1,'JOURNAL DE CAISSE'!$E$11,"")</f>
        <v/>
      </c>
      <c r="G49" s="75" t="str">
        <f>IF(A49='JOURNAL DE CAISSE'!$B$1,'JOURNAL DE CAISSE'!$F$11,"")</f>
        <v/>
      </c>
      <c r="H49" s="43" t="str">
        <f>IF(A49='JOURNAL DE CAISSE'!$B$1,'JOURNAL DE CAISSE'!$G$11,"")</f>
        <v/>
      </c>
      <c r="I49" s="75" t="str">
        <f>IF(A49='JOURNAL DE CAISSE'!$B$1,'JOURNAL DE CAISSE'!$H$11,"")</f>
        <v/>
      </c>
    </row>
    <row r="50" spans="1:10" x14ac:dyDescent="0.25">
      <c r="A50" s="45">
        <v>42123</v>
      </c>
      <c r="B50" s="43" t="str">
        <f>IF(A50='JOURNAL DE CAISSE'!$B$1,'JOURNAL DE CAISSE'!$A$11,"")</f>
        <v/>
      </c>
      <c r="C50" s="71" t="str">
        <f>IF(A50='JOURNAL DE CAISSE'!$B$1,'JOURNAL DE CAISSE'!$B$11,"")</f>
        <v/>
      </c>
      <c r="D50" s="43" t="str">
        <f>IF(A50='JOURNAL DE CAISSE'!$B$1,'JOURNAL DE CAISSE'!$C$11,"")</f>
        <v/>
      </c>
      <c r="E50" s="75" t="str">
        <f>IF(A50='JOURNAL DE CAISSE'!$B$1,'JOURNAL DE CAISSE'!$D$11,"")</f>
        <v/>
      </c>
      <c r="F50" s="43" t="str">
        <f>IF(A50='JOURNAL DE CAISSE'!$B$1,'JOURNAL DE CAISSE'!$E$11,"")</f>
        <v/>
      </c>
      <c r="G50" s="75" t="str">
        <f>IF(A50='JOURNAL DE CAISSE'!$B$1,'JOURNAL DE CAISSE'!$F$11,"")</f>
        <v/>
      </c>
      <c r="H50" s="43" t="str">
        <f>IF(A50='JOURNAL DE CAISSE'!$B$1,'JOURNAL DE CAISSE'!$G$11,"")</f>
        <v/>
      </c>
      <c r="I50" s="75" t="str">
        <f>IF(A50='JOURNAL DE CAISSE'!$B$1,'JOURNAL DE CAISSE'!$H$11,"")</f>
        <v/>
      </c>
    </row>
    <row r="51" spans="1:10" ht="15.75" thickBot="1" x14ac:dyDescent="0.3">
      <c r="A51" s="45">
        <v>42124</v>
      </c>
      <c r="B51" s="43" t="str">
        <f>IF(A51='JOURNAL DE CAISSE'!$B$1,'JOURNAL DE CAISSE'!$A$11,"")</f>
        <v/>
      </c>
      <c r="C51" s="71" t="str">
        <f>IF(A51='JOURNAL DE CAISSE'!$B$1,'JOURNAL DE CAISSE'!$B$11,"")</f>
        <v/>
      </c>
      <c r="D51" s="43" t="str">
        <f>IF(A51='JOURNAL DE CAISSE'!$B$1,'JOURNAL DE CAISSE'!$C$11,"")</f>
        <v/>
      </c>
      <c r="E51" s="75" t="str">
        <f>IF(A51='JOURNAL DE CAISSE'!$B$1,'JOURNAL DE CAISSE'!$D$11,"")</f>
        <v/>
      </c>
      <c r="F51" s="43" t="str">
        <f>IF(A51='JOURNAL DE CAISSE'!$B$1,'JOURNAL DE CAISSE'!$E$11,"")</f>
        <v/>
      </c>
      <c r="G51" s="75" t="str">
        <f>IF(A51='JOURNAL DE CAISSE'!$B$1,'JOURNAL DE CAISSE'!$F$11,"")</f>
        <v/>
      </c>
      <c r="H51" s="43" t="str">
        <f>IF(A51='JOURNAL DE CAISSE'!$B$1,'JOURNAL DE CAISSE'!$G$11,"")</f>
        <v/>
      </c>
      <c r="I51" s="75" t="str">
        <f>IF(A51='JOURNAL DE CAISSE'!$B$1,'JOURNAL DE CAISSE'!$H$11,"")</f>
        <v/>
      </c>
    </row>
    <row r="52" spans="1:10" ht="15.75" thickBot="1" x14ac:dyDescent="0.3">
      <c r="A52" s="129" t="s">
        <v>164</v>
      </c>
      <c r="B52" s="130">
        <f>SUM(B36:B51)</f>
        <v>0</v>
      </c>
      <c r="C52" s="131">
        <f t="shared" ref="C52" si="1">SUM(C36:C51)</f>
        <v>0</v>
      </c>
      <c r="D52" s="130">
        <f t="shared" ref="D52" si="2">SUM(D36:D51)</f>
        <v>0</v>
      </c>
      <c r="E52" s="131">
        <f t="shared" ref="E52" si="3">SUM(E36:E51)</f>
        <v>0</v>
      </c>
      <c r="F52" s="130">
        <f t="shared" ref="F52" si="4">SUM(F36:F51)</f>
        <v>0</v>
      </c>
      <c r="G52" s="131">
        <f t="shared" ref="G52" si="5">SUM(G36:G51)</f>
        <v>0</v>
      </c>
      <c r="H52" s="130">
        <f t="shared" ref="H52" si="6">SUM(H36:H51)</f>
        <v>0</v>
      </c>
      <c r="I52" s="131">
        <f t="shared" ref="I52" si="7">SUM(I36:I51)</f>
        <v>0</v>
      </c>
      <c r="J52" s="132">
        <f>SUM(C52+E52+G52+I52)</f>
        <v>0</v>
      </c>
    </row>
    <row r="53" spans="1:10" x14ac:dyDescent="0.25">
      <c r="A53" s="42">
        <v>42125</v>
      </c>
      <c r="B53" s="43" t="str">
        <f>IF(A53='JOURNAL DE CAISSE'!$B$1,'JOURNAL DE CAISSE'!$A$11,"")</f>
        <v/>
      </c>
      <c r="C53" s="71" t="str">
        <f>IF(A53='JOURNAL DE CAISSE'!$B$1,'JOURNAL DE CAISSE'!$B$11,"")</f>
        <v/>
      </c>
      <c r="D53" s="43" t="str">
        <f>IF(A53='JOURNAL DE CAISSE'!$B$1,'JOURNAL DE CAISSE'!$C$11,"")</f>
        <v/>
      </c>
      <c r="E53" s="75" t="str">
        <f>IF(A53='JOURNAL DE CAISSE'!$B$1,'JOURNAL DE CAISSE'!$D$11,"")</f>
        <v/>
      </c>
      <c r="F53" s="43" t="str">
        <f>IF(A53='JOURNAL DE CAISSE'!$B$1,'JOURNAL DE CAISSE'!$E$11,"")</f>
        <v/>
      </c>
      <c r="G53" s="75" t="str">
        <f>IF(A53='JOURNAL DE CAISSE'!$B$1,'JOURNAL DE CAISSE'!$F$11,"")</f>
        <v/>
      </c>
      <c r="H53" s="43" t="str">
        <f>IF(A53='JOURNAL DE CAISSE'!$B$1,'JOURNAL DE CAISSE'!$G$11,"")</f>
        <v/>
      </c>
      <c r="I53" s="75" t="str">
        <f>IF(A53='JOURNAL DE CAISSE'!$B$1,'JOURNAL DE CAISSE'!$H$11,"")</f>
        <v/>
      </c>
    </row>
    <row r="54" spans="1:10" x14ac:dyDescent="0.25">
      <c r="A54" s="42">
        <v>42126</v>
      </c>
      <c r="B54" s="43" t="str">
        <f>IF(A54='JOURNAL DE CAISSE'!$B$1,'JOURNAL DE CAISSE'!$A$11,"")</f>
        <v/>
      </c>
      <c r="C54" s="71" t="str">
        <f>IF(A54='JOURNAL DE CAISSE'!$B$1,'JOURNAL DE CAISSE'!$B$11,"")</f>
        <v/>
      </c>
      <c r="D54" s="43" t="str">
        <f>IF(A54='JOURNAL DE CAISSE'!$B$1,'JOURNAL DE CAISSE'!$C$11,"")</f>
        <v/>
      </c>
      <c r="E54" s="75" t="str">
        <f>IF(A54='JOURNAL DE CAISSE'!$B$1,'JOURNAL DE CAISSE'!$D$11,"")</f>
        <v/>
      </c>
      <c r="F54" s="43" t="str">
        <f>IF(A54='JOURNAL DE CAISSE'!$B$1,'JOURNAL DE CAISSE'!$E$11,"")</f>
        <v/>
      </c>
      <c r="G54" s="75" t="str">
        <f>IF(A54='JOURNAL DE CAISSE'!$B$1,'JOURNAL DE CAISSE'!$F$11,"")</f>
        <v/>
      </c>
      <c r="H54" s="43" t="str">
        <f>IF(A54='JOURNAL DE CAISSE'!$B$1,'JOURNAL DE CAISSE'!$G$11,"")</f>
        <v/>
      </c>
      <c r="I54" s="75" t="str">
        <f>IF(A54='JOURNAL DE CAISSE'!$B$1,'JOURNAL DE CAISSE'!$H$11,"")</f>
        <v/>
      </c>
    </row>
    <row r="55" spans="1:10" x14ac:dyDescent="0.25">
      <c r="A55" s="42">
        <v>42127</v>
      </c>
      <c r="B55" s="43" t="str">
        <f>IF(A55='JOURNAL DE CAISSE'!$B$1,'JOURNAL DE CAISSE'!$A$11,"")</f>
        <v/>
      </c>
      <c r="C55" s="71" t="str">
        <f>IF(A55='JOURNAL DE CAISSE'!$B$1,'JOURNAL DE CAISSE'!$B$11,"")</f>
        <v/>
      </c>
      <c r="D55" s="43" t="str">
        <f>IF(A55='JOURNAL DE CAISSE'!$B$1,'JOURNAL DE CAISSE'!$C$11,"")</f>
        <v/>
      </c>
      <c r="E55" s="75" t="str">
        <f>IF(A55='JOURNAL DE CAISSE'!$B$1,'JOURNAL DE CAISSE'!$D$11,"")</f>
        <v/>
      </c>
      <c r="F55" s="43" t="str">
        <f>IF(A55='JOURNAL DE CAISSE'!$B$1,'JOURNAL DE CAISSE'!$E$11,"")</f>
        <v/>
      </c>
      <c r="G55" s="75" t="str">
        <f>IF(A55='JOURNAL DE CAISSE'!$B$1,'JOURNAL DE CAISSE'!$F$11,"")</f>
        <v/>
      </c>
      <c r="H55" s="43" t="str">
        <f>IF(A55='JOURNAL DE CAISSE'!$B$1,'JOURNAL DE CAISSE'!$G$11,"")</f>
        <v/>
      </c>
      <c r="I55" s="75" t="str">
        <f>IF(A55='JOURNAL DE CAISSE'!$B$1,'JOURNAL DE CAISSE'!$H$11,"")</f>
        <v/>
      </c>
    </row>
    <row r="56" spans="1:10" x14ac:dyDescent="0.25">
      <c r="A56" s="42">
        <v>42128</v>
      </c>
      <c r="B56" s="43" t="str">
        <f>IF(A56='JOURNAL DE CAISSE'!$B$1,'JOURNAL DE CAISSE'!$A$11,"")</f>
        <v/>
      </c>
      <c r="C56" s="71" t="str">
        <f>IF(A56='JOURNAL DE CAISSE'!$B$1,'JOURNAL DE CAISSE'!$B$11,"")</f>
        <v/>
      </c>
      <c r="D56" s="43" t="str">
        <f>IF(A56='JOURNAL DE CAISSE'!$B$1,'JOURNAL DE CAISSE'!$C$11,"")</f>
        <v/>
      </c>
      <c r="E56" s="75" t="str">
        <f>IF(A56='JOURNAL DE CAISSE'!$B$1,'JOURNAL DE CAISSE'!$D$11,"")</f>
        <v/>
      </c>
      <c r="F56" s="43" t="str">
        <f>IF(A56='JOURNAL DE CAISSE'!$B$1,'JOURNAL DE CAISSE'!$E$11,"")</f>
        <v/>
      </c>
      <c r="G56" s="75" t="str">
        <f>IF(A56='JOURNAL DE CAISSE'!$B$1,'JOURNAL DE CAISSE'!$F$11,"")</f>
        <v/>
      </c>
      <c r="H56" s="43" t="str">
        <f>IF(A56='JOURNAL DE CAISSE'!$B$1,'JOURNAL DE CAISSE'!$G$11,"")</f>
        <v/>
      </c>
      <c r="I56" s="75" t="str">
        <f>IF(A56='JOURNAL DE CAISSE'!$B$1,'JOURNAL DE CAISSE'!$H$11,"")</f>
        <v/>
      </c>
    </row>
    <row r="57" spans="1:10" x14ac:dyDescent="0.25">
      <c r="A57" s="42">
        <v>42129</v>
      </c>
      <c r="B57" s="43" t="str">
        <f>IF(A57='JOURNAL DE CAISSE'!$B$1,'JOURNAL DE CAISSE'!$A$11,"")</f>
        <v/>
      </c>
      <c r="C57" s="71" t="str">
        <f>IF(A57='JOURNAL DE CAISSE'!$B$1,'JOURNAL DE CAISSE'!$B$11,"")</f>
        <v/>
      </c>
      <c r="D57" s="43" t="str">
        <f>IF(A57='JOURNAL DE CAISSE'!$B$1,'JOURNAL DE CAISSE'!$C$11,"")</f>
        <v/>
      </c>
      <c r="E57" s="75" t="str">
        <f>IF(A57='JOURNAL DE CAISSE'!$B$1,'JOURNAL DE CAISSE'!$D$11,"")</f>
        <v/>
      </c>
      <c r="F57" s="43" t="str">
        <f>IF(A57='JOURNAL DE CAISSE'!$B$1,'JOURNAL DE CAISSE'!$E$11,"")</f>
        <v/>
      </c>
      <c r="G57" s="75" t="str">
        <f>IF(A57='JOURNAL DE CAISSE'!$B$1,'JOURNAL DE CAISSE'!$F$11,"")</f>
        <v/>
      </c>
      <c r="H57" s="43" t="str">
        <f>IF(A57='JOURNAL DE CAISSE'!$B$1,'JOURNAL DE CAISSE'!$G$11,"")</f>
        <v/>
      </c>
      <c r="I57" s="75" t="str">
        <f>IF(A57='JOURNAL DE CAISSE'!$B$1,'JOURNAL DE CAISSE'!$H$11,"")</f>
        <v/>
      </c>
    </row>
    <row r="58" spans="1:10" x14ac:dyDescent="0.25">
      <c r="A58" s="42">
        <v>42130</v>
      </c>
      <c r="B58" s="43" t="str">
        <f>IF(A58='JOURNAL DE CAISSE'!$B$1,'JOURNAL DE CAISSE'!$A$11,"")</f>
        <v/>
      </c>
      <c r="C58" s="71" t="str">
        <f>IF(A58='JOURNAL DE CAISSE'!$B$1,'JOURNAL DE CAISSE'!$B$11,"")</f>
        <v/>
      </c>
      <c r="D58" s="43" t="str">
        <f>IF(A58='JOURNAL DE CAISSE'!$B$1,'JOURNAL DE CAISSE'!$C$11,"")</f>
        <v/>
      </c>
      <c r="E58" s="75" t="str">
        <f>IF(A58='JOURNAL DE CAISSE'!$B$1,'JOURNAL DE CAISSE'!$D$11,"")</f>
        <v/>
      </c>
      <c r="F58" s="43" t="str">
        <f>IF(A58='JOURNAL DE CAISSE'!$B$1,'JOURNAL DE CAISSE'!$E$11,"")</f>
        <v/>
      </c>
      <c r="G58" s="75" t="str">
        <f>IF(A58='JOURNAL DE CAISSE'!$B$1,'JOURNAL DE CAISSE'!$F$11,"")</f>
        <v/>
      </c>
      <c r="H58" s="43" t="str">
        <f>IF(A58='JOURNAL DE CAISSE'!$B$1,'JOURNAL DE CAISSE'!$G$11,"")</f>
        <v/>
      </c>
      <c r="I58" s="75" t="str">
        <f>IF(A58='JOURNAL DE CAISSE'!$B$1,'JOURNAL DE CAISSE'!$H$11,"")</f>
        <v/>
      </c>
    </row>
    <row r="59" spans="1:10" x14ac:dyDescent="0.25">
      <c r="A59" s="42">
        <v>42131</v>
      </c>
      <c r="B59" s="43" t="str">
        <f>IF(A59='JOURNAL DE CAISSE'!$B$1,'JOURNAL DE CAISSE'!$A$11,"")</f>
        <v/>
      </c>
      <c r="C59" s="71" t="str">
        <f>IF(A59='JOURNAL DE CAISSE'!$B$1,'JOURNAL DE CAISSE'!$B$11,"")</f>
        <v/>
      </c>
      <c r="D59" s="43" t="str">
        <f>IF(A59='JOURNAL DE CAISSE'!$B$1,'JOURNAL DE CAISSE'!$C$11,"")</f>
        <v/>
      </c>
      <c r="E59" s="75" t="str">
        <f>IF(A59='JOURNAL DE CAISSE'!$B$1,'JOURNAL DE CAISSE'!$D$11,"")</f>
        <v/>
      </c>
      <c r="F59" s="43" t="str">
        <f>IF(A59='JOURNAL DE CAISSE'!$B$1,'JOURNAL DE CAISSE'!$E$11,"")</f>
        <v/>
      </c>
      <c r="G59" s="75" t="str">
        <f>IF(A59='JOURNAL DE CAISSE'!$B$1,'JOURNAL DE CAISSE'!$F$11,"")</f>
        <v/>
      </c>
      <c r="H59" s="43" t="str">
        <f>IF(A59='JOURNAL DE CAISSE'!$B$1,'JOURNAL DE CAISSE'!$G$11,"")</f>
        <v/>
      </c>
      <c r="I59" s="75" t="str">
        <f>IF(A59='JOURNAL DE CAISSE'!$B$1,'JOURNAL DE CAISSE'!$H$11,"")</f>
        <v/>
      </c>
    </row>
    <row r="60" spans="1:10" x14ac:dyDescent="0.25">
      <c r="A60" s="42">
        <v>42132</v>
      </c>
      <c r="B60" s="43" t="str">
        <f>IF(A60='JOURNAL DE CAISSE'!$B$1,'JOURNAL DE CAISSE'!$A$11,"")</f>
        <v/>
      </c>
      <c r="C60" s="71" t="str">
        <f>IF(A60='JOURNAL DE CAISSE'!$B$1,'JOURNAL DE CAISSE'!$B$11,"")</f>
        <v/>
      </c>
      <c r="D60" s="43" t="str">
        <f>IF(A60='JOURNAL DE CAISSE'!$B$1,'JOURNAL DE CAISSE'!$C$11,"")</f>
        <v/>
      </c>
      <c r="E60" s="75" t="str">
        <f>IF(A60='JOURNAL DE CAISSE'!$B$1,'JOURNAL DE CAISSE'!$D$11,"")</f>
        <v/>
      </c>
      <c r="F60" s="43" t="str">
        <f>IF(A60='JOURNAL DE CAISSE'!$B$1,'JOURNAL DE CAISSE'!$E$11,"")</f>
        <v/>
      </c>
      <c r="G60" s="75" t="str">
        <f>IF(A60='JOURNAL DE CAISSE'!$B$1,'JOURNAL DE CAISSE'!$F$11,"")</f>
        <v/>
      </c>
      <c r="H60" s="43" t="str">
        <f>IF(A60='JOURNAL DE CAISSE'!$B$1,'JOURNAL DE CAISSE'!$G$11,"")</f>
        <v/>
      </c>
      <c r="I60" s="75" t="str">
        <f>IF(A60='JOURNAL DE CAISSE'!$B$1,'JOURNAL DE CAISSE'!$H$11,"")</f>
        <v/>
      </c>
    </row>
    <row r="61" spans="1:10" x14ac:dyDescent="0.25">
      <c r="A61" s="42">
        <v>42133</v>
      </c>
      <c r="B61" s="43" t="str">
        <f>IF(A61='JOURNAL DE CAISSE'!$B$1,'JOURNAL DE CAISSE'!$A$11,"")</f>
        <v/>
      </c>
      <c r="C61" s="71" t="str">
        <f>IF(A61='JOURNAL DE CAISSE'!$B$1,'JOURNAL DE CAISSE'!$B$11,"")</f>
        <v/>
      </c>
      <c r="D61" s="43" t="str">
        <f>IF(A61='JOURNAL DE CAISSE'!$B$1,'JOURNAL DE CAISSE'!$C$11,"")</f>
        <v/>
      </c>
      <c r="E61" s="75" t="str">
        <f>IF(A61='JOURNAL DE CAISSE'!$B$1,'JOURNAL DE CAISSE'!$D$11,"")</f>
        <v/>
      </c>
      <c r="F61" s="43" t="str">
        <f>IF(A61='JOURNAL DE CAISSE'!$B$1,'JOURNAL DE CAISSE'!$E$11,"")</f>
        <v/>
      </c>
      <c r="G61" s="75" t="str">
        <f>IF(A61='JOURNAL DE CAISSE'!$B$1,'JOURNAL DE CAISSE'!$F$11,"")</f>
        <v/>
      </c>
      <c r="H61" s="43" t="str">
        <f>IF(A61='JOURNAL DE CAISSE'!$B$1,'JOURNAL DE CAISSE'!$G$11,"")</f>
        <v/>
      </c>
      <c r="I61" s="75" t="str">
        <f>IF(A61='JOURNAL DE CAISSE'!$B$1,'JOURNAL DE CAISSE'!$H$11,"")</f>
        <v/>
      </c>
    </row>
    <row r="62" spans="1:10" x14ac:dyDescent="0.25">
      <c r="A62" s="42">
        <v>42134</v>
      </c>
      <c r="B62" s="43" t="str">
        <f>IF(A62='JOURNAL DE CAISSE'!$B$1,'JOURNAL DE CAISSE'!$A$11,"")</f>
        <v/>
      </c>
      <c r="C62" s="71" t="str">
        <f>IF(A62='JOURNAL DE CAISSE'!$B$1,'JOURNAL DE CAISSE'!$B$11,"")</f>
        <v/>
      </c>
      <c r="D62" s="43" t="str">
        <f>IF(A62='JOURNAL DE CAISSE'!$B$1,'JOURNAL DE CAISSE'!$C$11,"")</f>
        <v/>
      </c>
      <c r="E62" s="75" t="str">
        <f>IF(A62='JOURNAL DE CAISSE'!$B$1,'JOURNAL DE CAISSE'!$D$11,"")</f>
        <v/>
      </c>
      <c r="F62" s="43" t="str">
        <f>IF(A62='JOURNAL DE CAISSE'!$B$1,'JOURNAL DE CAISSE'!$E$11,"")</f>
        <v/>
      </c>
      <c r="G62" s="75" t="str">
        <f>IF(A62='JOURNAL DE CAISSE'!$B$1,'JOURNAL DE CAISSE'!$F$11,"")</f>
        <v/>
      </c>
      <c r="H62" s="43" t="str">
        <f>IF(A62='JOURNAL DE CAISSE'!$B$1,'JOURNAL DE CAISSE'!$G$11,"")</f>
        <v/>
      </c>
      <c r="I62" s="75" t="str">
        <f>IF(A62='JOURNAL DE CAISSE'!$B$1,'JOURNAL DE CAISSE'!$H$11,"")</f>
        <v/>
      </c>
    </row>
    <row r="63" spans="1:10" x14ac:dyDescent="0.25">
      <c r="A63" s="42">
        <v>42135</v>
      </c>
      <c r="B63" s="43" t="str">
        <f>IF(A63='JOURNAL DE CAISSE'!$B$1,'JOURNAL DE CAISSE'!$A$11,"")</f>
        <v/>
      </c>
      <c r="C63" s="71" t="str">
        <f>IF(A63='JOURNAL DE CAISSE'!$B$1,'JOURNAL DE CAISSE'!$B$11,"")</f>
        <v/>
      </c>
      <c r="D63" s="43" t="str">
        <f>IF(A63='JOURNAL DE CAISSE'!$B$1,'JOURNAL DE CAISSE'!$C$11,"")</f>
        <v/>
      </c>
      <c r="E63" s="75" t="str">
        <f>IF(A63='JOURNAL DE CAISSE'!$B$1,'JOURNAL DE CAISSE'!$D$11,"")</f>
        <v/>
      </c>
      <c r="F63" s="43" t="str">
        <f>IF(A63='JOURNAL DE CAISSE'!$B$1,'JOURNAL DE CAISSE'!$E$11,"")</f>
        <v/>
      </c>
      <c r="G63" s="75" t="str">
        <f>IF(A63='JOURNAL DE CAISSE'!$B$1,'JOURNAL DE CAISSE'!$F$11,"")</f>
        <v/>
      </c>
      <c r="H63" s="43" t="str">
        <f>IF(A63='JOURNAL DE CAISSE'!$B$1,'JOURNAL DE CAISSE'!$G$11,"")</f>
        <v/>
      </c>
      <c r="I63" s="75" t="str">
        <f>IF(A63='JOURNAL DE CAISSE'!$B$1,'JOURNAL DE CAISSE'!$H$11,"")</f>
        <v/>
      </c>
    </row>
    <row r="64" spans="1:10" x14ac:dyDescent="0.25">
      <c r="A64" s="42">
        <v>42136</v>
      </c>
      <c r="B64" s="43" t="str">
        <f>IF(A64='JOURNAL DE CAISSE'!$B$1,'JOURNAL DE CAISSE'!$A$11,"")</f>
        <v/>
      </c>
      <c r="C64" s="71" t="str">
        <f>IF(A64='JOURNAL DE CAISSE'!$B$1,'JOURNAL DE CAISSE'!$B$11,"")</f>
        <v/>
      </c>
      <c r="D64" s="43" t="str">
        <f>IF(A64='JOURNAL DE CAISSE'!$B$1,'JOURNAL DE CAISSE'!$C$11,"")</f>
        <v/>
      </c>
      <c r="E64" s="75" t="str">
        <f>IF(A64='JOURNAL DE CAISSE'!$B$1,'JOURNAL DE CAISSE'!$D$11,"")</f>
        <v/>
      </c>
      <c r="F64" s="43" t="str">
        <f>IF(A64='JOURNAL DE CAISSE'!$B$1,'JOURNAL DE CAISSE'!$E$11,"")</f>
        <v/>
      </c>
      <c r="G64" s="75" t="str">
        <f>IF(A64='JOURNAL DE CAISSE'!$B$1,'JOURNAL DE CAISSE'!$F$11,"")</f>
        <v/>
      </c>
      <c r="H64" s="43" t="str">
        <f>IF(A64='JOURNAL DE CAISSE'!$B$1,'JOURNAL DE CAISSE'!$G$11,"")</f>
        <v/>
      </c>
      <c r="I64" s="75" t="str">
        <f>IF(A64='JOURNAL DE CAISSE'!$B$1,'JOURNAL DE CAISSE'!$H$11,"")</f>
        <v/>
      </c>
    </row>
    <row r="65" spans="1:9" x14ac:dyDescent="0.25">
      <c r="A65" s="42">
        <v>42137</v>
      </c>
      <c r="B65" s="43" t="str">
        <f>IF(A65='JOURNAL DE CAISSE'!$B$1,'JOURNAL DE CAISSE'!$A$11,"")</f>
        <v/>
      </c>
      <c r="C65" s="71" t="str">
        <f>IF(A65='JOURNAL DE CAISSE'!$B$1,'JOURNAL DE CAISSE'!$B$11,"")</f>
        <v/>
      </c>
      <c r="D65" s="43" t="str">
        <f>IF(A65='JOURNAL DE CAISSE'!$B$1,'JOURNAL DE CAISSE'!$C$11,"")</f>
        <v/>
      </c>
      <c r="E65" s="75" t="str">
        <f>IF(A65='JOURNAL DE CAISSE'!$B$1,'JOURNAL DE CAISSE'!$D$11,"")</f>
        <v/>
      </c>
      <c r="F65" s="43" t="str">
        <f>IF(A65='JOURNAL DE CAISSE'!$B$1,'JOURNAL DE CAISSE'!$E$11,"")</f>
        <v/>
      </c>
      <c r="G65" s="75" t="str">
        <f>IF(A65='JOURNAL DE CAISSE'!$B$1,'JOURNAL DE CAISSE'!$F$11,"")</f>
        <v/>
      </c>
      <c r="H65" s="43" t="str">
        <f>IF(A65='JOURNAL DE CAISSE'!$B$1,'JOURNAL DE CAISSE'!$G$11,"")</f>
        <v/>
      </c>
      <c r="I65" s="75" t="str">
        <f>IF(A65='JOURNAL DE CAISSE'!$B$1,'JOURNAL DE CAISSE'!$H$11,"")</f>
        <v/>
      </c>
    </row>
    <row r="66" spans="1:9" x14ac:dyDescent="0.25">
      <c r="A66" s="42">
        <v>42138</v>
      </c>
      <c r="B66" s="43" t="str">
        <f>IF(A66='JOURNAL DE CAISSE'!$B$1,'JOURNAL DE CAISSE'!$A$11,"")</f>
        <v/>
      </c>
      <c r="C66" s="71" t="str">
        <f>IF(A66='JOURNAL DE CAISSE'!$B$1,'JOURNAL DE CAISSE'!$B$11,"")</f>
        <v/>
      </c>
      <c r="D66" s="43" t="str">
        <f>IF(A66='JOURNAL DE CAISSE'!$B$1,'JOURNAL DE CAISSE'!$C$11,"")</f>
        <v/>
      </c>
      <c r="E66" s="75" t="str">
        <f>IF(A66='JOURNAL DE CAISSE'!$B$1,'JOURNAL DE CAISSE'!$D$11,"")</f>
        <v/>
      </c>
      <c r="F66" s="43" t="str">
        <f>IF(A66='JOURNAL DE CAISSE'!$B$1,'JOURNAL DE CAISSE'!$E$11,"")</f>
        <v/>
      </c>
      <c r="G66" s="75" t="str">
        <f>IF(A66='JOURNAL DE CAISSE'!$B$1,'JOURNAL DE CAISSE'!$F$11,"")</f>
        <v/>
      </c>
      <c r="H66" s="43" t="str">
        <f>IF(A66='JOURNAL DE CAISSE'!$B$1,'JOURNAL DE CAISSE'!$G$11,"")</f>
        <v/>
      </c>
      <c r="I66" s="75" t="str">
        <f>IF(A66='JOURNAL DE CAISSE'!$B$1,'JOURNAL DE CAISSE'!$H$11,"")</f>
        <v/>
      </c>
    </row>
    <row r="67" spans="1:9" x14ac:dyDescent="0.25">
      <c r="A67" s="42">
        <v>42139</v>
      </c>
      <c r="B67" s="43" t="str">
        <f>IF(A67='JOURNAL DE CAISSE'!$B$1,'JOURNAL DE CAISSE'!$A$11,"")</f>
        <v/>
      </c>
      <c r="C67" s="71" t="str">
        <f>IF(A67='JOURNAL DE CAISSE'!$B$1,'JOURNAL DE CAISSE'!$B$11,"")</f>
        <v/>
      </c>
      <c r="D67" s="43" t="str">
        <f>IF(A67='JOURNAL DE CAISSE'!$B$1,'JOURNAL DE CAISSE'!$C$11,"")</f>
        <v/>
      </c>
      <c r="E67" s="75" t="str">
        <f>IF(A67='JOURNAL DE CAISSE'!$B$1,'JOURNAL DE CAISSE'!$D$11,"")</f>
        <v/>
      </c>
      <c r="F67" s="43" t="str">
        <f>IF(A67='JOURNAL DE CAISSE'!$B$1,'JOURNAL DE CAISSE'!$E$11,"")</f>
        <v/>
      </c>
      <c r="G67" s="75" t="str">
        <f>IF(A67='JOURNAL DE CAISSE'!$B$1,'JOURNAL DE CAISSE'!$F$11,"")</f>
        <v/>
      </c>
      <c r="H67" s="43" t="str">
        <f>IF(A67='JOURNAL DE CAISSE'!$B$1,'JOURNAL DE CAISSE'!$G$11,"")</f>
        <v/>
      </c>
      <c r="I67" s="75" t="str">
        <f>IF(A67='JOURNAL DE CAISSE'!$B$1,'JOURNAL DE CAISSE'!$H$11,"")</f>
        <v/>
      </c>
    </row>
    <row r="68" spans="1:9" x14ac:dyDescent="0.25">
      <c r="A68" s="42">
        <v>42140</v>
      </c>
      <c r="B68" s="43" t="str">
        <f>IF(A68='JOURNAL DE CAISSE'!$B$1,'JOURNAL DE CAISSE'!$A$11,"")</f>
        <v/>
      </c>
      <c r="C68" s="71" t="str">
        <f>IF(A68='JOURNAL DE CAISSE'!$B$1,'JOURNAL DE CAISSE'!$B$11,"")</f>
        <v/>
      </c>
      <c r="D68" s="43" t="str">
        <f>IF(A68='JOURNAL DE CAISSE'!$B$1,'JOURNAL DE CAISSE'!$C$11,"")</f>
        <v/>
      </c>
      <c r="E68" s="75" t="str">
        <f>IF(A68='JOURNAL DE CAISSE'!$B$1,'JOURNAL DE CAISSE'!$D$11,"")</f>
        <v/>
      </c>
      <c r="F68" s="43" t="str">
        <f>IF(A68='JOURNAL DE CAISSE'!$B$1,'JOURNAL DE CAISSE'!$E$11,"")</f>
        <v/>
      </c>
      <c r="G68" s="75" t="str">
        <f>IF(A68='JOURNAL DE CAISSE'!$B$1,'JOURNAL DE CAISSE'!$F$11,"")</f>
        <v/>
      </c>
      <c r="H68" s="43" t="str">
        <f>IF(A68='JOURNAL DE CAISSE'!$B$1,'JOURNAL DE CAISSE'!$G$11,"")</f>
        <v/>
      </c>
      <c r="I68" s="75" t="str">
        <f>IF(A68='JOURNAL DE CAISSE'!$B$1,'JOURNAL DE CAISSE'!$H$11,"")</f>
        <v/>
      </c>
    </row>
    <row r="69" spans="1:9" x14ac:dyDescent="0.25">
      <c r="A69" s="42">
        <v>42141</v>
      </c>
      <c r="B69" s="43" t="str">
        <f>IF(A69='JOURNAL DE CAISSE'!$B$1,'JOURNAL DE CAISSE'!$A$11,"")</f>
        <v/>
      </c>
      <c r="C69" s="71" t="str">
        <f>IF(A69='JOURNAL DE CAISSE'!$B$1,'JOURNAL DE CAISSE'!$B$11,"")</f>
        <v/>
      </c>
      <c r="D69" s="43" t="str">
        <f>IF(A69='JOURNAL DE CAISSE'!$B$1,'JOURNAL DE CAISSE'!$C$11,"")</f>
        <v/>
      </c>
      <c r="E69" s="75" t="str">
        <f>IF(A69='JOURNAL DE CAISSE'!$B$1,'JOURNAL DE CAISSE'!$D$11,"")</f>
        <v/>
      </c>
      <c r="F69" s="43" t="str">
        <f>IF(A69='JOURNAL DE CAISSE'!$B$1,'JOURNAL DE CAISSE'!$E$11,"")</f>
        <v/>
      </c>
      <c r="G69" s="75" t="str">
        <f>IF(A69='JOURNAL DE CAISSE'!$B$1,'JOURNAL DE CAISSE'!$F$11,"")</f>
        <v/>
      </c>
      <c r="H69" s="43" t="str">
        <f>IF(A69='JOURNAL DE CAISSE'!$B$1,'JOURNAL DE CAISSE'!$G$11,"")</f>
        <v/>
      </c>
      <c r="I69" s="75" t="str">
        <f>IF(A69='JOURNAL DE CAISSE'!$B$1,'JOURNAL DE CAISSE'!$H$11,"")</f>
        <v/>
      </c>
    </row>
    <row r="70" spans="1:9" x14ac:dyDescent="0.25">
      <c r="A70" s="42">
        <v>42142</v>
      </c>
      <c r="B70" s="43" t="str">
        <f>IF(A70='JOURNAL DE CAISSE'!$B$1,'JOURNAL DE CAISSE'!$A$11,"")</f>
        <v/>
      </c>
      <c r="C70" s="71" t="str">
        <f>IF(A70='JOURNAL DE CAISSE'!$B$1,'JOURNAL DE CAISSE'!$B$11,"")</f>
        <v/>
      </c>
      <c r="D70" s="43" t="str">
        <f>IF(A70='JOURNAL DE CAISSE'!$B$1,'JOURNAL DE CAISSE'!$C$11,"")</f>
        <v/>
      </c>
      <c r="E70" s="75" t="str">
        <f>IF(A70='JOURNAL DE CAISSE'!$B$1,'JOURNAL DE CAISSE'!$D$11,"")</f>
        <v/>
      </c>
      <c r="F70" s="43" t="str">
        <f>IF(A70='JOURNAL DE CAISSE'!$B$1,'JOURNAL DE CAISSE'!$E$11,"")</f>
        <v/>
      </c>
      <c r="G70" s="75" t="str">
        <f>IF(A70='JOURNAL DE CAISSE'!$B$1,'JOURNAL DE CAISSE'!$F$11,"")</f>
        <v/>
      </c>
      <c r="H70" s="43" t="str">
        <f>IF(A70='JOURNAL DE CAISSE'!$B$1,'JOURNAL DE CAISSE'!$G$11,"")</f>
        <v/>
      </c>
      <c r="I70" s="75" t="str">
        <f>IF(A70='JOURNAL DE CAISSE'!$B$1,'JOURNAL DE CAISSE'!$H$11,"")</f>
        <v/>
      </c>
    </row>
    <row r="71" spans="1:9" x14ac:dyDescent="0.25">
      <c r="A71" s="42">
        <v>42143</v>
      </c>
      <c r="B71" s="43" t="str">
        <f>IF(A71='JOURNAL DE CAISSE'!$B$1,'JOURNAL DE CAISSE'!$A$11,"")</f>
        <v/>
      </c>
      <c r="C71" s="71" t="str">
        <f>IF(A71='JOURNAL DE CAISSE'!$B$1,'JOURNAL DE CAISSE'!$B$11,"")</f>
        <v/>
      </c>
      <c r="D71" s="43" t="str">
        <f>IF(A71='JOURNAL DE CAISSE'!$B$1,'JOURNAL DE CAISSE'!$C$11,"")</f>
        <v/>
      </c>
      <c r="E71" s="75" t="str">
        <f>IF(A71='JOURNAL DE CAISSE'!$B$1,'JOURNAL DE CAISSE'!$D$11,"")</f>
        <v/>
      </c>
      <c r="F71" s="43" t="str">
        <f>IF(A71='JOURNAL DE CAISSE'!$B$1,'JOURNAL DE CAISSE'!$E$11,"")</f>
        <v/>
      </c>
      <c r="G71" s="75" t="str">
        <f>IF(A71='JOURNAL DE CAISSE'!$B$1,'JOURNAL DE CAISSE'!$F$11,"")</f>
        <v/>
      </c>
      <c r="H71" s="43" t="str">
        <f>IF(A71='JOURNAL DE CAISSE'!$B$1,'JOURNAL DE CAISSE'!$G$11,"")</f>
        <v/>
      </c>
      <c r="I71" s="75" t="str">
        <f>IF(A71='JOURNAL DE CAISSE'!$B$1,'JOURNAL DE CAISSE'!$H$11,"")</f>
        <v/>
      </c>
    </row>
    <row r="72" spans="1:9" x14ac:dyDescent="0.25">
      <c r="A72" s="42">
        <v>42144</v>
      </c>
      <c r="B72" s="43" t="str">
        <f>IF(A72='JOURNAL DE CAISSE'!$B$1,'JOURNAL DE CAISSE'!$A$11,"")</f>
        <v/>
      </c>
      <c r="C72" s="71" t="str">
        <f>IF(A72='JOURNAL DE CAISSE'!$B$1,'JOURNAL DE CAISSE'!$B$11,"")</f>
        <v/>
      </c>
      <c r="D72" s="43" t="str">
        <f>IF(A72='JOURNAL DE CAISSE'!$B$1,'JOURNAL DE CAISSE'!$C$11,"")</f>
        <v/>
      </c>
      <c r="E72" s="75" t="str">
        <f>IF(A72='JOURNAL DE CAISSE'!$B$1,'JOURNAL DE CAISSE'!$D$11,"")</f>
        <v/>
      </c>
      <c r="F72" s="43" t="str">
        <f>IF(A72='JOURNAL DE CAISSE'!$B$1,'JOURNAL DE CAISSE'!$E$11,"")</f>
        <v/>
      </c>
      <c r="G72" s="75" t="str">
        <f>IF(A72='JOURNAL DE CAISSE'!$B$1,'JOURNAL DE CAISSE'!$F$11,"")</f>
        <v/>
      </c>
      <c r="H72" s="43" t="str">
        <f>IF(A72='JOURNAL DE CAISSE'!$B$1,'JOURNAL DE CAISSE'!$G$11,"")</f>
        <v/>
      </c>
      <c r="I72" s="75" t="str">
        <f>IF(A72='JOURNAL DE CAISSE'!$B$1,'JOURNAL DE CAISSE'!$H$11,"")</f>
        <v/>
      </c>
    </row>
    <row r="73" spans="1:9" x14ac:dyDescent="0.25">
      <c r="A73" s="42">
        <v>42145</v>
      </c>
      <c r="B73" s="43" t="str">
        <f>IF(A73='JOURNAL DE CAISSE'!$B$1,'JOURNAL DE CAISSE'!$A$11,"")</f>
        <v/>
      </c>
      <c r="C73" s="71" t="str">
        <f>IF(A73='JOURNAL DE CAISSE'!$B$1,'JOURNAL DE CAISSE'!$B$11,"")</f>
        <v/>
      </c>
      <c r="D73" s="43" t="str">
        <f>IF(A73='JOURNAL DE CAISSE'!$B$1,'JOURNAL DE CAISSE'!$C$11,"")</f>
        <v/>
      </c>
      <c r="E73" s="75" t="str">
        <f>IF(A73='JOURNAL DE CAISSE'!$B$1,'JOURNAL DE CAISSE'!$D$11,"")</f>
        <v/>
      </c>
      <c r="F73" s="43" t="str">
        <f>IF(A73='JOURNAL DE CAISSE'!$B$1,'JOURNAL DE CAISSE'!$E$11,"")</f>
        <v/>
      </c>
      <c r="G73" s="75" t="str">
        <f>IF(A73='JOURNAL DE CAISSE'!$B$1,'JOURNAL DE CAISSE'!$F$11,"")</f>
        <v/>
      </c>
      <c r="H73" s="43" t="str">
        <f>IF(A73='JOURNAL DE CAISSE'!$B$1,'JOURNAL DE CAISSE'!$G$11,"")</f>
        <v/>
      </c>
      <c r="I73" s="75" t="str">
        <f>IF(A73='JOURNAL DE CAISSE'!$B$1,'JOURNAL DE CAISSE'!$H$11,"")</f>
        <v/>
      </c>
    </row>
    <row r="74" spans="1:9" x14ac:dyDescent="0.25">
      <c r="A74" s="42">
        <v>42146</v>
      </c>
      <c r="B74" s="43" t="str">
        <f>IF(A74='JOURNAL DE CAISSE'!$B$1,'JOURNAL DE CAISSE'!$A$11,"")</f>
        <v/>
      </c>
      <c r="C74" s="71" t="str">
        <f>IF(A74='JOURNAL DE CAISSE'!$B$1,'JOURNAL DE CAISSE'!$B$11,"")</f>
        <v/>
      </c>
      <c r="D74" s="43" t="str">
        <f>IF(A74='JOURNAL DE CAISSE'!$B$1,'JOURNAL DE CAISSE'!$C$11,"")</f>
        <v/>
      </c>
      <c r="E74" s="75" t="str">
        <f>IF(A74='JOURNAL DE CAISSE'!$B$1,'JOURNAL DE CAISSE'!$D$11,"")</f>
        <v/>
      </c>
      <c r="F74" s="43" t="str">
        <f>IF(A74='JOURNAL DE CAISSE'!$B$1,'JOURNAL DE CAISSE'!$E$11,"")</f>
        <v/>
      </c>
      <c r="G74" s="75" t="str">
        <f>IF(A74='JOURNAL DE CAISSE'!$B$1,'JOURNAL DE CAISSE'!$F$11,"")</f>
        <v/>
      </c>
      <c r="H74" s="43" t="str">
        <f>IF(A74='JOURNAL DE CAISSE'!$B$1,'JOURNAL DE CAISSE'!$G$11,"")</f>
        <v/>
      </c>
      <c r="I74" s="75" t="str">
        <f>IF(A74='JOURNAL DE CAISSE'!$B$1,'JOURNAL DE CAISSE'!$H$11,"")</f>
        <v/>
      </c>
    </row>
    <row r="75" spans="1:9" x14ac:dyDescent="0.25">
      <c r="A75" s="42">
        <v>42147</v>
      </c>
      <c r="B75" s="43" t="str">
        <f>IF(A75='JOURNAL DE CAISSE'!$B$1,'JOURNAL DE CAISSE'!$A$11,"")</f>
        <v/>
      </c>
      <c r="C75" s="71" t="str">
        <f>IF(A75='JOURNAL DE CAISSE'!$B$1,'JOURNAL DE CAISSE'!$B$11,"")</f>
        <v/>
      </c>
      <c r="D75" s="43" t="str">
        <f>IF(A75='JOURNAL DE CAISSE'!$B$1,'JOURNAL DE CAISSE'!$C$11,"")</f>
        <v/>
      </c>
      <c r="E75" s="75" t="str">
        <f>IF(A75='JOURNAL DE CAISSE'!$B$1,'JOURNAL DE CAISSE'!$D$11,"")</f>
        <v/>
      </c>
      <c r="F75" s="43" t="str">
        <f>IF(A75='JOURNAL DE CAISSE'!$B$1,'JOURNAL DE CAISSE'!$E$11,"")</f>
        <v/>
      </c>
      <c r="G75" s="75" t="str">
        <f>IF(A75='JOURNAL DE CAISSE'!$B$1,'JOURNAL DE CAISSE'!$F$11,"")</f>
        <v/>
      </c>
      <c r="H75" s="43" t="str">
        <f>IF(A75='JOURNAL DE CAISSE'!$B$1,'JOURNAL DE CAISSE'!$G$11,"")</f>
        <v/>
      </c>
      <c r="I75" s="75" t="str">
        <f>IF(A75='JOURNAL DE CAISSE'!$B$1,'JOURNAL DE CAISSE'!$H$11,"")</f>
        <v/>
      </c>
    </row>
    <row r="76" spans="1:9" x14ac:dyDescent="0.25">
      <c r="A76" s="42">
        <v>42148</v>
      </c>
      <c r="B76" s="43" t="str">
        <f>IF(A76='JOURNAL DE CAISSE'!$B$1,'JOURNAL DE CAISSE'!$A$11,"")</f>
        <v/>
      </c>
      <c r="C76" s="71" t="str">
        <f>IF(A76='JOURNAL DE CAISSE'!$B$1,'JOURNAL DE CAISSE'!$B$11,"")</f>
        <v/>
      </c>
      <c r="D76" s="43" t="str">
        <f>IF(A76='JOURNAL DE CAISSE'!$B$1,'JOURNAL DE CAISSE'!$C$11,"")</f>
        <v/>
      </c>
      <c r="E76" s="75" t="str">
        <f>IF(A76='JOURNAL DE CAISSE'!$B$1,'JOURNAL DE CAISSE'!$D$11,"")</f>
        <v/>
      </c>
      <c r="F76" s="43" t="str">
        <f>IF(A76='JOURNAL DE CAISSE'!$B$1,'JOURNAL DE CAISSE'!$E$11,"")</f>
        <v/>
      </c>
      <c r="G76" s="75" t="str">
        <f>IF(A76='JOURNAL DE CAISSE'!$B$1,'JOURNAL DE CAISSE'!$F$11,"")</f>
        <v/>
      </c>
      <c r="H76" s="43" t="str">
        <f>IF(A76='JOURNAL DE CAISSE'!$B$1,'JOURNAL DE CAISSE'!$G$11,"")</f>
        <v/>
      </c>
      <c r="I76" s="75" t="str">
        <f>IF(A76='JOURNAL DE CAISSE'!$B$1,'JOURNAL DE CAISSE'!$H$11,"")</f>
        <v/>
      </c>
    </row>
    <row r="77" spans="1:9" x14ac:dyDescent="0.25">
      <c r="A77" s="42">
        <v>42149</v>
      </c>
      <c r="B77" s="43" t="str">
        <f>IF(A77='JOURNAL DE CAISSE'!$B$1,'JOURNAL DE CAISSE'!$A$11,"")</f>
        <v/>
      </c>
      <c r="C77" s="71" t="str">
        <f>IF(A77='JOURNAL DE CAISSE'!$B$1,'JOURNAL DE CAISSE'!$B$11,"")</f>
        <v/>
      </c>
      <c r="D77" s="43" t="str">
        <f>IF(A77='JOURNAL DE CAISSE'!$B$1,'JOURNAL DE CAISSE'!$C$11,"")</f>
        <v/>
      </c>
      <c r="E77" s="75" t="str">
        <f>IF(A77='JOURNAL DE CAISSE'!$B$1,'JOURNAL DE CAISSE'!$D$11,"")</f>
        <v/>
      </c>
      <c r="F77" s="43" t="str">
        <f>IF(A77='JOURNAL DE CAISSE'!$B$1,'JOURNAL DE CAISSE'!$E$11,"")</f>
        <v/>
      </c>
      <c r="G77" s="75" t="str">
        <f>IF(A77='JOURNAL DE CAISSE'!$B$1,'JOURNAL DE CAISSE'!$F$11,"")</f>
        <v/>
      </c>
      <c r="H77" s="43" t="str">
        <f>IF(A77='JOURNAL DE CAISSE'!$B$1,'JOURNAL DE CAISSE'!$G$11,"")</f>
        <v/>
      </c>
      <c r="I77" s="75" t="str">
        <f>IF(A77='JOURNAL DE CAISSE'!$B$1,'JOURNAL DE CAISSE'!$H$11,"")</f>
        <v/>
      </c>
    </row>
    <row r="78" spans="1:9" x14ac:dyDescent="0.25">
      <c r="A78" s="42">
        <v>42150</v>
      </c>
      <c r="B78" s="43" t="str">
        <f>IF(A78='JOURNAL DE CAISSE'!$B$1,'JOURNAL DE CAISSE'!$A$11,"")</f>
        <v/>
      </c>
      <c r="C78" s="71" t="str">
        <f>IF(A78='JOURNAL DE CAISSE'!$B$1,'JOURNAL DE CAISSE'!$B$11,"")</f>
        <v/>
      </c>
      <c r="D78" s="43" t="str">
        <f>IF(A78='JOURNAL DE CAISSE'!$B$1,'JOURNAL DE CAISSE'!$C$11,"")</f>
        <v/>
      </c>
      <c r="E78" s="75" t="str">
        <f>IF(A78='JOURNAL DE CAISSE'!$B$1,'JOURNAL DE CAISSE'!$D$11,"")</f>
        <v/>
      </c>
      <c r="F78" s="43" t="str">
        <f>IF(A78='JOURNAL DE CAISSE'!$B$1,'JOURNAL DE CAISSE'!$E$11,"")</f>
        <v/>
      </c>
      <c r="G78" s="75" t="str">
        <f>IF(A78='JOURNAL DE CAISSE'!$B$1,'JOURNAL DE CAISSE'!$F$11,"")</f>
        <v/>
      </c>
      <c r="H78" s="43" t="str">
        <f>IF(A78='JOURNAL DE CAISSE'!$B$1,'JOURNAL DE CAISSE'!$G$11,"")</f>
        <v/>
      </c>
      <c r="I78" s="75" t="str">
        <f>IF(A78='JOURNAL DE CAISSE'!$B$1,'JOURNAL DE CAISSE'!$H$11,"")</f>
        <v/>
      </c>
    </row>
    <row r="79" spans="1:9" x14ac:dyDescent="0.25">
      <c r="A79" s="42">
        <v>42151</v>
      </c>
      <c r="B79" s="43" t="str">
        <f>IF(A79='JOURNAL DE CAISSE'!$B$1,'JOURNAL DE CAISSE'!$A$11,"")</f>
        <v/>
      </c>
      <c r="C79" s="71" t="str">
        <f>IF(A79='JOURNAL DE CAISSE'!$B$1,'JOURNAL DE CAISSE'!$B$11,"")</f>
        <v/>
      </c>
      <c r="D79" s="43" t="str">
        <f>IF(A79='JOURNAL DE CAISSE'!$B$1,'JOURNAL DE CAISSE'!$C$11,"")</f>
        <v/>
      </c>
      <c r="E79" s="75" t="str">
        <f>IF(A79='JOURNAL DE CAISSE'!$B$1,'JOURNAL DE CAISSE'!$D$11,"")</f>
        <v/>
      </c>
      <c r="F79" s="43" t="str">
        <f>IF(A79='JOURNAL DE CAISSE'!$B$1,'JOURNAL DE CAISSE'!$E$11,"")</f>
        <v/>
      </c>
      <c r="G79" s="75" t="str">
        <f>IF(A79='JOURNAL DE CAISSE'!$B$1,'JOURNAL DE CAISSE'!$F$11,"")</f>
        <v/>
      </c>
      <c r="H79" s="43" t="str">
        <f>IF(A79='JOURNAL DE CAISSE'!$B$1,'JOURNAL DE CAISSE'!$G$11,"")</f>
        <v/>
      </c>
      <c r="I79" s="75" t="str">
        <f>IF(A79='JOURNAL DE CAISSE'!$B$1,'JOURNAL DE CAISSE'!$H$11,"")</f>
        <v/>
      </c>
    </row>
    <row r="80" spans="1:9" x14ac:dyDescent="0.25">
      <c r="A80" s="42">
        <v>42152</v>
      </c>
      <c r="B80" s="43" t="str">
        <f>IF(A80='JOURNAL DE CAISSE'!$B$1,'JOURNAL DE CAISSE'!$A$11,"")</f>
        <v/>
      </c>
      <c r="C80" s="71" t="str">
        <f>IF(A80='JOURNAL DE CAISSE'!$B$1,'JOURNAL DE CAISSE'!$B$11,"")</f>
        <v/>
      </c>
      <c r="D80" s="43" t="str">
        <f>IF(A80='JOURNAL DE CAISSE'!$B$1,'JOURNAL DE CAISSE'!$C$11,"")</f>
        <v/>
      </c>
      <c r="E80" s="75" t="str">
        <f>IF(A80='JOURNAL DE CAISSE'!$B$1,'JOURNAL DE CAISSE'!$D$11,"")</f>
        <v/>
      </c>
      <c r="F80" s="43" t="str">
        <f>IF(A80='JOURNAL DE CAISSE'!$B$1,'JOURNAL DE CAISSE'!$E$11,"")</f>
        <v/>
      </c>
      <c r="G80" s="75" t="str">
        <f>IF(A80='JOURNAL DE CAISSE'!$B$1,'JOURNAL DE CAISSE'!$F$11,"")</f>
        <v/>
      </c>
      <c r="H80" s="43" t="str">
        <f>IF(A80='JOURNAL DE CAISSE'!$B$1,'JOURNAL DE CAISSE'!$G$11,"")</f>
        <v/>
      </c>
      <c r="I80" s="75" t="str">
        <f>IF(A80='JOURNAL DE CAISSE'!$B$1,'JOURNAL DE CAISSE'!$H$11,"")</f>
        <v/>
      </c>
    </row>
    <row r="81" spans="1:10" x14ac:dyDescent="0.25">
      <c r="A81" s="42">
        <v>42153</v>
      </c>
      <c r="B81" s="43" t="str">
        <f>IF(A81='JOURNAL DE CAISSE'!$B$1,'JOURNAL DE CAISSE'!$A$11,"")</f>
        <v/>
      </c>
      <c r="C81" s="71" t="str">
        <f>IF(A81='JOURNAL DE CAISSE'!$B$1,'JOURNAL DE CAISSE'!$B$11,"")</f>
        <v/>
      </c>
      <c r="D81" s="43" t="str">
        <f>IF(A81='JOURNAL DE CAISSE'!$B$1,'JOURNAL DE CAISSE'!$C$11,"")</f>
        <v/>
      </c>
      <c r="E81" s="75" t="str">
        <f>IF(A81='JOURNAL DE CAISSE'!$B$1,'JOURNAL DE CAISSE'!$D$11,"")</f>
        <v/>
      </c>
      <c r="F81" s="43" t="str">
        <f>IF(A81='JOURNAL DE CAISSE'!$B$1,'JOURNAL DE CAISSE'!$E$11,"")</f>
        <v/>
      </c>
      <c r="G81" s="75" t="str">
        <f>IF(A81='JOURNAL DE CAISSE'!$B$1,'JOURNAL DE CAISSE'!$F$11,"")</f>
        <v/>
      </c>
      <c r="H81" s="43" t="str">
        <f>IF(A81='JOURNAL DE CAISSE'!$B$1,'JOURNAL DE CAISSE'!$G$11,"")</f>
        <v/>
      </c>
      <c r="I81" s="75" t="str">
        <f>IF(A81='JOURNAL DE CAISSE'!$B$1,'JOURNAL DE CAISSE'!$H$11,"")</f>
        <v/>
      </c>
    </row>
    <row r="82" spans="1:10" x14ac:dyDescent="0.25">
      <c r="A82" s="42">
        <v>42154</v>
      </c>
      <c r="B82" s="43" t="str">
        <f>IF(A82='JOURNAL DE CAISSE'!$B$1,'JOURNAL DE CAISSE'!$A$11,"")</f>
        <v/>
      </c>
      <c r="C82" s="71" t="str">
        <f>IF(A82='JOURNAL DE CAISSE'!$B$1,'JOURNAL DE CAISSE'!$B$11,"")</f>
        <v/>
      </c>
      <c r="D82" s="43" t="str">
        <f>IF(A82='JOURNAL DE CAISSE'!$B$1,'JOURNAL DE CAISSE'!$C$11,"")</f>
        <v/>
      </c>
      <c r="E82" s="75" t="str">
        <f>IF(A82='JOURNAL DE CAISSE'!$B$1,'JOURNAL DE CAISSE'!$D$11,"")</f>
        <v/>
      </c>
      <c r="F82" s="43" t="str">
        <f>IF(A82='JOURNAL DE CAISSE'!$B$1,'JOURNAL DE CAISSE'!$E$11,"")</f>
        <v/>
      </c>
      <c r="G82" s="75" t="str">
        <f>IF(A82='JOURNAL DE CAISSE'!$B$1,'JOURNAL DE CAISSE'!$F$11,"")</f>
        <v/>
      </c>
      <c r="H82" s="43" t="str">
        <f>IF(A82='JOURNAL DE CAISSE'!$B$1,'JOURNAL DE CAISSE'!$G$11,"")</f>
        <v/>
      </c>
      <c r="I82" s="75" t="str">
        <f>IF(A82='JOURNAL DE CAISSE'!$B$1,'JOURNAL DE CAISSE'!$H$11,"")</f>
        <v/>
      </c>
    </row>
    <row r="83" spans="1:10" ht="15.75" thickBot="1" x14ac:dyDescent="0.3">
      <c r="A83" s="42">
        <v>42155</v>
      </c>
      <c r="B83" s="43" t="str">
        <f>IF(A83='JOURNAL DE CAISSE'!$B$1,'JOURNAL DE CAISSE'!$A$11,"")</f>
        <v/>
      </c>
      <c r="C83" s="71" t="str">
        <f>IF(A83='JOURNAL DE CAISSE'!$B$1,'JOURNAL DE CAISSE'!$B$11,"")</f>
        <v/>
      </c>
      <c r="D83" s="43" t="str">
        <f>IF(A83='JOURNAL DE CAISSE'!$B$1,'JOURNAL DE CAISSE'!$C$11,"")</f>
        <v/>
      </c>
      <c r="E83" s="75" t="str">
        <f>IF(A83='JOURNAL DE CAISSE'!$B$1,'JOURNAL DE CAISSE'!$D$11,"")</f>
        <v/>
      </c>
      <c r="F83" s="43" t="str">
        <f>IF(A83='JOURNAL DE CAISSE'!$B$1,'JOURNAL DE CAISSE'!$E$11,"")</f>
        <v/>
      </c>
      <c r="G83" s="75" t="str">
        <f>IF(A83='JOURNAL DE CAISSE'!$B$1,'JOURNAL DE CAISSE'!$F$11,"")</f>
        <v/>
      </c>
      <c r="H83" s="43" t="str">
        <f>IF(A83='JOURNAL DE CAISSE'!$B$1,'JOURNAL DE CAISSE'!$G$11,"")</f>
        <v/>
      </c>
      <c r="I83" s="75" t="str">
        <f>IF(A83='JOURNAL DE CAISSE'!$B$1,'JOURNAL DE CAISSE'!$H$11,"")</f>
        <v/>
      </c>
    </row>
    <row r="84" spans="1:10" ht="15.75" thickBot="1" x14ac:dyDescent="0.3">
      <c r="A84" s="129" t="s">
        <v>164</v>
      </c>
      <c r="B84" s="130">
        <f>SUM(B68:B83)</f>
        <v>0</v>
      </c>
      <c r="C84" s="131">
        <f t="shared" ref="C84:I84" si="8">SUM(C68:C83)</f>
        <v>0</v>
      </c>
      <c r="D84" s="130">
        <f t="shared" si="8"/>
        <v>0</v>
      </c>
      <c r="E84" s="131">
        <f t="shared" si="8"/>
        <v>0</v>
      </c>
      <c r="F84" s="130">
        <f t="shared" si="8"/>
        <v>0</v>
      </c>
      <c r="G84" s="131">
        <f t="shared" si="8"/>
        <v>0</v>
      </c>
      <c r="H84" s="130">
        <f t="shared" si="8"/>
        <v>0</v>
      </c>
      <c r="I84" s="131">
        <f t="shared" si="8"/>
        <v>0</v>
      </c>
      <c r="J84" s="132">
        <f>SUM(C84+E84+G84+I84)</f>
        <v>0</v>
      </c>
    </row>
    <row r="85" spans="1:10" x14ac:dyDescent="0.25">
      <c r="A85" s="42">
        <v>42156</v>
      </c>
      <c r="B85" s="43" t="str">
        <f>IF(A85='JOURNAL DE CAISSE'!$B$1,'JOURNAL DE CAISSE'!$A$11,"")</f>
        <v/>
      </c>
      <c r="C85" s="71" t="str">
        <f>IF(A85='JOURNAL DE CAISSE'!$B$1,'JOURNAL DE CAISSE'!$B$11,"")</f>
        <v/>
      </c>
      <c r="D85" s="43" t="str">
        <f>IF(A85='JOURNAL DE CAISSE'!$B$1,'JOURNAL DE CAISSE'!$C$11,"")</f>
        <v/>
      </c>
      <c r="E85" s="75" t="str">
        <f>IF(A85='JOURNAL DE CAISSE'!$B$1,'JOURNAL DE CAISSE'!$D$11,"")</f>
        <v/>
      </c>
      <c r="F85" s="43" t="str">
        <f>IF(A85='JOURNAL DE CAISSE'!$B$1,'JOURNAL DE CAISSE'!$E$11,"")</f>
        <v/>
      </c>
      <c r="G85" s="75" t="str">
        <f>IF(A85='JOURNAL DE CAISSE'!$B$1,'JOURNAL DE CAISSE'!$F$11,"")</f>
        <v/>
      </c>
      <c r="H85" s="43" t="str">
        <f>IF(A85='JOURNAL DE CAISSE'!$B$1,'JOURNAL DE CAISSE'!$G$11,"")</f>
        <v/>
      </c>
      <c r="I85" s="75" t="str">
        <f>IF(A85='JOURNAL DE CAISSE'!$B$1,'JOURNAL DE CAISSE'!$H$11,"")</f>
        <v/>
      </c>
    </row>
    <row r="86" spans="1:10" x14ac:dyDescent="0.25">
      <c r="A86" s="42">
        <v>42157</v>
      </c>
      <c r="B86" s="43" t="str">
        <f>IF(A86='JOURNAL DE CAISSE'!$B$1,'JOURNAL DE CAISSE'!$A$11,"")</f>
        <v/>
      </c>
      <c r="C86" s="71" t="str">
        <f>IF(A86='JOURNAL DE CAISSE'!$B$1,'JOURNAL DE CAISSE'!$B$11,"")</f>
        <v/>
      </c>
      <c r="D86" s="43" t="str">
        <f>IF(A86='JOURNAL DE CAISSE'!$B$1,'JOURNAL DE CAISSE'!$C$11,"")</f>
        <v/>
      </c>
      <c r="E86" s="75" t="str">
        <f>IF(A86='JOURNAL DE CAISSE'!$B$1,'JOURNAL DE CAISSE'!$D$11,"")</f>
        <v/>
      </c>
      <c r="F86" s="43" t="str">
        <f>IF(A86='JOURNAL DE CAISSE'!$B$1,'JOURNAL DE CAISSE'!$E$11,"")</f>
        <v/>
      </c>
      <c r="G86" s="75" t="str">
        <f>IF(A86='JOURNAL DE CAISSE'!$B$1,'JOURNAL DE CAISSE'!$F$11,"")</f>
        <v/>
      </c>
      <c r="H86" s="43" t="str">
        <f>IF(A86='JOURNAL DE CAISSE'!$B$1,'JOURNAL DE CAISSE'!$G$11,"")</f>
        <v/>
      </c>
      <c r="I86" s="75" t="str">
        <f>IF(A86='JOURNAL DE CAISSE'!$B$1,'JOURNAL DE CAISSE'!$H$11,"")</f>
        <v/>
      </c>
    </row>
    <row r="87" spans="1:10" x14ac:dyDescent="0.25">
      <c r="A87" s="42">
        <v>42158</v>
      </c>
      <c r="B87" s="43" t="str">
        <f>IF(A87='JOURNAL DE CAISSE'!$B$1,'JOURNAL DE CAISSE'!$A$11,"")</f>
        <v/>
      </c>
      <c r="C87" s="71" t="str">
        <f>IF(A87='JOURNAL DE CAISSE'!$B$1,'JOURNAL DE CAISSE'!$B$11,"")</f>
        <v/>
      </c>
      <c r="D87" s="43" t="str">
        <f>IF(A87='JOURNAL DE CAISSE'!$B$1,'JOURNAL DE CAISSE'!$C$11,"")</f>
        <v/>
      </c>
      <c r="E87" s="75" t="str">
        <f>IF(A87='JOURNAL DE CAISSE'!$B$1,'JOURNAL DE CAISSE'!$D$11,"")</f>
        <v/>
      </c>
      <c r="F87" s="43" t="str">
        <f>IF(A87='JOURNAL DE CAISSE'!$B$1,'JOURNAL DE CAISSE'!$E$11,"")</f>
        <v/>
      </c>
      <c r="G87" s="75" t="str">
        <f>IF(A87='JOURNAL DE CAISSE'!$B$1,'JOURNAL DE CAISSE'!$F$11,"")</f>
        <v/>
      </c>
      <c r="H87" s="43" t="str">
        <f>IF(A87='JOURNAL DE CAISSE'!$B$1,'JOURNAL DE CAISSE'!$G$11,"")</f>
        <v/>
      </c>
      <c r="I87" s="75" t="str">
        <f>IF(A87='JOURNAL DE CAISSE'!$B$1,'JOURNAL DE CAISSE'!$H$11,"")</f>
        <v/>
      </c>
    </row>
    <row r="88" spans="1:10" x14ac:dyDescent="0.25">
      <c r="A88" s="42">
        <v>42159</v>
      </c>
      <c r="B88" s="43" t="str">
        <f>IF(A88='JOURNAL DE CAISSE'!$B$1,'JOURNAL DE CAISSE'!$A$11,"")</f>
        <v/>
      </c>
      <c r="C88" s="71" t="str">
        <f>IF(A88='JOURNAL DE CAISSE'!$B$1,'JOURNAL DE CAISSE'!$B$11,"")</f>
        <v/>
      </c>
      <c r="D88" s="43" t="str">
        <f>IF(A88='JOURNAL DE CAISSE'!$B$1,'JOURNAL DE CAISSE'!$C$11,"")</f>
        <v/>
      </c>
      <c r="E88" s="75" t="str">
        <f>IF(A88='JOURNAL DE CAISSE'!$B$1,'JOURNAL DE CAISSE'!$D$11,"")</f>
        <v/>
      </c>
      <c r="F88" s="43" t="str">
        <f>IF(A88='JOURNAL DE CAISSE'!$B$1,'JOURNAL DE CAISSE'!$E$11,"")</f>
        <v/>
      </c>
      <c r="G88" s="75" t="str">
        <f>IF(A88='JOURNAL DE CAISSE'!$B$1,'JOURNAL DE CAISSE'!$F$11,"")</f>
        <v/>
      </c>
      <c r="H88" s="43" t="str">
        <f>IF(A88='JOURNAL DE CAISSE'!$B$1,'JOURNAL DE CAISSE'!$G$11,"")</f>
        <v/>
      </c>
      <c r="I88" s="75" t="str">
        <f>IF(A88='JOURNAL DE CAISSE'!$B$1,'JOURNAL DE CAISSE'!$H$11,"")</f>
        <v/>
      </c>
    </row>
    <row r="89" spans="1:10" x14ac:dyDescent="0.25">
      <c r="A89" s="42">
        <v>42160</v>
      </c>
      <c r="B89" s="43" t="str">
        <f>IF(A89='JOURNAL DE CAISSE'!$B$1,'JOURNAL DE CAISSE'!$A$11,"")</f>
        <v/>
      </c>
      <c r="C89" s="71" t="str">
        <f>IF(A89='JOURNAL DE CAISSE'!$B$1,'JOURNAL DE CAISSE'!$B$11,"")</f>
        <v/>
      </c>
      <c r="D89" s="43" t="str">
        <f>IF(A89='JOURNAL DE CAISSE'!$B$1,'JOURNAL DE CAISSE'!$C$11,"")</f>
        <v/>
      </c>
      <c r="E89" s="75" t="str">
        <f>IF(A89='JOURNAL DE CAISSE'!$B$1,'JOURNAL DE CAISSE'!$D$11,"")</f>
        <v/>
      </c>
      <c r="F89" s="43" t="str">
        <f>IF(A89='JOURNAL DE CAISSE'!$B$1,'JOURNAL DE CAISSE'!$E$11,"")</f>
        <v/>
      </c>
      <c r="G89" s="75" t="str">
        <f>IF(A89='JOURNAL DE CAISSE'!$B$1,'JOURNAL DE CAISSE'!$F$11,"")</f>
        <v/>
      </c>
      <c r="H89" s="43" t="str">
        <f>IF(A89='JOURNAL DE CAISSE'!$B$1,'JOURNAL DE CAISSE'!$G$11,"")</f>
        <v/>
      </c>
      <c r="I89" s="75" t="str">
        <f>IF(A89='JOURNAL DE CAISSE'!$B$1,'JOURNAL DE CAISSE'!$H$11,"")</f>
        <v/>
      </c>
    </row>
    <row r="90" spans="1:10" x14ac:dyDescent="0.25">
      <c r="A90" s="42">
        <v>42161</v>
      </c>
      <c r="B90" s="43" t="str">
        <f>IF(A90='JOURNAL DE CAISSE'!$B$1,'JOURNAL DE CAISSE'!$A$11,"")</f>
        <v/>
      </c>
      <c r="C90" s="71" t="str">
        <f>IF(A90='JOURNAL DE CAISSE'!$B$1,'JOURNAL DE CAISSE'!$B$11,"")</f>
        <v/>
      </c>
      <c r="D90" s="43" t="str">
        <f>IF(A90='JOURNAL DE CAISSE'!$B$1,'JOURNAL DE CAISSE'!$C$11,"")</f>
        <v/>
      </c>
      <c r="E90" s="75" t="str">
        <f>IF(A90='JOURNAL DE CAISSE'!$B$1,'JOURNAL DE CAISSE'!$D$11,"")</f>
        <v/>
      </c>
      <c r="F90" s="43" t="str">
        <f>IF(A90='JOURNAL DE CAISSE'!$B$1,'JOURNAL DE CAISSE'!$E$11,"")</f>
        <v/>
      </c>
      <c r="G90" s="75" t="str">
        <f>IF(A90='JOURNAL DE CAISSE'!$B$1,'JOURNAL DE CAISSE'!$F$11,"")</f>
        <v/>
      </c>
      <c r="H90" s="43" t="str">
        <f>IF(A90='JOURNAL DE CAISSE'!$B$1,'JOURNAL DE CAISSE'!$G$11,"")</f>
        <v/>
      </c>
      <c r="I90" s="75" t="str">
        <f>IF(A90='JOURNAL DE CAISSE'!$B$1,'JOURNAL DE CAISSE'!$H$11,"")</f>
        <v/>
      </c>
    </row>
    <row r="91" spans="1:10" x14ac:dyDescent="0.25">
      <c r="A91" s="42">
        <v>42162</v>
      </c>
      <c r="B91" s="43" t="str">
        <f>IF(A91='JOURNAL DE CAISSE'!$B$1,'JOURNAL DE CAISSE'!$A$11,"")</f>
        <v/>
      </c>
      <c r="C91" s="71" t="str">
        <f>IF(A91='JOURNAL DE CAISSE'!$B$1,'JOURNAL DE CAISSE'!$B$11,"")</f>
        <v/>
      </c>
      <c r="D91" s="43" t="str">
        <f>IF(A91='JOURNAL DE CAISSE'!$B$1,'JOURNAL DE CAISSE'!$C$11,"")</f>
        <v/>
      </c>
      <c r="E91" s="75" t="str">
        <f>IF(A91='JOURNAL DE CAISSE'!$B$1,'JOURNAL DE CAISSE'!$D$11,"")</f>
        <v/>
      </c>
      <c r="F91" s="43" t="str">
        <f>IF(A91='JOURNAL DE CAISSE'!$B$1,'JOURNAL DE CAISSE'!$E$11,"")</f>
        <v/>
      </c>
      <c r="G91" s="75" t="str">
        <f>IF(A91='JOURNAL DE CAISSE'!$B$1,'JOURNAL DE CAISSE'!$F$11,"")</f>
        <v/>
      </c>
      <c r="H91" s="43" t="str">
        <f>IF(A91='JOURNAL DE CAISSE'!$B$1,'JOURNAL DE CAISSE'!$G$11,"")</f>
        <v/>
      </c>
      <c r="I91" s="75" t="str">
        <f>IF(A91='JOURNAL DE CAISSE'!$B$1,'JOURNAL DE CAISSE'!$H$11,"")</f>
        <v/>
      </c>
    </row>
    <row r="92" spans="1:10" x14ac:dyDescent="0.25">
      <c r="A92" s="42">
        <v>42163</v>
      </c>
      <c r="B92" s="43" t="str">
        <f>IF(A92='JOURNAL DE CAISSE'!$B$1,'JOURNAL DE CAISSE'!$A$11,"")</f>
        <v/>
      </c>
      <c r="C92" s="71" t="str">
        <f>IF(A92='JOURNAL DE CAISSE'!$B$1,'JOURNAL DE CAISSE'!$B$11,"")</f>
        <v/>
      </c>
      <c r="D92" s="43" t="str">
        <f>IF(A92='JOURNAL DE CAISSE'!$B$1,'JOURNAL DE CAISSE'!$C$11,"")</f>
        <v/>
      </c>
      <c r="E92" s="75" t="str">
        <f>IF(A92='JOURNAL DE CAISSE'!$B$1,'JOURNAL DE CAISSE'!$D$11,"")</f>
        <v/>
      </c>
      <c r="F92" s="43" t="str">
        <f>IF(A92='JOURNAL DE CAISSE'!$B$1,'JOURNAL DE CAISSE'!$E$11,"")</f>
        <v/>
      </c>
      <c r="G92" s="75" t="str">
        <f>IF(A92='JOURNAL DE CAISSE'!$B$1,'JOURNAL DE CAISSE'!$F$11,"")</f>
        <v/>
      </c>
      <c r="H92" s="43" t="str">
        <f>IF(A92='JOURNAL DE CAISSE'!$B$1,'JOURNAL DE CAISSE'!$G$11,"")</f>
        <v/>
      </c>
      <c r="I92" s="75" t="str">
        <f>IF(A92='JOURNAL DE CAISSE'!$B$1,'JOURNAL DE CAISSE'!$H$11,"")</f>
        <v/>
      </c>
    </row>
    <row r="93" spans="1:10" x14ac:dyDescent="0.25">
      <c r="A93" s="42">
        <v>42164</v>
      </c>
      <c r="B93" s="43" t="str">
        <f>IF(A93='JOURNAL DE CAISSE'!$B$1,'JOURNAL DE CAISSE'!$A$11,"")</f>
        <v/>
      </c>
      <c r="C93" s="71" t="str">
        <f>IF(A93='JOURNAL DE CAISSE'!$B$1,'JOURNAL DE CAISSE'!$B$11,"")</f>
        <v/>
      </c>
      <c r="D93" s="43" t="str">
        <f>IF(A93='JOURNAL DE CAISSE'!$B$1,'JOURNAL DE CAISSE'!$C$11,"")</f>
        <v/>
      </c>
      <c r="E93" s="75" t="str">
        <f>IF(A93='JOURNAL DE CAISSE'!$B$1,'JOURNAL DE CAISSE'!$D$11,"")</f>
        <v/>
      </c>
      <c r="F93" s="43" t="str">
        <f>IF(A93='JOURNAL DE CAISSE'!$B$1,'JOURNAL DE CAISSE'!$E$11,"")</f>
        <v/>
      </c>
      <c r="G93" s="75" t="str">
        <f>IF(A93='JOURNAL DE CAISSE'!$B$1,'JOURNAL DE CAISSE'!$F$11,"")</f>
        <v/>
      </c>
      <c r="H93" s="43" t="str">
        <f>IF(A93='JOURNAL DE CAISSE'!$B$1,'JOURNAL DE CAISSE'!$G$11,"")</f>
        <v/>
      </c>
      <c r="I93" s="75" t="str">
        <f>IF(A93='JOURNAL DE CAISSE'!$B$1,'JOURNAL DE CAISSE'!$H$11,"")</f>
        <v/>
      </c>
    </row>
    <row r="94" spans="1:10" x14ac:dyDescent="0.25">
      <c r="A94" s="42">
        <v>42165</v>
      </c>
      <c r="B94" s="43" t="str">
        <f>IF(A94='JOURNAL DE CAISSE'!$B$1,'JOURNAL DE CAISSE'!$A$11,"")</f>
        <v/>
      </c>
      <c r="C94" s="71" t="str">
        <f>IF(A94='JOURNAL DE CAISSE'!$B$1,'JOURNAL DE CAISSE'!$B$11,"")</f>
        <v/>
      </c>
      <c r="D94" s="43" t="str">
        <f>IF(A94='JOURNAL DE CAISSE'!$B$1,'JOURNAL DE CAISSE'!$C$11,"")</f>
        <v/>
      </c>
      <c r="E94" s="75" t="str">
        <f>IF(A94='JOURNAL DE CAISSE'!$B$1,'JOURNAL DE CAISSE'!$D$11,"")</f>
        <v/>
      </c>
      <c r="F94" s="43" t="str">
        <f>IF(A94='JOURNAL DE CAISSE'!$B$1,'JOURNAL DE CAISSE'!$E$11,"")</f>
        <v/>
      </c>
      <c r="G94" s="75" t="str">
        <f>IF(A94='JOURNAL DE CAISSE'!$B$1,'JOURNAL DE CAISSE'!$F$11,"")</f>
        <v/>
      </c>
      <c r="H94" s="43" t="str">
        <f>IF(A94='JOURNAL DE CAISSE'!$B$1,'JOURNAL DE CAISSE'!$G$11,"")</f>
        <v/>
      </c>
      <c r="I94" s="75" t="str">
        <f>IF(A94='JOURNAL DE CAISSE'!$B$1,'JOURNAL DE CAISSE'!$H$11,"")</f>
        <v/>
      </c>
    </row>
    <row r="95" spans="1:10" x14ac:dyDescent="0.25">
      <c r="A95" s="42">
        <v>42166</v>
      </c>
      <c r="B95" s="43" t="str">
        <f>IF(A95='JOURNAL DE CAISSE'!$B$1,'JOURNAL DE CAISSE'!$A$11,"")</f>
        <v/>
      </c>
      <c r="C95" s="71" t="str">
        <f>IF(A95='JOURNAL DE CAISSE'!$B$1,'JOURNAL DE CAISSE'!$B$11,"")</f>
        <v/>
      </c>
      <c r="D95" s="43" t="str">
        <f>IF(A95='JOURNAL DE CAISSE'!$B$1,'JOURNAL DE CAISSE'!$C$11,"")</f>
        <v/>
      </c>
      <c r="E95" s="75" t="str">
        <f>IF(A95='JOURNAL DE CAISSE'!$B$1,'JOURNAL DE CAISSE'!$D$11,"")</f>
        <v/>
      </c>
      <c r="F95" s="43" t="str">
        <f>IF(A95='JOURNAL DE CAISSE'!$B$1,'JOURNAL DE CAISSE'!$E$11,"")</f>
        <v/>
      </c>
      <c r="G95" s="75" t="str">
        <f>IF(A95='JOURNAL DE CAISSE'!$B$1,'JOURNAL DE CAISSE'!$F$11,"")</f>
        <v/>
      </c>
      <c r="H95" s="43" t="str">
        <f>IF(A95='JOURNAL DE CAISSE'!$B$1,'JOURNAL DE CAISSE'!$G$11,"")</f>
        <v/>
      </c>
      <c r="I95" s="75" t="str">
        <f>IF(A95='JOURNAL DE CAISSE'!$B$1,'JOURNAL DE CAISSE'!$H$11,"")</f>
        <v/>
      </c>
    </row>
    <row r="96" spans="1:10" x14ac:dyDescent="0.25">
      <c r="A96" s="42">
        <v>42167</v>
      </c>
      <c r="B96" s="43" t="str">
        <f>IF(A96='JOURNAL DE CAISSE'!$B$1,'JOURNAL DE CAISSE'!$A$11,"")</f>
        <v/>
      </c>
      <c r="C96" s="71" t="str">
        <f>IF(A96='JOURNAL DE CAISSE'!$B$1,'JOURNAL DE CAISSE'!$B$11,"")</f>
        <v/>
      </c>
      <c r="D96" s="43" t="str">
        <f>IF(A96='JOURNAL DE CAISSE'!$B$1,'JOURNAL DE CAISSE'!$C$11,"")</f>
        <v/>
      </c>
      <c r="E96" s="75" t="str">
        <f>IF(A96='JOURNAL DE CAISSE'!$B$1,'JOURNAL DE CAISSE'!$D$11,"")</f>
        <v/>
      </c>
      <c r="F96" s="43" t="str">
        <f>IF(A96='JOURNAL DE CAISSE'!$B$1,'JOURNAL DE CAISSE'!$E$11,"")</f>
        <v/>
      </c>
      <c r="G96" s="75" t="str">
        <f>IF(A96='JOURNAL DE CAISSE'!$B$1,'JOURNAL DE CAISSE'!$F$11,"")</f>
        <v/>
      </c>
      <c r="H96" s="43" t="str">
        <f>IF(A96='JOURNAL DE CAISSE'!$B$1,'JOURNAL DE CAISSE'!$G$11,"")</f>
        <v/>
      </c>
      <c r="I96" s="75" t="str">
        <f>IF(A96='JOURNAL DE CAISSE'!$B$1,'JOURNAL DE CAISSE'!$H$11,"")</f>
        <v/>
      </c>
    </row>
    <row r="97" spans="1:9" x14ac:dyDescent="0.25">
      <c r="A97" s="42">
        <v>42168</v>
      </c>
      <c r="B97" s="43" t="str">
        <f>IF(A97='JOURNAL DE CAISSE'!$B$1,'JOURNAL DE CAISSE'!$A$11,"")</f>
        <v/>
      </c>
      <c r="C97" s="71" t="str">
        <f>IF(A97='JOURNAL DE CAISSE'!$B$1,'JOURNAL DE CAISSE'!$B$11,"")</f>
        <v/>
      </c>
      <c r="D97" s="43" t="str">
        <f>IF(A97='JOURNAL DE CAISSE'!$B$1,'JOURNAL DE CAISSE'!$C$11,"")</f>
        <v/>
      </c>
      <c r="E97" s="75" t="str">
        <f>IF(A97='JOURNAL DE CAISSE'!$B$1,'JOURNAL DE CAISSE'!$D$11,"")</f>
        <v/>
      </c>
      <c r="F97" s="43" t="str">
        <f>IF(A97='JOURNAL DE CAISSE'!$B$1,'JOURNAL DE CAISSE'!$E$11,"")</f>
        <v/>
      </c>
      <c r="G97" s="75" t="str">
        <f>IF(A97='JOURNAL DE CAISSE'!$B$1,'JOURNAL DE CAISSE'!$F$11,"")</f>
        <v/>
      </c>
      <c r="H97" s="43" t="str">
        <f>IF(A97='JOURNAL DE CAISSE'!$B$1,'JOURNAL DE CAISSE'!$G$11,"")</f>
        <v/>
      </c>
      <c r="I97" s="75" t="str">
        <f>IF(A97='JOURNAL DE CAISSE'!$B$1,'JOURNAL DE CAISSE'!$H$11,"")</f>
        <v/>
      </c>
    </row>
    <row r="98" spans="1:9" x14ac:dyDescent="0.25">
      <c r="A98" s="42">
        <v>42169</v>
      </c>
      <c r="B98" s="43" t="str">
        <f>IF(A98='JOURNAL DE CAISSE'!$B$1,'JOURNAL DE CAISSE'!$A$11,"")</f>
        <v/>
      </c>
      <c r="C98" s="71" t="str">
        <f>IF(A98='JOURNAL DE CAISSE'!$B$1,'JOURNAL DE CAISSE'!$B$11,"")</f>
        <v/>
      </c>
      <c r="D98" s="43" t="str">
        <f>IF(A98='JOURNAL DE CAISSE'!$B$1,'JOURNAL DE CAISSE'!$C$11,"")</f>
        <v/>
      </c>
      <c r="E98" s="75" t="str">
        <f>IF(A98='JOURNAL DE CAISSE'!$B$1,'JOURNAL DE CAISSE'!$D$11,"")</f>
        <v/>
      </c>
      <c r="F98" s="43" t="str">
        <f>IF(A98='JOURNAL DE CAISSE'!$B$1,'JOURNAL DE CAISSE'!$E$11,"")</f>
        <v/>
      </c>
      <c r="G98" s="75" t="str">
        <f>IF(A98='JOURNAL DE CAISSE'!$B$1,'JOURNAL DE CAISSE'!$F$11,"")</f>
        <v/>
      </c>
      <c r="H98" s="43" t="str">
        <f>IF(A98='JOURNAL DE CAISSE'!$B$1,'JOURNAL DE CAISSE'!$G$11,"")</f>
        <v/>
      </c>
      <c r="I98" s="75" t="str">
        <f>IF(A98='JOURNAL DE CAISSE'!$B$1,'JOURNAL DE CAISSE'!$H$11,"")</f>
        <v/>
      </c>
    </row>
    <row r="99" spans="1:9" x14ac:dyDescent="0.25">
      <c r="A99" s="42">
        <v>42170</v>
      </c>
      <c r="B99" s="43" t="str">
        <f>IF(A99='JOURNAL DE CAISSE'!$B$1,'JOURNAL DE CAISSE'!$A$11,"")</f>
        <v/>
      </c>
      <c r="C99" s="71" t="str">
        <f>IF(A99='JOURNAL DE CAISSE'!$B$1,'JOURNAL DE CAISSE'!$B$11,"")</f>
        <v/>
      </c>
      <c r="D99" s="43" t="str">
        <f>IF(A99='JOURNAL DE CAISSE'!$B$1,'JOURNAL DE CAISSE'!$C$11,"")</f>
        <v/>
      </c>
      <c r="E99" s="75" t="str">
        <f>IF(A99='JOURNAL DE CAISSE'!$B$1,'JOURNAL DE CAISSE'!$D$11,"")</f>
        <v/>
      </c>
      <c r="F99" s="43" t="str">
        <f>IF(A99='JOURNAL DE CAISSE'!$B$1,'JOURNAL DE CAISSE'!$E$11,"")</f>
        <v/>
      </c>
      <c r="G99" s="75" t="str">
        <f>IF(A99='JOURNAL DE CAISSE'!$B$1,'JOURNAL DE CAISSE'!$F$11,"")</f>
        <v/>
      </c>
      <c r="H99" s="43" t="str">
        <f>IF(A99='JOURNAL DE CAISSE'!$B$1,'JOURNAL DE CAISSE'!$G$11,"")</f>
        <v/>
      </c>
      <c r="I99" s="75" t="str">
        <f>IF(A99='JOURNAL DE CAISSE'!$B$1,'JOURNAL DE CAISSE'!$H$11,"")</f>
        <v/>
      </c>
    </row>
    <row r="100" spans="1:9" x14ac:dyDescent="0.25">
      <c r="A100" s="42">
        <v>42171</v>
      </c>
      <c r="B100" s="43" t="str">
        <f>IF(A100='JOURNAL DE CAISSE'!$B$1,'JOURNAL DE CAISSE'!$A$11,"")</f>
        <v/>
      </c>
      <c r="C100" s="71" t="str">
        <f>IF(A100='JOURNAL DE CAISSE'!$B$1,'JOURNAL DE CAISSE'!$B$11,"")</f>
        <v/>
      </c>
      <c r="D100" s="43" t="str">
        <f>IF(A100='JOURNAL DE CAISSE'!$B$1,'JOURNAL DE CAISSE'!$C$11,"")</f>
        <v/>
      </c>
      <c r="E100" s="75" t="str">
        <f>IF(A100='JOURNAL DE CAISSE'!$B$1,'JOURNAL DE CAISSE'!$D$11,"")</f>
        <v/>
      </c>
      <c r="F100" s="43" t="str">
        <f>IF(A100='JOURNAL DE CAISSE'!$B$1,'JOURNAL DE CAISSE'!$E$11,"")</f>
        <v/>
      </c>
      <c r="G100" s="75" t="str">
        <f>IF(A100='JOURNAL DE CAISSE'!$B$1,'JOURNAL DE CAISSE'!$F$11,"")</f>
        <v/>
      </c>
      <c r="H100" s="43" t="str">
        <f>IF(A100='JOURNAL DE CAISSE'!$B$1,'JOURNAL DE CAISSE'!$G$11,"")</f>
        <v/>
      </c>
      <c r="I100" s="75" t="str">
        <f>IF(A100='JOURNAL DE CAISSE'!$B$1,'JOURNAL DE CAISSE'!$H$11,"")</f>
        <v/>
      </c>
    </row>
    <row r="101" spans="1:9" x14ac:dyDescent="0.25">
      <c r="A101" s="42">
        <v>42172</v>
      </c>
      <c r="B101" s="43" t="str">
        <f>IF(A101='JOURNAL DE CAISSE'!$B$1,'JOURNAL DE CAISSE'!$A$11,"")</f>
        <v/>
      </c>
      <c r="C101" s="71" t="str">
        <f>IF(A101='JOURNAL DE CAISSE'!$B$1,'JOURNAL DE CAISSE'!$B$11,"")</f>
        <v/>
      </c>
      <c r="D101" s="43" t="str">
        <f>IF(A101='JOURNAL DE CAISSE'!$B$1,'JOURNAL DE CAISSE'!$C$11,"")</f>
        <v/>
      </c>
      <c r="E101" s="75" t="str">
        <f>IF(A101='JOURNAL DE CAISSE'!$B$1,'JOURNAL DE CAISSE'!$D$11,"")</f>
        <v/>
      </c>
      <c r="F101" s="43" t="str">
        <f>IF(A101='JOURNAL DE CAISSE'!$B$1,'JOURNAL DE CAISSE'!$E$11,"")</f>
        <v/>
      </c>
      <c r="G101" s="75" t="str">
        <f>IF(A101='JOURNAL DE CAISSE'!$B$1,'JOURNAL DE CAISSE'!$F$11,"")</f>
        <v/>
      </c>
      <c r="H101" s="43" t="str">
        <f>IF(A101='JOURNAL DE CAISSE'!$B$1,'JOURNAL DE CAISSE'!$G$11,"")</f>
        <v/>
      </c>
      <c r="I101" s="75" t="str">
        <f>IF(A101='JOURNAL DE CAISSE'!$B$1,'JOURNAL DE CAISSE'!$H$11,"")</f>
        <v/>
      </c>
    </row>
    <row r="102" spans="1:9" x14ac:dyDescent="0.25">
      <c r="A102" s="42">
        <v>42173</v>
      </c>
      <c r="B102" s="43" t="str">
        <f>IF(A102='JOURNAL DE CAISSE'!$B$1,'JOURNAL DE CAISSE'!$A$11,"")</f>
        <v/>
      </c>
      <c r="C102" s="71" t="str">
        <f>IF(A102='JOURNAL DE CAISSE'!$B$1,'JOURNAL DE CAISSE'!$B$11,"")</f>
        <v/>
      </c>
      <c r="D102" s="43" t="str">
        <f>IF(A102='JOURNAL DE CAISSE'!$B$1,'JOURNAL DE CAISSE'!$C$11,"")</f>
        <v/>
      </c>
      <c r="E102" s="75" t="str">
        <f>IF(A102='JOURNAL DE CAISSE'!$B$1,'JOURNAL DE CAISSE'!$D$11,"")</f>
        <v/>
      </c>
      <c r="F102" s="43" t="str">
        <f>IF(A102='JOURNAL DE CAISSE'!$B$1,'JOURNAL DE CAISSE'!$E$11,"")</f>
        <v/>
      </c>
      <c r="G102" s="75" t="str">
        <f>IF(A102='JOURNAL DE CAISSE'!$B$1,'JOURNAL DE CAISSE'!$F$11,"")</f>
        <v/>
      </c>
      <c r="H102" s="43" t="str">
        <f>IF(A102='JOURNAL DE CAISSE'!$B$1,'JOURNAL DE CAISSE'!$G$11,"")</f>
        <v/>
      </c>
      <c r="I102" s="75" t="str">
        <f>IF(A102='JOURNAL DE CAISSE'!$B$1,'JOURNAL DE CAISSE'!$H$11,"")</f>
        <v/>
      </c>
    </row>
    <row r="103" spans="1:9" x14ac:dyDescent="0.25">
      <c r="A103" s="42">
        <v>42174</v>
      </c>
      <c r="B103" s="43" t="str">
        <f>IF(A103='JOURNAL DE CAISSE'!$B$1,'JOURNAL DE CAISSE'!$A$11,"")</f>
        <v/>
      </c>
      <c r="C103" s="71" t="str">
        <f>IF(A103='JOURNAL DE CAISSE'!$B$1,'JOURNAL DE CAISSE'!$B$11,"")</f>
        <v/>
      </c>
      <c r="D103" s="43" t="str">
        <f>IF(A103='JOURNAL DE CAISSE'!$B$1,'JOURNAL DE CAISSE'!$C$11,"")</f>
        <v/>
      </c>
      <c r="E103" s="75" t="str">
        <f>IF(A103='JOURNAL DE CAISSE'!$B$1,'JOURNAL DE CAISSE'!$D$11,"")</f>
        <v/>
      </c>
      <c r="F103" s="43" t="str">
        <f>IF(A103='JOURNAL DE CAISSE'!$B$1,'JOURNAL DE CAISSE'!$E$11,"")</f>
        <v/>
      </c>
      <c r="G103" s="75" t="str">
        <f>IF(A103='JOURNAL DE CAISSE'!$B$1,'JOURNAL DE CAISSE'!$F$11,"")</f>
        <v/>
      </c>
      <c r="H103" s="43" t="str">
        <f>IF(A103='JOURNAL DE CAISSE'!$B$1,'JOURNAL DE CAISSE'!$G$11,"")</f>
        <v/>
      </c>
      <c r="I103" s="75" t="str">
        <f>IF(A103='JOURNAL DE CAISSE'!$B$1,'JOURNAL DE CAISSE'!$H$11,"")</f>
        <v/>
      </c>
    </row>
    <row r="104" spans="1:9" x14ac:dyDescent="0.25">
      <c r="A104" s="42">
        <v>42175</v>
      </c>
      <c r="B104" s="43" t="str">
        <f>IF(A104='JOURNAL DE CAISSE'!$B$1,'JOURNAL DE CAISSE'!$A$11,"")</f>
        <v/>
      </c>
      <c r="C104" s="71" t="str">
        <f>IF(A104='JOURNAL DE CAISSE'!$B$1,'JOURNAL DE CAISSE'!$B$11,"")</f>
        <v/>
      </c>
      <c r="D104" s="43" t="str">
        <f>IF(A104='JOURNAL DE CAISSE'!$B$1,'JOURNAL DE CAISSE'!$C$11,"")</f>
        <v/>
      </c>
      <c r="E104" s="75" t="str">
        <f>IF(A104='JOURNAL DE CAISSE'!$B$1,'JOURNAL DE CAISSE'!$D$11,"")</f>
        <v/>
      </c>
      <c r="F104" s="43" t="str">
        <f>IF(A104='JOURNAL DE CAISSE'!$B$1,'JOURNAL DE CAISSE'!$E$11,"")</f>
        <v/>
      </c>
      <c r="G104" s="75" t="str">
        <f>IF(A104='JOURNAL DE CAISSE'!$B$1,'JOURNAL DE CAISSE'!$F$11,"")</f>
        <v/>
      </c>
      <c r="H104" s="43" t="str">
        <f>IF(A104='JOURNAL DE CAISSE'!$B$1,'JOURNAL DE CAISSE'!$G$11,"")</f>
        <v/>
      </c>
      <c r="I104" s="75" t="str">
        <f>IF(A104='JOURNAL DE CAISSE'!$B$1,'JOURNAL DE CAISSE'!$H$11,"")</f>
        <v/>
      </c>
    </row>
    <row r="105" spans="1:9" x14ac:dyDescent="0.25">
      <c r="A105" s="42">
        <v>42176</v>
      </c>
      <c r="B105" s="43" t="str">
        <f>IF(A105='JOURNAL DE CAISSE'!$B$1,'JOURNAL DE CAISSE'!$A$11,"")</f>
        <v/>
      </c>
      <c r="C105" s="71" t="str">
        <f>IF(A105='JOURNAL DE CAISSE'!$B$1,'JOURNAL DE CAISSE'!$B$11,"")</f>
        <v/>
      </c>
      <c r="D105" s="43" t="str">
        <f>IF(A105='JOURNAL DE CAISSE'!$B$1,'JOURNAL DE CAISSE'!$C$11,"")</f>
        <v/>
      </c>
      <c r="E105" s="75" t="str">
        <f>IF(A105='JOURNAL DE CAISSE'!$B$1,'JOURNAL DE CAISSE'!$D$11,"")</f>
        <v/>
      </c>
      <c r="F105" s="43" t="str">
        <f>IF(A105='JOURNAL DE CAISSE'!$B$1,'JOURNAL DE CAISSE'!$E$11,"")</f>
        <v/>
      </c>
      <c r="G105" s="75" t="str">
        <f>IF(A105='JOURNAL DE CAISSE'!$B$1,'JOURNAL DE CAISSE'!$F$11,"")</f>
        <v/>
      </c>
      <c r="H105" s="43" t="str">
        <f>IF(A105='JOURNAL DE CAISSE'!$B$1,'JOURNAL DE CAISSE'!$G$11,"")</f>
        <v/>
      </c>
      <c r="I105" s="75" t="str">
        <f>IF(A105='JOURNAL DE CAISSE'!$B$1,'JOURNAL DE CAISSE'!$H$11,"")</f>
        <v/>
      </c>
    </row>
    <row r="106" spans="1:9" x14ac:dyDescent="0.25">
      <c r="A106" s="42">
        <v>42177</v>
      </c>
      <c r="B106" s="43" t="str">
        <f>IF(A106='JOURNAL DE CAISSE'!$B$1,'JOURNAL DE CAISSE'!$A$11,"")</f>
        <v/>
      </c>
      <c r="C106" s="71" t="str">
        <f>IF(A106='JOURNAL DE CAISSE'!$B$1,'JOURNAL DE CAISSE'!$B$11,"")</f>
        <v/>
      </c>
      <c r="D106" s="43" t="str">
        <f>IF(A106='JOURNAL DE CAISSE'!$B$1,'JOURNAL DE CAISSE'!$C$11,"")</f>
        <v/>
      </c>
      <c r="E106" s="75" t="str">
        <f>IF(A106='JOURNAL DE CAISSE'!$B$1,'JOURNAL DE CAISSE'!$D$11,"")</f>
        <v/>
      </c>
      <c r="F106" s="43" t="str">
        <f>IF(A106='JOURNAL DE CAISSE'!$B$1,'JOURNAL DE CAISSE'!$E$11,"")</f>
        <v/>
      </c>
      <c r="G106" s="75" t="str">
        <f>IF(A106='JOURNAL DE CAISSE'!$B$1,'JOURNAL DE CAISSE'!$F$11,"")</f>
        <v/>
      </c>
      <c r="H106" s="43" t="str">
        <f>IF(A106='JOURNAL DE CAISSE'!$B$1,'JOURNAL DE CAISSE'!$G$11,"")</f>
        <v/>
      </c>
      <c r="I106" s="75" t="str">
        <f>IF(A106='JOURNAL DE CAISSE'!$B$1,'JOURNAL DE CAISSE'!$H$11,"")</f>
        <v/>
      </c>
    </row>
    <row r="107" spans="1:9" x14ac:dyDescent="0.25">
      <c r="A107" s="42">
        <v>42178</v>
      </c>
      <c r="B107" s="43" t="str">
        <f>IF(A107='JOURNAL DE CAISSE'!$B$1,'JOURNAL DE CAISSE'!$A$11,"")</f>
        <v/>
      </c>
      <c r="C107" s="71" t="str">
        <f>IF(A107='JOURNAL DE CAISSE'!$B$1,'JOURNAL DE CAISSE'!$B$11,"")</f>
        <v/>
      </c>
      <c r="D107" s="43" t="str">
        <f>IF(A107='JOURNAL DE CAISSE'!$B$1,'JOURNAL DE CAISSE'!$C$11,"")</f>
        <v/>
      </c>
      <c r="E107" s="75" t="str">
        <f>IF(A107='JOURNAL DE CAISSE'!$B$1,'JOURNAL DE CAISSE'!$D$11,"")</f>
        <v/>
      </c>
      <c r="F107" s="43" t="str">
        <f>IF(A107='JOURNAL DE CAISSE'!$B$1,'JOURNAL DE CAISSE'!$E$11,"")</f>
        <v/>
      </c>
      <c r="G107" s="75" t="str">
        <f>IF(A107='JOURNAL DE CAISSE'!$B$1,'JOURNAL DE CAISSE'!$F$11,"")</f>
        <v/>
      </c>
      <c r="H107" s="43" t="str">
        <f>IF(A107='JOURNAL DE CAISSE'!$B$1,'JOURNAL DE CAISSE'!$G$11,"")</f>
        <v/>
      </c>
      <c r="I107" s="75" t="str">
        <f>IF(A107='JOURNAL DE CAISSE'!$B$1,'JOURNAL DE CAISSE'!$H$11,"")</f>
        <v/>
      </c>
    </row>
    <row r="108" spans="1:9" x14ac:dyDescent="0.25">
      <c r="A108" s="42">
        <v>42179</v>
      </c>
      <c r="B108" s="43" t="str">
        <f>IF(A108='JOURNAL DE CAISSE'!$B$1,'JOURNAL DE CAISSE'!$A$11,"")</f>
        <v/>
      </c>
      <c r="C108" s="71" t="str">
        <f>IF(A108='JOURNAL DE CAISSE'!$B$1,'JOURNAL DE CAISSE'!$B$11,"")</f>
        <v/>
      </c>
      <c r="D108" s="43" t="str">
        <f>IF(A108='JOURNAL DE CAISSE'!$B$1,'JOURNAL DE CAISSE'!$C$11,"")</f>
        <v/>
      </c>
      <c r="E108" s="75" t="str">
        <f>IF(A108='JOURNAL DE CAISSE'!$B$1,'JOURNAL DE CAISSE'!$D$11,"")</f>
        <v/>
      </c>
      <c r="F108" s="43" t="str">
        <f>IF(A108='JOURNAL DE CAISSE'!$B$1,'JOURNAL DE CAISSE'!$E$11,"")</f>
        <v/>
      </c>
      <c r="G108" s="75" t="str">
        <f>IF(A108='JOURNAL DE CAISSE'!$B$1,'JOURNAL DE CAISSE'!$F$11,"")</f>
        <v/>
      </c>
      <c r="H108" s="43" t="str">
        <f>IF(A108='JOURNAL DE CAISSE'!$B$1,'JOURNAL DE CAISSE'!$G$11,"")</f>
        <v/>
      </c>
      <c r="I108" s="75" t="str">
        <f>IF(A108='JOURNAL DE CAISSE'!$B$1,'JOURNAL DE CAISSE'!$H$11,"")</f>
        <v/>
      </c>
    </row>
    <row r="109" spans="1:9" x14ac:dyDescent="0.25">
      <c r="A109" s="42">
        <v>42180</v>
      </c>
      <c r="B109" s="43" t="str">
        <f>IF(A109='JOURNAL DE CAISSE'!$B$1,'JOURNAL DE CAISSE'!$A$11,"")</f>
        <v/>
      </c>
      <c r="C109" s="71" t="str">
        <f>IF(A109='JOURNAL DE CAISSE'!$B$1,'JOURNAL DE CAISSE'!$B$11,"")</f>
        <v/>
      </c>
      <c r="D109" s="43" t="str">
        <f>IF(A109='JOURNAL DE CAISSE'!$B$1,'JOURNAL DE CAISSE'!$C$11,"")</f>
        <v/>
      </c>
      <c r="E109" s="75" t="str">
        <f>IF(A109='JOURNAL DE CAISSE'!$B$1,'JOURNAL DE CAISSE'!$D$11,"")</f>
        <v/>
      </c>
      <c r="F109" s="43" t="str">
        <f>IF(A109='JOURNAL DE CAISSE'!$B$1,'JOURNAL DE CAISSE'!$E$11,"")</f>
        <v/>
      </c>
      <c r="G109" s="75" t="str">
        <f>IF(A109='JOURNAL DE CAISSE'!$B$1,'JOURNAL DE CAISSE'!$F$11,"")</f>
        <v/>
      </c>
      <c r="H109" s="43" t="str">
        <f>IF(A109='JOURNAL DE CAISSE'!$B$1,'JOURNAL DE CAISSE'!$G$11,"")</f>
        <v/>
      </c>
      <c r="I109" s="75" t="str">
        <f>IF(A109='JOURNAL DE CAISSE'!$B$1,'JOURNAL DE CAISSE'!$H$11,"")</f>
        <v/>
      </c>
    </row>
    <row r="110" spans="1:9" x14ac:dyDescent="0.25">
      <c r="A110" s="42">
        <v>42181</v>
      </c>
      <c r="B110" s="43" t="str">
        <f>IF(A110='JOURNAL DE CAISSE'!$B$1,'JOURNAL DE CAISSE'!$A$11,"")</f>
        <v/>
      </c>
      <c r="C110" s="71" t="str">
        <f>IF(A110='JOURNAL DE CAISSE'!$B$1,'JOURNAL DE CAISSE'!$B$11,"")</f>
        <v/>
      </c>
      <c r="D110" s="43" t="str">
        <f>IF(A110='JOURNAL DE CAISSE'!$B$1,'JOURNAL DE CAISSE'!$C$11,"")</f>
        <v/>
      </c>
      <c r="E110" s="75" t="str">
        <f>IF(A110='JOURNAL DE CAISSE'!$B$1,'JOURNAL DE CAISSE'!$D$11,"")</f>
        <v/>
      </c>
      <c r="F110" s="43" t="str">
        <f>IF(A110='JOURNAL DE CAISSE'!$B$1,'JOURNAL DE CAISSE'!$E$11,"")</f>
        <v/>
      </c>
      <c r="G110" s="75" t="str">
        <f>IF(A110='JOURNAL DE CAISSE'!$B$1,'JOURNAL DE CAISSE'!$F$11,"")</f>
        <v/>
      </c>
      <c r="H110" s="43" t="str">
        <f>IF(A110='JOURNAL DE CAISSE'!$B$1,'JOURNAL DE CAISSE'!$G$11,"")</f>
        <v/>
      </c>
      <c r="I110" s="75" t="str">
        <f>IF(A110='JOURNAL DE CAISSE'!$B$1,'JOURNAL DE CAISSE'!$H$11,"")</f>
        <v/>
      </c>
    </row>
    <row r="111" spans="1:9" x14ac:dyDescent="0.25">
      <c r="A111" s="42">
        <v>42182</v>
      </c>
      <c r="B111" s="43" t="str">
        <f>IF(A111='JOURNAL DE CAISSE'!$B$1,'JOURNAL DE CAISSE'!$A$11,"")</f>
        <v/>
      </c>
      <c r="C111" s="71" t="str">
        <f>IF(A111='JOURNAL DE CAISSE'!$B$1,'JOURNAL DE CAISSE'!$B$11,"")</f>
        <v/>
      </c>
      <c r="D111" s="43" t="str">
        <f>IF(A111='JOURNAL DE CAISSE'!$B$1,'JOURNAL DE CAISSE'!$C$11,"")</f>
        <v/>
      </c>
      <c r="E111" s="75" t="str">
        <f>IF(A111='JOURNAL DE CAISSE'!$B$1,'JOURNAL DE CAISSE'!$D$11,"")</f>
        <v/>
      </c>
      <c r="F111" s="43" t="str">
        <f>IF(A111='JOURNAL DE CAISSE'!$B$1,'JOURNAL DE CAISSE'!$E$11,"")</f>
        <v/>
      </c>
      <c r="G111" s="75" t="str">
        <f>IF(A111='JOURNAL DE CAISSE'!$B$1,'JOURNAL DE CAISSE'!$F$11,"")</f>
        <v/>
      </c>
      <c r="H111" s="43" t="str">
        <f>IF(A111='JOURNAL DE CAISSE'!$B$1,'JOURNAL DE CAISSE'!$G$11,"")</f>
        <v/>
      </c>
      <c r="I111" s="75" t="str">
        <f>IF(A111='JOURNAL DE CAISSE'!$B$1,'JOURNAL DE CAISSE'!$H$11,"")</f>
        <v/>
      </c>
    </row>
    <row r="112" spans="1:9" x14ac:dyDescent="0.25">
      <c r="A112" s="42">
        <v>42183</v>
      </c>
      <c r="B112" s="43" t="str">
        <f>IF(A112='JOURNAL DE CAISSE'!$B$1,'JOURNAL DE CAISSE'!$A$11,"")</f>
        <v/>
      </c>
      <c r="C112" s="71" t="str">
        <f>IF(A112='JOURNAL DE CAISSE'!$B$1,'JOURNAL DE CAISSE'!$B$11,"")</f>
        <v/>
      </c>
      <c r="D112" s="43" t="str">
        <f>IF(A112='JOURNAL DE CAISSE'!$B$1,'JOURNAL DE CAISSE'!$C$11,"")</f>
        <v/>
      </c>
      <c r="E112" s="75" t="str">
        <f>IF(A112='JOURNAL DE CAISSE'!$B$1,'JOURNAL DE CAISSE'!$D$11,"")</f>
        <v/>
      </c>
      <c r="F112" s="43" t="str">
        <f>IF(A112='JOURNAL DE CAISSE'!$B$1,'JOURNAL DE CAISSE'!$E$11,"")</f>
        <v/>
      </c>
      <c r="G112" s="75" t="str">
        <f>IF(A112='JOURNAL DE CAISSE'!$B$1,'JOURNAL DE CAISSE'!$F$11,"")</f>
        <v/>
      </c>
      <c r="H112" s="43" t="str">
        <f>IF(A112='JOURNAL DE CAISSE'!$B$1,'JOURNAL DE CAISSE'!$G$11,"")</f>
        <v/>
      </c>
      <c r="I112" s="75" t="str">
        <f>IF(A112='JOURNAL DE CAISSE'!$B$1,'JOURNAL DE CAISSE'!$H$11,"")</f>
        <v/>
      </c>
    </row>
    <row r="113" spans="1:10" x14ac:dyDescent="0.25">
      <c r="A113" s="42">
        <v>42184</v>
      </c>
      <c r="B113" s="43" t="str">
        <f>IF(A113='JOURNAL DE CAISSE'!$B$1,'JOURNAL DE CAISSE'!$A$11,"")</f>
        <v/>
      </c>
      <c r="C113" s="71" t="str">
        <f>IF(A113='JOURNAL DE CAISSE'!$B$1,'JOURNAL DE CAISSE'!$B$11,"")</f>
        <v/>
      </c>
      <c r="D113" s="43" t="str">
        <f>IF(A113='JOURNAL DE CAISSE'!$B$1,'JOURNAL DE CAISSE'!$C$11,"")</f>
        <v/>
      </c>
      <c r="E113" s="75" t="str">
        <f>IF(A113='JOURNAL DE CAISSE'!$B$1,'JOURNAL DE CAISSE'!$D$11,"")</f>
        <v/>
      </c>
      <c r="F113" s="43" t="str">
        <f>IF(A113='JOURNAL DE CAISSE'!$B$1,'JOURNAL DE CAISSE'!$E$11,"")</f>
        <v/>
      </c>
      <c r="G113" s="75" t="str">
        <f>IF(A113='JOURNAL DE CAISSE'!$B$1,'JOURNAL DE CAISSE'!$F$11,"")</f>
        <v/>
      </c>
      <c r="H113" s="43" t="str">
        <f>IF(A113='JOURNAL DE CAISSE'!$B$1,'JOURNAL DE CAISSE'!$G$11,"")</f>
        <v/>
      </c>
      <c r="I113" s="75" t="str">
        <f>IF(A113='JOURNAL DE CAISSE'!$B$1,'JOURNAL DE CAISSE'!$H$11,"")</f>
        <v/>
      </c>
    </row>
    <row r="114" spans="1:10" ht="15.75" thickBot="1" x14ac:dyDescent="0.3">
      <c r="A114" s="42">
        <v>42185</v>
      </c>
      <c r="B114" s="43" t="str">
        <f>IF(A114='JOURNAL DE CAISSE'!$B$1,'JOURNAL DE CAISSE'!$A$11,"")</f>
        <v/>
      </c>
      <c r="C114" s="71" t="str">
        <f>IF(A114='JOURNAL DE CAISSE'!$B$1,'JOURNAL DE CAISSE'!$B$11,"")</f>
        <v/>
      </c>
      <c r="D114" s="43" t="str">
        <f>IF(A114='JOURNAL DE CAISSE'!$B$1,'JOURNAL DE CAISSE'!$C$11,"")</f>
        <v/>
      </c>
      <c r="E114" s="75" t="str">
        <f>IF(A114='JOURNAL DE CAISSE'!$B$1,'JOURNAL DE CAISSE'!$D$11,"")</f>
        <v/>
      </c>
      <c r="F114" s="43" t="str">
        <f>IF(A114='JOURNAL DE CAISSE'!$B$1,'JOURNAL DE CAISSE'!$E$11,"")</f>
        <v/>
      </c>
      <c r="G114" s="75" t="str">
        <f>IF(A114='JOURNAL DE CAISSE'!$B$1,'JOURNAL DE CAISSE'!$F$11,"")</f>
        <v/>
      </c>
      <c r="H114" s="43" t="str">
        <f>IF(A114='JOURNAL DE CAISSE'!$B$1,'JOURNAL DE CAISSE'!$G$11,"")</f>
        <v/>
      </c>
      <c r="I114" s="75" t="str">
        <f>IF(A114='JOURNAL DE CAISSE'!$B$1,'JOURNAL DE CAISSE'!$H$11,"")</f>
        <v/>
      </c>
    </row>
    <row r="115" spans="1:10" ht="15.75" thickBot="1" x14ac:dyDescent="0.3">
      <c r="A115" s="129" t="s">
        <v>164</v>
      </c>
      <c r="B115" s="130">
        <f>SUM(B99:B114)</f>
        <v>0</v>
      </c>
      <c r="C115" s="131">
        <f t="shared" ref="C115:I115" si="9">SUM(C99:C114)</f>
        <v>0</v>
      </c>
      <c r="D115" s="130">
        <f t="shared" si="9"/>
        <v>0</v>
      </c>
      <c r="E115" s="131">
        <f t="shared" si="9"/>
        <v>0</v>
      </c>
      <c r="F115" s="130">
        <f t="shared" si="9"/>
        <v>0</v>
      </c>
      <c r="G115" s="131">
        <f t="shared" si="9"/>
        <v>0</v>
      </c>
      <c r="H115" s="130">
        <f t="shared" si="9"/>
        <v>0</v>
      </c>
      <c r="I115" s="131">
        <f t="shared" si="9"/>
        <v>0</v>
      </c>
      <c r="J115" s="132">
        <f>SUM(C115+E115+G115+I115)</f>
        <v>0</v>
      </c>
    </row>
    <row r="116" spans="1:10" x14ac:dyDescent="0.25">
      <c r="A116" s="42">
        <v>42186</v>
      </c>
      <c r="B116" s="43" t="str">
        <f>IF(A116='JOURNAL DE CAISSE'!$B$1,'JOURNAL DE CAISSE'!$A$11,"")</f>
        <v/>
      </c>
      <c r="C116" s="71" t="str">
        <f>IF(A116='JOURNAL DE CAISSE'!$B$1,'JOURNAL DE CAISSE'!$B$11,"")</f>
        <v/>
      </c>
      <c r="D116" s="43" t="str">
        <f>IF(A116='JOURNAL DE CAISSE'!$B$1,'JOURNAL DE CAISSE'!$C$11,"")</f>
        <v/>
      </c>
      <c r="E116" s="75" t="str">
        <f>IF(A116='JOURNAL DE CAISSE'!$B$1,'JOURNAL DE CAISSE'!$D$11,"")</f>
        <v/>
      </c>
      <c r="F116" s="43" t="str">
        <f>IF(A116='JOURNAL DE CAISSE'!$B$1,'JOURNAL DE CAISSE'!$E$11,"")</f>
        <v/>
      </c>
      <c r="G116" s="75" t="str">
        <f>IF(A116='JOURNAL DE CAISSE'!$B$1,'JOURNAL DE CAISSE'!$F$11,"")</f>
        <v/>
      </c>
      <c r="H116" s="43" t="str">
        <f>IF(A116='JOURNAL DE CAISSE'!$B$1,'JOURNAL DE CAISSE'!$G$11,"")</f>
        <v/>
      </c>
      <c r="I116" s="75" t="str">
        <f>IF(A116='JOURNAL DE CAISSE'!$B$1,'JOURNAL DE CAISSE'!$H$11,"")</f>
        <v/>
      </c>
    </row>
    <row r="117" spans="1:10" x14ac:dyDescent="0.25">
      <c r="A117" s="42">
        <v>42187</v>
      </c>
      <c r="B117" s="43" t="str">
        <f>IF(A117='JOURNAL DE CAISSE'!$B$1,'JOURNAL DE CAISSE'!$A$11,"")</f>
        <v/>
      </c>
      <c r="C117" s="71" t="str">
        <f>IF(A117='JOURNAL DE CAISSE'!$B$1,'JOURNAL DE CAISSE'!$B$11,"")</f>
        <v/>
      </c>
      <c r="D117" s="43" t="str">
        <f>IF(A117='JOURNAL DE CAISSE'!$B$1,'JOURNAL DE CAISSE'!$C$11,"")</f>
        <v/>
      </c>
      <c r="E117" s="75" t="str">
        <f>IF(A117='JOURNAL DE CAISSE'!$B$1,'JOURNAL DE CAISSE'!$D$11,"")</f>
        <v/>
      </c>
      <c r="F117" s="43" t="str">
        <f>IF(A117='JOURNAL DE CAISSE'!$B$1,'JOURNAL DE CAISSE'!$E$11,"")</f>
        <v/>
      </c>
      <c r="G117" s="75" t="str">
        <f>IF(A117='JOURNAL DE CAISSE'!$B$1,'JOURNAL DE CAISSE'!$F$11,"")</f>
        <v/>
      </c>
      <c r="H117" s="43" t="str">
        <f>IF(A117='JOURNAL DE CAISSE'!$B$1,'JOURNAL DE CAISSE'!$G$11,"")</f>
        <v/>
      </c>
      <c r="I117" s="75" t="str">
        <f>IF(A117='JOURNAL DE CAISSE'!$B$1,'JOURNAL DE CAISSE'!$H$11,"")</f>
        <v/>
      </c>
    </row>
    <row r="118" spans="1:10" x14ac:dyDescent="0.25">
      <c r="A118" s="42">
        <v>42188</v>
      </c>
      <c r="B118" s="43" t="str">
        <f>IF(A118='JOURNAL DE CAISSE'!$B$1,'JOURNAL DE CAISSE'!$A$11,"")</f>
        <v/>
      </c>
      <c r="C118" s="71" t="str">
        <f>IF(A118='JOURNAL DE CAISSE'!$B$1,'JOURNAL DE CAISSE'!$B$11,"")</f>
        <v/>
      </c>
      <c r="D118" s="43" t="str">
        <f>IF(A118='JOURNAL DE CAISSE'!$B$1,'JOURNAL DE CAISSE'!$C$11,"")</f>
        <v/>
      </c>
      <c r="E118" s="75" t="str">
        <f>IF(A118='JOURNAL DE CAISSE'!$B$1,'JOURNAL DE CAISSE'!$D$11,"")</f>
        <v/>
      </c>
      <c r="F118" s="43" t="str">
        <f>IF(A118='JOURNAL DE CAISSE'!$B$1,'JOURNAL DE CAISSE'!$E$11,"")</f>
        <v/>
      </c>
      <c r="G118" s="75" t="str">
        <f>IF(A118='JOURNAL DE CAISSE'!$B$1,'JOURNAL DE CAISSE'!$F$11,"")</f>
        <v/>
      </c>
      <c r="H118" s="43" t="str">
        <f>IF(A118='JOURNAL DE CAISSE'!$B$1,'JOURNAL DE CAISSE'!$G$11,"")</f>
        <v/>
      </c>
      <c r="I118" s="75" t="str">
        <f>IF(A118='JOURNAL DE CAISSE'!$B$1,'JOURNAL DE CAISSE'!$H$11,"")</f>
        <v/>
      </c>
    </row>
    <row r="119" spans="1:10" x14ac:dyDescent="0.25">
      <c r="A119" s="42">
        <v>42189</v>
      </c>
      <c r="B119" s="43" t="str">
        <f>IF(A119='JOURNAL DE CAISSE'!$B$1,'JOURNAL DE CAISSE'!$A$11,"")</f>
        <v/>
      </c>
      <c r="C119" s="71" t="str">
        <f>IF(A119='JOURNAL DE CAISSE'!$B$1,'JOURNAL DE CAISSE'!$B$11,"")</f>
        <v/>
      </c>
      <c r="D119" s="43" t="str">
        <f>IF(A119='JOURNAL DE CAISSE'!$B$1,'JOURNAL DE CAISSE'!$C$11,"")</f>
        <v/>
      </c>
      <c r="E119" s="75" t="str">
        <f>IF(A119='JOURNAL DE CAISSE'!$B$1,'JOURNAL DE CAISSE'!$D$11,"")</f>
        <v/>
      </c>
      <c r="F119" s="43" t="str">
        <f>IF(A119='JOURNAL DE CAISSE'!$B$1,'JOURNAL DE CAISSE'!$E$11,"")</f>
        <v/>
      </c>
      <c r="G119" s="75" t="str">
        <f>IF(A119='JOURNAL DE CAISSE'!$B$1,'JOURNAL DE CAISSE'!$F$11,"")</f>
        <v/>
      </c>
      <c r="H119" s="43" t="str">
        <f>IF(A119='JOURNAL DE CAISSE'!$B$1,'JOURNAL DE CAISSE'!$G$11,"")</f>
        <v/>
      </c>
      <c r="I119" s="75" t="str">
        <f>IF(A119='JOURNAL DE CAISSE'!$B$1,'JOURNAL DE CAISSE'!$H$11,"")</f>
        <v/>
      </c>
    </row>
    <row r="120" spans="1:10" x14ac:dyDescent="0.25">
      <c r="A120" s="42">
        <v>42190</v>
      </c>
      <c r="B120" s="43" t="str">
        <f>IF(A120='JOURNAL DE CAISSE'!$B$1,'JOURNAL DE CAISSE'!$A$11,"")</f>
        <v/>
      </c>
      <c r="C120" s="71" t="str">
        <f>IF(A120='JOURNAL DE CAISSE'!$B$1,'JOURNAL DE CAISSE'!$B$11,"")</f>
        <v/>
      </c>
      <c r="D120" s="43" t="str">
        <f>IF(A120='JOURNAL DE CAISSE'!$B$1,'JOURNAL DE CAISSE'!$C$11,"")</f>
        <v/>
      </c>
      <c r="E120" s="75" t="str">
        <f>IF(A120='JOURNAL DE CAISSE'!$B$1,'JOURNAL DE CAISSE'!$D$11,"")</f>
        <v/>
      </c>
      <c r="F120" s="43" t="str">
        <f>IF(A120='JOURNAL DE CAISSE'!$B$1,'JOURNAL DE CAISSE'!$E$11,"")</f>
        <v/>
      </c>
      <c r="G120" s="75" t="str">
        <f>IF(A120='JOURNAL DE CAISSE'!$B$1,'JOURNAL DE CAISSE'!$F$11,"")</f>
        <v/>
      </c>
      <c r="H120" s="43" t="str">
        <f>IF(A120='JOURNAL DE CAISSE'!$B$1,'JOURNAL DE CAISSE'!$G$11,"")</f>
        <v/>
      </c>
      <c r="I120" s="75" t="str">
        <f>IF(A120='JOURNAL DE CAISSE'!$B$1,'JOURNAL DE CAISSE'!$H$11,"")</f>
        <v/>
      </c>
    </row>
    <row r="121" spans="1:10" x14ac:dyDescent="0.25">
      <c r="A121" s="42">
        <v>42191</v>
      </c>
      <c r="B121" s="43" t="str">
        <f>IF(A121='JOURNAL DE CAISSE'!$B$1,'JOURNAL DE CAISSE'!$A$11,"")</f>
        <v/>
      </c>
      <c r="C121" s="71" t="str">
        <f>IF(A121='JOURNAL DE CAISSE'!$B$1,'JOURNAL DE CAISSE'!$B$11,"")</f>
        <v/>
      </c>
      <c r="D121" s="43" t="str">
        <f>IF(A121='JOURNAL DE CAISSE'!$B$1,'JOURNAL DE CAISSE'!$C$11,"")</f>
        <v/>
      </c>
      <c r="E121" s="75" t="str">
        <f>IF(A121='JOURNAL DE CAISSE'!$B$1,'JOURNAL DE CAISSE'!$D$11,"")</f>
        <v/>
      </c>
      <c r="F121" s="43" t="str">
        <f>IF(A121='JOURNAL DE CAISSE'!$B$1,'JOURNAL DE CAISSE'!$E$11,"")</f>
        <v/>
      </c>
      <c r="G121" s="75" t="str">
        <f>IF(A121='JOURNAL DE CAISSE'!$B$1,'JOURNAL DE CAISSE'!$F$11,"")</f>
        <v/>
      </c>
      <c r="H121" s="43" t="str">
        <f>IF(A121='JOURNAL DE CAISSE'!$B$1,'JOURNAL DE CAISSE'!$G$11,"")</f>
        <v/>
      </c>
      <c r="I121" s="75" t="str">
        <f>IF(A121='JOURNAL DE CAISSE'!$B$1,'JOURNAL DE CAISSE'!$H$11,"")</f>
        <v/>
      </c>
    </row>
    <row r="122" spans="1:10" x14ac:dyDescent="0.25">
      <c r="A122" s="42">
        <v>42192</v>
      </c>
      <c r="B122" s="43" t="str">
        <f>IF(A122='JOURNAL DE CAISSE'!$B$1,'JOURNAL DE CAISSE'!$A$11,"")</f>
        <v/>
      </c>
      <c r="C122" s="71" t="str">
        <f>IF(A122='JOURNAL DE CAISSE'!$B$1,'JOURNAL DE CAISSE'!$B$11,"")</f>
        <v/>
      </c>
      <c r="D122" s="43" t="str">
        <f>IF(A122='JOURNAL DE CAISSE'!$B$1,'JOURNAL DE CAISSE'!$C$11,"")</f>
        <v/>
      </c>
      <c r="E122" s="75" t="str">
        <f>IF(A122='JOURNAL DE CAISSE'!$B$1,'JOURNAL DE CAISSE'!$D$11,"")</f>
        <v/>
      </c>
      <c r="F122" s="43" t="str">
        <f>IF(A122='JOURNAL DE CAISSE'!$B$1,'JOURNAL DE CAISSE'!$E$11,"")</f>
        <v/>
      </c>
      <c r="G122" s="75" t="str">
        <f>IF(A122='JOURNAL DE CAISSE'!$B$1,'JOURNAL DE CAISSE'!$F$11,"")</f>
        <v/>
      </c>
      <c r="H122" s="43" t="str">
        <f>IF(A122='JOURNAL DE CAISSE'!$B$1,'JOURNAL DE CAISSE'!$G$11,"")</f>
        <v/>
      </c>
      <c r="I122" s="75" t="str">
        <f>IF(A122='JOURNAL DE CAISSE'!$B$1,'JOURNAL DE CAISSE'!$H$11,"")</f>
        <v/>
      </c>
    </row>
    <row r="123" spans="1:10" x14ac:dyDescent="0.25">
      <c r="A123" s="42">
        <v>42193</v>
      </c>
      <c r="B123" s="43" t="str">
        <f>IF(A123='JOURNAL DE CAISSE'!$B$1,'JOURNAL DE CAISSE'!$A$11,"")</f>
        <v/>
      </c>
      <c r="C123" s="71" t="str">
        <f>IF(A123='JOURNAL DE CAISSE'!$B$1,'JOURNAL DE CAISSE'!$B$11,"")</f>
        <v/>
      </c>
      <c r="D123" s="43" t="str">
        <f>IF(A123='JOURNAL DE CAISSE'!$B$1,'JOURNAL DE CAISSE'!$C$11,"")</f>
        <v/>
      </c>
      <c r="E123" s="75" t="str">
        <f>IF(A123='JOURNAL DE CAISSE'!$B$1,'JOURNAL DE CAISSE'!$D$11,"")</f>
        <v/>
      </c>
      <c r="F123" s="43" t="str">
        <f>IF(A123='JOURNAL DE CAISSE'!$B$1,'JOURNAL DE CAISSE'!$E$11,"")</f>
        <v/>
      </c>
      <c r="G123" s="75" t="str">
        <f>IF(A123='JOURNAL DE CAISSE'!$B$1,'JOURNAL DE CAISSE'!$F$11,"")</f>
        <v/>
      </c>
      <c r="H123" s="43" t="str">
        <f>IF(A123='JOURNAL DE CAISSE'!$B$1,'JOURNAL DE CAISSE'!$G$11,"")</f>
        <v/>
      </c>
      <c r="I123" s="75" t="str">
        <f>IF(A123='JOURNAL DE CAISSE'!$B$1,'JOURNAL DE CAISSE'!$H$11,"")</f>
        <v/>
      </c>
    </row>
    <row r="124" spans="1:10" x14ac:dyDescent="0.25">
      <c r="A124" s="42">
        <v>42194</v>
      </c>
      <c r="B124" s="43" t="str">
        <f>IF(A124='JOURNAL DE CAISSE'!$B$1,'JOURNAL DE CAISSE'!$A$11,"")</f>
        <v/>
      </c>
      <c r="C124" s="71" t="str">
        <f>IF(A124='JOURNAL DE CAISSE'!$B$1,'JOURNAL DE CAISSE'!$B$11,"")</f>
        <v/>
      </c>
      <c r="D124" s="43" t="str">
        <f>IF(A124='JOURNAL DE CAISSE'!$B$1,'JOURNAL DE CAISSE'!$C$11,"")</f>
        <v/>
      </c>
      <c r="E124" s="75" t="str">
        <f>IF(A124='JOURNAL DE CAISSE'!$B$1,'JOURNAL DE CAISSE'!$D$11,"")</f>
        <v/>
      </c>
      <c r="F124" s="43" t="str">
        <f>IF(A124='JOURNAL DE CAISSE'!$B$1,'JOURNAL DE CAISSE'!$E$11,"")</f>
        <v/>
      </c>
      <c r="G124" s="75" t="str">
        <f>IF(A124='JOURNAL DE CAISSE'!$B$1,'JOURNAL DE CAISSE'!$F$11,"")</f>
        <v/>
      </c>
      <c r="H124" s="43" t="str">
        <f>IF(A124='JOURNAL DE CAISSE'!$B$1,'JOURNAL DE CAISSE'!$G$11,"")</f>
        <v/>
      </c>
      <c r="I124" s="75" t="str">
        <f>IF(A124='JOURNAL DE CAISSE'!$B$1,'JOURNAL DE CAISSE'!$H$11,"")</f>
        <v/>
      </c>
    </row>
    <row r="125" spans="1:10" x14ac:dyDescent="0.25">
      <c r="A125" s="42">
        <v>42195</v>
      </c>
      <c r="B125" s="43" t="str">
        <f>IF(A125='JOURNAL DE CAISSE'!$B$1,'JOURNAL DE CAISSE'!$A$11,"")</f>
        <v/>
      </c>
      <c r="C125" s="71" t="str">
        <f>IF(A125='JOURNAL DE CAISSE'!$B$1,'JOURNAL DE CAISSE'!$B$11,"")</f>
        <v/>
      </c>
      <c r="D125" s="43" t="str">
        <f>IF(A125='JOURNAL DE CAISSE'!$B$1,'JOURNAL DE CAISSE'!$C$11,"")</f>
        <v/>
      </c>
      <c r="E125" s="75" t="str">
        <f>IF(A125='JOURNAL DE CAISSE'!$B$1,'JOURNAL DE CAISSE'!$D$11,"")</f>
        <v/>
      </c>
      <c r="F125" s="43" t="str">
        <f>IF(A125='JOURNAL DE CAISSE'!$B$1,'JOURNAL DE CAISSE'!$E$11,"")</f>
        <v/>
      </c>
      <c r="G125" s="75" t="str">
        <f>IF(A125='JOURNAL DE CAISSE'!$B$1,'JOURNAL DE CAISSE'!$F$11,"")</f>
        <v/>
      </c>
      <c r="H125" s="43" t="str">
        <f>IF(A125='JOURNAL DE CAISSE'!$B$1,'JOURNAL DE CAISSE'!$G$11,"")</f>
        <v/>
      </c>
      <c r="I125" s="75" t="str">
        <f>IF(A125='JOURNAL DE CAISSE'!$B$1,'JOURNAL DE CAISSE'!$H$11,"")</f>
        <v/>
      </c>
    </row>
    <row r="126" spans="1:10" x14ac:dyDescent="0.25">
      <c r="A126" s="42">
        <v>42196</v>
      </c>
      <c r="B126" s="43" t="str">
        <f>IF(A126='JOURNAL DE CAISSE'!$B$1,'JOURNAL DE CAISSE'!$A$11,"")</f>
        <v/>
      </c>
      <c r="C126" s="71" t="str">
        <f>IF(A126='JOURNAL DE CAISSE'!$B$1,'JOURNAL DE CAISSE'!$B$11,"")</f>
        <v/>
      </c>
      <c r="D126" s="43" t="str">
        <f>IF(A126='JOURNAL DE CAISSE'!$B$1,'JOURNAL DE CAISSE'!$C$11,"")</f>
        <v/>
      </c>
      <c r="E126" s="75" t="str">
        <f>IF(A126='JOURNAL DE CAISSE'!$B$1,'JOURNAL DE CAISSE'!$D$11,"")</f>
        <v/>
      </c>
      <c r="F126" s="43" t="str">
        <f>IF(A126='JOURNAL DE CAISSE'!$B$1,'JOURNAL DE CAISSE'!$E$11,"")</f>
        <v/>
      </c>
      <c r="G126" s="75" t="str">
        <f>IF(A126='JOURNAL DE CAISSE'!$B$1,'JOURNAL DE CAISSE'!$F$11,"")</f>
        <v/>
      </c>
      <c r="H126" s="43" t="str">
        <f>IF(A126='JOURNAL DE CAISSE'!$B$1,'JOURNAL DE CAISSE'!$G$11,"")</f>
        <v/>
      </c>
      <c r="I126" s="75" t="str">
        <f>IF(A126='JOURNAL DE CAISSE'!$B$1,'JOURNAL DE CAISSE'!$H$11,"")</f>
        <v/>
      </c>
    </row>
    <row r="127" spans="1:10" x14ac:dyDescent="0.25">
      <c r="A127" s="42">
        <v>42197</v>
      </c>
      <c r="B127" s="43" t="str">
        <f>IF(A127='JOURNAL DE CAISSE'!$B$1,'JOURNAL DE CAISSE'!$A$11,"")</f>
        <v/>
      </c>
      <c r="C127" s="71" t="str">
        <f>IF(A127='JOURNAL DE CAISSE'!$B$1,'JOURNAL DE CAISSE'!$B$11,"")</f>
        <v/>
      </c>
      <c r="D127" s="43" t="str">
        <f>IF(A127='JOURNAL DE CAISSE'!$B$1,'JOURNAL DE CAISSE'!$C$11,"")</f>
        <v/>
      </c>
      <c r="E127" s="75" t="str">
        <f>IF(A127='JOURNAL DE CAISSE'!$B$1,'JOURNAL DE CAISSE'!$D$11,"")</f>
        <v/>
      </c>
      <c r="F127" s="43" t="str">
        <f>IF(A127='JOURNAL DE CAISSE'!$B$1,'JOURNAL DE CAISSE'!$E$11,"")</f>
        <v/>
      </c>
      <c r="G127" s="75" t="str">
        <f>IF(A127='JOURNAL DE CAISSE'!$B$1,'JOURNAL DE CAISSE'!$F$11,"")</f>
        <v/>
      </c>
      <c r="H127" s="43" t="str">
        <f>IF(A127='JOURNAL DE CAISSE'!$B$1,'JOURNAL DE CAISSE'!$G$11,"")</f>
        <v/>
      </c>
      <c r="I127" s="75" t="str">
        <f>IF(A127='JOURNAL DE CAISSE'!$B$1,'JOURNAL DE CAISSE'!$H$11,"")</f>
        <v/>
      </c>
    </row>
    <row r="128" spans="1:10" x14ac:dyDescent="0.25">
      <c r="A128" s="42">
        <v>42198</v>
      </c>
      <c r="B128" s="43" t="str">
        <f>IF(A128='JOURNAL DE CAISSE'!$B$1,'JOURNAL DE CAISSE'!$A$11,"")</f>
        <v/>
      </c>
      <c r="C128" s="71" t="str">
        <f>IF(A128='JOURNAL DE CAISSE'!$B$1,'JOURNAL DE CAISSE'!$B$11,"")</f>
        <v/>
      </c>
      <c r="D128" s="43" t="str">
        <f>IF(A128='JOURNAL DE CAISSE'!$B$1,'JOURNAL DE CAISSE'!$C$11,"")</f>
        <v/>
      </c>
      <c r="E128" s="75" t="str">
        <f>IF(A128='JOURNAL DE CAISSE'!$B$1,'JOURNAL DE CAISSE'!$D$11,"")</f>
        <v/>
      </c>
      <c r="F128" s="43" t="str">
        <f>IF(A128='JOURNAL DE CAISSE'!$B$1,'JOURNAL DE CAISSE'!$E$11,"")</f>
        <v/>
      </c>
      <c r="G128" s="75" t="str">
        <f>IF(A128='JOURNAL DE CAISSE'!$B$1,'JOURNAL DE CAISSE'!$F$11,"")</f>
        <v/>
      </c>
      <c r="H128" s="43" t="str">
        <f>IF(A128='JOURNAL DE CAISSE'!$B$1,'JOURNAL DE CAISSE'!$G$11,"")</f>
        <v/>
      </c>
      <c r="I128" s="75" t="str">
        <f>IF(A128='JOURNAL DE CAISSE'!$B$1,'JOURNAL DE CAISSE'!$H$11,"")</f>
        <v/>
      </c>
    </row>
    <row r="129" spans="1:9" x14ac:dyDescent="0.25">
      <c r="A129" s="42">
        <v>42199</v>
      </c>
      <c r="B129" s="43" t="str">
        <f>IF(A129='JOURNAL DE CAISSE'!$B$1,'JOURNAL DE CAISSE'!$A$11,"")</f>
        <v/>
      </c>
      <c r="C129" s="71" t="str">
        <f>IF(A129='JOURNAL DE CAISSE'!$B$1,'JOURNAL DE CAISSE'!$B$11,"")</f>
        <v/>
      </c>
      <c r="D129" s="43" t="str">
        <f>IF(A129='JOURNAL DE CAISSE'!$B$1,'JOURNAL DE CAISSE'!$C$11,"")</f>
        <v/>
      </c>
      <c r="E129" s="75" t="str">
        <f>IF(A129='JOURNAL DE CAISSE'!$B$1,'JOURNAL DE CAISSE'!$D$11,"")</f>
        <v/>
      </c>
      <c r="F129" s="43" t="str">
        <f>IF(A129='JOURNAL DE CAISSE'!$B$1,'JOURNAL DE CAISSE'!$E$11,"")</f>
        <v/>
      </c>
      <c r="G129" s="75" t="str">
        <f>IF(A129='JOURNAL DE CAISSE'!$B$1,'JOURNAL DE CAISSE'!$F$11,"")</f>
        <v/>
      </c>
      <c r="H129" s="43" t="str">
        <f>IF(A129='JOURNAL DE CAISSE'!$B$1,'JOURNAL DE CAISSE'!$G$11,"")</f>
        <v/>
      </c>
      <c r="I129" s="75" t="str">
        <f>IF(A129='JOURNAL DE CAISSE'!$B$1,'JOURNAL DE CAISSE'!$H$11,"")</f>
        <v/>
      </c>
    </row>
    <row r="130" spans="1:9" x14ac:dyDescent="0.25">
      <c r="A130" s="42">
        <v>42200</v>
      </c>
      <c r="B130" s="43" t="str">
        <f>IF(A130='JOURNAL DE CAISSE'!$B$1,'JOURNAL DE CAISSE'!$A$11,"")</f>
        <v/>
      </c>
      <c r="C130" s="71" t="str">
        <f>IF(A130='JOURNAL DE CAISSE'!$B$1,'JOURNAL DE CAISSE'!$B$11,"")</f>
        <v/>
      </c>
      <c r="D130" s="43" t="str">
        <f>IF(A130='JOURNAL DE CAISSE'!$B$1,'JOURNAL DE CAISSE'!$C$11,"")</f>
        <v/>
      </c>
      <c r="E130" s="75" t="str">
        <f>IF(A130='JOURNAL DE CAISSE'!$B$1,'JOURNAL DE CAISSE'!$D$11,"")</f>
        <v/>
      </c>
      <c r="F130" s="43" t="str">
        <f>IF(A130='JOURNAL DE CAISSE'!$B$1,'JOURNAL DE CAISSE'!$E$11,"")</f>
        <v/>
      </c>
      <c r="G130" s="75" t="str">
        <f>IF(A130='JOURNAL DE CAISSE'!$B$1,'JOURNAL DE CAISSE'!$F$11,"")</f>
        <v/>
      </c>
      <c r="H130" s="43" t="str">
        <f>IF(A130='JOURNAL DE CAISSE'!$B$1,'JOURNAL DE CAISSE'!$G$11,"")</f>
        <v/>
      </c>
      <c r="I130" s="75" t="str">
        <f>IF(A130='JOURNAL DE CAISSE'!$B$1,'JOURNAL DE CAISSE'!$H$11,"")</f>
        <v/>
      </c>
    </row>
    <row r="131" spans="1:9" x14ac:dyDescent="0.25">
      <c r="A131" s="42">
        <v>42201</v>
      </c>
      <c r="B131" s="43" t="str">
        <f>IF(A131='JOURNAL DE CAISSE'!$B$1,'JOURNAL DE CAISSE'!$A$11,"")</f>
        <v/>
      </c>
      <c r="C131" s="71" t="str">
        <f>IF(A131='JOURNAL DE CAISSE'!$B$1,'JOURNAL DE CAISSE'!$B$11,"")</f>
        <v/>
      </c>
      <c r="D131" s="43" t="str">
        <f>IF(A131='JOURNAL DE CAISSE'!$B$1,'JOURNAL DE CAISSE'!$C$11,"")</f>
        <v/>
      </c>
      <c r="E131" s="75" t="str">
        <f>IF(A131='JOURNAL DE CAISSE'!$B$1,'JOURNAL DE CAISSE'!$D$11,"")</f>
        <v/>
      </c>
      <c r="F131" s="43" t="str">
        <f>IF(A131='JOURNAL DE CAISSE'!$B$1,'JOURNAL DE CAISSE'!$E$11,"")</f>
        <v/>
      </c>
      <c r="G131" s="75" t="str">
        <f>IF(A131='JOURNAL DE CAISSE'!$B$1,'JOURNAL DE CAISSE'!$F$11,"")</f>
        <v/>
      </c>
      <c r="H131" s="43" t="str">
        <f>IF(A131='JOURNAL DE CAISSE'!$B$1,'JOURNAL DE CAISSE'!$G$11,"")</f>
        <v/>
      </c>
      <c r="I131" s="75" t="str">
        <f>IF(A131='JOURNAL DE CAISSE'!$B$1,'JOURNAL DE CAISSE'!$H$11,"")</f>
        <v/>
      </c>
    </row>
    <row r="132" spans="1:9" x14ac:dyDescent="0.25">
      <c r="A132" s="42">
        <v>42202</v>
      </c>
      <c r="B132" s="43" t="str">
        <f>IF(A132='JOURNAL DE CAISSE'!$B$1,'JOURNAL DE CAISSE'!$A$11,"")</f>
        <v/>
      </c>
      <c r="C132" s="71" t="str">
        <f>IF(A132='JOURNAL DE CAISSE'!$B$1,'JOURNAL DE CAISSE'!$B$11,"")</f>
        <v/>
      </c>
      <c r="D132" s="43" t="str">
        <f>IF(A132='JOURNAL DE CAISSE'!$B$1,'JOURNAL DE CAISSE'!$C$11,"")</f>
        <v/>
      </c>
      <c r="E132" s="75" t="str">
        <f>IF(A132='JOURNAL DE CAISSE'!$B$1,'JOURNAL DE CAISSE'!$D$11,"")</f>
        <v/>
      </c>
      <c r="F132" s="43" t="str">
        <f>IF(A132='JOURNAL DE CAISSE'!$B$1,'JOURNAL DE CAISSE'!$E$11,"")</f>
        <v/>
      </c>
      <c r="G132" s="75" t="str">
        <f>IF(A132='JOURNAL DE CAISSE'!$B$1,'JOURNAL DE CAISSE'!$F$11,"")</f>
        <v/>
      </c>
      <c r="H132" s="43" t="str">
        <f>IF(A132='JOURNAL DE CAISSE'!$B$1,'JOURNAL DE CAISSE'!$G$11,"")</f>
        <v/>
      </c>
      <c r="I132" s="75" t="str">
        <f>IF(A132='JOURNAL DE CAISSE'!$B$1,'JOURNAL DE CAISSE'!$H$11,"")</f>
        <v/>
      </c>
    </row>
    <row r="133" spans="1:9" x14ac:dyDescent="0.25">
      <c r="A133" s="42">
        <v>42203</v>
      </c>
      <c r="B133" s="43" t="str">
        <f>IF(A133='JOURNAL DE CAISSE'!$B$1,'JOURNAL DE CAISSE'!$A$11,"")</f>
        <v/>
      </c>
      <c r="C133" s="71" t="str">
        <f>IF(A133='JOURNAL DE CAISSE'!$B$1,'JOURNAL DE CAISSE'!$B$11,"")</f>
        <v/>
      </c>
      <c r="D133" s="43" t="str">
        <f>IF(A133='JOURNAL DE CAISSE'!$B$1,'JOURNAL DE CAISSE'!$C$11,"")</f>
        <v/>
      </c>
      <c r="E133" s="75" t="str">
        <f>IF(A133='JOURNAL DE CAISSE'!$B$1,'JOURNAL DE CAISSE'!$D$11,"")</f>
        <v/>
      </c>
      <c r="F133" s="43" t="str">
        <f>IF(A133='JOURNAL DE CAISSE'!$B$1,'JOURNAL DE CAISSE'!$E$11,"")</f>
        <v/>
      </c>
      <c r="G133" s="75" t="str">
        <f>IF(A133='JOURNAL DE CAISSE'!$B$1,'JOURNAL DE CAISSE'!$F$11,"")</f>
        <v/>
      </c>
      <c r="H133" s="43" t="str">
        <f>IF(A133='JOURNAL DE CAISSE'!$B$1,'JOURNAL DE CAISSE'!$G$11,"")</f>
        <v/>
      </c>
      <c r="I133" s="75" t="str">
        <f>IF(A133='JOURNAL DE CAISSE'!$B$1,'JOURNAL DE CAISSE'!$H$11,"")</f>
        <v/>
      </c>
    </row>
    <row r="134" spans="1:9" x14ac:dyDescent="0.25">
      <c r="A134" s="42">
        <v>42204</v>
      </c>
      <c r="B134" s="43" t="str">
        <f>IF(A134='JOURNAL DE CAISSE'!$B$1,'JOURNAL DE CAISSE'!$A$11,"")</f>
        <v/>
      </c>
      <c r="C134" s="71" t="str">
        <f>IF(A134='JOURNAL DE CAISSE'!$B$1,'JOURNAL DE CAISSE'!$B$11,"")</f>
        <v/>
      </c>
      <c r="D134" s="43" t="str">
        <f>IF(A134='JOURNAL DE CAISSE'!$B$1,'JOURNAL DE CAISSE'!$C$11,"")</f>
        <v/>
      </c>
      <c r="E134" s="75" t="str">
        <f>IF(A134='JOURNAL DE CAISSE'!$B$1,'JOURNAL DE CAISSE'!$D$11,"")</f>
        <v/>
      </c>
      <c r="F134" s="43" t="str">
        <f>IF(A134='JOURNAL DE CAISSE'!$B$1,'JOURNAL DE CAISSE'!$E$11,"")</f>
        <v/>
      </c>
      <c r="G134" s="75" t="str">
        <f>IF(A134='JOURNAL DE CAISSE'!$B$1,'JOURNAL DE CAISSE'!$F$11,"")</f>
        <v/>
      </c>
      <c r="H134" s="43" t="str">
        <f>IF(A134='JOURNAL DE CAISSE'!$B$1,'JOURNAL DE CAISSE'!$G$11,"")</f>
        <v/>
      </c>
      <c r="I134" s="75" t="str">
        <f>IF(A134='JOURNAL DE CAISSE'!$B$1,'JOURNAL DE CAISSE'!$H$11,"")</f>
        <v/>
      </c>
    </row>
    <row r="135" spans="1:9" x14ac:dyDescent="0.25">
      <c r="A135" s="42">
        <v>42205</v>
      </c>
      <c r="B135" s="43" t="str">
        <f>IF(A135='JOURNAL DE CAISSE'!$B$1,'JOURNAL DE CAISSE'!$A$11,"")</f>
        <v/>
      </c>
      <c r="C135" s="71" t="str">
        <f>IF(A135='JOURNAL DE CAISSE'!$B$1,'JOURNAL DE CAISSE'!$B$11,"")</f>
        <v/>
      </c>
      <c r="D135" s="43" t="str">
        <f>IF(A135='JOURNAL DE CAISSE'!$B$1,'JOURNAL DE CAISSE'!$C$11,"")</f>
        <v/>
      </c>
      <c r="E135" s="75" t="str">
        <f>IF(A135='JOURNAL DE CAISSE'!$B$1,'JOURNAL DE CAISSE'!$D$11,"")</f>
        <v/>
      </c>
      <c r="F135" s="43" t="str">
        <f>IF(A135='JOURNAL DE CAISSE'!$B$1,'JOURNAL DE CAISSE'!$E$11,"")</f>
        <v/>
      </c>
      <c r="G135" s="75" t="str">
        <f>IF(A135='JOURNAL DE CAISSE'!$B$1,'JOURNAL DE CAISSE'!$F$11,"")</f>
        <v/>
      </c>
      <c r="H135" s="43" t="str">
        <f>IF(A135='JOURNAL DE CAISSE'!$B$1,'JOURNAL DE CAISSE'!$G$11,"")</f>
        <v/>
      </c>
      <c r="I135" s="75" t="str">
        <f>IF(A135='JOURNAL DE CAISSE'!$B$1,'JOURNAL DE CAISSE'!$H$11,"")</f>
        <v/>
      </c>
    </row>
    <row r="136" spans="1:9" x14ac:dyDescent="0.25">
      <c r="A136" s="42">
        <v>42206</v>
      </c>
      <c r="B136" s="43" t="str">
        <f>IF(A136='JOURNAL DE CAISSE'!$B$1,'JOURNAL DE CAISSE'!$A$11,"")</f>
        <v/>
      </c>
      <c r="C136" s="71" t="str">
        <f>IF(A136='JOURNAL DE CAISSE'!$B$1,'JOURNAL DE CAISSE'!$B$11,"")</f>
        <v/>
      </c>
      <c r="D136" s="43" t="str">
        <f>IF(A136='JOURNAL DE CAISSE'!$B$1,'JOURNAL DE CAISSE'!$C$11,"")</f>
        <v/>
      </c>
      <c r="E136" s="75" t="str">
        <f>IF(A136='JOURNAL DE CAISSE'!$B$1,'JOURNAL DE CAISSE'!$D$11,"")</f>
        <v/>
      </c>
      <c r="F136" s="43" t="str">
        <f>IF(A136='JOURNAL DE CAISSE'!$B$1,'JOURNAL DE CAISSE'!$E$11,"")</f>
        <v/>
      </c>
      <c r="G136" s="75" t="str">
        <f>IF(A136='JOURNAL DE CAISSE'!$B$1,'JOURNAL DE CAISSE'!$F$11,"")</f>
        <v/>
      </c>
      <c r="H136" s="43" t="str">
        <f>IF(A136='JOURNAL DE CAISSE'!$B$1,'JOURNAL DE CAISSE'!$G$11,"")</f>
        <v/>
      </c>
      <c r="I136" s="75" t="str">
        <f>IF(A136='JOURNAL DE CAISSE'!$B$1,'JOURNAL DE CAISSE'!$H$11,"")</f>
        <v/>
      </c>
    </row>
    <row r="137" spans="1:9" x14ac:dyDescent="0.25">
      <c r="A137" s="42">
        <v>42207</v>
      </c>
      <c r="B137" s="43" t="str">
        <f>IF(A137='JOURNAL DE CAISSE'!$B$1,'JOURNAL DE CAISSE'!$A$11,"")</f>
        <v/>
      </c>
      <c r="C137" s="71" t="str">
        <f>IF(A137='JOURNAL DE CAISSE'!$B$1,'JOURNAL DE CAISSE'!$B$11,"")</f>
        <v/>
      </c>
      <c r="D137" s="43" t="str">
        <f>IF(A137='JOURNAL DE CAISSE'!$B$1,'JOURNAL DE CAISSE'!$C$11,"")</f>
        <v/>
      </c>
      <c r="E137" s="75" t="str">
        <f>IF(A137='JOURNAL DE CAISSE'!$B$1,'JOURNAL DE CAISSE'!$D$11,"")</f>
        <v/>
      </c>
      <c r="F137" s="43" t="str">
        <f>IF(A137='JOURNAL DE CAISSE'!$B$1,'JOURNAL DE CAISSE'!$E$11,"")</f>
        <v/>
      </c>
      <c r="G137" s="75" t="str">
        <f>IF(A137='JOURNAL DE CAISSE'!$B$1,'JOURNAL DE CAISSE'!$F$11,"")</f>
        <v/>
      </c>
      <c r="H137" s="43" t="str">
        <f>IF(A137='JOURNAL DE CAISSE'!$B$1,'JOURNAL DE CAISSE'!$G$11,"")</f>
        <v/>
      </c>
      <c r="I137" s="75" t="str">
        <f>IF(A137='JOURNAL DE CAISSE'!$B$1,'JOURNAL DE CAISSE'!$H$11,"")</f>
        <v/>
      </c>
    </row>
    <row r="138" spans="1:9" x14ac:dyDescent="0.25">
      <c r="A138" s="42">
        <v>42208</v>
      </c>
      <c r="B138" s="43" t="str">
        <f>IF(A138='JOURNAL DE CAISSE'!$B$1,'JOURNAL DE CAISSE'!$A$11,"")</f>
        <v/>
      </c>
      <c r="C138" s="71" t="str">
        <f>IF(A138='JOURNAL DE CAISSE'!$B$1,'JOURNAL DE CAISSE'!$B$11,"")</f>
        <v/>
      </c>
      <c r="D138" s="43" t="str">
        <f>IF(A138='JOURNAL DE CAISSE'!$B$1,'JOURNAL DE CAISSE'!$C$11,"")</f>
        <v/>
      </c>
      <c r="E138" s="75" t="str">
        <f>IF(A138='JOURNAL DE CAISSE'!$B$1,'JOURNAL DE CAISSE'!$D$11,"")</f>
        <v/>
      </c>
      <c r="F138" s="43" t="str">
        <f>IF(A138='JOURNAL DE CAISSE'!$B$1,'JOURNAL DE CAISSE'!$E$11,"")</f>
        <v/>
      </c>
      <c r="G138" s="75" t="str">
        <f>IF(A138='JOURNAL DE CAISSE'!$B$1,'JOURNAL DE CAISSE'!$F$11,"")</f>
        <v/>
      </c>
      <c r="H138" s="43" t="str">
        <f>IF(A138='JOURNAL DE CAISSE'!$B$1,'JOURNAL DE CAISSE'!$G$11,"")</f>
        <v/>
      </c>
      <c r="I138" s="75" t="str">
        <f>IF(A138='JOURNAL DE CAISSE'!$B$1,'JOURNAL DE CAISSE'!$H$11,"")</f>
        <v/>
      </c>
    </row>
    <row r="139" spans="1:9" x14ac:dyDescent="0.25">
      <c r="A139" s="42">
        <v>42209</v>
      </c>
      <c r="B139" s="43" t="str">
        <f>IF(A139='JOURNAL DE CAISSE'!$B$1,'JOURNAL DE CAISSE'!$A$11,"")</f>
        <v/>
      </c>
      <c r="C139" s="71" t="str">
        <f>IF(A139='JOURNAL DE CAISSE'!$B$1,'JOURNAL DE CAISSE'!$B$11,"")</f>
        <v/>
      </c>
      <c r="D139" s="43" t="str">
        <f>IF(A139='JOURNAL DE CAISSE'!$B$1,'JOURNAL DE CAISSE'!$C$11,"")</f>
        <v/>
      </c>
      <c r="E139" s="75" t="str">
        <f>IF(A139='JOURNAL DE CAISSE'!$B$1,'JOURNAL DE CAISSE'!$D$11,"")</f>
        <v/>
      </c>
      <c r="F139" s="43" t="str">
        <f>IF(A139='JOURNAL DE CAISSE'!$B$1,'JOURNAL DE CAISSE'!$E$11,"")</f>
        <v/>
      </c>
      <c r="G139" s="75" t="str">
        <f>IF(A139='JOURNAL DE CAISSE'!$B$1,'JOURNAL DE CAISSE'!$F$11,"")</f>
        <v/>
      </c>
      <c r="H139" s="43" t="str">
        <f>IF(A139='JOURNAL DE CAISSE'!$B$1,'JOURNAL DE CAISSE'!$G$11,"")</f>
        <v/>
      </c>
      <c r="I139" s="75" t="str">
        <f>IF(A139='JOURNAL DE CAISSE'!$B$1,'JOURNAL DE CAISSE'!$H$11,"")</f>
        <v/>
      </c>
    </row>
    <row r="140" spans="1:9" x14ac:dyDescent="0.25">
      <c r="A140" s="42">
        <v>42210</v>
      </c>
      <c r="B140" s="43" t="str">
        <f>IF(A140='JOURNAL DE CAISSE'!$B$1,'JOURNAL DE CAISSE'!$A$11,"")</f>
        <v/>
      </c>
      <c r="C140" s="71" t="str">
        <f>IF(A140='JOURNAL DE CAISSE'!$B$1,'JOURNAL DE CAISSE'!$B$11,"")</f>
        <v/>
      </c>
      <c r="D140" s="43" t="str">
        <f>IF(A140='JOURNAL DE CAISSE'!$B$1,'JOURNAL DE CAISSE'!$C$11,"")</f>
        <v/>
      </c>
      <c r="E140" s="75" t="str">
        <f>IF(A140='JOURNAL DE CAISSE'!$B$1,'JOURNAL DE CAISSE'!$D$11,"")</f>
        <v/>
      </c>
      <c r="F140" s="43" t="str">
        <f>IF(A140='JOURNAL DE CAISSE'!$B$1,'JOURNAL DE CAISSE'!$E$11,"")</f>
        <v/>
      </c>
      <c r="G140" s="75" t="str">
        <f>IF(A140='JOURNAL DE CAISSE'!$B$1,'JOURNAL DE CAISSE'!$F$11,"")</f>
        <v/>
      </c>
      <c r="H140" s="43" t="str">
        <f>IF(A140='JOURNAL DE CAISSE'!$B$1,'JOURNAL DE CAISSE'!$G$11,"")</f>
        <v/>
      </c>
      <c r="I140" s="75" t="str">
        <f>IF(A140='JOURNAL DE CAISSE'!$B$1,'JOURNAL DE CAISSE'!$H$11,"")</f>
        <v/>
      </c>
    </row>
    <row r="141" spans="1:9" x14ac:dyDescent="0.25">
      <c r="A141" s="42">
        <v>42211</v>
      </c>
      <c r="B141" s="43" t="str">
        <f>IF(A141='JOURNAL DE CAISSE'!$B$1,'JOURNAL DE CAISSE'!$A$11,"")</f>
        <v/>
      </c>
      <c r="C141" s="71" t="str">
        <f>IF(A141='JOURNAL DE CAISSE'!$B$1,'JOURNAL DE CAISSE'!$B$11,"")</f>
        <v/>
      </c>
      <c r="D141" s="43" t="str">
        <f>IF(A141='JOURNAL DE CAISSE'!$B$1,'JOURNAL DE CAISSE'!$C$11,"")</f>
        <v/>
      </c>
      <c r="E141" s="75" t="str">
        <f>IF(A141='JOURNAL DE CAISSE'!$B$1,'JOURNAL DE CAISSE'!$D$11,"")</f>
        <v/>
      </c>
      <c r="F141" s="43" t="str">
        <f>IF(A141='JOURNAL DE CAISSE'!$B$1,'JOURNAL DE CAISSE'!$E$11,"")</f>
        <v/>
      </c>
      <c r="G141" s="75" t="str">
        <f>IF(A141='JOURNAL DE CAISSE'!$B$1,'JOURNAL DE CAISSE'!$F$11,"")</f>
        <v/>
      </c>
      <c r="H141" s="43" t="str">
        <f>IF(A141='JOURNAL DE CAISSE'!$B$1,'JOURNAL DE CAISSE'!$G$11,"")</f>
        <v/>
      </c>
      <c r="I141" s="75" t="str">
        <f>IF(A141='JOURNAL DE CAISSE'!$B$1,'JOURNAL DE CAISSE'!$H$11,"")</f>
        <v/>
      </c>
    </row>
    <row r="142" spans="1:9" x14ac:dyDescent="0.25">
      <c r="A142" s="42">
        <v>42212</v>
      </c>
      <c r="B142" s="43" t="str">
        <f>IF(A142='JOURNAL DE CAISSE'!$B$1,'JOURNAL DE CAISSE'!$A$11,"")</f>
        <v/>
      </c>
      <c r="C142" s="71" t="str">
        <f>IF(A142='JOURNAL DE CAISSE'!$B$1,'JOURNAL DE CAISSE'!$B$11,"")</f>
        <v/>
      </c>
      <c r="D142" s="43" t="str">
        <f>IF(A142='JOURNAL DE CAISSE'!$B$1,'JOURNAL DE CAISSE'!$C$11,"")</f>
        <v/>
      </c>
      <c r="E142" s="75" t="str">
        <f>IF(A142='JOURNAL DE CAISSE'!$B$1,'JOURNAL DE CAISSE'!$D$11,"")</f>
        <v/>
      </c>
      <c r="F142" s="43" t="str">
        <f>IF(A142='JOURNAL DE CAISSE'!$B$1,'JOURNAL DE CAISSE'!$E$11,"")</f>
        <v/>
      </c>
      <c r="G142" s="75" t="str">
        <f>IF(A142='JOURNAL DE CAISSE'!$B$1,'JOURNAL DE CAISSE'!$F$11,"")</f>
        <v/>
      </c>
      <c r="H142" s="43" t="str">
        <f>IF(A142='JOURNAL DE CAISSE'!$B$1,'JOURNAL DE CAISSE'!$G$11,"")</f>
        <v/>
      </c>
      <c r="I142" s="75" t="str">
        <f>IF(A142='JOURNAL DE CAISSE'!$B$1,'JOURNAL DE CAISSE'!$H$11,"")</f>
        <v/>
      </c>
    </row>
    <row r="143" spans="1:9" x14ac:dyDescent="0.25">
      <c r="A143" s="42">
        <v>42213</v>
      </c>
      <c r="B143" s="43" t="str">
        <f>IF(A143='JOURNAL DE CAISSE'!$B$1,'JOURNAL DE CAISSE'!$A$11,"")</f>
        <v/>
      </c>
      <c r="C143" s="71" t="str">
        <f>IF(A143='JOURNAL DE CAISSE'!$B$1,'JOURNAL DE CAISSE'!$B$11,"")</f>
        <v/>
      </c>
      <c r="D143" s="43" t="str">
        <f>IF(A143='JOURNAL DE CAISSE'!$B$1,'JOURNAL DE CAISSE'!$C$11,"")</f>
        <v/>
      </c>
      <c r="E143" s="75" t="str">
        <f>IF(A143='JOURNAL DE CAISSE'!$B$1,'JOURNAL DE CAISSE'!$D$11,"")</f>
        <v/>
      </c>
      <c r="F143" s="43" t="str">
        <f>IF(A143='JOURNAL DE CAISSE'!$B$1,'JOURNAL DE CAISSE'!$E$11,"")</f>
        <v/>
      </c>
      <c r="G143" s="75" t="str">
        <f>IF(A143='JOURNAL DE CAISSE'!$B$1,'JOURNAL DE CAISSE'!$F$11,"")</f>
        <v/>
      </c>
      <c r="H143" s="43" t="str">
        <f>IF(A143='JOURNAL DE CAISSE'!$B$1,'JOURNAL DE CAISSE'!$G$11,"")</f>
        <v/>
      </c>
      <c r="I143" s="75" t="str">
        <f>IF(A143='JOURNAL DE CAISSE'!$B$1,'JOURNAL DE CAISSE'!$H$11,"")</f>
        <v/>
      </c>
    </row>
    <row r="144" spans="1:9" x14ac:dyDescent="0.25">
      <c r="A144" s="42">
        <v>42214</v>
      </c>
      <c r="B144" s="43" t="str">
        <f>IF(A144='JOURNAL DE CAISSE'!$B$1,'JOURNAL DE CAISSE'!$A$11,"")</f>
        <v/>
      </c>
      <c r="C144" s="71" t="str">
        <f>IF(A144='JOURNAL DE CAISSE'!$B$1,'JOURNAL DE CAISSE'!$B$11,"")</f>
        <v/>
      </c>
      <c r="D144" s="43" t="str">
        <f>IF(A144='JOURNAL DE CAISSE'!$B$1,'JOURNAL DE CAISSE'!$C$11,"")</f>
        <v/>
      </c>
      <c r="E144" s="75" t="str">
        <f>IF(A144='JOURNAL DE CAISSE'!$B$1,'JOURNAL DE CAISSE'!$D$11,"")</f>
        <v/>
      </c>
      <c r="F144" s="43" t="str">
        <f>IF(A144='JOURNAL DE CAISSE'!$B$1,'JOURNAL DE CAISSE'!$E$11,"")</f>
        <v/>
      </c>
      <c r="G144" s="75" t="str">
        <f>IF(A144='JOURNAL DE CAISSE'!$B$1,'JOURNAL DE CAISSE'!$F$11,"")</f>
        <v/>
      </c>
      <c r="H144" s="43" t="str">
        <f>IF(A144='JOURNAL DE CAISSE'!$B$1,'JOURNAL DE CAISSE'!$G$11,"")</f>
        <v/>
      </c>
      <c r="I144" s="75" t="str">
        <f>IF(A144='JOURNAL DE CAISSE'!$B$1,'JOURNAL DE CAISSE'!$H$11,"")</f>
        <v/>
      </c>
    </row>
    <row r="145" spans="1:10" x14ac:dyDescent="0.25">
      <c r="A145" s="42">
        <v>42215</v>
      </c>
      <c r="B145" s="43" t="str">
        <f>IF(A145='JOURNAL DE CAISSE'!$B$1,'JOURNAL DE CAISSE'!$A$11,"")</f>
        <v/>
      </c>
      <c r="C145" s="71" t="str">
        <f>IF(A145='JOURNAL DE CAISSE'!$B$1,'JOURNAL DE CAISSE'!$B$11,"")</f>
        <v/>
      </c>
      <c r="D145" s="43" t="str">
        <f>IF(A145='JOURNAL DE CAISSE'!$B$1,'JOURNAL DE CAISSE'!$C$11,"")</f>
        <v/>
      </c>
      <c r="E145" s="75" t="str">
        <f>IF(A145='JOURNAL DE CAISSE'!$B$1,'JOURNAL DE CAISSE'!$D$11,"")</f>
        <v/>
      </c>
      <c r="F145" s="43" t="str">
        <f>IF(A145='JOURNAL DE CAISSE'!$B$1,'JOURNAL DE CAISSE'!$E$11,"")</f>
        <v/>
      </c>
      <c r="G145" s="75" t="str">
        <f>IF(A145='JOURNAL DE CAISSE'!$B$1,'JOURNAL DE CAISSE'!$F$11,"")</f>
        <v/>
      </c>
      <c r="H145" s="43" t="str">
        <f>IF(A145='JOURNAL DE CAISSE'!$B$1,'JOURNAL DE CAISSE'!$G$11,"")</f>
        <v/>
      </c>
      <c r="I145" s="75" t="str">
        <f>IF(A145='JOURNAL DE CAISSE'!$B$1,'JOURNAL DE CAISSE'!$H$11,"")</f>
        <v/>
      </c>
    </row>
    <row r="146" spans="1:10" ht="15.75" thickBot="1" x14ac:dyDescent="0.3">
      <c r="A146" s="42">
        <v>42216</v>
      </c>
      <c r="B146" s="43" t="str">
        <f>IF(A146='JOURNAL DE CAISSE'!$B$1,'JOURNAL DE CAISSE'!$A$11,"")</f>
        <v/>
      </c>
      <c r="C146" s="71" t="str">
        <f>IF(A146='JOURNAL DE CAISSE'!$B$1,'JOURNAL DE CAISSE'!$B$11,"")</f>
        <v/>
      </c>
      <c r="D146" s="43" t="str">
        <f>IF(A146='JOURNAL DE CAISSE'!$B$1,'JOURNAL DE CAISSE'!$C$11,"")</f>
        <v/>
      </c>
      <c r="E146" s="75" t="str">
        <f>IF(A146='JOURNAL DE CAISSE'!$B$1,'JOURNAL DE CAISSE'!$D$11,"")</f>
        <v/>
      </c>
      <c r="F146" s="43" t="str">
        <f>IF(A146='JOURNAL DE CAISSE'!$B$1,'JOURNAL DE CAISSE'!$E$11,"")</f>
        <v/>
      </c>
      <c r="G146" s="75" t="str">
        <f>IF(A146='JOURNAL DE CAISSE'!$B$1,'JOURNAL DE CAISSE'!$F$11,"")</f>
        <v/>
      </c>
      <c r="H146" s="43" t="str">
        <f>IF(A146='JOURNAL DE CAISSE'!$B$1,'JOURNAL DE CAISSE'!$G$11,"")</f>
        <v/>
      </c>
      <c r="I146" s="75" t="str">
        <f>IF(A146='JOURNAL DE CAISSE'!$B$1,'JOURNAL DE CAISSE'!$H$11,"")</f>
        <v/>
      </c>
    </row>
    <row r="147" spans="1:10" ht="15.75" thickBot="1" x14ac:dyDescent="0.3">
      <c r="A147" s="129" t="s">
        <v>164</v>
      </c>
      <c r="B147" s="130">
        <f>SUM(B131:B146)</f>
        <v>0</v>
      </c>
      <c r="C147" s="131">
        <f t="shared" ref="C147:I147" si="10">SUM(C131:C146)</f>
        <v>0</v>
      </c>
      <c r="D147" s="130">
        <f t="shared" si="10"/>
        <v>0</v>
      </c>
      <c r="E147" s="131">
        <f t="shared" si="10"/>
        <v>0</v>
      </c>
      <c r="F147" s="130">
        <f t="shared" si="10"/>
        <v>0</v>
      </c>
      <c r="G147" s="131">
        <f t="shared" si="10"/>
        <v>0</v>
      </c>
      <c r="H147" s="130">
        <f t="shared" si="10"/>
        <v>0</v>
      </c>
      <c r="I147" s="131">
        <f t="shared" si="10"/>
        <v>0</v>
      </c>
      <c r="J147" s="132">
        <f>SUM(C147+E147+G147+I147)</f>
        <v>0</v>
      </c>
    </row>
    <row r="148" spans="1:10" x14ac:dyDescent="0.25">
      <c r="A148" s="42">
        <v>42217</v>
      </c>
      <c r="B148" s="43" t="str">
        <f>IF(A148='JOURNAL DE CAISSE'!$B$1,'JOURNAL DE CAISSE'!$A$11,"")</f>
        <v/>
      </c>
      <c r="C148" s="71" t="str">
        <f>IF(A148='JOURNAL DE CAISSE'!$B$1,'JOURNAL DE CAISSE'!$B$11,"")</f>
        <v/>
      </c>
      <c r="D148" s="43" t="str">
        <f>IF(A148='JOURNAL DE CAISSE'!$B$1,'JOURNAL DE CAISSE'!$C$11,"")</f>
        <v/>
      </c>
      <c r="E148" s="75" t="str">
        <f>IF(A148='JOURNAL DE CAISSE'!$B$1,'JOURNAL DE CAISSE'!$D$11,"")</f>
        <v/>
      </c>
      <c r="F148" s="43" t="str">
        <f>IF(A148='JOURNAL DE CAISSE'!$B$1,'JOURNAL DE CAISSE'!$E$11,"")</f>
        <v/>
      </c>
      <c r="G148" s="75" t="str">
        <f>IF(A148='JOURNAL DE CAISSE'!$B$1,'JOURNAL DE CAISSE'!$F$11,"")</f>
        <v/>
      </c>
      <c r="H148" s="43" t="str">
        <f>IF(A148='JOURNAL DE CAISSE'!$B$1,'JOURNAL DE CAISSE'!$G$11,"")</f>
        <v/>
      </c>
      <c r="I148" s="75" t="str">
        <f>IF(A148='JOURNAL DE CAISSE'!$B$1,'JOURNAL DE CAISSE'!$H$11,"")</f>
        <v/>
      </c>
    </row>
    <row r="149" spans="1:10" x14ac:dyDescent="0.25">
      <c r="A149" s="42">
        <v>42218</v>
      </c>
      <c r="B149" s="43" t="str">
        <f>IF(A149='JOURNAL DE CAISSE'!$B$1,'JOURNAL DE CAISSE'!$A$11,"")</f>
        <v/>
      </c>
      <c r="C149" s="71" t="str">
        <f>IF(A149='JOURNAL DE CAISSE'!$B$1,'JOURNAL DE CAISSE'!$B$11,"")</f>
        <v/>
      </c>
      <c r="D149" s="43" t="str">
        <f>IF(A149='JOURNAL DE CAISSE'!$B$1,'JOURNAL DE CAISSE'!$C$11,"")</f>
        <v/>
      </c>
      <c r="E149" s="75" t="str">
        <f>IF(A149='JOURNAL DE CAISSE'!$B$1,'JOURNAL DE CAISSE'!$D$11,"")</f>
        <v/>
      </c>
      <c r="F149" s="43" t="str">
        <f>IF(A149='JOURNAL DE CAISSE'!$B$1,'JOURNAL DE CAISSE'!$E$11,"")</f>
        <v/>
      </c>
      <c r="G149" s="75" t="str">
        <f>IF(A149='JOURNAL DE CAISSE'!$B$1,'JOURNAL DE CAISSE'!$F$11,"")</f>
        <v/>
      </c>
      <c r="H149" s="43" t="str">
        <f>IF(A149='JOURNAL DE CAISSE'!$B$1,'JOURNAL DE CAISSE'!$G$11,"")</f>
        <v/>
      </c>
      <c r="I149" s="75" t="str">
        <f>IF(A149='JOURNAL DE CAISSE'!$B$1,'JOURNAL DE CAISSE'!$H$11,"")</f>
        <v/>
      </c>
    </row>
    <row r="150" spans="1:10" x14ac:dyDescent="0.25">
      <c r="A150" s="42">
        <v>42219</v>
      </c>
      <c r="B150" s="43" t="str">
        <f>IF(A150='JOURNAL DE CAISSE'!$B$1,'JOURNAL DE CAISSE'!$A$11,"")</f>
        <v/>
      </c>
      <c r="C150" s="71" t="str">
        <f>IF(A150='JOURNAL DE CAISSE'!$B$1,'JOURNAL DE CAISSE'!$B$11,"")</f>
        <v/>
      </c>
      <c r="D150" s="43" t="str">
        <f>IF(A150='JOURNAL DE CAISSE'!$B$1,'JOURNAL DE CAISSE'!$C$11,"")</f>
        <v/>
      </c>
      <c r="E150" s="75" t="str">
        <f>IF(A150='JOURNAL DE CAISSE'!$B$1,'JOURNAL DE CAISSE'!$D$11,"")</f>
        <v/>
      </c>
      <c r="F150" s="43" t="str">
        <f>IF(A150='JOURNAL DE CAISSE'!$B$1,'JOURNAL DE CAISSE'!$E$11,"")</f>
        <v/>
      </c>
      <c r="G150" s="75" t="str">
        <f>IF(A150='JOURNAL DE CAISSE'!$B$1,'JOURNAL DE CAISSE'!$F$11,"")</f>
        <v/>
      </c>
      <c r="H150" s="43" t="str">
        <f>IF(A150='JOURNAL DE CAISSE'!$B$1,'JOURNAL DE CAISSE'!$G$11,"")</f>
        <v/>
      </c>
      <c r="I150" s="75" t="str">
        <f>IF(A150='JOURNAL DE CAISSE'!$B$1,'JOURNAL DE CAISSE'!$H$11,"")</f>
        <v/>
      </c>
    </row>
    <row r="151" spans="1:10" x14ac:dyDescent="0.25">
      <c r="A151" s="42">
        <v>42220</v>
      </c>
      <c r="B151" s="43" t="str">
        <f>IF(A151='JOURNAL DE CAISSE'!$B$1,'JOURNAL DE CAISSE'!$A$11,"")</f>
        <v/>
      </c>
      <c r="C151" s="71" t="str">
        <f>IF(A151='JOURNAL DE CAISSE'!$B$1,'JOURNAL DE CAISSE'!$B$11,"")</f>
        <v/>
      </c>
      <c r="D151" s="43" t="str">
        <f>IF(A151='JOURNAL DE CAISSE'!$B$1,'JOURNAL DE CAISSE'!$C$11,"")</f>
        <v/>
      </c>
      <c r="E151" s="75" t="str">
        <f>IF(A151='JOURNAL DE CAISSE'!$B$1,'JOURNAL DE CAISSE'!$D$11,"")</f>
        <v/>
      </c>
      <c r="F151" s="43" t="str">
        <f>IF(A151='JOURNAL DE CAISSE'!$B$1,'JOURNAL DE CAISSE'!$E$11,"")</f>
        <v/>
      </c>
      <c r="G151" s="75" t="str">
        <f>IF(A151='JOURNAL DE CAISSE'!$B$1,'JOURNAL DE CAISSE'!$F$11,"")</f>
        <v/>
      </c>
      <c r="H151" s="43" t="str">
        <f>IF(A151='JOURNAL DE CAISSE'!$B$1,'JOURNAL DE CAISSE'!$G$11,"")</f>
        <v/>
      </c>
      <c r="I151" s="75" t="str">
        <f>IF(A151='JOURNAL DE CAISSE'!$B$1,'JOURNAL DE CAISSE'!$H$11,"")</f>
        <v/>
      </c>
    </row>
    <row r="152" spans="1:10" x14ac:dyDescent="0.25">
      <c r="A152" s="42">
        <v>42221</v>
      </c>
      <c r="B152" s="43" t="str">
        <f>IF(A152='JOURNAL DE CAISSE'!$B$1,'JOURNAL DE CAISSE'!$A$11,"")</f>
        <v/>
      </c>
      <c r="C152" s="71" t="str">
        <f>IF(A152='JOURNAL DE CAISSE'!$B$1,'JOURNAL DE CAISSE'!$B$11,"")</f>
        <v/>
      </c>
      <c r="D152" s="43" t="str">
        <f>IF(A152='JOURNAL DE CAISSE'!$B$1,'JOURNAL DE CAISSE'!$C$11,"")</f>
        <v/>
      </c>
      <c r="E152" s="75" t="str">
        <f>IF(A152='JOURNAL DE CAISSE'!$B$1,'JOURNAL DE CAISSE'!$D$11,"")</f>
        <v/>
      </c>
      <c r="F152" s="43" t="str">
        <f>IF(A152='JOURNAL DE CAISSE'!$B$1,'JOURNAL DE CAISSE'!$E$11,"")</f>
        <v/>
      </c>
      <c r="G152" s="75" t="str">
        <f>IF(A152='JOURNAL DE CAISSE'!$B$1,'JOURNAL DE CAISSE'!$F$11,"")</f>
        <v/>
      </c>
      <c r="H152" s="43" t="str">
        <f>IF(A152='JOURNAL DE CAISSE'!$B$1,'JOURNAL DE CAISSE'!$G$11,"")</f>
        <v/>
      </c>
      <c r="I152" s="75" t="str">
        <f>IF(A152='JOURNAL DE CAISSE'!$B$1,'JOURNAL DE CAISSE'!$H$11,"")</f>
        <v/>
      </c>
    </row>
    <row r="153" spans="1:10" x14ac:dyDescent="0.25">
      <c r="A153" s="42">
        <v>42222</v>
      </c>
      <c r="B153" s="43" t="str">
        <f>IF(A153='JOURNAL DE CAISSE'!$B$1,'JOURNAL DE CAISSE'!$A$11,"")</f>
        <v/>
      </c>
      <c r="C153" s="71" t="str">
        <f>IF(A153='JOURNAL DE CAISSE'!$B$1,'JOURNAL DE CAISSE'!$B$11,"")</f>
        <v/>
      </c>
      <c r="D153" s="43" t="str">
        <f>IF(A153='JOURNAL DE CAISSE'!$B$1,'JOURNAL DE CAISSE'!$C$11,"")</f>
        <v/>
      </c>
      <c r="E153" s="75" t="str">
        <f>IF(A153='JOURNAL DE CAISSE'!$B$1,'JOURNAL DE CAISSE'!$D$11,"")</f>
        <v/>
      </c>
      <c r="F153" s="43" t="str">
        <f>IF(A153='JOURNAL DE CAISSE'!$B$1,'JOURNAL DE CAISSE'!$E$11,"")</f>
        <v/>
      </c>
      <c r="G153" s="75" t="str">
        <f>IF(A153='JOURNAL DE CAISSE'!$B$1,'JOURNAL DE CAISSE'!$F$11,"")</f>
        <v/>
      </c>
      <c r="H153" s="43" t="str">
        <f>IF(A153='JOURNAL DE CAISSE'!$B$1,'JOURNAL DE CAISSE'!$G$11,"")</f>
        <v/>
      </c>
      <c r="I153" s="75" t="str">
        <f>IF(A153='JOURNAL DE CAISSE'!$B$1,'JOURNAL DE CAISSE'!$H$11,"")</f>
        <v/>
      </c>
    </row>
    <row r="154" spans="1:10" x14ac:dyDescent="0.25">
      <c r="A154" s="42">
        <v>42223</v>
      </c>
      <c r="B154" s="43" t="str">
        <f>IF(A154='JOURNAL DE CAISSE'!$B$1,'JOURNAL DE CAISSE'!$A$11,"")</f>
        <v/>
      </c>
      <c r="C154" s="71" t="str">
        <f>IF(A154='JOURNAL DE CAISSE'!$B$1,'JOURNAL DE CAISSE'!$B$11,"")</f>
        <v/>
      </c>
      <c r="D154" s="43" t="str">
        <f>IF(A154='JOURNAL DE CAISSE'!$B$1,'JOURNAL DE CAISSE'!$C$11,"")</f>
        <v/>
      </c>
      <c r="E154" s="75" t="str">
        <f>IF(A154='JOURNAL DE CAISSE'!$B$1,'JOURNAL DE CAISSE'!$D$11,"")</f>
        <v/>
      </c>
      <c r="F154" s="43" t="str">
        <f>IF(A154='JOURNAL DE CAISSE'!$B$1,'JOURNAL DE CAISSE'!$E$11,"")</f>
        <v/>
      </c>
      <c r="G154" s="75" t="str">
        <f>IF(A154='JOURNAL DE CAISSE'!$B$1,'JOURNAL DE CAISSE'!$F$11,"")</f>
        <v/>
      </c>
      <c r="H154" s="43" t="str">
        <f>IF(A154='JOURNAL DE CAISSE'!$B$1,'JOURNAL DE CAISSE'!$G$11,"")</f>
        <v/>
      </c>
      <c r="I154" s="75" t="str">
        <f>IF(A154='JOURNAL DE CAISSE'!$B$1,'JOURNAL DE CAISSE'!$H$11,"")</f>
        <v/>
      </c>
    </row>
    <row r="155" spans="1:10" x14ac:dyDescent="0.25">
      <c r="A155" s="42">
        <v>42224</v>
      </c>
      <c r="B155" s="43" t="str">
        <f>IF(A155='JOURNAL DE CAISSE'!$B$1,'JOURNAL DE CAISSE'!$A$11,"")</f>
        <v/>
      </c>
      <c r="C155" s="71" t="str">
        <f>IF(A155='JOURNAL DE CAISSE'!$B$1,'JOURNAL DE CAISSE'!$B$11,"")</f>
        <v/>
      </c>
      <c r="D155" s="43" t="str">
        <f>IF(A155='JOURNAL DE CAISSE'!$B$1,'JOURNAL DE CAISSE'!$C$11,"")</f>
        <v/>
      </c>
      <c r="E155" s="75" t="str">
        <f>IF(A155='JOURNAL DE CAISSE'!$B$1,'JOURNAL DE CAISSE'!$D$11,"")</f>
        <v/>
      </c>
      <c r="F155" s="43" t="str">
        <f>IF(A155='JOURNAL DE CAISSE'!$B$1,'JOURNAL DE CAISSE'!$E$11,"")</f>
        <v/>
      </c>
      <c r="G155" s="75" t="str">
        <f>IF(A155='JOURNAL DE CAISSE'!$B$1,'JOURNAL DE CAISSE'!$F$11,"")</f>
        <v/>
      </c>
      <c r="H155" s="43" t="str">
        <f>IF(A155='JOURNAL DE CAISSE'!$B$1,'JOURNAL DE CAISSE'!$G$11,"")</f>
        <v/>
      </c>
      <c r="I155" s="75" t="str">
        <f>IF(A155='JOURNAL DE CAISSE'!$B$1,'JOURNAL DE CAISSE'!$H$11,"")</f>
        <v/>
      </c>
    </row>
    <row r="156" spans="1:10" x14ac:dyDescent="0.25">
      <c r="A156" s="42">
        <v>42225</v>
      </c>
      <c r="B156" s="43" t="str">
        <f>IF(A156='JOURNAL DE CAISSE'!$B$1,'JOURNAL DE CAISSE'!$A$11,"")</f>
        <v/>
      </c>
      <c r="C156" s="71" t="str">
        <f>IF(A156='JOURNAL DE CAISSE'!$B$1,'JOURNAL DE CAISSE'!$B$11,"")</f>
        <v/>
      </c>
      <c r="D156" s="43" t="str">
        <f>IF(A156='JOURNAL DE CAISSE'!$B$1,'JOURNAL DE CAISSE'!$C$11,"")</f>
        <v/>
      </c>
      <c r="E156" s="75" t="str">
        <f>IF(A156='JOURNAL DE CAISSE'!$B$1,'JOURNAL DE CAISSE'!$D$11,"")</f>
        <v/>
      </c>
      <c r="F156" s="43" t="str">
        <f>IF(A156='JOURNAL DE CAISSE'!$B$1,'JOURNAL DE CAISSE'!$E$11,"")</f>
        <v/>
      </c>
      <c r="G156" s="75" t="str">
        <f>IF(A156='JOURNAL DE CAISSE'!$B$1,'JOURNAL DE CAISSE'!$F$11,"")</f>
        <v/>
      </c>
      <c r="H156" s="43" t="str">
        <f>IF(A156='JOURNAL DE CAISSE'!$B$1,'JOURNAL DE CAISSE'!$G$11,"")</f>
        <v/>
      </c>
      <c r="I156" s="75" t="str">
        <f>IF(A156='JOURNAL DE CAISSE'!$B$1,'JOURNAL DE CAISSE'!$H$11,"")</f>
        <v/>
      </c>
    </row>
    <row r="157" spans="1:10" x14ac:dyDescent="0.25">
      <c r="A157" s="42">
        <v>42226</v>
      </c>
      <c r="B157" s="43" t="str">
        <f>IF(A157='JOURNAL DE CAISSE'!$B$1,'JOURNAL DE CAISSE'!$A$11,"")</f>
        <v/>
      </c>
      <c r="C157" s="71" t="str">
        <f>IF(A157='JOURNAL DE CAISSE'!$B$1,'JOURNAL DE CAISSE'!$B$11,"")</f>
        <v/>
      </c>
      <c r="D157" s="43" t="str">
        <f>IF(A157='JOURNAL DE CAISSE'!$B$1,'JOURNAL DE CAISSE'!$C$11,"")</f>
        <v/>
      </c>
      <c r="E157" s="75" t="str">
        <f>IF(A157='JOURNAL DE CAISSE'!$B$1,'JOURNAL DE CAISSE'!$D$11,"")</f>
        <v/>
      </c>
      <c r="F157" s="43" t="str">
        <f>IF(A157='JOURNAL DE CAISSE'!$B$1,'JOURNAL DE CAISSE'!$E$11,"")</f>
        <v/>
      </c>
      <c r="G157" s="75" t="str">
        <f>IF(A157='JOURNAL DE CAISSE'!$B$1,'JOURNAL DE CAISSE'!$F$11,"")</f>
        <v/>
      </c>
      <c r="H157" s="43" t="str">
        <f>IF(A157='JOURNAL DE CAISSE'!$B$1,'JOURNAL DE CAISSE'!$G$11,"")</f>
        <v/>
      </c>
      <c r="I157" s="75" t="str">
        <f>IF(A157='JOURNAL DE CAISSE'!$B$1,'JOURNAL DE CAISSE'!$H$11,"")</f>
        <v/>
      </c>
    </row>
    <row r="158" spans="1:10" x14ac:dyDescent="0.25">
      <c r="A158" s="42">
        <v>42227</v>
      </c>
      <c r="B158" s="43" t="str">
        <f>IF(A158='JOURNAL DE CAISSE'!$B$1,'JOURNAL DE CAISSE'!$A$11,"")</f>
        <v/>
      </c>
      <c r="C158" s="71" t="str">
        <f>IF(A158='JOURNAL DE CAISSE'!$B$1,'JOURNAL DE CAISSE'!$B$11,"")</f>
        <v/>
      </c>
      <c r="D158" s="43" t="str">
        <f>IF(A158='JOURNAL DE CAISSE'!$B$1,'JOURNAL DE CAISSE'!$C$11,"")</f>
        <v/>
      </c>
      <c r="E158" s="75" t="str">
        <f>IF(A158='JOURNAL DE CAISSE'!$B$1,'JOURNAL DE CAISSE'!$D$11,"")</f>
        <v/>
      </c>
      <c r="F158" s="43" t="str">
        <f>IF(A158='JOURNAL DE CAISSE'!$B$1,'JOURNAL DE CAISSE'!$E$11,"")</f>
        <v/>
      </c>
      <c r="G158" s="75" t="str">
        <f>IF(A158='JOURNAL DE CAISSE'!$B$1,'JOURNAL DE CAISSE'!$F$11,"")</f>
        <v/>
      </c>
      <c r="H158" s="43" t="str">
        <f>IF(A158='JOURNAL DE CAISSE'!$B$1,'JOURNAL DE CAISSE'!$G$11,"")</f>
        <v/>
      </c>
      <c r="I158" s="75" t="str">
        <f>IF(A158='JOURNAL DE CAISSE'!$B$1,'JOURNAL DE CAISSE'!$H$11,"")</f>
        <v/>
      </c>
    </row>
    <row r="159" spans="1:10" x14ac:dyDescent="0.25">
      <c r="A159" s="42">
        <v>42228</v>
      </c>
      <c r="B159" s="43" t="str">
        <f>IF(A159='JOURNAL DE CAISSE'!$B$1,'JOURNAL DE CAISSE'!$A$11,"")</f>
        <v/>
      </c>
      <c r="C159" s="71" t="str">
        <f>IF(A159='JOURNAL DE CAISSE'!$B$1,'JOURNAL DE CAISSE'!$B$11,"")</f>
        <v/>
      </c>
      <c r="D159" s="43" t="str">
        <f>IF(A159='JOURNAL DE CAISSE'!$B$1,'JOURNAL DE CAISSE'!$C$11,"")</f>
        <v/>
      </c>
      <c r="E159" s="75" t="str">
        <f>IF(A159='JOURNAL DE CAISSE'!$B$1,'JOURNAL DE CAISSE'!$D$11,"")</f>
        <v/>
      </c>
      <c r="F159" s="43" t="str">
        <f>IF(A159='JOURNAL DE CAISSE'!$B$1,'JOURNAL DE CAISSE'!$E$11,"")</f>
        <v/>
      </c>
      <c r="G159" s="75" t="str">
        <f>IF(A159='JOURNAL DE CAISSE'!$B$1,'JOURNAL DE CAISSE'!$F$11,"")</f>
        <v/>
      </c>
      <c r="H159" s="43" t="str">
        <f>IF(A159='JOURNAL DE CAISSE'!$B$1,'JOURNAL DE CAISSE'!$G$11,"")</f>
        <v/>
      </c>
      <c r="I159" s="75" t="str">
        <f>IF(A159='JOURNAL DE CAISSE'!$B$1,'JOURNAL DE CAISSE'!$H$11,"")</f>
        <v/>
      </c>
    </row>
    <row r="160" spans="1:10" x14ac:dyDescent="0.25">
      <c r="A160" s="42">
        <v>42229</v>
      </c>
      <c r="B160" s="43" t="str">
        <f>IF(A160='JOURNAL DE CAISSE'!$B$1,'JOURNAL DE CAISSE'!$A$11,"")</f>
        <v/>
      </c>
      <c r="C160" s="71" t="str">
        <f>IF(A160='JOURNAL DE CAISSE'!$B$1,'JOURNAL DE CAISSE'!$B$11,"")</f>
        <v/>
      </c>
      <c r="D160" s="43" t="str">
        <f>IF(A160='JOURNAL DE CAISSE'!$B$1,'JOURNAL DE CAISSE'!$C$11,"")</f>
        <v/>
      </c>
      <c r="E160" s="75" t="str">
        <f>IF(A160='JOURNAL DE CAISSE'!$B$1,'JOURNAL DE CAISSE'!$D$11,"")</f>
        <v/>
      </c>
      <c r="F160" s="43" t="str">
        <f>IF(A160='JOURNAL DE CAISSE'!$B$1,'JOURNAL DE CAISSE'!$E$11,"")</f>
        <v/>
      </c>
      <c r="G160" s="75" t="str">
        <f>IF(A160='JOURNAL DE CAISSE'!$B$1,'JOURNAL DE CAISSE'!$F$11,"")</f>
        <v/>
      </c>
      <c r="H160" s="43" t="str">
        <f>IF(A160='JOURNAL DE CAISSE'!$B$1,'JOURNAL DE CAISSE'!$G$11,"")</f>
        <v/>
      </c>
      <c r="I160" s="75" t="str">
        <f>IF(A160='JOURNAL DE CAISSE'!$B$1,'JOURNAL DE CAISSE'!$H$11,"")</f>
        <v/>
      </c>
    </row>
    <row r="161" spans="1:9" x14ac:dyDescent="0.25">
      <c r="A161" s="42">
        <v>42230</v>
      </c>
      <c r="B161" s="43" t="str">
        <f>IF(A161='JOURNAL DE CAISSE'!$B$1,'JOURNAL DE CAISSE'!$A$11,"")</f>
        <v/>
      </c>
      <c r="C161" s="71" t="str">
        <f>IF(A161='JOURNAL DE CAISSE'!$B$1,'JOURNAL DE CAISSE'!$B$11,"")</f>
        <v/>
      </c>
      <c r="D161" s="43" t="str">
        <f>IF(A161='JOURNAL DE CAISSE'!$B$1,'JOURNAL DE CAISSE'!$C$11,"")</f>
        <v/>
      </c>
      <c r="E161" s="75" t="str">
        <f>IF(A161='JOURNAL DE CAISSE'!$B$1,'JOURNAL DE CAISSE'!$D$11,"")</f>
        <v/>
      </c>
      <c r="F161" s="43" t="str">
        <f>IF(A161='JOURNAL DE CAISSE'!$B$1,'JOURNAL DE CAISSE'!$E$11,"")</f>
        <v/>
      </c>
      <c r="G161" s="75" t="str">
        <f>IF(A161='JOURNAL DE CAISSE'!$B$1,'JOURNAL DE CAISSE'!$F$11,"")</f>
        <v/>
      </c>
      <c r="H161" s="43" t="str">
        <f>IF(A161='JOURNAL DE CAISSE'!$B$1,'JOURNAL DE CAISSE'!$G$11,"")</f>
        <v/>
      </c>
      <c r="I161" s="75" t="str">
        <f>IF(A161='JOURNAL DE CAISSE'!$B$1,'JOURNAL DE CAISSE'!$H$11,"")</f>
        <v/>
      </c>
    </row>
    <row r="162" spans="1:9" x14ac:dyDescent="0.25">
      <c r="A162" s="42">
        <v>42231</v>
      </c>
      <c r="B162" s="43" t="str">
        <f>IF(A162='JOURNAL DE CAISSE'!$B$1,'JOURNAL DE CAISSE'!$A$11,"")</f>
        <v/>
      </c>
      <c r="C162" s="71" t="str">
        <f>IF(A162='JOURNAL DE CAISSE'!$B$1,'JOURNAL DE CAISSE'!$B$11,"")</f>
        <v/>
      </c>
      <c r="D162" s="43" t="str">
        <f>IF(A162='JOURNAL DE CAISSE'!$B$1,'JOURNAL DE CAISSE'!$C$11,"")</f>
        <v/>
      </c>
      <c r="E162" s="75" t="str">
        <f>IF(A162='JOURNAL DE CAISSE'!$B$1,'JOURNAL DE CAISSE'!$D$11,"")</f>
        <v/>
      </c>
      <c r="F162" s="43" t="str">
        <f>IF(A162='JOURNAL DE CAISSE'!$B$1,'JOURNAL DE CAISSE'!$E$11,"")</f>
        <v/>
      </c>
      <c r="G162" s="75" t="str">
        <f>IF(A162='JOURNAL DE CAISSE'!$B$1,'JOURNAL DE CAISSE'!$F$11,"")</f>
        <v/>
      </c>
      <c r="H162" s="43" t="str">
        <f>IF(A162='JOURNAL DE CAISSE'!$B$1,'JOURNAL DE CAISSE'!$G$11,"")</f>
        <v/>
      </c>
      <c r="I162" s="75" t="str">
        <f>IF(A162='JOURNAL DE CAISSE'!$B$1,'JOURNAL DE CAISSE'!$H$11,"")</f>
        <v/>
      </c>
    </row>
    <row r="163" spans="1:9" x14ac:dyDescent="0.25">
      <c r="A163" s="42">
        <v>42232</v>
      </c>
      <c r="B163" s="43" t="str">
        <f>IF(A163='JOURNAL DE CAISSE'!$B$1,'JOURNAL DE CAISSE'!$A$11,"")</f>
        <v/>
      </c>
      <c r="C163" s="71" t="str">
        <f>IF(A163='JOURNAL DE CAISSE'!$B$1,'JOURNAL DE CAISSE'!$B$11,"")</f>
        <v/>
      </c>
      <c r="D163" s="43" t="str">
        <f>IF(A163='JOURNAL DE CAISSE'!$B$1,'JOURNAL DE CAISSE'!$C$11,"")</f>
        <v/>
      </c>
      <c r="E163" s="75" t="str">
        <f>IF(A163='JOURNAL DE CAISSE'!$B$1,'JOURNAL DE CAISSE'!$D$11,"")</f>
        <v/>
      </c>
      <c r="F163" s="43" t="str">
        <f>IF(A163='JOURNAL DE CAISSE'!$B$1,'JOURNAL DE CAISSE'!$E$11,"")</f>
        <v/>
      </c>
      <c r="G163" s="75" t="str">
        <f>IF(A163='JOURNAL DE CAISSE'!$B$1,'JOURNAL DE CAISSE'!$F$11,"")</f>
        <v/>
      </c>
      <c r="H163" s="43" t="str">
        <f>IF(A163='JOURNAL DE CAISSE'!$B$1,'JOURNAL DE CAISSE'!$G$11,"")</f>
        <v/>
      </c>
      <c r="I163" s="75" t="str">
        <f>IF(A163='JOURNAL DE CAISSE'!$B$1,'JOURNAL DE CAISSE'!$H$11,"")</f>
        <v/>
      </c>
    </row>
    <row r="164" spans="1:9" x14ac:dyDescent="0.25">
      <c r="A164" s="42">
        <v>42233</v>
      </c>
      <c r="B164" s="43" t="str">
        <f>IF(A164='JOURNAL DE CAISSE'!$B$1,'JOURNAL DE CAISSE'!$A$11,"")</f>
        <v/>
      </c>
      <c r="C164" s="71" t="str">
        <f>IF(A164='JOURNAL DE CAISSE'!$B$1,'JOURNAL DE CAISSE'!$B$11,"")</f>
        <v/>
      </c>
      <c r="D164" s="43" t="str">
        <f>IF(A164='JOURNAL DE CAISSE'!$B$1,'JOURNAL DE CAISSE'!$C$11,"")</f>
        <v/>
      </c>
      <c r="E164" s="75" t="str">
        <f>IF(A164='JOURNAL DE CAISSE'!$B$1,'JOURNAL DE CAISSE'!$D$11,"")</f>
        <v/>
      </c>
      <c r="F164" s="43" t="str">
        <f>IF(A164='JOURNAL DE CAISSE'!$B$1,'JOURNAL DE CAISSE'!$E$11,"")</f>
        <v/>
      </c>
      <c r="G164" s="75" t="str">
        <f>IF(A164='JOURNAL DE CAISSE'!$B$1,'JOURNAL DE CAISSE'!$F$11,"")</f>
        <v/>
      </c>
      <c r="H164" s="43" t="str">
        <f>IF(A164='JOURNAL DE CAISSE'!$B$1,'JOURNAL DE CAISSE'!$G$11,"")</f>
        <v/>
      </c>
      <c r="I164" s="75" t="str">
        <f>IF(A164='JOURNAL DE CAISSE'!$B$1,'JOURNAL DE CAISSE'!$H$11,"")</f>
        <v/>
      </c>
    </row>
    <row r="165" spans="1:9" x14ac:dyDescent="0.25">
      <c r="A165" s="42">
        <v>42234</v>
      </c>
      <c r="B165" s="43" t="str">
        <f>IF(A165='JOURNAL DE CAISSE'!$B$1,'JOURNAL DE CAISSE'!$A$11,"")</f>
        <v/>
      </c>
      <c r="C165" s="71" t="str">
        <f>IF(A165='JOURNAL DE CAISSE'!$B$1,'JOURNAL DE CAISSE'!$B$11,"")</f>
        <v/>
      </c>
      <c r="D165" s="43" t="str">
        <f>IF(A165='JOURNAL DE CAISSE'!$B$1,'JOURNAL DE CAISSE'!$C$11,"")</f>
        <v/>
      </c>
      <c r="E165" s="75" t="str">
        <f>IF(A165='JOURNAL DE CAISSE'!$B$1,'JOURNAL DE CAISSE'!$D$11,"")</f>
        <v/>
      </c>
      <c r="F165" s="43" t="str">
        <f>IF(A165='JOURNAL DE CAISSE'!$B$1,'JOURNAL DE CAISSE'!$E$11,"")</f>
        <v/>
      </c>
      <c r="G165" s="75" t="str">
        <f>IF(A165='JOURNAL DE CAISSE'!$B$1,'JOURNAL DE CAISSE'!$F$11,"")</f>
        <v/>
      </c>
      <c r="H165" s="43" t="str">
        <f>IF(A165='JOURNAL DE CAISSE'!$B$1,'JOURNAL DE CAISSE'!$G$11,"")</f>
        <v/>
      </c>
      <c r="I165" s="75" t="str">
        <f>IF(A165='JOURNAL DE CAISSE'!$B$1,'JOURNAL DE CAISSE'!$H$11,"")</f>
        <v/>
      </c>
    </row>
    <row r="166" spans="1:9" x14ac:dyDescent="0.25">
      <c r="A166" s="42">
        <v>42235</v>
      </c>
      <c r="B166" s="43" t="str">
        <f>IF(A166='JOURNAL DE CAISSE'!$B$1,'JOURNAL DE CAISSE'!$A$11,"")</f>
        <v/>
      </c>
      <c r="C166" s="71" t="str">
        <f>IF(A166='JOURNAL DE CAISSE'!$B$1,'JOURNAL DE CAISSE'!$B$11,"")</f>
        <v/>
      </c>
      <c r="D166" s="43" t="str">
        <f>IF(A166='JOURNAL DE CAISSE'!$B$1,'JOURNAL DE CAISSE'!$C$11,"")</f>
        <v/>
      </c>
      <c r="E166" s="75" t="str">
        <f>IF(A166='JOURNAL DE CAISSE'!$B$1,'JOURNAL DE CAISSE'!$D$11,"")</f>
        <v/>
      </c>
      <c r="F166" s="43" t="str">
        <f>IF(A166='JOURNAL DE CAISSE'!$B$1,'JOURNAL DE CAISSE'!$E$11,"")</f>
        <v/>
      </c>
      <c r="G166" s="75" t="str">
        <f>IF(A166='JOURNAL DE CAISSE'!$B$1,'JOURNAL DE CAISSE'!$F$11,"")</f>
        <v/>
      </c>
      <c r="H166" s="43" t="str">
        <f>IF(A166='JOURNAL DE CAISSE'!$B$1,'JOURNAL DE CAISSE'!$G$11,"")</f>
        <v/>
      </c>
      <c r="I166" s="75" t="str">
        <f>IF(A166='JOURNAL DE CAISSE'!$B$1,'JOURNAL DE CAISSE'!$H$11,"")</f>
        <v/>
      </c>
    </row>
    <row r="167" spans="1:9" x14ac:dyDescent="0.25">
      <c r="A167" s="42">
        <v>42236</v>
      </c>
      <c r="B167" s="43" t="str">
        <f>IF(A167='JOURNAL DE CAISSE'!$B$1,'JOURNAL DE CAISSE'!$A$11,"")</f>
        <v/>
      </c>
      <c r="C167" s="71" t="str">
        <f>IF(A167='JOURNAL DE CAISSE'!$B$1,'JOURNAL DE CAISSE'!$B$11,"")</f>
        <v/>
      </c>
      <c r="D167" s="43" t="str">
        <f>IF(A167='JOURNAL DE CAISSE'!$B$1,'JOURNAL DE CAISSE'!$C$11,"")</f>
        <v/>
      </c>
      <c r="E167" s="75" t="str">
        <f>IF(A167='JOURNAL DE CAISSE'!$B$1,'JOURNAL DE CAISSE'!$D$11,"")</f>
        <v/>
      </c>
      <c r="F167" s="43" t="str">
        <f>IF(A167='JOURNAL DE CAISSE'!$B$1,'JOURNAL DE CAISSE'!$E$11,"")</f>
        <v/>
      </c>
      <c r="G167" s="75" t="str">
        <f>IF(A167='JOURNAL DE CAISSE'!$B$1,'JOURNAL DE CAISSE'!$F$11,"")</f>
        <v/>
      </c>
      <c r="H167" s="43" t="str">
        <f>IF(A167='JOURNAL DE CAISSE'!$B$1,'JOURNAL DE CAISSE'!$G$11,"")</f>
        <v/>
      </c>
      <c r="I167" s="75" t="str">
        <f>IF(A167='JOURNAL DE CAISSE'!$B$1,'JOURNAL DE CAISSE'!$H$11,"")</f>
        <v/>
      </c>
    </row>
    <row r="168" spans="1:9" x14ac:dyDescent="0.25">
      <c r="A168" s="42">
        <v>42237</v>
      </c>
      <c r="B168" s="43" t="str">
        <f>IF(A168='JOURNAL DE CAISSE'!$B$1,'JOURNAL DE CAISSE'!$A$11,"")</f>
        <v/>
      </c>
      <c r="C168" s="71" t="str">
        <f>IF(A168='JOURNAL DE CAISSE'!$B$1,'JOURNAL DE CAISSE'!$B$11,"")</f>
        <v/>
      </c>
      <c r="D168" s="43" t="str">
        <f>IF(A168='JOURNAL DE CAISSE'!$B$1,'JOURNAL DE CAISSE'!$C$11,"")</f>
        <v/>
      </c>
      <c r="E168" s="75" t="str">
        <f>IF(A168='JOURNAL DE CAISSE'!$B$1,'JOURNAL DE CAISSE'!$D$11,"")</f>
        <v/>
      </c>
      <c r="F168" s="43" t="str">
        <f>IF(A168='JOURNAL DE CAISSE'!$B$1,'JOURNAL DE CAISSE'!$E$11,"")</f>
        <v/>
      </c>
      <c r="G168" s="75" t="str">
        <f>IF(A168='JOURNAL DE CAISSE'!$B$1,'JOURNAL DE CAISSE'!$F$11,"")</f>
        <v/>
      </c>
      <c r="H168" s="43" t="str">
        <f>IF(A168='JOURNAL DE CAISSE'!$B$1,'JOURNAL DE CAISSE'!$G$11,"")</f>
        <v/>
      </c>
      <c r="I168" s="75" t="str">
        <f>IF(A168='JOURNAL DE CAISSE'!$B$1,'JOURNAL DE CAISSE'!$H$11,"")</f>
        <v/>
      </c>
    </row>
    <row r="169" spans="1:9" x14ac:dyDescent="0.25">
      <c r="A169" s="42">
        <v>42238</v>
      </c>
      <c r="B169" s="43" t="str">
        <f>IF(A169='JOURNAL DE CAISSE'!$B$1,'JOURNAL DE CAISSE'!$A$11,"")</f>
        <v/>
      </c>
      <c r="C169" s="71" t="str">
        <f>IF(A169='JOURNAL DE CAISSE'!$B$1,'JOURNAL DE CAISSE'!$B$11,"")</f>
        <v/>
      </c>
      <c r="D169" s="43" t="str">
        <f>IF(A169='JOURNAL DE CAISSE'!$B$1,'JOURNAL DE CAISSE'!$C$11,"")</f>
        <v/>
      </c>
      <c r="E169" s="75" t="str">
        <f>IF(A169='JOURNAL DE CAISSE'!$B$1,'JOURNAL DE CAISSE'!$D$11,"")</f>
        <v/>
      </c>
      <c r="F169" s="43" t="str">
        <f>IF(A169='JOURNAL DE CAISSE'!$B$1,'JOURNAL DE CAISSE'!$E$11,"")</f>
        <v/>
      </c>
      <c r="G169" s="75" t="str">
        <f>IF(A169='JOURNAL DE CAISSE'!$B$1,'JOURNAL DE CAISSE'!$F$11,"")</f>
        <v/>
      </c>
      <c r="H169" s="43" t="str">
        <f>IF(A169='JOURNAL DE CAISSE'!$B$1,'JOURNAL DE CAISSE'!$G$11,"")</f>
        <v/>
      </c>
      <c r="I169" s="75" t="str">
        <f>IF(A169='JOURNAL DE CAISSE'!$B$1,'JOURNAL DE CAISSE'!$H$11,"")</f>
        <v/>
      </c>
    </row>
    <row r="170" spans="1:9" x14ac:dyDescent="0.25">
      <c r="A170" s="42">
        <v>42239</v>
      </c>
      <c r="B170" s="43" t="str">
        <f>IF(A170='JOURNAL DE CAISSE'!$B$1,'JOURNAL DE CAISSE'!$A$11,"")</f>
        <v/>
      </c>
      <c r="C170" s="71" t="str">
        <f>IF(A170='JOURNAL DE CAISSE'!$B$1,'JOURNAL DE CAISSE'!$B$11,"")</f>
        <v/>
      </c>
      <c r="D170" s="43" t="str">
        <f>IF(A170='JOURNAL DE CAISSE'!$B$1,'JOURNAL DE CAISSE'!$C$11,"")</f>
        <v/>
      </c>
      <c r="E170" s="75" t="str">
        <f>IF(A170='JOURNAL DE CAISSE'!$B$1,'JOURNAL DE CAISSE'!$D$11,"")</f>
        <v/>
      </c>
      <c r="F170" s="43" t="str">
        <f>IF(A170='JOURNAL DE CAISSE'!$B$1,'JOURNAL DE CAISSE'!$E$11,"")</f>
        <v/>
      </c>
      <c r="G170" s="75" t="str">
        <f>IF(A170='JOURNAL DE CAISSE'!$B$1,'JOURNAL DE CAISSE'!$F$11,"")</f>
        <v/>
      </c>
      <c r="H170" s="43" t="str">
        <f>IF(A170='JOURNAL DE CAISSE'!$B$1,'JOURNAL DE CAISSE'!$G$11,"")</f>
        <v/>
      </c>
      <c r="I170" s="75" t="str">
        <f>IF(A170='JOURNAL DE CAISSE'!$B$1,'JOURNAL DE CAISSE'!$H$11,"")</f>
        <v/>
      </c>
    </row>
    <row r="171" spans="1:9" x14ac:dyDescent="0.25">
      <c r="A171" s="42">
        <v>42240</v>
      </c>
      <c r="B171" s="43" t="str">
        <f>IF(A171='JOURNAL DE CAISSE'!$B$1,'JOURNAL DE CAISSE'!$A$11,"")</f>
        <v/>
      </c>
      <c r="C171" s="71" t="str">
        <f>IF(A171='JOURNAL DE CAISSE'!$B$1,'JOURNAL DE CAISSE'!$B$11,"")</f>
        <v/>
      </c>
      <c r="D171" s="43" t="str">
        <f>IF(A171='JOURNAL DE CAISSE'!$B$1,'JOURNAL DE CAISSE'!$C$11,"")</f>
        <v/>
      </c>
      <c r="E171" s="75" t="str">
        <f>IF(A171='JOURNAL DE CAISSE'!$B$1,'JOURNAL DE CAISSE'!$D$11,"")</f>
        <v/>
      </c>
      <c r="F171" s="43" t="str">
        <f>IF(A171='JOURNAL DE CAISSE'!$B$1,'JOURNAL DE CAISSE'!$E$11,"")</f>
        <v/>
      </c>
      <c r="G171" s="75" t="str">
        <f>IF(A171='JOURNAL DE CAISSE'!$B$1,'JOURNAL DE CAISSE'!$F$11,"")</f>
        <v/>
      </c>
      <c r="H171" s="43" t="str">
        <f>IF(A171='JOURNAL DE CAISSE'!$B$1,'JOURNAL DE CAISSE'!$G$11,"")</f>
        <v/>
      </c>
      <c r="I171" s="75" t="str">
        <f>IF(A171='JOURNAL DE CAISSE'!$B$1,'JOURNAL DE CAISSE'!$H$11,"")</f>
        <v/>
      </c>
    </row>
    <row r="172" spans="1:9" x14ac:dyDescent="0.25">
      <c r="A172" s="42">
        <v>42241</v>
      </c>
      <c r="B172" s="43" t="str">
        <f>IF(A172='JOURNAL DE CAISSE'!$B$1,'JOURNAL DE CAISSE'!$A$11,"")</f>
        <v/>
      </c>
      <c r="C172" s="71" t="str">
        <f>IF(A172='JOURNAL DE CAISSE'!$B$1,'JOURNAL DE CAISSE'!$B$11,"")</f>
        <v/>
      </c>
      <c r="D172" s="43" t="str">
        <f>IF(A172='JOURNAL DE CAISSE'!$B$1,'JOURNAL DE CAISSE'!$C$11,"")</f>
        <v/>
      </c>
      <c r="E172" s="75" t="str">
        <f>IF(A172='JOURNAL DE CAISSE'!$B$1,'JOURNAL DE CAISSE'!$D$11,"")</f>
        <v/>
      </c>
      <c r="F172" s="43" t="str">
        <f>IF(A172='JOURNAL DE CAISSE'!$B$1,'JOURNAL DE CAISSE'!$E$11,"")</f>
        <v/>
      </c>
      <c r="G172" s="75" t="str">
        <f>IF(A172='JOURNAL DE CAISSE'!$B$1,'JOURNAL DE CAISSE'!$F$11,"")</f>
        <v/>
      </c>
      <c r="H172" s="43" t="str">
        <f>IF(A172='JOURNAL DE CAISSE'!$B$1,'JOURNAL DE CAISSE'!$G$11,"")</f>
        <v/>
      </c>
      <c r="I172" s="75" t="str">
        <f>IF(A172='JOURNAL DE CAISSE'!$B$1,'JOURNAL DE CAISSE'!$H$11,"")</f>
        <v/>
      </c>
    </row>
    <row r="173" spans="1:9" x14ac:dyDescent="0.25">
      <c r="A173" s="42">
        <v>42242</v>
      </c>
      <c r="B173" s="43" t="str">
        <f>IF(A173='JOURNAL DE CAISSE'!$B$1,'JOURNAL DE CAISSE'!$A$11,"")</f>
        <v/>
      </c>
      <c r="C173" s="71" t="str">
        <f>IF(A173='JOURNAL DE CAISSE'!$B$1,'JOURNAL DE CAISSE'!$B$11,"")</f>
        <v/>
      </c>
      <c r="D173" s="43" t="str">
        <f>IF(A173='JOURNAL DE CAISSE'!$B$1,'JOURNAL DE CAISSE'!$C$11,"")</f>
        <v/>
      </c>
      <c r="E173" s="75" t="str">
        <f>IF(A173='JOURNAL DE CAISSE'!$B$1,'JOURNAL DE CAISSE'!$D$11,"")</f>
        <v/>
      </c>
      <c r="F173" s="43" t="str">
        <f>IF(A173='JOURNAL DE CAISSE'!$B$1,'JOURNAL DE CAISSE'!$E$11,"")</f>
        <v/>
      </c>
      <c r="G173" s="75" t="str">
        <f>IF(A173='JOURNAL DE CAISSE'!$B$1,'JOURNAL DE CAISSE'!$F$11,"")</f>
        <v/>
      </c>
      <c r="H173" s="43" t="str">
        <f>IF(A173='JOURNAL DE CAISSE'!$B$1,'JOURNAL DE CAISSE'!$G$11,"")</f>
        <v/>
      </c>
      <c r="I173" s="75" t="str">
        <f>IF(A173='JOURNAL DE CAISSE'!$B$1,'JOURNAL DE CAISSE'!$H$11,"")</f>
        <v/>
      </c>
    </row>
    <row r="174" spans="1:9" x14ac:dyDescent="0.25">
      <c r="A174" s="42">
        <v>42243</v>
      </c>
      <c r="B174" s="43" t="str">
        <f>IF(A174='JOURNAL DE CAISSE'!$B$1,'JOURNAL DE CAISSE'!$A$11,"")</f>
        <v/>
      </c>
      <c r="C174" s="71" t="str">
        <f>IF(A174='JOURNAL DE CAISSE'!$B$1,'JOURNAL DE CAISSE'!$B$11,"")</f>
        <v/>
      </c>
      <c r="D174" s="43" t="str">
        <f>IF(A174='JOURNAL DE CAISSE'!$B$1,'JOURNAL DE CAISSE'!$C$11,"")</f>
        <v/>
      </c>
      <c r="E174" s="75" t="str">
        <f>IF(A174='JOURNAL DE CAISSE'!$B$1,'JOURNAL DE CAISSE'!$D$11,"")</f>
        <v/>
      </c>
      <c r="F174" s="43" t="str">
        <f>IF(A174='JOURNAL DE CAISSE'!$B$1,'JOURNAL DE CAISSE'!$E$11,"")</f>
        <v/>
      </c>
      <c r="G174" s="75" t="str">
        <f>IF(A174='JOURNAL DE CAISSE'!$B$1,'JOURNAL DE CAISSE'!$F$11,"")</f>
        <v/>
      </c>
      <c r="H174" s="43" t="str">
        <f>IF(A174='JOURNAL DE CAISSE'!$B$1,'JOURNAL DE CAISSE'!$G$11,"")</f>
        <v/>
      </c>
      <c r="I174" s="75" t="str">
        <f>IF(A174='JOURNAL DE CAISSE'!$B$1,'JOURNAL DE CAISSE'!$H$11,"")</f>
        <v/>
      </c>
    </row>
    <row r="175" spans="1:9" x14ac:dyDescent="0.25">
      <c r="A175" s="42">
        <v>42244</v>
      </c>
      <c r="B175" s="43" t="str">
        <f>IF(A175='JOURNAL DE CAISSE'!$B$1,'JOURNAL DE CAISSE'!$A$11,"")</f>
        <v/>
      </c>
      <c r="C175" s="71" t="str">
        <f>IF(A175='JOURNAL DE CAISSE'!$B$1,'JOURNAL DE CAISSE'!$B$11,"")</f>
        <v/>
      </c>
      <c r="D175" s="43" t="str">
        <f>IF(A175='JOURNAL DE CAISSE'!$B$1,'JOURNAL DE CAISSE'!$C$11,"")</f>
        <v/>
      </c>
      <c r="E175" s="75" t="str">
        <f>IF(A175='JOURNAL DE CAISSE'!$B$1,'JOURNAL DE CAISSE'!$D$11,"")</f>
        <v/>
      </c>
      <c r="F175" s="43" t="str">
        <f>IF(A175='JOURNAL DE CAISSE'!$B$1,'JOURNAL DE CAISSE'!$E$11,"")</f>
        <v/>
      </c>
      <c r="G175" s="75" t="str">
        <f>IF(A175='JOURNAL DE CAISSE'!$B$1,'JOURNAL DE CAISSE'!$F$11,"")</f>
        <v/>
      </c>
      <c r="H175" s="43" t="str">
        <f>IF(A175='JOURNAL DE CAISSE'!$B$1,'JOURNAL DE CAISSE'!$G$11,"")</f>
        <v/>
      </c>
      <c r="I175" s="75" t="str">
        <f>IF(A175='JOURNAL DE CAISSE'!$B$1,'JOURNAL DE CAISSE'!$H$11,"")</f>
        <v/>
      </c>
    </row>
    <row r="176" spans="1:9" x14ac:dyDescent="0.25">
      <c r="A176" s="42">
        <v>42245</v>
      </c>
      <c r="B176" s="43" t="str">
        <f>IF(A176='JOURNAL DE CAISSE'!$B$1,'JOURNAL DE CAISSE'!$A$11,"")</f>
        <v/>
      </c>
      <c r="C176" s="71" t="str">
        <f>IF(A176='JOURNAL DE CAISSE'!$B$1,'JOURNAL DE CAISSE'!$B$11,"")</f>
        <v/>
      </c>
      <c r="D176" s="43" t="str">
        <f>IF(A176='JOURNAL DE CAISSE'!$B$1,'JOURNAL DE CAISSE'!$C$11,"")</f>
        <v/>
      </c>
      <c r="E176" s="75" t="str">
        <f>IF(A176='JOURNAL DE CAISSE'!$B$1,'JOURNAL DE CAISSE'!$D$11,"")</f>
        <v/>
      </c>
      <c r="F176" s="43" t="str">
        <f>IF(A176='JOURNAL DE CAISSE'!$B$1,'JOURNAL DE CAISSE'!$E$11,"")</f>
        <v/>
      </c>
      <c r="G176" s="75" t="str">
        <f>IF(A176='JOURNAL DE CAISSE'!$B$1,'JOURNAL DE CAISSE'!$F$11,"")</f>
        <v/>
      </c>
      <c r="H176" s="43" t="str">
        <f>IF(A176='JOURNAL DE CAISSE'!$B$1,'JOURNAL DE CAISSE'!$G$11,"")</f>
        <v/>
      </c>
      <c r="I176" s="75" t="str">
        <f>IF(A176='JOURNAL DE CAISSE'!$B$1,'JOURNAL DE CAISSE'!$H$11,"")</f>
        <v/>
      </c>
    </row>
    <row r="177" spans="1:10" x14ac:dyDescent="0.25">
      <c r="A177" s="42">
        <v>42246</v>
      </c>
      <c r="B177" s="43" t="str">
        <f>IF(A177='JOURNAL DE CAISSE'!$B$1,'JOURNAL DE CAISSE'!$A$11,"")</f>
        <v/>
      </c>
      <c r="C177" s="71" t="str">
        <f>IF(A177='JOURNAL DE CAISSE'!$B$1,'JOURNAL DE CAISSE'!$B$11,"")</f>
        <v/>
      </c>
      <c r="D177" s="43" t="str">
        <f>IF(A177='JOURNAL DE CAISSE'!$B$1,'JOURNAL DE CAISSE'!$C$11,"")</f>
        <v/>
      </c>
      <c r="E177" s="75" t="str">
        <f>IF(A177='JOURNAL DE CAISSE'!$B$1,'JOURNAL DE CAISSE'!$D$11,"")</f>
        <v/>
      </c>
      <c r="F177" s="43" t="str">
        <f>IF(A177='JOURNAL DE CAISSE'!$B$1,'JOURNAL DE CAISSE'!$E$11,"")</f>
        <v/>
      </c>
      <c r="G177" s="75" t="str">
        <f>IF(A177='JOURNAL DE CAISSE'!$B$1,'JOURNAL DE CAISSE'!$F$11,"")</f>
        <v/>
      </c>
      <c r="H177" s="43" t="str">
        <f>IF(A177='JOURNAL DE CAISSE'!$B$1,'JOURNAL DE CAISSE'!$G$11,"")</f>
        <v/>
      </c>
      <c r="I177" s="75" t="str">
        <f>IF(A177='JOURNAL DE CAISSE'!$B$1,'JOURNAL DE CAISSE'!$H$11,"")</f>
        <v/>
      </c>
    </row>
    <row r="178" spans="1:10" ht="15.75" thickBot="1" x14ac:dyDescent="0.3">
      <c r="A178" s="42">
        <v>42247</v>
      </c>
      <c r="B178" s="43" t="str">
        <f>IF(A178='JOURNAL DE CAISSE'!$B$1,'JOURNAL DE CAISSE'!$A$11,"")</f>
        <v/>
      </c>
      <c r="C178" s="71" t="str">
        <f>IF(A178='JOURNAL DE CAISSE'!$B$1,'JOURNAL DE CAISSE'!$B$11,"")</f>
        <v/>
      </c>
      <c r="D178" s="43" t="str">
        <f>IF(A178='JOURNAL DE CAISSE'!$B$1,'JOURNAL DE CAISSE'!$C$11,"")</f>
        <v/>
      </c>
      <c r="E178" s="75" t="str">
        <f>IF(A178='JOURNAL DE CAISSE'!$B$1,'JOURNAL DE CAISSE'!$D$11,"")</f>
        <v/>
      </c>
      <c r="F178" s="43" t="str">
        <f>IF(A178='JOURNAL DE CAISSE'!$B$1,'JOURNAL DE CAISSE'!$E$11,"")</f>
        <v/>
      </c>
      <c r="G178" s="75" t="str">
        <f>IF(A178='JOURNAL DE CAISSE'!$B$1,'JOURNAL DE CAISSE'!$F$11,"")</f>
        <v/>
      </c>
      <c r="H178" s="43" t="str">
        <f>IF(A178='JOURNAL DE CAISSE'!$B$1,'JOURNAL DE CAISSE'!$G$11,"")</f>
        <v/>
      </c>
      <c r="I178" s="75" t="str">
        <f>IF(A178='JOURNAL DE CAISSE'!$B$1,'JOURNAL DE CAISSE'!$H$11,"")</f>
        <v/>
      </c>
    </row>
    <row r="179" spans="1:10" ht="15.75" thickBot="1" x14ac:dyDescent="0.3">
      <c r="A179" s="129" t="s">
        <v>164</v>
      </c>
      <c r="B179" s="130">
        <f>SUM(B163:B178)</f>
        <v>0</v>
      </c>
      <c r="C179" s="131">
        <f t="shared" ref="C179:I179" si="11">SUM(C163:C178)</f>
        <v>0</v>
      </c>
      <c r="D179" s="130">
        <f t="shared" si="11"/>
        <v>0</v>
      </c>
      <c r="E179" s="131">
        <f t="shared" si="11"/>
        <v>0</v>
      </c>
      <c r="F179" s="130">
        <f t="shared" si="11"/>
        <v>0</v>
      </c>
      <c r="G179" s="131">
        <f t="shared" si="11"/>
        <v>0</v>
      </c>
      <c r="H179" s="130">
        <f t="shared" si="11"/>
        <v>0</v>
      </c>
      <c r="I179" s="131">
        <f t="shared" si="11"/>
        <v>0</v>
      </c>
      <c r="J179" s="132">
        <f>SUM(C179+E179+G179+I179)</f>
        <v>0</v>
      </c>
    </row>
    <row r="180" spans="1:10" x14ac:dyDescent="0.25">
      <c r="A180" s="42">
        <v>42248</v>
      </c>
      <c r="B180" s="43" t="str">
        <f>IF(A180='JOURNAL DE CAISSE'!$B$1,'JOURNAL DE CAISSE'!$A$11,"")</f>
        <v/>
      </c>
      <c r="C180" s="71" t="str">
        <f>IF(A180='JOURNAL DE CAISSE'!$B$1,'JOURNAL DE CAISSE'!$B$11,"")</f>
        <v/>
      </c>
      <c r="D180" s="43" t="str">
        <f>IF(A180='JOURNAL DE CAISSE'!$B$1,'JOURNAL DE CAISSE'!$C$11,"")</f>
        <v/>
      </c>
      <c r="E180" s="75" t="str">
        <f>IF(A180='JOURNAL DE CAISSE'!$B$1,'JOURNAL DE CAISSE'!$D$11,"")</f>
        <v/>
      </c>
      <c r="F180" s="43" t="str">
        <f>IF(A180='JOURNAL DE CAISSE'!$B$1,'JOURNAL DE CAISSE'!$E$11,"")</f>
        <v/>
      </c>
      <c r="G180" s="75" t="str">
        <f>IF(A180='JOURNAL DE CAISSE'!$B$1,'JOURNAL DE CAISSE'!$F$11,"")</f>
        <v/>
      </c>
      <c r="H180" s="43" t="str">
        <f>IF(A180='JOURNAL DE CAISSE'!$B$1,'JOURNAL DE CAISSE'!$G$11,"")</f>
        <v/>
      </c>
      <c r="I180" s="75" t="str">
        <f>IF(A180='JOURNAL DE CAISSE'!$B$1,'JOURNAL DE CAISSE'!$H$11,"")</f>
        <v/>
      </c>
    </row>
    <row r="181" spans="1:10" x14ac:dyDescent="0.25">
      <c r="A181" s="42">
        <v>42249</v>
      </c>
      <c r="B181" s="43" t="str">
        <f>IF(A181='JOURNAL DE CAISSE'!$B$1,'JOURNAL DE CAISSE'!$A$11,"")</f>
        <v/>
      </c>
      <c r="C181" s="71" t="str">
        <f>IF(A181='JOURNAL DE CAISSE'!$B$1,'JOURNAL DE CAISSE'!$B$11,"")</f>
        <v/>
      </c>
      <c r="D181" s="43" t="str">
        <f>IF(A181='JOURNAL DE CAISSE'!$B$1,'JOURNAL DE CAISSE'!$C$11,"")</f>
        <v/>
      </c>
      <c r="E181" s="75" t="str">
        <f>IF(A181='JOURNAL DE CAISSE'!$B$1,'JOURNAL DE CAISSE'!$D$11,"")</f>
        <v/>
      </c>
      <c r="F181" s="43" t="str">
        <f>IF(A181='JOURNAL DE CAISSE'!$B$1,'JOURNAL DE CAISSE'!$E$11,"")</f>
        <v/>
      </c>
      <c r="G181" s="75" t="str">
        <f>IF(A181='JOURNAL DE CAISSE'!$B$1,'JOURNAL DE CAISSE'!$F$11,"")</f>
        <v/>
      </c>
      <c r="H181" s="43" t="str">
        <f>IF(A181='JOURNAL DE CAISSE'!$B$1,'JOURNAL DE CAISSE'!$G$11,"")</f>
        <v/>
      </c>
      <c r="I181" s="75" t="str">
        <f>IF(A181='JOURNAL DE CAISSE'!$B$1,'JOURNAL DE CAISSE'!$H$11,"")</f>
        <v/>
      </c>
    </row>
    <row r="182" spans="1:10" x14ac:dyDescent="0.25">
      <c r="A182" s="42">
        <v>42250</v>
      </c>
      <c r="B182" s="43" t="str">
        <f>IF(A182='JOURNAL DE CAISSE'!$B$1,'JOURNAL DE CAISSE'!$A$11,"")</f>
        <v/>
      </c>
      <c r="C182" s="71" t="str">
        <f>IF(A182='JOURNAL DE CAISSE'!$B$1,'JOURNAL DE CAISSE'!$B$11,"")</f>
        <v/>
      </c>
      <c r="D182" s="43" t="str">
        <f>IF(A182='JOURNAL DE CAISSE'!$B$1,'JOURNAL DE CAISSE'!$C$11,"")</f>
        <v/>
      </c>
      <c r="E182" s="75" t="str">
        <f>IF(A182='JOURNAL DE CAISSE'!$B$1,'JOURNAL DE CAISSE'!$D$11,"")</f>
        <v/>
      </c>
      <c r="F182" s="43" t="str">
        <f>IF(A182='JOURNAL DE CAISSE'!$B$1,'JOURNAL DE CAISSE'!$E$11,"")</f>
        <v/>
      </c>
      <c r="G182" s="75" t="str">
        <f>IF(A182='JOURNAL DE CAISSE'!$B$1,'JOURNAL DE CAISSE'!$F$11,"")</f>
        <v/>
      </c>
      <c r="H182" s="43" t="str">
        <f>IF(A182='JOURNAL DE CAISSE'!$B$1,'JOURNAL DE CAISSE'!$G$11,"")</f>
        <v/>
      </c>
      <c r="I182" s="75" t="str">
        <f>IF(A182='JOURNAL DE CAISSE'!$B$1,'JOURNAL DE CAISSE'!$H$11,"")</f>
        <v/>
      </c>
    </row>
    <row r="183" spans="1:10" x14ac:dyDescent="0.25">
      <c r="A183" s="42">
        <v>42251</v>
      </c>
      <c r="B183" s="43" t="str">
        <f>IF(A183='JOURNAL DE CAISSE'!$B$1,'JOURNAL DE CAISSE'!$A$11,"")</f>
        <v/>
      </c>
      <c r="C183" s="71" t="str">
        <f>IF(A183='JOURNAL DE CAISSE'!$B$1,'JOURNAL DE CAISSE'!$B$11,"")</f>
        <v/>
      </c>
      <c r="D183" s="43" t="str">
        <f>IF(A183='JOURNAL DE CAISSE'!$B$1,'JOURNAL DE CAISSE'!$C$11,"")</f>
        <v/>
      </c>
      <c r="E183" s="75" t="str">
        <f>IF(A183='JOURNAL DE CAISSE'!$B$1,'JOURNAL DE CAISSE'!$D$11,"")</f>
        <v/>
      </c>
      <c r="F183" s="43" t="str">
        <f>IF(A183='JOURNAL DE CAISSE'!$B$1,'JOURNAL DE CAISSE'!$E$11,"")</f>
        <v/>
      </c>
      <c r="G183" s="75" t="str">
        <f>IF(A183='JOURNAL DE CAISSE'!$B$1,'JOURNAL DE CAISSE'!$F$11,"")</f>
        <v/>
      </c>
      <c r="H183" s="43" t="str">
        <f>IF(A183='JOURNAL DE CAISSE'!$B$1,'JOURNAL DE CAISSE'!$G$11,"")</f>
        <v/>
      </c>
      <c r="I183" s="75" t="str">
        <f>IF(A183='JOURNAL DE CAISSE'!$B$1,'JOURNAL DE CAISSE'!$H$11,"")</f>
        <v/>
      </c>
    </row>
    <row r="184" spans="1:10" x14ac:dyDescent="0.25">
      <c r="A184" s="42">
        <v>42252</v>
      </c>
      <c r="B184" s="43" t="str">
        <f>IF(A184='JOURNAL DE CAISSE'!$B$1,'JOURNAL DE CAISSE'!$A$11,"")</f>
        <v/>
      </c>
      <c r="C184" s="71" t="str">
        <f>IF(A184='JOURNAL DE CAISSE'!$B$1,'JOURNAL DE CAISSE'!$B$11,"")</f>
        <v/>
      </c>
      <c r="D184" s="43" t="str">
        <f>IF(A184='JOURNAL DE CAISSE'!$B$1,'JOURNAL DE CAISSE'!$C$11,"")</f>
        <v/>
      </c>
      <c r="E184" s="75" t="str">
        <f>IF(A184='JOURNAL DE CAISSE'!$B$1,'JOURNAL DE CAISSE'!$D$11,"")</f>
        <v/>
      </c>
      <c r="F184" s="43" t="str">
        <f>IF(A184='JOURNAL DE CAISSE'!$B$1,'JOURNAL DE CAISSE'!$E$11,"")</f>
        <v/>
      </c>
      <c r="G184" s="75" t="str">
        <f>IF(A184='JOURNAL DE CAISSE'!$B$1,'JOURNAL DE CAISSE'!$F$11,"")</f>
        <v/>
      </c>
      <c r="H184" s="43" t="str">
        <f>IF(A184='JOURNAL DE CAISSE'!$B$1,'JOURNAL DE CAISSE'!$G$11,"")</f>
        <v/>
      </c>
      <c r="I184" s="75" t="str">
        <f>IF(A184='JOURNAL DE CAISSE'!$B$1,'JOURNAL DE CAISSE'!$H$11,"")</f>
        <v/>
      </c>
    </row>
    <row r="185" spans="1:10" x14ac:dyDescent="0.25">
      <c r="A185" s="42">
        <v>42253</v>
      </c>
      <c r="B185" s="43" t="str">
        <f>IF(A185='JOURNAL DE CAISSE'!$B$1,'JOURNAL DE CAISSE'!$A$11,"")</f>
        <v/>
      </c>
      <c r="C185" s="71" t="str">
        <f>IF(A185='JOURNAL DE CAISSE'!$B$1,'JOURNAL DE CAISSE'!$B$11,"")</f>
        <v/>
      </c>
      <c r="D185" s="43" t="str">
        <f>IF(A185='JOURNAL DE CAISSE'!$B$1,'JOURNAL DE CAISSE'!$C$11,"")</f>
        <v/>
      </c>
      <c r="E185" s="75" t="str">
        <f>IF(A185='JOURNAL DE CAISSE'!$B$1,'JOURNAL DE CAISSE'!$D$11,"")</f>
        <v/>
      </c>
      <c r="F185" s="43" t="str">
        <f>IF(A185='JOURNAL DE CAISSE'!$B$1,'JOURNAL DE CAISSE'!$E$11,"")</f>
        <v/>
      </c>
      <c r="G185" s="75" t="str">
        <f>IF(A185='JOURNAL DE CAISSE'!$B$1,'JOURNAL DE CAISSE'!$F$11,"")</f>
        <v/>
      </c>
      <c r="H185" s="43" t="str">
        <f>IF(A185='JOURNAL DE CAISSE'!$B$1,'JOURNAL DE CAISSE'!$G$11,"")</f>
        <v/>
      </c>
      <c r="I185" s="75" t="str">
        <f>IF(A185='JOURNAL DE CAISSE'!$B$1,'JOURNAL DE CAISSE'!$H$11,"")</f>
        <v/>
      </c>
    </row>
    <row r="186" spans="1:10" x14ac:dyDescent="0.25">
      <c r="A186" s="42">
        <v>42254</v>
      </c>
      <c r="B186" s="43" t="str">
        <f>IF(A186='JOURNAL DE CAISSE'!$B$1,'JOURNAL DE CAISSE'!$A$11,"")</f>
        <v/>
      </c>
      <c r="C186" s="71" t="str">
        <f>IF(A186='JOURNAL DE CAISSE'!$B$1,'JOURNAL DE CAISSE'!$B$11,"")</f>
        <v/>
      </c>
      <c r="D186" s="43" t="str">
        <f>IF(A186='JOURNAL DE CAISSE'!$B$1,'JOURNAL DE CAISSE'!$C$11,"")</f>
        <v/>
      </c>
      <c r="E186" s="75" t="str">
        <f>IF(A186='JOURNAL DE CAISSE'!$B$1,'JOURNAL DE CAISSE'!$D$11,"")</f>
        <v/>
      </c>
      <c r="F186" s="43" t="str">
        <f>IF(A186='JOURNAL DE CAISSE'!$B$1,'JOURNAL DE CAISSE'!$E$11,"")</f>
        <v/>
      </c>
      <c r="G186" s="75" t="str">
        <f>IF(A186='JOURNAL DE CAISSE'!$B$1,'JOURNAL DE CAISSE'!$F$11,"")</f>
        <v/>
      </c>
      <c r="H186" s="43" t="str">
        <f>IF(A186='JOURNAL DE CAISSE'!$B$1,'JOURNAL DE CAISSE'!$G$11,"")</f>
        <v/>
      </c>
      <c r="I186" s="75" t="str">
        <f>IF(A186='JOURNAL DE CAISSE'!$B$1,'JOURNAL DE CAISSE'!$H$11,"")</f>
        <v/>
      </c>
    </row>
    <row r="187" spans="1:10" x14ac:dyDescent="0.25">
      <c r="A187" s="42">
        <v>42255</v>
      </c>
      <c r="B187" s="43" t="str">
        <f>IF(A187='JOURNAL DE CAISSE'!$B$1,'JOURNAL DE CAISSE'!$A$11,"")</f>
        <v/>
      </c>
      <c r="C187" s="71" t="str">
        <f>IF(A187='JOURNAL DE CAISSE'!$B$1,'JOURNAL DE CAISSE'!$B$11,"")</f>
        <v/>
      </c>
      <c r="D187" s="43" t="str">
        <f>IF(A187='JOURNAL DE CAISSE'!$B$1,'JOURNAL DE CAISSE'!$C$11,"")</f>
        <v/>
      </c>
      <c r="E187" s="75" t="str">
        <f>IF(A187='JOURNAL DE CAISSE'!$B$1,'JOURNAL DE CAISSE'!$D$11,"")</f>
        <v/>
      </c>
      <c r="F187" s="43" t="str">
        <f>IF(A187='JOURNAL DE CAISSE'!$B$1,'JOURNAL DE CAISSE'!$E$11,"")</f>
        <v/>
      </c>
      <c r="G187" s="75" t="str">
        <f>IF(A187='JOURNAL DE CAISSE'!$B$1,'JOURNAL DE CAISSE'!$F$11,"")</f>
        <v/>
      </c>
      <c r="H187" s="43" t="str">
        <f>IF(A187='JOURNAL DE CAISSE'!$B$1,'JOURNAL DE CAISSE'!$G$11,"")</f>
        <v/>
      </c>
      <c r="I187" s="75" t="str">
        <f>IF(A187='JOURNAL DE CAISSE'!$B$1,'JOURNAL DE CAISSE'!$H$11,"")</f>
        <v/>
      </c>
    </row>
    <row r="188" spans="1:10" x14ac:dyDescent="0.25">
      <c r="A188" s="42">
        <v>42256</v>
      </c>
      <c r="B188" s="43" t="str">
        <f>IF(A188='JOURNAL DE CAISSE'!$B$1,'JOURNAL DE CAISSE'!$A$11,"")</f>
        <v/>
      </c>
      <c r="C188" s="71" t="str">
        <f>IF(A188='JOURNAL DE CAISSE'!$B$1,'JOURNAL DE CAISSE'!$B$11,"")</f>
        <v/>
      </c>
      <c r="D188" s="43" t="str">
        <f>IF(A188='JOURNAL DE CAISSE'!$B$1,'JOURNAL DE CAISSE'!$C$11,"")</f>
        <v/>
      </c>
      <c r="E188" s="75" t="str">
        <f>IF(A188='JOURNAL DE CAISSE'!$B$1,'JOURNAL DE CAISSE'!$D$11,"")</f>
        <v/>
      </c>
      <c r="F188" s="43" t="str">
        <f>IF(A188='JOURNAL DE CAISSE'!$B$1,'JOURNAL DE CAISSE'!$E$11,"")</f>
        <v/>
      </c>
      <c r="G188" s="75" t="str">
        <f>IF(A188='JOURNAL DE CAISSE'!$B$1,'JOURNAL DE CAISSE'!$F$11,"")</f>
        <v/>
      </c>
      <c r="H188" s="43" t="str">
        <f>IF(A188='JOURNAL DE CAISSE'!$B$1,'JOURNAL DE CAISSE'!$G$11,"")</f>
        <v/>
      </c>
      <c r="I188" s="75" t="str">
        <f>IF(A188='JOURNAL DE CAISSE'!$B$1,'JOURNAL DE CAISSE'!$H$11,"")</f>
        <v/>
      </c>
    </row>
    <row r="189" spans="1:10" x14ac:dyDescent="0.25">
      <c r="A189" s="42">
        <v>42257</v>
      </c>
      <c r="B189" s="43" t="str">
        <f>IF(A189='JOURNAL DE CAISSE'!$B$1,'JOURNAL DE CAISSE'!$A$11,"")</f>
        <v/>
      </c>
      <c r="C189" s="71" t="str">
        <f>IF(A189='JOURNAL DE CAISSE'!$B$1,'JOURNAL DE CAISSE'!$B$11,"")</f>
        <v/>
      </c>
      <c r="D189" s="43" t="str">
        <f>IF(A189='JOURNAL DE CAISSE'!$B$1,'JOURNAL DE CAISSE'!$C$11,"")</f>
        <v/>
      </c>
      <c r="E189" s="75" t="str">
        <f>IF(A189='JOURNAL DE CAISSE'!$B$1,'JOURNAL DE CAISSE'!$D$11,"")</f>
        <v/>
      </c>
      <c r="F189" s="43" t="str">
        <f>IF(A189='JOURNAL DE CAISSE'!$B$1,'JOURNAL DE CAISSE'!$E$11,"")</f>
        <v/>
      </c>
      <c r="G189" s="75" t="str">
        <f>IF(A189='JOURNAL DE CAISSE'!$B$1,'JOURNAL DE CAISSE'!$F$11,"")</f>
        <v/>
      </c>
      <c r="H189" s="43" t="str">
        <f>IF(A189='JOURNAL DE CAISSE'!$B$1,'JOURNAL DE CAISSE'!$G$11,"")</f>
        <v/>
      </c>
      <c r="I189" s="75" t="str">
        <f>IF(A189='JOURNAL DE CAISSE'!$B$1,'JOURNAL DE CAISSE'!$H$11,"")</f>
        <v/>
      </c>
    </row>
    <row r="190" spans="1:10" x14ac:dyDescent="0.25">
      <c r="A190" s="42">
        <v>42258</v>
      </c>
      <c r="B190" s="43" t="str">
        <f>IF(A190='JOURNAL DE CAISSE'!$B$1,'JOURNAL DE CAISSE'!$A$11,"")</f>
        <v/>
      </c>
      <c r="C190" s="71" t="str">
        <f>IF(A190='JOURNAL DE CAISSE'!$B$1,'JOURNAL DE CAISSE'!$B$11,"")</f>
        <v/>
      </c>
      <c r="D190" s="43" t="str">
        <f>IF(A190='JOURNAL DE CAISSE'!$B$1,'JOURNAL DE CAISSE'!$C$11,"")</f>
        <v/>
      </c>
      <c r="E190" s="75" t="str">
        <f>IF(A190='JOURNAL DE CAISSE'!$B$1,'JOURNAL DE CAISSE'!$D$11,"")</f>
        <v/>
      </c>
      <c r="F190" s="43" t="str">
        <f>IF(A190='JOURNAL DE CAISSE'!$B$1,'JOURNAL DE CAISSE'!$E$11,"")</f>
        <v/>
      </c>
      <c r="G190" s="75" t="str">
        <f>IF(A190='JOURNAL DE CAISSE'!$B$1,'JOURNAL DE CAISSE'!$F$11,"")</f>
        <v/>
      </c>
      <c r="H190" s="43" t="str">
        <f>IF(A190='JOURNAL DE CAISSE'!$B$1,'JOURNAL DE CAISSE'!$G$11,"")</f>
        <v/>
      </c>
      <c r="I190" s="75" t="str">
        <f>IF(A190='JOURNAL DE CAISSE'!$B$1,'JOURNAL DE CAISSE'!$H$11,"")</f>
        <v/>
      </c>
    </row>
    <row r="191" spans="1:10" x14ac:dyDescent="0.25">
      <c r="A191" s="42">
        <v>42259</v>
      </c>
      <c r="B191" s="43" t="str">
        <f>IF(A191='JOURNAL DE CAISSE'!$B$1,'JOURNAL DE CAISSE'!$A$11,"")</f>
        <v/>
      </c>
      <c r="C191" s="71" t="str">
        <f>IF(A191='JOURNAL DE CAISSE'!$B$1,'JOURNAL DE CAISSE'!$B$11,"")</f>
        <v/>
      </c>
      <c r="D191" s="43" t="str">
        <f>IF(A191='JOURNAL DE CAISSE'!$B$1,'JOURNAL DE CAISSE'!$C$11,"")</f>
        <v/>
      </c>
      <c r="E191" s="75" t="str">
        <f>IF(A191='JOURNAL DE CAISSE'!$B$1,'JOURNAL DE CAISSE'!$D$11,"")</f>
        <v/>
      </c>
      <c r="F191" s="43" t="str">
        <f>IF(A191='JOURNAL DE CAISSE'!$B$1,'JOURNAL DE CAISSE'!$E$11,"")</f>
        <v/>
      </c>
      <c r="G191" s="75" t="str">
        <f>IF(A191='JOURNAL DE CAISSE'!$B$1,'JOURNAL DE CAISSE'!$F$11,"")</f>
        <v/>
      </c>
      <c r="H191" s="43" t="str">
        <f>IF(A191='JOURNAL DE CAISSE'!$B$1,'JOURNAL DE CAISSE'!$G$11,"")</f>
        <v/>
      </c>
      <c r="I191" s="75" t="str">
        <f>IF(A191='JOURNAL DE CAISSE'!$B$1,'JOURNAL DE CAISSE'!$H$11,"")</f>
        <v/>
      </c>
    </row>
    <row r="192" spans="1:10" x14ac:dyDescent="0.25">
      <c r="A192" s="42">
        <v>42260</v>
      </c>
      <c r="B192" s="43" t="str">
        <f>IF(A192='JOURNAL DE CAISSE'!$B$1,'JOURNAL DE CAISSE'!$A$11,"")</f>
        <v/>
      </c>
      <c r="C192" s="71" t="str">
        <f>IF(A192='JOURNAL DE CAISSE'!$B$1,'JOURNAL DE CAISSE'!$B$11,"")</f>
        <v/>
      </c>
      <c r="D192" s="43" t="str">
        <f>IF(A192='JOURNAL DE CAISSE'!$B$1,'JOURNAL DE CAISSE'!$C$11,"")</f>
        <v/>
      </c>
      <c r="E192" s="75" t="str">
        <f>IF(A192='JOURNAL DE CAISSE'!$B$1,'JOURNAL DE CAISSE'!$D$11,"")</f>
        <v/>
      </c>
      <c r="F192" s="43" t="str">
        <f>IF(A192='JOURNAL DE CAISSE'!$B$1,'JOURNAL DE CAISSE'!$E$11,"")</f>
        <v/>
      </c>
      <c r="G192" s="75" t="str">
        <f>IF(A192='JOURNAL DE CAISSE'!$B$1,'JOURNAL DE CAISSE'!$F$11,"")</f>
        <v/>
      </c>
      <c r="H192" s="43" t="str">
        <f>IF(A192='JOURNAL DE CAISSE'!$B$1,'JOURNAL DE CAISSE'!$G$11,"")</f>
        <v/>
      </c>
      <c r="I192" s="75" t="str">
        <f>IF(A192='JOURNAL DE CAISSE'!$B$1,'JOURNAL DE CAISSE'!$H$11,"")</f>
        <v/>
      </c>
    </row>
    <row r="193" spans="1:9" x14ac:dyDescent="0.25">
      <c r="A193" s="42">
        <v>42261</v>
      </c>
      <c r="B193" s="43" t="str">
        <f>IF(A193='JOURNAL DE CAISSE'!$B$1,'JOURNAL DE CAISSE'!$A$11,"")</f>
        <v/>
      </c>
      <c r="C193" s="71" t="str">
        <f>IF(A193='JOURNAL DE CAISSE'!$B$1,'JOURNAL DE CAISSE'!$B$11,"")</f>
        <v/>
      </c>
      <c r="D193" s="43" t="str">
        <f>IF(A193='JOURNAL DE CAISSE'!$B$1,'JOURNAL DE CAISSE'!$C$11,"")</f>
        <v/>
      </c>
      <c r="E193" s="75" t="str">
        <f>IF(A193='JOURNAL DE CAISSE'!$B$1,'JOURNAL DE CAISSE'!$D$11,"")</f>
        <v/>
      </c>
      <c r="F193" s="43" t="str">
        <f>IF(A193='JOURNAL DE CAISSE'!$B$1,'JOURNAL DE CAISSE'!$E$11,"")</f>
        <v/>
      </c>
      <c r="G193" s="75" t="str">
        <f>IF(A193='JOURNAL DE CAISSE'!$B$1,'JOURNAL DE CAISSE'!$F$11,"")</f>
        <v/>
      </c>
      <c r="H193" s="43" t="str">
        <f>IF(A193='JOURNAL DE CAISSE'!$B$1,'JOURNAL DE CAISSE'!$G$11,"")</f>
        <v/>
      </c>
      <c r="I193" s="75" t="str">
        <f>IF(A193='JOURNAL DE CAISSE'!$B$1,'JOURNAL DE CAISSE'!$H$11,"")</f>
        <v/>
      </c>
    </row>
    <row r="194" spans="1:9" x14ac:dyDescent="0.25">
      <c r="A194" s="42">
        <v>42262</v>
      </c>
      <c r="B194" s="43" t="str">
        <f>IF(A194='JOURNAL DE CAISSE'!$B$1,'JOURNAL DE CAISSE'!$A$11,"")</f>
        <v/>
      </c>
      <c r="C194" s="71" t="str">
        <f>IF(A194='JOURNAL DE CAISSE'!$B$1,'JOURNAL DE CAISSE'!$B$11,"")</f>
        <v/>
      </c>
      <c r="D194" s="43" t="str">
        <f>IF(A194='JOURNAL DE CAISSE'!$B$1,'JOURNAL DE CAISSE'!$C$11,"")</f>
        <v/>
      </c>
      <c r="E194" s="75" t="str">
        <f>IF(A194='JOURNAL DE CAISSE'!$B$1,'JOURNAL DE CAISSE'!$D$11,"")</f>
        <v/>
      </c>
      <c r="F194" s="43" t="str">
        <f>IF(A194='JOURNAL DE CAISSE'!$B$1,'JOURNAL DE CAISSE'!$E$11,"")</f>
        <v/>
      </c>
      <c r="G194" s="75" t="str">
        <f>IF(A194='JOURNAL DE CAISSE'!$B$1,'JOURNAL DE CAISSE'!$F$11,"")</f>
        <v/>
      </c>
      <c r="H194" s="43" t="str">
        <f>IF(A194='JOURNAL DE CAISSE'!$B$1,'JOURNAL DE CAISSE'!$G$11,"")</f>
        <v/>
      </c>
      <c r="I194" s="75" t="str">
        <f>IF(A194='JOURNAL DE CAISSE'!$B$1,'JOURNAL DE CAISSE'!$H$11,"")</f>
        <v/>
      </c>
    </row>
    <row r="195" spans="1:9" x14ac:dyDescent="0.25">
      <c r="A195" s="42">
        <v>42263</v>
      </c>
      <c r="B195" s="43" t="str">
        <f>IF(A195='JOURNAL DE CAISSE'!$B$1,'JOURNAL DE CAISSE'!$A$11,"")</f>
        <v/>
      </c>
      <c r="C195" s="71" t="str">
        <f>IF(A195='JOURNAL DE CAISSE'!$B$1,'JOURNAL DE CAISSE'!$B$11,"")</f>
        <v/>
      </c>
      <c r="D195" s="43" t="str">
        <f>IF(A195='JOURNAL DE CAISSE'!$B$1,'JOURNAL DE CAISSE'!$C$11,"")</f>
        <v/>
      </c>
      <c r="E195" s="75" t="str">
        <f>IF(A195='JOURNAL DE CAISSE'!$B$1,'JOURNAL DE CAISSE'!$D$11,"")</f>
        <v/>
      </c>
      <c r="F195" s="43" t="str">
        <f>IF(A195='JOURNAL DE CAISSE'!$B$1,'JOURNAL DE CAISSE'!$E$11,"")</f>
        <v/>
      </c>
      <c r="G195" s="75" t="str">
        <f>IF(A195='JOURNAL DE CAISSE'!$B$1,'JOURNAL DE CAISSE'!$F$11,"")</f>
        <v/>
      </c>
      <c r="H195" s="43" t="str">
        <f>IF(A195='JOURNAL DE CAISSE'!$B$1,'JOURNAL DE CAISSE'!$G$11,"")</f>
        <v/>
      </c>
      <c r="I195" s="75" t="str">
        <f>IF(A195='JOURNAL DE CAISSE'!$B$1,'JOURNAL DE CAISSE'!$H$11,"")</f>
        <v/>
      </c>
    </row>
    <row r="196" spans="1:9" x14ac:dyDescent="0.25">
      <c r="A196" s="42">
        <v>42264</v>
      </c>
      <c r="B196" s="43" t="str">
        <f>IF(A196='JOURNAL DE CAISSE'!$B$1,'JOURNAL DE CAISSE'!$A$11,"")</f>
        <v/>
      </c>
      <c r="C196" s="71" t="str">
        <f>IF(A196='JOURNAL DE CAISSE'!$B$1,'JOURNAL DE CAISSE'!$B$11,"")</f>
        <v/>
      </c>
      <c r="D196" s="43" t="str">
        <f>IF(A196='JOURNAL DE CAISSE'!$B$1,'JOURNAL DE CAISSE'!$C$11,"")</f>
        <v/>
      </c>
      <c r="E196" s="75" t="str">
        <f>IF(A196='JOURNAL DE CAISSE'!$B$1,'JOURNAL DE CAISSE'!$D$11,"")</f>
        <v/>
      </c>
      <c r="F196" s="43" t="str">
        <f>IF(A196='JOURNAL DE CAISSE'!$B$1,'JOURNAL DE CAISSE'!$E$11,"")</f>
        <v/>
      </c>
      <c r="G196" s="75" t="str">
        <f>IF(A196='JOURNAL DE CAISSE'!$B$1,'JOURNAL DE CAISSE'!$F$11,"")</f>
        <v/>
      </c>
      <c r="H196" s="43" t="str">
        <f>IF(A196='JOURNAL DE CAISSE'!$B$1,'JOURNAL DE CAISSE'!$G$11,"")</f>
        <v/>
      </c>
      <c r="I196" s="75" t="str">
        <f>IF(A196='JOURNAL DE CAISSE'!$B$1,'JOURNAL DE CAISSE'!$H$11,"")</f>
        <v/>
      </c>
    </row>
    <row r="197" spans="1:9" x14ac:dyDescent="0.25">
      <c r="A197" s="42">
        <v>42265</v>
      </c>
      <c r="B197" s="43" t="str">
        <f>IF(A197='JOURNAL DE CAISSE'!$B$1,'JOURNAL DE CAISSE'!$A$11,"")</f>
        <v/>
      </c>
      <c r="C197" s="71" t="str">
        <f>IF(A197='JOURNAL DE CAISSE'!$B$1,'JOURNAL DE CAISSE'!$B$11,"")</f>
        <v/>
      </c>
      <c r="D197" s="43" t="str">
        <f>IF(A197='JOURNAL DE CAISSE'!$B$1,'JOURNAL DE CAISSE'!$C$11,"")</f>
        <v/>
      </c>
      <c r="E197" s="75" t="str">
        <f>IF(A197='JOURNAL DE CAISSE'!$B$1,'JOURNAL DE CAISSE'!$D$11,"")</f>
        <v/>
      </c>
      <c r="F197" s="43" t="str">
        <f>IF(A197='JOURNAL DE CAISSE'!$B$1,'JOURNAL DE CAISSE'!$E$11,"")</f>
        <v/>
      </c>
      <c r="G197" s="75" t="str">
        <f>IF(A197='JOURNAL DE CAISSE'!$B$1,'JOURNAL DE CAISSE'!$F$11,"")</f>
        <v/>
      </c>
      <c r="H197" s="43" t="str">
        <f>IF(A197='JOURNAL DE CAISSE'!$B$1,'JOURNAL DE CAISSE'!$G$11,"")</f>
        <v/>
      </c>
      <c r="I197" s="75" t="str">
        <f>IF(A197='JOURNAL DE CAISSE'!$B$1,'JOURNAL DE CAISSE'!$H$11,"")</f>
        <v/>
      </c>
    </row>
    <row r="198" spans="1:9" x14ac:dyDescent="0.25">
      <c r="A198" s="42">
        <v>42266</v>
      </c>
      <c r="B198" s="43" t="str">
        <f>IF(A198='JOURNAL DE CAISSE'!$B$1,'JOURNAL DE CAISSE'!$A$11,"")</f>
        <v/>
      </c>
      <c r="C198" s="71" t="str">
        <f>IF(A198='JOURNAL DE CAISSE'!$B$1,'JOURNAL DE CAISSE'!$B$11,"")</f>
        <v/>
      </c>
      <c r="D198" s="43" t="str">
        <f>IF(A198='JOURNAL DE CAISSE'!$B$1,'JOURNAL DE CAISSE'!$C$11,"")</f>
        <v/>
      </c>
      <c r="E198" s="75" t="str">
        <f>IF(A198='JOURNAL DE CAISSE'!$B$1,'JOURNAL DE CAISSE'!$D$11,"")</f>
        <v/>
      </c>
      <c r="F198" s="43" t="str">
        <f>IF(A198='JOURNAL DE CAISSE'!$B$1,'JOURNAL DE CAISSE'!$E$11,"")</f>
        <v/>
      </c>
      <c r="G198" s="75" t="str">
        <f>IF(A198='JOURNAL DE CAISSE'!$B$1,'JOURNAL DE CAISSE'!$F$11,"")</f>
        <v/>
      </c>
      <c r="H198" s="43" t="str">
        <f>IF(A198='JOURNAL DE CAISSE'!$B$1,'JOURNAL DE CAISSE'!$G$11,"")</f>
        <v/>
      </c>
      <c r="I198" s="75" t="str">
        <f>IF(A198='JOURNAL DE CAISSE'!$B$1,'JOURNAL DE CAISSE'!$H$11,"")</f>
        <v/>
      </c>
    </row>
    <row r="199" spans="1:9" x14ac:dyDescent="0.25">
      <c r="A199" s="42">
        <v>42267</v>
      </c>
      <c r="B199" s="43" t="str">
        <f>IF(A199='JOURNAL DE CAISSE'!$B$1,'JOURNAL DE CAISSE'!$A$11,"")</f>
        <v/>
      </c>
      <c r="C199" s="71" t="str">
        <f>IF(A199='JOURNAL DE CAISSE'!$B$1,'JOURNAL DE CAISSE'!$B$11,"")</f>
        <v/>
      </c>
      <c r="D199" s="43" t="str">
        <f>IF(A199='JOURNAL DE CAISSE'!$B$1,'JOURNAL DE CAISSE'!$C$11,"")</f>
        <v/>
      </c>
      <c r="E199" s="75" t="str">
        <f>IF(A199='JOURNAL DE CAISSE'!$B$1,'JOURNAL DE CAISSE'!$D$11,"")</f>
        <v/>
      </c>
      <c r="F199" s="43" t="str">
        <f>IF(A199='JOURNAL DE CAISSE'!$B$1,'JOURNAL DE CAISSE'!$E$11,"")</f>
        <v/>
      </c>
      <c r="G199" s="75" t="str">
        <f>IF(A199='JOURNAL DE CAISSE'!$B$1,'JOURNAL DE CAISSE'!$F$11,"")</f>
        <v/>
      </c>
      <c r="H199" s="43" t="str">
        <f>IF(A199='JOURNAL DE CAISSE'!$B$1,'JOURNAL DE CAISSE'!$G$11,"")</f>
        <v/>
      </c>
      <c r="I199" s="75" t="str">
        <f>IF(A199='JOURNAL DE CAISSE'!$B$1,'JOURNAL DE CAISSE'!$H$11,"")</f>
        <v/>
      </c>
    </row>
    <row r="200" spans="1:9" x14ac:dyDescent="0.25">
      <c r="A200" s="42">
        <v>42268</v>
      </c>
      <c r="B200" s="43" t="str">
        <f>IF(A200='JOURNAL DE CAISSE'!$B$1,'JOURNAL DE CAISSE'!$A$11,"")</f>
        <v/>
      </c>
      <c r="C200" s="71" t="str">
        <f>IF(A200='JOURNAL DE CAISSE'!$B$1,'JOURNAL DE CAISSE'!$B$11,"")</f>
        <v/>
      </c>
      <c r="D200" s="43" t="str">
        <f>IF(A200='JOURNAL DE CAISSE'!$B$1,'JOURNAL DE CAISSE'!$C$11,"")</f>
        <v/>
      </c>
      <c r="E200" s="75" t="str">
        <f>IF(A200='JOURNAL DE CAISSE'!$B$1,'JOURNAL DE CAISSE'!$D$11,"")</f>
        <v/>
      </c>
      <c r="F200" s="43" t="str">
        <f>IF(A200='JOURNAL DE CAISSE'!$B$1,'JOURNAL DE CAISSE'!$E$11,"")</f>
        <v/>
      </c>
      <c r="G200" s="75" t="str">
        <f>IF(A200='JOURNAL DE CAISSE'!$B$1,'JOURNAL DE CAISSE'!$F$11,"")</f>
        <v/>
      </c>
      <c r="H200" s="43" t="str">
        <f>IF(A200='JOURNAL DE CAISSE'!$B$1,'JOURNAL DE CAISSE'!$G$11,"")</f>
        <v/>
      </c>
      <c r="I200" s="75" t="str">
        <f>IF(A200='JOURNAL DE CAISSE'!$B$1,'JOURNAL DE CAISSE'!$H$11,"")</f>
        <v/>
      </c>
    </row>
    <row r="201" spans="1:9" x14ac:dyDescent="0.25">
      <c r="A201" s="42">
        <v>42269</v>
      </c>
      <c r="B201" s="43" t="str">
        <f>IF(A201='JOURNAL DE CAISSE'!$B$1,'JOURNAL DE CAISSE'!$A$11,"")</f>
        <v/>
      </c>
      <c r="C201" s="71" t="str">
        <f>IF(A201='JOURNAL DE CAISSE'!$B$1,'JOURNAL DE CAISSE'!$B$11,"")</f>
        <v/>
      </c>
      <c r="D201" s="43" t="str">
        <f>IF(A201='JOURNAL DE CAISSE'!$B$1,'JOURNAL DE CAISSE'!$C$11,"")</f>
        <v/>
      </c>
      <c r="E201" s="75" t="str">
        <f>IF(A201='JOURNAL DE CAISSE'!$B$1,'JOURNAL DE CAISSE'!$D$11,"")</f>
        <v/>
      </c>
      <c r="F201" s="43" t="str">
        <f>IF(A201='JOURNAL DE CAISSE'!$B$1,'JOURNAL DE CAISSE'!$E$11,"")</f>
        <v/>
      </c>
      <c r="G201" s="75" t="str">
        <f>IF(A201='JOURNAL DE CAISSE'!$B$1,'JOURNAL DE CAISSE'!$F$11,"")</f>
        <v/>
      </c>
      <c r="H201" s="43" t="str">
        <f>IF(A201='JOURNAL DE CAISSE'!$B$1,'JOURNAL DE CAISSE'!$G$11,"")</f>
        <v/>
      </c>
      <c r="I201" s="75" t="str">
        <f>IF(A201='JOURNAL DE CAISSE'!$B$1,'JOURNAL DE CAISSE'!$H$11,"")</f>
        <v/>
      </c>
    </row>
    <row r="202" spans="1:9" x14ac:dyDescent="0.25">
      <c r="A202" s="42">
        <v>42270</v>
      </c>
      <c r="B202" s="43" t="str">
        <f>IF(A202='JOURNAL DE CAISSE'!$B$1,'JOURNAL DE CAISSE'!$A$11,"")</f>
        <v/>
      </c>
      <c r="C202" s="71" t="str">
        <f>IF(A202='JOURNAL DE CAISSE'!$B$1,'JOURNAL DE CAISSE'!$B$11,"")</f>
        <v/>
      </c>
      <c r="D202" s="43" t="str">
        <f>IF(A202='JOURNAL DE CAISSE'!$B$1,'JOURNAL DE CAISSE'!$C$11,"")</f>
        <v/>
      </c>
      <c r="E202" s="75" t="str">
        <f>IF(A202='JOURNAL DE CAISSE'!$B$1,'JOURNAL DE CAISSE'!$D$11,"")</f>
        <v/>
      </c>
      <c r="F202" s="43" t="str">
        <f>IF(A202='JOURNAL DE CAISSE'!$B$1,'JOURNAL DE CAISSE'!$E$11,"")</f>
        <v/>
      </c>
      <c r="G202" s="75" t="str">
        <f>IF(A202='JOURNAL DE CAISSE'!$B$1,'JOURNAL DE CAISSE'!$F$11,"")</f>
        <v/>
      </c>
      <c r="H202" s="43" t="str">
        <f>IF(A202='JOURNAL DE CAISSE'!$B$1,'JOURNAL DE CAISSE'!$G$11,"")</f>
        <v/>
      </c>
      <c r="I202" s="75" t="str">
        <f>IF(A202='JOURNAL DE CAISSE'!$B$1,'JOURNAL DE CAISSE'!$H$11,"")</f>
        <v/>
      </c>
    </row>
    <row r="203" spans="1:9" x14ac:dyDescent="0.25">
      <c r="A203" s="42">
        <v>42271</v>
      </c>
      <c r="B203" s="43" t="str">
        <f>IF(A203='JOURNAL DE CAISSE'!$B$1,'JOURNAL DE CAISSE'!$A$11,"")</f>
        <v/>
      </c>
      <c r="C203" s="71" t="str">
        <f>IF(A203='JOURNAL DE CAISSE'!$B$1,'JOURNAL DE CAISSE'!$B$11,"")</f>
        <v/>
      </c>
      <c r="D203" s="43" t="str">
        <f>IF(A203='JOURNAL DE CAISSE'!$B$1,'JOURNAL DE CAISSE'!$C$11,"")</f>
        <v/>
      </c>
      <c r="E203" s="75" t="str">
        <f>IF(A203='JOURNAL DE CAISSE'!$B$1,'JOURNAL DE CAISSE'!$D$11,"")</f>
        <v/>
      </c>
      <c r="F203" s="43" t="str">
        <f>IF(A203='JOURNAL DE CAISSE'!$B$1,'JOURNAL DE CAISSE'!$E$11,"")</f>
        <v/>
      </c>
      <c r="G203" s="75" t="str">
        <f>IF(A203='JOURNAL DE CAISSE'!$B$1,'JOURNAL DE CAISSE'!$F$11,"")</f>
        <v/>
      </c>
      <c r="H203" s="43" t="str">
        <f>IF(A203='JOURNAL DE CAISSE'!$B$1,'JOURNAL DE CAISSE'!$G$11,"")</f>
        <v/>
      </c>
      <c r="I203" s="75" t="str">
        <f>IF(A203='JOURNAL DE CAISSE'!$B$1,'JOURNAL DE CAISSE'!$H$11,"")</f>
        <v/>
      </c>
    </row>
    <row r="204" spans="1:9" x14ac:dyDescent="0.25">
      <c r="A204" s="42">
        <v>42272</v>
      </c>
      <c r="B204" s="43" t="str">
        <f>IF(A204='JOURNAL DE CAISSE'!$B$1,'JOURNAL DE CAISSE'!$A$11,"")</f>
        <v/>
      </c>
      <c r="C204" s="71" t="str">
        <f>IF(A204='JOURNAL DE CAISSE'!$B$1,'JOURNAL DE CAISSE'!$B$11,"")</f>
        <v/>
      </c>
      <c r="D204" s="43" t="str">
        <f>IF(A204='JOURNAL DE CAISSE'!$B$1,'JOURNAL DE CAISSE'!$C$11,"")</f>
        <v/>
      </c>
      <c r="E204" s="75" t="str">
        <f>IF(A204='JOURNAL DE CAISSE'!$B$1,'JOURNAL DE CAISSE'!$D$11,"")</f>
        <v/>
      </c>
      <c r="F204" s="43" t="str">
        <f>IF(A204='JOURNAL DE CAISSE'!$B$1,'JOURNAL DE CAISSE'!$E$11,"")</f>
        <v/>
      </c>
      <c r="G204" s="75" t="str">
        <f>IF(A204='JOURNAL DE CAISSE'!$B$1,'JOURNAL DE CAISSE'!$F$11,"")</f>
        <v/>
      </c>
      <c r="H204" s="43" t="str">
        <f>IF(A204='JOURNAL DE CAISSE'!$B$1,'JOURNAL DE CAISSE'!$G$11,"")</f>
        <v/>
      </c>
      <c r="I204" s="75" t="str">
        <f>IF(A204='JOURNAL DE CAISSE'!$B$1,'JOURNAL DE CAISSE'!$H$11,"")</f>
        <v/>
      </c>
    </row>
    <row r="205" spans="1:9" x14ac:dyDescent="0.25">
      <c r="A205" s="42">
        <v>42273</v>
      </c>
      <c r="B205" s="43" t="str">
        <f>IF(A205='JOURNAL DE CAISSE'!$B$1,'JOURNAL DE CAISSE'!$A$11,"")</f>
        <v/>
      </c>
      <c r="C205" s="71" t="str">
        <f>IF(A205='JOURNAL DE CAISSE'!$B$1,'JOURNAL DE CAISSE'!$B$11,"")</f>
        <v/>
      </c>
      <c r="D205" s="43" t="str">
        <f>IF(A205='JOURNAL DE CAISSE'!$B$1,'JOURNAL DE CAISSE'!$C$11,"")</f>
        <v/>
      </c>
      <c r="E205" s="75" t="str">
        <f>IF(A205='JOURNAL DE CAISSE'!$B$1,'JOURNAL DE CAISSE'!$D$11,"")</f>
        <v/>
      </c>
      <c r="F205" s="43" t="str">
        <f>IF(A205='JOURNAL DE CAISSE'!$B$1,'JOURNAL DE CAISSE'!$E$11,"")</f>
        <v/>
      </c>
      <c r="G205" s="75" t="str">
        <f>IF(A205='JOURNAL DE CAISSE'!$B$1,'JOURNAL DE CAISSE'!$F$11,"")</f>
        <v/>
      </c>
      <c r="H205" s="43" t="str">
        <f>IF(A205='JOURNAL DE CAISSE'!$B$1,'JOURNAL DE CAISSE'!$G$11,"")</f>
        <v/>
      </c>
      <c r="I205" s="75" t="str">
        <f>IF(A205='JOURNAL DE CAISSE'!$B$1,'JOURNAL DE CAISSE'!$H$11,"")</f>
        <v/>
      </c>
    </row>
    <row r="206" spans="1:9" x14ac:dyDescent="0.25">
      <c r="A206" s="42">
        <v>42274</v>
      </c>
      <c r="B206" s="43" t="str">
        <f>IF(A206='JOURNAL DE CAISSE'!$B$1,'JOURNAL DE CAISSE'!$A$11,"")</f>
        <v/>
      </c>
      <c r="C206" s="71" t="str">
        <f>IF(A206='JOURNAL DE CAISSE'!$B$1,'JOURNAL DE CAISSE'!$B$11,"")</f>
        <v/>
      </c>
      <c r="D206" s="43" t="str">
        <f>IF(A206='JOURNAL DE CAISSE'!$B$1,'JOURNAL DE CAISSE'!$C$11,"")</f>
        <v/>
      </c>
      <c r="E206" s="75" t="str">
        <f>IF(A206='JOURNAL DE CAISSE'!$B$1,'JOURNAL DE CAISSE'!$D$11,"")</f>
        <v/>
      </c>
      <c r="F206" s="43" t="str">
        <f>IF(A206='JOURNAL DE CAISSE'!$B$1,'JOURNAL DE CAISSE'!$E$11,"")</f>
        <v/>
      </c>
      <c r="G206" s="75" t="str">
        <f>IF(A206='JOURNAL DE CAISSE'!$B$1,'JOURNAL DE CAISSE'!$F$11,"")</f>
        <v/>
      </c>
      <c r="H206" s="43" t="str">
        <f>IF(A206='JOURNAL DE CAISSE'!$B$1,'JOURNAL DE CAISSE'!$G$11,"")</f>
        <v/>
      </c>
      <c r="I206" s="75" t="str">
        <f>IF(A206='JOURNAL DE CAISSE'!$B$1,'JOURNAL DE CAISSE'!$H$11,"")</f>
        <v/>
      </c>
    </row>
    <row r="207" spans="1:9" x14ac:dyDescent="0.25">
      <c r="A207" s="42">
        <v>42275</v>
      </c>
      <c r="B207" s="43" t="str">
        <f>IF(A207='JOURNAL DE CAISSE'!$B$1,'JOURNAL DE CAISSE'!$A$11,"")</f>
        <v/>
      </c>
      <c r="C207" s="71" t="str">
        <f>IF(A207='JOURNAL DE CAISSE'!$B$1,'JOURNAL DE CAISSE'!$B$11,"")</f>
        <v/>
      </c>
      <c r="D207" s="43" t="str">
        <f>IF(A207='JOURNAL DE CAISSE'!$B$1,'JOURNAL DE CAISSE'!$C$11,"")</f>
        <v/>
      </c>
      <c r="E207" s="75" t="str">
        <f>IF(A207='JOURNAL DE CAISSE'!$B$1,'JOURNAL DE CAISSE'!$D$11,"")</f>
        <v/>
      </c>
      <c r="F207" s="43" t="str">
        <f>IF(A207='JOURNAL DE CAISSE'!$B$1,'JOURNAL DE CAISSE'!$E$11,"")</f>
        <v/>
      </c>
      <c r="G207" s="75" t="str">
        <f>IF(A207='JOURNAL DE CAISSE'!$B$1,'JOURNAL DE CAISSE'!$F$11,"")</f>
        <v/>
      </c>
      <c r="H207" s="43" t="str">
        <f>IF(A207='JOURNAL DE CAISSE'!$B$1,'JOURNAL DE CAISSE'!$G$11,"")</f>
        <v/>
      </c>
      <c r="I207" s="75" t="str">
        <f>IF(A207='JOURNAL DE CAISSE'!$B$1,'JOURNAL DE CAISSE'!$H$11,"")</f>
        <v/>
      </c>
    </row>
    <row r="208" spans="1:9" x14ac:dyDescent="0.25">
      <c r="A208" s="42">
        <v>42276</v>
      </c>
      <c r="B208" s="43" t="str">
        <f>IF(A208='JOURNAL DE CAISSE'!$B$1,'JOURNAL DE CAISSE'!$A$11,"")</f>
        <v/>
      </c>
      <c r="C208" s="71" t="str">
        <f>IF(A208='JOURNAL DE CAISSE'!$B$1,'JOURNAL DE CAISSE'!$B$11,"")</f>
        <v/>
      </c>
      <c r="D208" s="43" t="str">
        <f>IF(A208='JOURNAL DE CAISSE'!$B$1,'JOURNAL DE CAISSE'!$C$11,"")</f>
        <v/>
      </c>
      <c r="E208" s="75" t="str">
        <f>IF(A208='JOURNAL DE CAISSE'!$B$1,'JOURNAL DE CAISSE'!$D$11,"")</f>
        <v/>
      </c>
      <c r="F208" s="43" t="str">
        <f>IF(A208='JOURNAL DE CAISSE'!$B$1,'JOURNAL DE CAISSE'!$E$11,"")</f>
        <v/>
      </c>
      <c r="G208" s="75" t="str">
        <f>IF(A208='JOURNAL DE CAISSE'!$B$1,'JOURNAL DE CAISSE'!$F$11,"")</f>
        <v/>
      </c>
      <c r="H208" s="43" t="str">
        <f>IF(A208='JOURNAL DE CAISSE'!$B$1,'JOURNAL DE CAISSE'!$G$11,"")</f>
        <v/>
      </c>
      <c r="I208" s="75" t="str">
        <f>IF(A208='JOURNAL DE CAISSE'!$B$1,'JOURNAL DE CAISSE'!$H$11,"")</f>
        <v/>
      </c>
    </row>
    <row r="209" spans="1:10" ht="15.75" thickBot="1" x14ac:dyDescent="0.3">
      <c r="A209" s="42">
        <v>42277</v>
      </c>
      <c r="B209" s="43" t="str">
        <f>IF(A209='JOURNAL DE CAISSE'!$B$1,'JOURNAL DE CAISSE'!$A$11,"")</f>
        <v/>
      </c>
      <c r="C209" s="71" t="str">
        <f>IF(A209='JOURNAL DE CAISSE'!$B$1,'JOURNAL DE CAISSE'!$B$11,"")</f>
        <v/>
      </c>
      <c r="D209" s="43" t="str">
        <f>IF(A209='JOURNAL DE CAISSE'!$B$1,'JOURNAL DE CAISSE'!$C$11,"")</f>
        <v/>
      </c>
      <c r="E209" s="75" t="str">
        <f>IF(A209='JOURNAL DE CAISSE'!$B$1,'JOURNAL DE CAISSE'!$D$11,"")</f>
        <v/>
      </c>
      <c r="F209" s="43" t="str">
        <f>IF(A209='JOURNAL DE CAISSE'!$B$1,'JOURNAL DE CAISSE'!$E$11,"")</f>
        <v/>
      </c>
      <c r="G209" s="75" t="str">
        <f>IF(A209='JOURNAL DE CAISSE'!$B$1,'JOURNAL DE CAISSE'!$F$11,"")</f>
        <v/>
      </c>
      <c r="H209" s="43" t="str">
        <f>IF(A209='JOURNAL DE CAISSE'!$B$1,'JOURNAL DE CAISSE'!$G$11,"")</f>
        <v/>
      </c>
      <c r="I209" s="75" t="str">
        <f>IF(A209='JOURNAL DE CAISSE'!$B$1,'JOURNAL DE CAISSE'!$H$11,"")</f>
        <v/>
      </c>
    </row>
    <row r="210" spans="1:10" ht="15.75" thickBot="1" x14ac:dyDescent="0.3">
      <c r="A210" s="129" t="s">
        <v>164</v>
      </c>
      <c r="B210" s="130">
        <f>SUM(B194:B209)</f>
        <v>0</v>
      </c>
      <c r="C210" s="131">
        <f t="shared" ref="C210:I210" si="12">SUM(C194:C209)</f>
        <v>0</v>
      </c>
      <c r="D210" s="130">
        <f t="shared" si="12"/>
        <v>0</v>
      </c>
      <c r="E210" s="131">
        <f t="shared" si="12"/>
        <v>0</v>
      </c>
      <c r="F210" s="130">
        <f t="shared" si="12"/>
        <v>0</v>
      </c>
      <c r="G210" s="131">
        <f t="shared" si="12"/>
        <v>0</v>
      </c>
      <c r="H210" s="130">
        <f t="shared" si="12"/>
        <v>0</v>
      </c>
      <c r="I210" s="131">
        <f t="shared" si="12"/>
        <v>0</v>
      </c>
      <c r="J210" s="132">
        <f>SUM(C210+E210+G210+I210)</f>
        <v>0</v>
      </c>
    </row>
    <row r="211" spans="1:10" x14ac:dyDescent="0.25">
      <c r="A211" s="42">
        <v>42278</v>
      </c>
      <c r="B211" s="43" t="str">
        <f>IF(A211='JOURNAL DE CAISSE'!$B$1,'JOURNAL DE CAISSE'!$A$11,"")</f>
        <v/>
      </c>
      <c r="C211" s="71" t="str">
        <f>IF(A211='JOURNAL DE CAISSE'!$B$1,'JOURNAL DE CAISSE'!$B$11,"")</f>
        <v/>
      </c>
      <c r="D211" s="43" t="str">
        <f>IF(A211='JOURNAL DE CAISSE'!$B$1,'JOURNAL DE CAISSE'!$C$11,"")</f>
        <v/>
      </c>
      <c r="E211" s="75" t="str">
        <f>IF(A211='JOURNAL DE CAISSE'!$B$1,'JOURNAL DE CAISSE'!$D$11,"")</f>
        <v/>
      </c>
      <c r="F211" s="43" t="str">
        <f>IF(A211='JOURNAL DE CAISSE'!$B$1,'JOURNAL DE CAISSE'!$E$11,"")</f>
        <v/>
      </c>
      <c r="G211" s="75" t="str">
        <f>IF(A211='JOURNAL DE CAISSE'!$B$1,'JOURNAL DE CAISSE'!$F$11,"")</f>
        <v/>
      </c>
      <c r="H211" s="43" t="str">
        <f>IF(A211='JOURNAL DE CAISSE'!$B$1,'JOURNAL DE CAISSE'!$G$11,"")</f>
        <v/>
      </c>
      <c r="I211" s="75" t="str">
        <f>IF(A211='JOURNAL DE CAISSE'!$B$1,'JOURNAL DE CAISSE'!$H$11,"")</f>
        <v/>
      </c>
    </row>
    <row r="212" spans="1:10" x14ac:dyDescent="0.25">
      <c r="A212" s="42">
        <v>42279</v>
      </c>
      <c r="B212" s="43" t="str">
        <f>IF(A212='JOURNAL DE CAISSE'!$B$1,'JOURNAL DE CAISSE'!$A$11,"")</f>
        <v/>
      </c>
      <c r="C212" s="71" t="str">
        <f>IF(A212='JOURNAL DE CAISSE'!$B$1,'JOURNAL DE CAISSE'!$B$11,"")</f>
        <v/>
      </c>
      <c r="D212" s="43" t="str">
        <f>IF(A212='JOURNAL DE CAISSE'!$B$1,'JOURNAL DE CAISSE'!$C$11,"")</f>
        <v/>
      </c>
      <c r="E212" s="75" t="str">
        <f>IF(A212='JOURNAL DE CAISSE'!$B$1,'JOURNAL DE CAISSE'!$D$11,"")</f>
        <v/>
      </c>
      <c r="F212" s="43" t="str">
        <f>IF(A212='JOURNAL DE CAISSE'!$B$1,'JOURNAL DE CAISSE'!$E$11,"")</f>
        <v/>
      </c>
      <c r="G212" s="75" t="str">
        <f>IF(A212='JOURNAL DE CAISSE'!$B$1,'JOURNAL DE CAISSE'!$F$11,"")</f>
        <v/>
      </c>
      <c r="H212" s="43" t="str">
        <f>IF(A212='JOURNAL DE CAISSE'!$B$1,'JOURNAL DE CAISSE'!$G$11,"")</f>
        <v/>
      </c>
      <c r="I212" s="75" t="str">
        <f>IF(A212='JOURNAL DE CAISSE'!$B$1,'JOURNAL DE CAISSE'!$H$11,"")</f>
        <v/>
      </c>
    </row>
    <row r="213" spans="1:10" x14ac:dyDescent="0.25">
      <c r="A213" s="42">
        <v>42280</v>
      </c>
      <c r="B213" s="43" t="str">
        <f>IF(A213='JOURNAL DE CAISSE'!$B$1,'JOURNAL DE CAISSE'!$A$11,"")</f>
        <v/>
      </c>
      <c r="C213" s="71" t="str">
        <f>IF(A213='JOURNAL DE CAISSE'!$B$1,'JOURNAL DE CAISSE'!$B$11,"")</f>
        <v/>
      </c>
      <c r="D213" s="43" t="str">
        <f>IF(A213='JOURNAL DE CAISSE'!$B$1,'JOURNAL DE CAISSE'!$C$11,"")</f>
        <v/>
      </c>
      <c r="E213" s="75" t="str">
        <f>IF(A213='JOURNAL DE CAISSE'!$B$1,'JOURNAL DE CAISSE'!$D$11,"")</f>
        <v/>
      </c>
      <c r="F213" s="43" t="str">
        <f>IF(A213='JOURNAL DE CAISSE'!$B$1,'JOURNAL DE CAISSE'!$E$11,"")</f>
        <v/>
      </c>
      <c r="G213" s="75" t="str">
        <f>IF(A213='JOURNAL DE CAISSE'!$B$1,'JOURNAL DE CAISSE'!$F$11,"")</f>
        <v/>
      </c>
      <c r="H213" s="43" t="str">
        <f>IF(A213='JOURNAL DE CAISSE'!$B$1,'JOURNAL DE CAISSE'!$G$11,"")</f>
        <v/>
      </c>
      <c r="I213" s="75" t="str">
        <f>IF(A213='JOURNAL DE CAISSE'!$B$1,'JOURNAL DE CAISSE'!$H$11,"")</f>
        <v/>
      </c>
    </row>
    <row r="214" spans="1:10" x14ac:dyDescent="0.25">
      <c r="A214" s="42">
        <v>42281</v>
      </c>
      <c r="B214" s="43" t="str">
        <f>IF(A214='JOURNAL DE CAISSE'!$B$1,'JOURNAL DE CAISSE'!$A$11,"")</f>
        <v/>
      </c>
      <c r="C214" s="71" t="str">
        <f>IF(A214='JOURNAL DE CAISSE'!$B$1,'JOURNAL DE CAISSE'!$B$11,"")</f>
        <v/>
      </c>
      <c r="D214" s="43" t="str">
        <f>IF(A214='JOURNAL DE CAISSE'!$B$1,'JOURNAL DE CAISSE'!$C$11,"")</f>
        <v/>
      </c>
      <c r="E214" s="75" t="str">
        <f>IF(A214='JOURNAL DE CAISSE'!$B$1,'JOURNAL DE CAISSE'!$D$11,"")</f>
        <v/>
      </c>
      <c r="F214" s="43" t="str">
        <f>IF(A214='JOURNAL DE CAISSE'!$B$1,'JOURNAL DE CAISSE'!$E$11,"")</f>
        <v/>
      </c>
      <c r="G214" s="75" t="str">
        <f>IF(A214='JOURNAL DE CAISSE'!$B$1,'JOURNAL DE CAISSE'!$F$11,"")</f>
        <v/>
      </c>
      <c r="H214" s="43" t="str">
        <f>IF(A214='JOURNAL DE CAISSE'!$B$1,'JOURNAL DE CAISSE'!$G$11,"")</f>
        <v/>
      </c>
      <c r="I214" s="75" t="str">
        <f>IF(A214='JOURNAL DE CAISSE'!$B$1,'JOURNAL DE CAISSE'!$H$11,"")</f>
        <v/>
      </c>
    </row>
    <row r="215" spans="1:10" x14ac:dyDescent="0.25">
      <c r="A215" s="42">
        <v>42282</v>
      </c>
      <c r="B215" s="43" t="str">
        <f>IF(A215='JOURNAL DE CAISSE'!$B$1,'JOURNAL DE CAISSE'!$A$11,"")</f>
        <v/>
      </c>
      <c r="C215" s="71" t="str">
        <f>IF(A215='JOURNAL DE CAISSE'!$B$1,'JOURNAL DE CAISSE'!$B$11,"")</f>
        <v/>
      </c>
      <c r="D215" s="43" t="str">
        <f>IF(A215='JOURNAL DE CAISSE'!$B$1,'JOURNAL DE CAISSE'!$C$11,"")</f>
        <v/>
      </c>
      <c r="E215" s="75" t="str">
        <f>IF(A215='JOURNAL DE CAISSE'!$B$1,'JOURNAL DE CAISSE'!$D$11,"")</f>
        <v/>
      </c>
      <c r="F215" s="43" t="str">
        <f>IF(A215='JOURNAL DE CAISSE'!$B$1,'JOURNAL DE CAISSE'!$E$11,"")</f>
        <v/>
      </c>
      <c r="G215" s="75" t="str">
        <f>IF(A215='JOURNAL DE CAISSE'!$B$1,'JOURNAL DE CAISSE'!$F$11,"")</f>
        <v/>
      </c>
      <c r="H215" s="43" t="str">
        <f>IF(A215='JOURNAL DE CAISSE'!$B$1,'JOURNAL DE CAISSE'!$G$11,"")</f>
        <v/>
      </c>
      <c r="I215" s="75" t="str">
        <f>IF(A215='JOURNAL DE CAISSE'!$B$1,'JOURNAL DE CAISSE'!$H$11,"")</f>
        <v/>
      </c>
    </row>
    <row r="216" spans="1:10" x14ac:dyDescent="0.25">
      <c r="A216" s="42">
        <v>42283</v>
      </c>
      <c r="B216" s="43" t="str">
        <f>IF(A216='JOURNAL DE CAISSE'!$B$1,'JOURNAL DE CAISSE'!$A$11,"")</f>
        <v/>
      </c>
      <c r="C216" s="71" t="str">
        <f>IF(A216='JOURNAL DE CAISSE'!$B$1,'JOURNAL DE CAISSE'!$B$11,"")</f>
        <v/>
      </c>
      <c r="D216" s="43" t="str">
        <f>IF(A216='JOURNAL DE CAISSE'!$B$1,'JOURNAL DE CAISSE'!$C$11,"")</f>
        <v/>
      </c>
      <c r="E216" s="75" t="str">
        <f>IF(A216='JOURNAL DE CAISSE'!$B$1,'JOURNAL DE CAISSE'!$D$11,"")</f>
        <v/>
      </c>
      <c r="F216" s="43" t="str">
        <f>IF(A216='JOURNAL DE CAISSE'!$B$1,'JOURNAL DE CAISSE'!$E$11,"")</f>
        <v/>
      </c>
      <c r="G216" s="75" t="str">
        <f>IF(A216='JOURNAL DE CAISSE'!$B$1,'JOURNAL DE CAISSE'!$F$11,"")</f>
        <v/>
      </c>
      <c r="H216" s="43" t="str">
        <f>IF(A216='JOURNAL DE CAISSE'!$B$1,'JOURNAL DE CAISSE'!$G$11,"")</f>
        <v/>
      </c>
      <c r="I216" s="75" t="str">
        <f>IF(A216='JOURNAL DE CAISSE'!$B$1,'JOURNAL DE CAISSE'!$H$11,"")</f>
        <v/>
      </c>
    </row>
    <row r="217" spans="1:10" x14ac:dyDescent="0.25">
      <c r="A217" s="42">
        <v>42284</v>
      </c>
      <c r="B217" s="43" t="str">
        <f>IF(A217='JOURNAL DE CAISSE'!$B$1,'JOURNAL DE CAISSE'!$A$11,"")</f>
        <v/>
      </c>
      <c r="C217" s="71" t="str">
        <f>IF(A217='JOURNAL DE CAISSE'!$B$1,'JOURNAL DE CAISSE'!$B$11,"")</f>
        <v/>
      </c>
      <c r="D217" s="43" t="str">
        <f>IF(A217='JOURNAL DE CAISSE'!$B$1,'JOURNAL DE CAISSE'!$C$11,"")</f>
        <v/>
      </c>
      <c r="E217" s="75" t="str">
        <f>IF(A217='JOURNAL DE CAISSE'!$B$1,'JOURNAL DE CAISSE'!$D$11,"")</f>
        <v/>
      </c>
      <c r="F217" s="43" t="str">
        <f>IF(A217='JOURNAL DE CAISSE'!$B$1,'JOURNAL DE CAISSE'!$E$11,"")</f>
        <v/>
      </c>
      <c r="G217" s="75" t="str">
        <f>IF(A217='JOURNAL DE CAISSE'!$B$1,'JOURNAL DE CAISSE'!$F$11,"")</f>
        <v/>
      </c>
      <c r="H217" s="43" t="str">
        <f>IF(A217='JOURNAL DE CAISSE'!$B$1,'JOURNAL DE CAISSE'!$G$11,"")</f>
        <v/>
      </c>
      <c r="I217" s="75" t="str">
        <f>IF(A217='JOURNAL DE CAISSE'!$B$1,'JOURNAL DE CAISSE'!$H$11,"")</f>
        <v/>
      </c>
    </row>
    <row r="218" spans="1:10" x14ac:dyDescent="0.25">
      <c r="A218" s="42">
        <v>42285</v>
      </c>
      <c r="B218" s="43" t="str">
        <f>IF(A218='JOURNAL DE CAISSE'!$B$1,'JOURNAL DE CAISSE'!$A$11,"")</f>
        <v/>
      </c>
      <c r="C218" s="71" t="str">
        <f>IF(A218='JOURNAL DE CAISSE'!$B$1,'JOURNAL DE CAISSE'!$B$11,"")</f>
        <v/>
      </c>
      <c r="D218" s="43" t="str">
        <f>IF(A218='JOURNAL DE CAISSE'!$B$1,'JOURNAL DE CAISSE'!$C$11,"")</f>
        <v/>
      </c>
      <c r="E218" s="75" t="str">
        <f>IF(A218='JOURNAL DE CAISSE'!$B$1,'JOURNAL DE CAISSE'!$D$11,"")</f>
        <v/>
      </c>
      <c r="F218" s="43" t="str">
        <f>IF(A218='JOURNAL DE CAISSE'!$B$1,'JOURNAL DE CAISSE'!$E$11,"")</f>
        <v/>
      </c>
      <c r="G218" s="75" t="str">
        <f>IF(A218='JOURNAL DE CAISSE'!$B$1,'JOURNAL DE CAISSE'!$F$11,"")</f>
        <v/>
      </c>
      <c r="H218" s="43" t="str">
        <f>IF(A218='JOURNAL DE CAISSE'!$B$1,'JOURNAL DE CAISSE'!$G$11,"")</f>
        <v/>
      </c>
      <c r="I218" s="75" t="str">
        <f>IF(A218='JOURNAL DE CAISSE'!$B$1,'JOURNAL DE CAISSE'!$H$11,"")</f>
        <v/>
      </c>
    </row>
    <row r="219" spans="1:10" x14ac:dyDescent="0.25">
      <c r="A219" s="42">
        <v>42286</v>
      </c>
      <c r="B219" s="43" t="str">
        <f>IF(A219='JOURNAL DE CAISSE'!$B$1,'JOURNAL DE CAISSE'!$A$11,"")</f>
        <v/>
      </c>
      <c r="C219" s="71" t="str">
        <f>IF(A219='JOURNAL DE CAISSE'!$B$1,'JOURNAL DE CAISSE'!$B$11,"")</f>
        <v/>
      </c>
      <c r="D219" s="43" t="str">
        <f>IF(A219='JOURNAL DE CAISSE'!$B$1,'JOURNAL DE CAISSE'!$C$11,"")</f>
        <v/>
      </c>
      <c r="E219" s="75" t="str">
        <f>IF(A219='JOURNAL DE CAISSE'!$B$1,'JOURNAL DE CAISSE'!$D$11,"")</f>
        <v/>
      </c>
      <c r="F219" s="43" t="str">
        <f>IF(A219='JOURNAL DE CAISSE'!$B$1,'JOURNAL DE CAISSE'!$E$11,"")</f>
        <v/>
      </c>
      <c r="G219" s="75" t="str">
        <f>IF(A219='JOURNAL DE CAISSE'!$B$1,'JOURNAL DE CAISSE'!$F$11,"")</f>
        <v/>
      </c>
      <c r="H219" s="43" t="str">
        <f>IF(A219='JOURNAL DE CAISSE'!$B$1,'JOURNAL DE CAISSE'!$G$11,"")</f>
        <v/>
      </c>
      <c r="I219" s="75" t="str">
        <f>IF(A219='JOURNAL DE CAISSE'!$B$1,'JOURNAL DE CAISSE'!$H$11,"")</f>
        <v/>
      </c>
    </row>
    <row r="220" spans="1:10" x14ac:dyDescent="0.25">
      <c r="A220" s="42">
        <v>42287</v>
      </c>
      <c r="B220" s="43" t="str">
        <f>IF(A220='JOURNAL DE CAISSE'!$B$1,'JOURNAL DE CAISSE'!$A$11,"")</f>
        <v/>
      </c>
      <c r="C220" s="71" t="str">
        <f>IF(A220='JOURNAL DE CAISSE'!$B$1,'JOURNAL DE CAISSE'!$B$11,"")</f>
        <v/>
      </c>
      <c r="D220" s="43" t="str">
        <f>IF(A220='JOURNAL DE CAISSE'!$B$1,'JOURNAL DE CAISSE'!$C$11,"")</f>
        <v/>
      </c>
      <c r="E220" s="75" t="str">
        <f>IF(A220='JOURNAL DE CAISSE'!$B$1,'JOURNAL DE CAISSE'!$D$11,"")</f>
        <v/>
      </c>
      <c r="F220" s="43" t="str">
        <f>IF(A220='JOURNAL DE CAISSE'!$B$1,'JOURNAL DE CAISSE'!$E$11,"")</f>
        <v/>
      </c>
      <c r="G220" s="75" t="str">
        <f>IF(A220='JOURNAL DE CAISSE'!$B$1,'JOURNAL DE CAISSE'!$F$11,"")</f>
        <v/>
      </c>
      <c r="H220" s="43" t="str">
        <f>IF(A220='JOURNAL DE CAISSE'!$B$1,'JOURNAL DE CAISSE'!$G$11,"")</f>
        <v/>
      </c>
      <c r="I220" s="75" t="str">
        <f>IF(A220='JOURNAL DE CAISSE'!$B$1,'JOURNAL DE CAISSE'!$H$11,"")</f>
        <v/>
      </c>
    </row>
    <row r="221" spans="1:10" x14ac:dyDescent="0.25">
      <c r="A221" s="42">
        <v>42288</v>
      </c>
      <c r="B221" s="43" t="str">
        <f>IF(A221='JOURNAL DE CAISSE'!$B$1,'JOURNAL DE CAISSE'!$A$11,"")</f>
        <v/>
      </c>
      <c r="C221" s="71" t="str">
        <f>IF(A221='JOURNAL DE CAISSE'!$B$1,'JOURNAL DE CAISSE'!$B$11,"")</f>
        <v/>
      </c>
      <c r="D221" s="43" t="str">
        <f>IF(A221='JOURNAL DE CAISSE'!$B$1,'JOURNAL DE CAISSE'!$C$11,"")</f>
        <v/>
      </c>
      <c r="E221" s="75" t="str">
        <f>IF(A221='JOURNAL DE CAISSE'!$B$1,'JOURNAL DE CAISSE'!$D$11,"")</f>
        <v/>
      </c>
      <c r="F221" s="43" t="str">
        <f>IF(A221='JOURNAL DE CAISSE'!$B$1,'JOURNAL DE CAISSE'!$E$11,"")</f>
        <v/>
      </c>
      <c r="G221" s="75" t="str">
        <f>IF(A221='JOURNAL DE CAISSE'!$B$1,'JOURNAL DE CAISSE'!$F$11,"")</f>
        <v/>
      </c>
      <c r="H221" s="43" t="str">
        <f>IF(A221='JOURNAL DE CAISSE'!$B$1,'JOURNAL DE CAISSE'!$G$11,"")</f>
        <v/>
      </c>
      <c r="I221" s="75" t="str">
        <f>IF(A221='JOURNAL DE CAISSE'!$B$1,'JOURNAL DE CAISSE'!$H$11,"")</f>
        <v/>
      </c>
    </row>
    <row r="222" spans="1:10" x14ac:dyDescent="0.25">
      <c r="A222" s="42">
        <v>42289</v>
      </c>
      <c r="B222" s="43" t="str">
        <f>IF(A222='JOURNAL DE CAISSE'!$B$1,'JOURNAL DE CAISSE'!$A$11,"")</f>
        <v/>
      </c>
      <c r="C222" s="71" t="str">
        <f>IF(A222='JOURNAL DE CAISSE'!$B$1,'JOURNAL DE CAISSE'!$B$11,"")</f>
        <v/>
      </c>
      <c r="D222" s="43" t="str">
        <f>IF(A222='JOURNAL DE CAISSE'!$B$1,'JOURNAL DE CAISSE'!$C$11,"")</f>
        <v/>
      </c>
      <c r="E222" s="75" t="str">
        <f>IF(A222='JOURNAL DE CAISSE'!$B$1,'JOURNAL DE CAISSE'!$D$11,"")</f>
        <v/>
      </c>
      <c r="F222" s="43" t="str">
        <f>IF(A222='JOURNAL DE CAISSE'!$B$1,'JOURNAL DE CAISSE'!$E$11,"")</f>
        <v/>
      </c>
      <c r="G222" s="75" t="str">
        <f>IF(A222='JOURNAL DE CAISSE'!$B$1,'JOURNAL DE CAISSE'!$F$11,"")</f>
        <v/>
      </c>
      <c r="H222" s="43" t="str">
        <f>IF(A222='JOURNAL DE CAISSE'!$B$1,'JOURNAL DE CAISSE'!$G$11,"")</f>
        <v/>
      </c>
      <c r="I222" s="75" t="str">
        <f>IF(A222='JOURNAL DE CAISSE'!$B$1,'JOURNAL DE CAISSE'!$H$11,"")</f>
        <v/>
      </c>
    </row>
    <row r="223" spans="1:10" x14ac:dyDescent="0.25">
      <c r="A223" s="42">
        <v>42290</v>
      </c>
      <c r="B223" s="43" t="str">
        <f>IF(A223='JOURNAL DE CAISSE'!$B$1,'JOURNAL DE CAISSE'!$A$11,"")</f>
        <v/>
      </c>
      <c r="C223" s="71" t="str">
        <f>IF(A223='JOURNAL DE CAISSE'!$B$1,'JOURNAL DE CAISSE'!$B$11,"")</f>
        <v/>
      </c>
      <c r="D223" s="43" t="str">
        <f>IF(A223='JOURNAL DE CAISSE'!$B$1,'JOURNAL DE CAISSE'!$C$11,"")</f>
        <v/>
      </c>
      <c r="E223" s="75" t="str">
        <f>IF(A223='JOURNAL DE CAISSE'!$B$1,'JOURNAL DE CAISSE'!$D$11,"")</f>
        <v/>
      </c>
      <c r="F223" s="43" t="str">
        <f>IF(A223='JOURNAL DE CAISSE'!$B$1,'JOURNAL DE CAISSE'!$E$11,"")</f>
        <v/>
      </c>
      <c r="G223" s="75" t="str">
        <f>IF(A223='JOURNAL DE CAISSE'!$B$1,'JOURNAL DE CAISSE'!$F$11,"")</f>
        <v/>
      </c>
      <c r="H223" s="43" t="str">
        <f>IF(A223='JOURNAL DE CAISSE'!$B$1,'JOURNAL DE CAISSE'!$G$11,"")</f>
        <v/>
      </c>
      <c r="I223" s="75" t="str">
        <f>IF(A223='JOURNAL DE CAISSE'!$B$1,'JOURNAL DE CAISSE'!$H$11,"")</f>
        <v/>
      </c>
    </row>
    <row r="224" spans="1:10" x14ac:dyDescent="0.25">
      <c r="A224" s="42">
        <v>42291</v>
      </c>
      <c r="B224" s="43" t="str">
        <f>IF(A224='JOURNAL DE CAISSE'!$B$1,'JOURNAL DE CAISSE'!$A$11,"")</f>
        <v/>
      </c>
      <c r="C224" s="71" t="str">
        <f>IF(A224='JOURNAL DE CAISSE'!$B$1,'JOURNAL DE CAISSE'!$B$11,"")</f>
        <v/>
      </c>
      <c r="D224" s="43" t="str">
        <f>IF(A224='JOURNAL DE CAISSE'!$B$1,'JOURNAL DE CAISSE'!$C$11,"")</f>
        <v/>
      </c>
      <c r="E224" s="75" t="str">
        <f>IF(A224='JOURNAL DE CAISSE'!$B$1,'JOURNAL DE CAISSE'!$D$11,"")</f>
        <v/>
      </c>
      <c r="F224" s="43" t="str">
        <f>IF(A224='JOURNAL DE CAISSE'!$B$1,'JOURNAL DE CAISSE'!$E$11,"")</f>
        <v/>
      </c>
      <c r="G224" s="75" t="str">
        <f>IF(A224='JOURNAL DE CAISSE'!$B$1,'JOURNAL DE CAISSE'!$F$11,"")</f>
        <v/>
      </c>
      <c r="H224" s="43" t="str">
        <f>IF(A224='JOURNAL DE CAISSE'!$B$1,'JOURNAL DE CAISSE'!$G$11,"")</f>
        <v/>
      </c>
      <c r="I224" s="75" t="str">
        <f>IF(A224='JOURNAL DE CAISSE'!$B$1,'JOURNAL DE CAISSE'!$H$11,"")</f>
        <v/>
      </c>
    </row>
    <row r="225" spans="1:9" x14ac:dyDescent="0.25">
      <c r="A225" s="42">
        <v>42292</v>
      </c>
      <c r="B225" s="43" t="str">
        <f>IF(A225='JOURNAL DE CAISSE'!$B$1,'JOURNAL DE CAISSE'!$A$11,"")</f>
        <v/>
      </c>
      <c r="C225" s="71" t="str">
        <f>IF(A225='JOURNAL DE CAISSE'!$B$1,'JOURNAL DE CAISSE'!$B$11,"")</f>
        <v/>
      </c>
      <c r="D225" s="43" t="str">
        <f>IF(A225='JOURNAL DE CAISSE'!$B$1,'JOURNAL DE CAISSE'!$C$11,"")</f>
        <v/>
      </c>
      <c r="E225" s="75" t="str">
        <f>IF(A225='JOURNAL DE CAISSE'!$B$1,'JOURNAL DE CAISSE'!$D$11,"")</f>
        <v/>
      </c>
      <c r="F225" s="43" t="str">
        <f>IF(A225='JOURNAL DE CAISSE'!$B$1,'JOURNAL DE CAISSE'!$E$11,"")</f>
        <v/>
      </c>
      <c r="G225" s="75" t="str">
        <f>IF(A225='JOURNAL DE CAISSE'!$B$1,'JOURNAL DE CAISSE'!$F$11,"")</f>
        <v/>
      </c>
      <c r="H225" s="43" t="str">
        <f>IF(A225='JOURNAL DE CAISSE'!$B$1,'JOURNAL DE CAISSE'!$G$11,"")</f>
        <v/>
      </c>
      <c r="I225" s="75" t="str">
        <f>IF(A225='JOURNAL DE CAISSE'!$B$1,'JOURNAL DE CAISSE'!$H$11,"")</f>
        <v/>
      </c>
    </row>
    <row r="226" spans="1:9" x14ac:dyDescent="0.25">
      <c r="A226" s="42">
        <v>42293</v>
      </c>
      <c r="B226" s="43" t="str">
        <f>IF(A226='JOURNAL DE CAISSE'!$B$1,'JOURNAL DE CAISSE'!$A$11,"")</f>
        <v/>
      </c>
      <c r="C226" s="71" t="str">
        <f>IF(A226='JOURNAL DE CAISSE'!$B$1,'JOURNAL DE CAISSE'!$B$11,"")</f>
        <v/>
      </c>
      <c r="D226" s="43" t="str">
        <f>IF(A226='JOURNAL DE CAISSE'!$B$1,'JOURNAL DE CAISSE'!$C$11,"")</f>
        <v/>
      </c>
      <c r="E226" s="75" t="str">
        <f>IF(A226='JOURNAL DE CAISSE'!$B$1,'JOURNAL DE CAISSE'!$D$11,"")</f>
        <v/>
      </c>
      <c r="F226" s="43" t="str">
        <f>IF(A226='JOURNAL DE CAISSE'!$B$1,'JOURNAL DE CAISSE'!$E$11,"")</f>
        <v/>
      </c>
      <c r="G226" s="75" t="str">
        <f>IF(A226='JOURNAL DE CAISSE'!$B$1,'JOURNAL DE CAISSE'!$F$11,"")</f>
        <v/>
      </c>
      <c r="H226" s="43" t="str">
        <f>IF(A226='JOURNAL DE CAISSE'!$B$1,'JOURNAL DE CAISSE'!$G$11,"")</f>
        <v/>
      </c>
      <c r="I226" s="75" t="str">
        <f>IF(A226='JOURNAL DE CAISSE'!$B$1,'JOURNAL DE CAISSE'!$H$11,"")</f>
        <v/>
      </c>
    </row>
    <row r="227" spans="1:9" x14ac:dyDescent="0.25">
      <c r="A227" s="42">
        <v>42294</v>
      </c>
      <c r="B227" s="43" t="str">
        <f>IF(A227='JOURNAL DE CAISSE'!$B$1,'JOURNAL DE CAISSE'!$A$11,"")</f>
        <v/>
      </c>
      <c r="C227" s="71" t="str">
        <f>IF(A227='JOURNAL DE CAISSE'!$B$1,'JOURNAL DE CAISSE'!$B$11,"")</f>
        <v/>
      </c>
      <c r="D227" s="43" t="str">
        <f>IF(A227='JOURNAL DE CAISSE'!$B$1,'JOURNAL DE CAISSE'!$C$11,"")</f>
        <v/>
      </c>
      <c r="E227" s="75" t="str">
        <f>IF(A227='JOURNAL DE CAISSE'!$B$1,'JOURNAL DE CAISSE'!$D$11,"")</f>
        <v/>
      </c>
      <c r="F227" s="43" t="str">
        <f>IF(A227='JOURNAL DE CAISSE'!$B$1,'JOURNAL DE CAISSE'!$E$11,"")</f>
        <v/>
      </c>
      <c r="G227" s="75" t="str">
        <f>IF(A227='JOURNAL DE CAISSE'!$B$1,'JOURNAL DE CAISSE'!$F$11,"")</f>
        <v/>
      </c>
      <c r="H227" s="43" t="str">
        <f>IF(A227='JOURNAL DE CAISSE'!$B$1,'JOURNAL DE CAISSE'!$G$11,"")</f>
        <v/>
      </c>
      <c r="I227" s="75" t="str">
        <f>IF(A227='JOURNAL DE CAISSE'!$B$1,'JOURNAL DE CAISSE'!$H$11,"")</f>
        <v/>
      </c>
    </row>
    <row r="228" spans="1:9" x14ac:dyDescent="0.25">
      <c r="A228" s="42">
        <v>42295</v>
      </c>
      <c r="B228" s="43" t="str">
        <f>IF(A228='JOURNAL DE CAISSE'!$B$1,'JOURNAL DE CAISSE'!$A$11,"")</f>
        <v/>
      </c>
      <c r="C228" s="71" t="str">
        <f>IF(A228='JOURNAL DE CAISSE'!$B$1,'JOURNAL DE CAISSE'!$B$11,"")</f>
        <v/>
      </c>
      <c r="D228" s="43" t="str">
        <f>IF(A228='JOURNAL DE CAISSE'!$B$1,'JOURNAL DE CAISSE'!$C$11,"")</f>
        <v/>
      </c>
      <c r="E228" s="75" t="str">
        <f>IF(A228='JOURNAL DE CAISSE'!$B$1,'JOURNAL DE CAISSE'!$D$11,"")</f>
        <v/>
      </c>
      <c r="F228" s="43" t="str">
        <f>IF(A228='JOURNAL DE CAISSE'!$B$1,'JOURNAL DE CAISSE'!$E$11,"")</f>
        <v/>
      </c>
      <c r="G228" s="75" t="str">
        <f>IF(A228='JOURNAL DE CAISSE'!$B$1,'JOURNAL DE CAISSE'!$F$11,"")</f>
        <v/>
      </c>
      <c r="H228" s="43" t="str">
        <f>IF(A228='JOURNAL DE CAISSE'!$B$1,'JOURNAL DE CAISSE'!$G$11,"")</f>
        <v/>
      </c>
      <c r="I228" s="75" t="str">
        <f>IF(A228='JOURNAL DE CAISSE'!$B$1,'JOURNAL DE CAISSE'!$H$11,"")</f>
        <v/>
      </c>
    </row>
    <row r="229" spans="1:9" x14ac:dyDescent="0.25">
      <c r="A229" s="42">
        <v>42296</v>
      </c>
      <c r="B229" s="43" t="str">
        <f>IF(A229='JOURNAL DE CAISSE'!$B$1,'JOURNAL DE CAISSE'!$A$11,"")</f>
        <v/>
      </c>
      <c r="C229" s="71" t="str">
        <f>IF(A229='JOURNAL DE CAISSE'!$B$1,'JOURNAL DE CAISSE'!$B$11,"")</f>
        <v/>
      </c>
      <c r="D229" s="43" t="str">
        <f>IF(A229='JOURNAL DE CAISSE'!$B$1,'JOURNAL DE CAISSE'!$C$11,"")</f>
        <v/>
      </c>
      <c r="E229" s="75" t="str">
        <f>IF(A229='JOURNAL DE CAISSE'!$B$1,'JOURNAL DE CAISSE'!$D$11,"")</f>
        <v/>
      </c>
      <c r="F229" s="43" t="str">
        <f>IF(A229='JOURNAL DE CAISSE'!$B$1,'JOURNAL DE CAISSE'!$E$11,"")</f>
        <v/>
      </c>
      <c r="G229" s="75" t="str">
        <f>IF(A229='JOURNAL DE CAISSE'!$B$1,'JOURNAL DE CAISSE'!$F$11,"")</f>
        <v/>
      </c>
      <c r="H229" s="43" t="str">
        <f>IF(A229='JOURNAL DE CAISSE'!$B$1,'JOURNAL DE CAISSE'!$G$11,"")</f>
        <v/>
      </c>
      <c r="I229" s="75" t="str">
        <f>IF(A229='JOURNAL DE CAISSE'!$B$1,'JOURNAL DE CAISSE'!$H$11,"")</f>
        <v/>
      </c>
    </row>
    <row r="230" spans="1:9" x14ac:dyDescent="0.25">
      <c r="A230" s="42">
        <v>42297</v>
      </c>
      <c r="B230" s="43" t="str">
        <f>IF(A230='JOURNAL DE CAISSE'!$B$1,'JOURNAL DE CAISSE'!$A$11,"")</f>
        <v/>
      </c>
      <c r="C230" s="71" t="str">
        <f>IF(A230='JOURNAL DE CAISSE'!$B$1,'JOURNAL DE CAISSE'!$B$11,"")</f>
        <v/>
      </c>
      <c r="D230" s="43" t="str">
        <f>IF(A230='JOURNAL DE CAISSE'!$B$1,'JOURNAL DE CAISSE'!$C$11,"")</f>
        <v/>
      </c>
      <c r="E230" s="75" t="str">
        <f>IF(A230='JOURNAL DE CAISSE'!$B$1,'JOURNAL DE CAISSE'!$D$11,"")</f>
        <v/>
      </c>
      <c r="F230" s="43" t="str">
        <f>IF(A230='JOURNAL DE CAISSE'!$B$1,'JOURNAL DE CAISSE'!$E$11,"")</f>
        <v/>
      </c>
      <c r="G230" s="75" t="str">
        <f>IF(A230='JOURNAL DE CAISSE'!$B$1,'JOURNAL DE CAISSE'!$F$11,"")</f>
        <v/>
      </c>
      <c r="H230" s="43" t="str">
        <f>IF(A230='JOURNAL DE CAISSE'!$B$1,'JOURNAL DE CAISSE'!$G$11,"")</f>
        <v/>
      </c>
      <c r="I230" s="75" t="str">
        <f>IF(A230='JOURNAL DE CAISSE'!$B$1,'JOURNAL DE CAISSE'!$H$11,"")</f>
        <v/>
      </c>
    </row>
    <row r="231" spans="1:9" x14ac:dyDescent="0.25">
      <c r="A231" s="42">
        <v>42298</v>
      </c>
      <c r="B231" s="43" t="str">
        <f>IF(A231='JOURNAL DE CAISSE'!$B$1,'JOURNAL DE CAISSE'!$A$11,"")</f>
        <v/>
      </c>
      <c r="C231" s="71" t="str">
        <f>IF(A231='JOURNAL DE CAISSE'!$B$1,'JOURNAL DE CAISSE'!$B$11,"")</f>
        <v/>
      </c>
      <c r="D231" s="43" t="str">
        <f>IF(A231='JOURNAL DE CAISSE'!$B$1,'JOURNAL DE CAISSE'!$C$11,"")</f>
        <v/>
      </c>
      <c r="E231" s="75" t="str">
        <f>IF(A231='JOURNAL DE CAISSE'!$B$1,'JOURNAL DE CAISSE'!$D$11,"")</f>
        <v/>
      </c>
      <c r="F231" s="43" t="str">
        <f>IF(A231='JOURNAL DE CAISSE'!$B$1,'JOURNAL DE CAISSE'!$E$11,"")</f>
        <v/>
      </c>
      <c r="G231" s="75" t="str">
        <f>IF(A231='JOURNAL DE CAISSE'!$B$1,'JOURNAL DE CAISSE'!$F$11,"")</f>
        <v/>
      </c>
      <c r="H231" s="43" t="str">
        <f>IF(A231='JOURNAL DE CAISSE'!$B$1,'JOURNAL DE CAISSE'!$G$11,"")</f>
        <v/>
      </c>
      <c r="I231" s="75" t="str">
        <f>IF(A231='JOURNAL DE CAISSE'!$B$1,'JOURNAL DE CAISSE'!$H$11,"")</f>
        <v/>
      </c>
    </row>
    <row r="232" spans="1:9" x14ac:dyDescent="0.25">
      <c r="A232" s="42">
        <v>42299</v>
      </c>
      <c r="B232" s="43" t="str">
        <f>IF(A232='JOURNAL DE CAISSE'!$B$1,'JOURNAL DE CAISSE'!$A$11,"")</f>
        <v/>
      </c>
      <c r="C232" s="71" t="str">
        <f>IF(A232='JOURNAL DE CAISSE'!$B$1,'JOURNAL DE CAISSE'!$B$11,"")</f>
        <v/>
      </c>
      <c r="D232" s="43" t="str">
        <f>IF(A232='JOURNAL DE CAISSE'!$B$1,'JOURNAL DE CAISSE'!$C$11,"")</f>
        <v/>
      </c>
      <c r="E232" s="75" t="str">
        <f>IF(A232='JOURNAL DE CAISSE'!$B$1,'JOURNAL DE CAISSE'!$D$11,"")</f>
        <v/>
      </c>
      <c r="F232" s="43" t="str">
        <f>IF(A232='JOURNAL DE CAISSE'!$B$1,'JOURNAL DE CAISSE'!$E$11,"")</f>
        <v/>
      </c>
      <c r="G232" s="75" t="str">
        <f>IF(A232='JOURNAL DE CAISSE'!$B$1,'JOURNAL DE CAISSE'!$F$11,"")</f>
        <v/>
      </c>
      <c r="H232" s="43" t="str">
        <f>IF(A232='JOURNAL DE CAISSE'!$B$1,'JOURNAL DE CAISSE'!$G$11,"")</f>
        <v/>
      </c>
      <c r="I232" s="75" t="str">
        <f>IF(A232='JOURNAL DE CAISSE'!$B$1,'JOURNAL DE CAISSE'!$H$11,"")</f>
        <v/>
      </c>
    </row>
    <row r="233" spans="1:9" x14ac:dyDescent="0.25">
      <c r="A233" s="42">
        <v>42300</v>
      </c>
      <c r="B233" s="43" t="str">
        <f>IF(A233='JOURNAL DE CAISSE'!$B$1,'JOURNAL DE CAISSE'!$A$11,"")</f>
        <v/>
      </c>
      <c r="C233" s="71" t="str">
        <f>IF(A233='JOURNAL DE CAISSE'!$B$1,'JOURNAL DE CAISSE'!$B$11,"")</f>
        <v/>
      </c>
      <c r="D233" s="43" t="str">
        <f>IF(A233='JOURNAL DE CAISSE'!$B$1,'JOURNAL DE CAISSE'!$C$11,"")</f>
        <v/>
      </c>
      <c r="E233" s="75" t="str">
        <f>IF(A233='JOURNAL DE CAISSE'!$B$1,'JOURNAL DE CAISSE'!$D$11,"")</f>
        <v/>
      </c>
      <c r="F233" s="43" t="str">
        <f>IF(A233='JOURNAL DE CAISSE'!$B$1,'JOURNAL DE CAISSE'!$E$11,"")</f>
        <v/>
      </c>
      <c r="G233" s="75" t="str">
        <f>IF(A233='JOURNAL DE CAISSE'!$B$1,'JOURNAL DE CAISSE'!$F$11,"")</f>
        <v/>
      </c>
      <c r="H233" s="43" t="str">
        <f>IF(A233='JOURNAL DE CAISSE'!$B$1,'JOURNAL DE CAISSE'!$G$11,"")</f>
        <v/>
      </c>
      <c r="I233" s="75" t="str">
        <f>IF(A233='JOURNAL DE CAISSE'!$B$1,'JOURNAL DE CAISSE'!$H$11,"")</f>
        <v/>
      </c>
    </row>
    <row r="234" spans="1:9" x14ac:dyDescent="0.25">
      <c r="A234" s="42">
        <v>42301</v>
      </c>
      <c r="B234" s="43" t="str">
        <f>IF(A234='JOURNAL DE CAISSE'!$B$1,'JOURNAL DE CAISSE'!$A$11,"")</f>
        <v/>
      </c>
      <c r="C234" s="71" t="str">
        <f>IF(A234='JOURNAL DE CAISSE'!$B$1,'JOURNAL DE CAISSE'!$B$11,"")</f>
        <v/>
      </c>
      <c r="D234" s="43" t="str">
        <f>IF(A234='JOURNAL DE CAISSE'!$B$1,'JOURNAL DE CAISSE'!$C$11,"")</f>
        <v/>
      </c>
      <c r="E234" s="75" t="str">
        <f>IF(A234='JOURNAL DE CAISSE'!$B$1,'JOURNAL DE CAISSE'!$D$11,"")</f>
        <v/>
      </c>
      <c r="F234" s="43" t="str">
        <f>IF(A234='JOURNAL DE CAISSE'!$B$1,'JOURNAL DE CAISSE'!$E$11,"")</f>
        <v/>
      </c>
      <c r="G234" s="75" t="str">
        <f>IF(A234='JOURNAL DE CAISSE'!$B$1,'JOURNAL DE CAISSE'!$F$11,"")</f>
        <v/>
      </c>
      <c r="H234" s="43" t="str">
        <f>IF(A234='JOURNAL DE CAISSE'!$B$1,'JOURNAL DE CAISSE'!$G$11,"")</f>
        <v/>
      </c>
      <c r="I234" s="75" t="str">
        <f>IF(A234='JOURNAL DE CAISSE'!$B$1,'JOURNAL DE CAISSE'!$H$11,"")</f>
        <v/>
      </c>
    </row>
    <row r="235" spans="1:9" x14ac:dyDescent="0.25">
      <c r="A235" s="42">
        <v>42302</v>
      </c>
      <c r="B235" s="43" t="str">
        <f>IF(A235='JOURNAL DE CAISSE'!$B$1,'JOURNAL DE CAISSE'!$A$11,"")</f>
        <v/>
      </c>
      <c r="C235" s="71" t="str">
        <f>IF(A235='JOURNAL DE CAISSE'!$B$1,'JOURNAL DE CAISSE'!$B$11,"")</f>
        <v/>
      </c>
      <c r="D235" s="43" t="str">
        <f>IF(A235='JOURNAL DE CAISSE'!$B$1,'JOURNAL DE CAISSE'!$C$11,"")</f>
        <v/>
      </c>
      <c r="E235" s="75" t="str">
        <f>IF(A235='JOURNAL DE CAISSE'!$B$1,'JOURNAL DE CAISSE'!$D$11,"")</f>
        <v/>
      </c>
      <c r="F235" s="43" t="str">
        <f>IF(A235='JOURNAL DE CAISSE'!$B$1,'JOURNAL DE CAISSE'!$E$11,"")</f>
        <v/>
      </c>
      <c r="G235" s="75" t="str">
        <f>IF(A235='JOURNAL DE CAISSE'!$B$1,'JOURNAL DE CAISSE'!$F$11,"")</f>
        <v/>
      </c>
      <c r="H235" s="43" t="str">
        <f>IF(A235='JOURNAL DE CAISSE'!$B$1,'JOURNAL DE CAISSE'!$G$11,"")</f>
        <v/>
      </c>
      <c r="I235" s="75" t="str">
        <f>IF(A235='JOURNAL DE CAISSE'!$B$1,'JOURNAL DE CAISSE'!$H$11,"")</f>
        <v/>
      </c>
    </row>
    <row r="236" spans="1:9" x14ac:dyDescent="0.25">
      <c r="A236" s="42">
        <v>42303</v>
      </c>
      <c r="B236" s="43" t="str">
        <f>IF(A236='JOURNAL DE CAISSE'!$B$1,'JOURNAL DE CAISSE'!$A$11,"")</f>
        <v/>
      </c>
      <c r="C236" s="71" t="str">
        <f>IF(A236='JOURNAL DE CAISSE'!$B$1,'JOURNAL DE CAISSE'!$B$11,"")</f>
        <v/>
      </c>
      <c r="D236" s="43" t="str">
        <f>IF(A236='JOURNAL DE CAISSE'!$B$1,'JOURNAL DE CAISSE'!$C$11,"")</f>
        <v/>
      </c>
      <c r="E236" s="75" t="str">
        <f>IF(A236='JOURNAL DE CAISSE'!$B$1,'JOURNAL DE CAISSE'!$D$11,"")</f>
        <v/>
      </c>
      <c r="F236" s="43" t="str">
        <f>IF(A236='JOURNAL DE CAISSE'!$B$1,'JOURNAL DE CAISSE'!$E$11,"")</f>
        <v/>
      </c>
      <c r="G236" s="75" t="str">
        <f>IF(A236='JOURNAL DE CAISSE'!$B$1,'JOURNAL DE CAISSE'!$F$11,"")</f>
        <v/>
      </c>
      <c r="H236" s="43" t="str">
        <f>IF(A236='JOURNAL DE CAISSE'!$B$1,'JOURNAL DE CAISSE'!$G$11,"")</f>
        <v/>
      </c>
      <c r="I236" s="75" t="str">
        <f>IF(A236='JOURNAL DE CAISSE'!$B$1,'JOURNAL DE CAISSE'!$H$11,"")</f>
        <v/>
      </c>
    </row>
    <row r="237" spans="1:9" x14ac:dyDescent="0.25">
      <c r="A237" s="42">
        <v>42304</v>
      </c>
      <c r="B237" s="43" t="str">
        <f>IF(A237='JOURNAL DE CAISSE'!$B$1,'JOURNAL DE CAISSE'!$A$11,"")</f>
        <v/>
      </c>
      <c r="C237" s="71" t="str">
        <f>IF(A237='JOURNAL DE CAISSE'!$B$1,'JOURNAL DE CAISSE'!$B$11,"")</f>
        <v/>
      </c>
      <c r="D237" s="43" t="str">
        <f>IF(A237='JOURNAL DE CAISSE'!$B$1,'JOURNAL DE CAISSE'!$C$11,"")</f>
        <v/>
      </c>
      <c r="E237" s="75" t="str">
        <f>IF(A237='JOURNAL DE CAISSE'!$B$1,'JOURNAL DE CAISSE'!$D$11,"")</f>
        <v/>
      </c>
      <c r="F237" s="43" t="str">
        <f>IF(A237='JOURNAL DE CAISSE'!$B$1,'JOURNAL DE CAISSE'!$E$11,"")</f>
        <v/>
      </c>
      <c r="G237" s="75" t="str">
        <f>IF(A237='JOURNAL DE CAISSE'!$B$1,'JOURNAL DE CAISSE'!$F$11,"")</f>
        <v/>
      </c>
      <c r="H237" s="43" t="str">
        <f>IF(A237='JOURNAL DE CAISSE'!$B$1,'JOURNAL DE CAISSE'!$G$11,"")</f>
        <v/>
      </c>
      <c r="I237" s="75" t="str">
        <f>IF(A237='JOURNAL DE CAISSE'!$B$1,'JOURNAL DE CAISSE'!$H$11,"")</f>
        <v/>
      </c>
    </row>
    <row r="238" spans="1:9" x14ac:dyDescent="0.25">
      <c r="A238" s="42">
        <v>42305</v>
      </c>
      <c r="B238" s="43" t="str">
        <f>IF(A238='JOURNAL DE CAISSE'!$B$1,'JOURNAL DE CAISSE'!$A$11,"")</f>
        <v/>
      </c>
      <c r="C238" s="71" t="str">
        <f>IF(A238='JOURNAL DE CAISSE'!$B$1,'JOURNAL DE CAISSE'!$B$11,"")</f>
        <v/>
      </c>
      <c r="D238" s="43" t="str">
        <f>IF(A238='JOURNAL DE CAISSE'!$B$1,'JOURNAL DE CAISSE'!$C$11,"")</f>
        <v/>
      </c>
      <c r="E238" s="75" t="str">
        <f>IF(A238='JOURNAL DE CAISSE'!$B$1,'JOURNAL DE CAISSE'!$D$11,"")</f>
        <v/>
      </c>
      <c r="F238" s="43" t="str">
        <f>IF(A238='JOURNAL DE CAISSE'!$B$1,'JOURNAL DE CAISSE'!$E$11,"")</f>
        <v/>
      </c>
      <c r="G238" s="75" t="str">
        <f>IF(A238='JOURNAL DE CAISSE'!$B$1,'JOURNAL DE CAISSE'!$F$11,"")</f>
        <v/>
      </c>
      <c r="H238" s="43" t="str">
        <f>IF(A238='JOURNAL DE CAISSE'!$B$1,'JOURNAL DE CAISSE'!$G$11,"")</f>
        <v/>
      </c>
      <c r="I238" s="75" t="str">
        <f>IF(A238='JOURNAL DE CAISSE'!$B$1,'JOURNAL DE CAISSE'!$H$11,"")</f>
        <v/>
      </c>
    </row>
    <row r="239" spans="1:9" x14ac:dyDescent="0.25">
      <c r="A239" s="42">
        <v>42306</v>
      </c>
      <c r="B239" s="43" t="str">
        <f>IF(A239='JOURNAL DE CAISSE'!$B$1,'JOURNAL DE CAISSE'!$A$11,"")</f>
        <v/>
      </c>
      <c r="C239" s="71" t="str">
        <f>IF(A239='JOURNAL DE CAISSE'!$B$1,'JOURNAL DE CAISSE'!$B$11,"")</f>
        <v/>
      </c>
      <c r="D239" s="43" t="str">
        <f>IF(A239='JOURNAL DE CAISSE'!$B$1,'JOURNAL DE CAISSE'!$C$11,"")</f>
        <v/>
      </c>
      <c r="E239" s="75" t="str">
        <f>IF(A239='JOURNAL DE CAISSE'!$B$1,'JOURNAL DE CAISSE'!$D$11,"")</f>
        <v/>
      </c>
      <c r="F239" s="43" t="str">
        <f>IF(A239='JOURNAL DE CAISSE'!$B$1,'JOURNAL DE CAISSE'!$E$11,"")</f>
        <v/>
      </c>
      <c r="G239" s="75" t="str">
        <f>IF(A239='JOURNAL DE CAISSE'!$B$1,'JOURNAL DE CAISSE'!$F$11,"")</f>
        <v/>
      </c>
      <c r="H239" s="43" t="str">
        <f>IF(A239='JOURNAL DE CAISSE'!$B$1,'JOURNAL DE CAISSE'!$G$11,"")</f>
        <v/>
      </c>
      <c r="I239" s="75" t="str">
        <f>IF(A239='JOURNAL DE CAISSE'!$B$1,'JOURNAL DE CAISSE'!$H$11,"")</f>
        <v/>
      </c>
    </row>
    <row r="240" spans="1:9" x14ac:dyDescent="0.25">
      <c r="A240" s="42">
        <v>42307</v>
      </c>
      <c r="B240" s="43" t="str">
        <f>IF(A240='JOURNAL DE CAISSE'!$B$1,'JOURNAL DE CAISSE'!$A$11,"")</f>
        <v/>
      </c>
      <c r="C240" s="71" t="str">
        <f>IF(A240='JOURNAL DE CAISSE'!$B$1,'JOURNAL DE CAISSE'!$B$11,"")</f>
        <v/>
      </c>
      <c r="D240" s="43" t="str">
        <f>IF(A240='JOURNAL DE CAISSE'!$B$1,'JOURNAL DE CAISSE'!$C$11,"")</f>
        <v/>
      </c>
      <c r="E240" s="75" t="str">
        <f>IF(A240='JOURNAL DE CAISSE'!$B$1,'JOURNAL DE CAISSE'!$D$11,"")</f>
        <v/>
      </c>
      <c r="F240" s="43" t="str">
        <f>IF(A240='JOURNAL DE CAISSE'!$B$1,'JOURNAL DE CAISSE'!$E$11,"")</f>
        <v/>
      </c>
      <c r="G240" s="75" t="str">
        <f>IF(A240='JOURNAL DE CAISSE'!$B$1,'JOURNAL DE CAISSE'!$F$11,"")</f>
        <v/>
      </c>
      <c r="H240" s="43" t="str">
        <f>IF(A240='JOURNAL DE CAISSE'!$B$1,'JOURNAL DE CAISSE'!$G$11,"")</f>
        <v/>
      </c>
      <c r="I240" s="75" t="str">
        <f>IF(A240='JOURNAL DE CAISSE'!$B$1,'JOURNAL DE CAISSE'!$H$11,"")</f>
        <v/>
      </c>
    </row>
    <row r="241" spans="1:10" ht="15.75" thickBot="1" x14ac:dyDescent="0.3">
      <c r="A241" s="42">
        <v>42308</v>
      </c>
      <c r="B241" s="43" t="str">
        <f>IF(A241='JOURNAL DE CAISSE'!$B$1,'JOURNAL DE CAISSE'!$A$11,"")</f>
        <v/>
      </c>
      <c r="C241" s="71" t="str">
        <f>IF(A241='JOURNAL DE CAISSE'!$B$1,'JOURNAL DE CAISSE'!$B$11,"")</f>
        <v/>
      </c>
      <c r="D241" s="43" t="str">
        <f>IF(A241='JOURNAL DE CAISSE'!$B$1,'JOURNAL DE CAISSE'!$C$11,"")</f>
        <v/>
      </c>
      <c r="E241" s="75" t="str">
        <f>IF(A241='JOURNAL DE CAISSE'!$B$1,'JOURNAL DE CAISSE'!$D$11,"")</f>
        <v/>
      </c>
      <c r="F241" s="43" t="str">
        <f>IF(A241='JOURNAL DE CAISSE'!$B$1,'JOURNAL DE CAISSE'!$E$11,"")</f>
        <v/>
      </c>
      <c r="G241" s="75" t="str">
        <f>IF(A241='JOURNAL DE CAISSE'!$B$1,'JOURNAL DE CAISSE'!$F$11,"")</f>
        <v/>
      </c>
      <c r="H241" s="43" t="str">
        <f>IF(A241='JOURNAL DE CAISSE'!$B$1,'JOURNAL DE CAISSE'!$G$11,"")</f>
        <v/>
      </c>
      <c r="I241" s="75" t="str">
        <f>IF(A241='JOURNAL DE CAISSE'!$B$1,'JOURNAL DE CAISSE'!$H$11,"")</f>
        <v/>
      </c>
    </row>
    <row r="242" spans="1:10" ht="15.75" thickBot="1" x14ac:dyDescent="0.3">
      <c r="A242" s="129" t="s">
        <v>164</v>
      </c>
      <c r="B242" s="130">
        <f>SUM(B226:B241)</f>
        <v>0</v>
      </c>
      <c r="C242" s="131">
        <f t="shared" ref="C242:I242" si="13">SUM(C226:C241)</f>
        <v>0</v>
      </c>
      <c r="D242" s="130">
        <f t="shared" si="13"/>
        <v>0</v>
      </c>
      <c r="E242" s="131">
        <f t="shared" si="13"/>
        <v>0</v>
      </c>
      <c r="F242" s="130">
        <f t="shared" si="13"/>
        <v>0</v>
      </c>
      <c r="G242" s="131">
        <f t="shared" si="13"/>
        <v>0</v>
      </c>
      <c r="H242" s="130">
        <f t="shared" si="13"/>
        <v>0</v>
      </c>
      <c r="I242" s="131">
        <f t="shared" si="13"/>
        <v>0</v>
      </c>
      <c r="J242" s="132">
        <f>SUM(C242+E242+G242+I242)</f>
        <v>0</v>
      </c>
    </row>
    <row r="243" spans="1:10" x14ac:dyDescent="0.25">
      <c r="A243" s="42">
        <v>42309</v>
      </c>
      <c r="B243" s="43" t="str">
        <f>IF(A243='JOURNAL DE CAISSE'!$B$1,'JOURNAL DE CAISSE'!$A$11,"")</f>
        <v/>
      </c>
      <c r="C243" s="71" t="str">
        <f>IF(A243='JOURNAL DE CAISSE'!$B$1,'JOURNAL DE CAISSE'!$B$11,"")</f>
        <v/>
      </c>
      <c r="D243" s="43" t="str">
        <f>IF(A243='JOURNAL DE CAISSE'!$B$1,'JOURNAL DE CAISSE'!$C$11,"")</f>
        <v/>
      </c>
      <c r="E243" s="75" t="str">
        <f>IF(A243='JOURNAL DE CAISSE'!$B$1,'JOURNAL DE CAISSE'!$D$11,"")</f>
        <v/>
      </c>
      <c r="F243" s="43" t="str">
        <f>IF(A243='JOURNAL DE CAISSE'!$B$1,'JOURNAL DE CAISSE'!$E$11,"")</f>
        <v/>
      </c>
      <c r="G243" s="75" t="str">
        <f>IF(A243='JOURNAL DE CAISSE'!$B$1,'JOURNAL DE CAISSE'!$F$11,"")</f>
        <v/>
      </c>
      <c r="H243" s="43" t="str">
        <f>IF(A243='JOURNAL DE CAISSE'!$B$1,'JOURNAL DE CAISSE'!$G$11,"")</f>
        <v/>
      </c>
      <c r="I243" s="75" t="str">
        <f>IF(A243='JOURNAL DE CAISSE'!$B$1,'JOURNAL DE CAISSE'!$H$11,"")</f>
        <v/>
      </c>
    </row>
    <row r="244" spans="1:10" x14ac:dyDescent="0.25">
      <c r="A244" s="42">
        <v>42310</v>
      </c>
      <c r="B244" s="43" t="str">
        <f>IF(A244='JOURNAL DE CAISSE'!$B$1,'JOURNAL DE CAISSE'!$A$11,"")</f>
        <v/>
      </c>
      <c r="C244" s="71" t="str">
        <f>IF(A244='JOURNAL DE CAISSE'!$B$1,'JOURNAL DE CAISSE'!$B$11,"")</f>
        <v/>
      </c>
      <c r="D244" s="43" t="str">
        <f>IF(A244='JOURNAL DE CAISSE'!$B$1,'JOURNAL DE CAISSE'!$C$11,"")</f>
        <v/>
      </c>
      <c r="E244" s="75" t="str">
        <f>IF(A244='JOURNAL DE CAISSE'!$B$1,'JOURNAL DE CAISSE'!$D$11,"")</f>
        <v/>
      </c>
      <c r="F244" s="43" t="str">
        <f>IF(A244='JOURNAL DE CAISSE'!$B$1,'JOURNAL DE CAISSE'!$E$11,"")</f>
        <v/>
      </c>
      <c r="G244" s="75" t="str">
        <f>IF(A244='JOURNAL DE CAISSE'!$B$1,'JOURNAL DE CAISSE'!$F$11,"")</f>
        <v/>
      </c>
      <c r="H244" s="43" t="str">
        <f>IF(A244='JOURNAL DE CAISSE'!$B$1,'JOURNAL DE CAISSE'!$G$11,"")</f>
        <v/>
      </c>
      <c r="I244" s="75" t="str">
        <f>IF(A244='JOURNAL DE CAISSE'!$B$1,'JOURNAL DE CAISSE'!$H$11,"")</f>
        <v/>
      </c>
    </row>
    <row r="245" spans="1:10" x14ac:dyDescent="0.25">
      <c r="A245" s="42">
        <v>42311</v>
      </c>
      <c r="B245" s="43" t="str">
        <f>IF(A245='JOURNAL DE CAISSE'!$B$1,'JOURNAL DE CAISSE'!$A$11,"")</f>
        <v/>
      </c>
      <c r="C245" s="71" t="str">
        <f>IF(A245='JOURNAL DE CAISSE'!$B$1,'JOURNAL DE CAISSE'!$B$11,"")</f>
        <v/>
      </c>
      <c r="D245" s="43" t="str">
        <f>IF(A245='JOURNAL DE CAISSE'!$B$1,'JOURNAL DE CAISSE'!$C$11,"")</f>
        <v/>
      </c>
      <c r="E245" s="75" t="str">
        <f>IF(A245='JOURNAL DE CAISSE'!$B$1,'JOURNAL DE CAISSE'!$D$11,"")</f>
        <v/>
      </c>
      <c r="F245" s="43" t="str">
        <f>IF(A245='JOURNAL DE CAISSE'!$B$1,'JOURNAL DE CAISSE'!$E$11,"")</f>
        <v/>
      </c>
      <c r="G245" s="75" t="str">
        <f>IF(A245='JOURNAL DE CAISSE'!$B$1,'JOURNAL DE CAISSE'!$F$11,"")</f>
        <v/>
      </c>
      <c r="H245" s="43" t="str">
        <f>IF(A245='JOURNAL DE CAISSE'!$B$1,'JOURNAL DE CAISSE'!$G$11,"")</f>
        <v/>
      </c>
      <c r="I245" s="75" t="str">
        <f>IF(A245='JOURNAL DE CAISSE'!$B$1,'JOURNAL DE CAISSE'!$H$11,"")</f>
        <v/>
      </c>
    </row>
    <row r="246" spans="1:10" x14ac:dyDescent="0.25">
      <c r="A246" s="42">
        <v>42312</v>
      </c>
      <c r="B246" s="43" t="str">
        <f>IF(A246='JOURNAL DE CAISSE'!$B$1,'JOURNAL DE CAISSE'!$A$11,"")</f>
        <v/>
      </c>
      <c r="C246" s="71" t="str">
        <f>IF(A246='JOURNAL DE CAISSE'!$B$1,'JOURNAL DE CAISSE'!$B$11,"")</f>
        <v/>
      </c>
      <c r="D246" s="43" t="str">
        <f>IF(A246='JOURNAL DE CAISSE'!$B$1,'JOURNAL DE CAISSE'!$C$11,"")</f>
        <v/>
      </c>
      <c r="E246" s="75" t="str">
        <f>IF(A246='JOURNAL DE CAISSE'!$B$1,'JOURNAL DE CAISSE'!$D$11,"")</f>
        <v/>
      </c>
      <c r="F246" s="43" t="str">
        <f>IF(A246='JOURNAL DE CAISSE'!$B$1,'JOURNAL DE CAISSE'!$E$11,"")</f>
        <v/>
      </c>
      <c r="G246" s="75" t="str">
        <f>IF(A246='JOURNAL DE CAISSE'!$B$1,'JOURNAL DE CAISSE'!$F$11,"")</f>
        <v/>
      </c>
      <c r="H246" s="43" t="str">
        <f>IF(A246='JOURNAL DE CAISSE'!$B$1,'JOURNAL DE CAISSE'!$G$11,"")</f>
        <v/>
      </c>
      <c r="I246" s="75" t="str">
        <f>IF(A246='JOURNAL DE CAISSE'!$B$1,'JOURNAL DE CAISSE'!$H$11,"")</f>
        <v/>
      </c>
    </row>
    <row r="247" spans="1:10" x14ac:dyDescent="0.25">
      <c r="A247" s="42">
        <v>42313</v>
      </c>
      <c r="B247" s="43" t="str">
        <f>IF(A247='JOURNAL DE CAISSE'!$B$1,'JOURNAL DE CAISSE'!$A$11,"")</f>
        <v/>
      </c>
      <c r="C247" s="71" t="str">
        <f>IF(A247='JOURNAL DE CAISSE'!$B$1,'JOURNAL DE CAISSE'!$B$11,"")</f>
        <v/>
      </c>
      <c r="D247" s="43" t="str">
        <f>IF(A247='JOURNAL DE CAISSE'!$B$1,'JOURNAL DE CAISSE'!$C$11,"")</f>
        <v/>
      </c>
      <c r="E247" s="75" t="str">
        <f>IF(A247='JOURNAL DE CAISSE'!$B$1,'JOURNAL DE CAISSE'!$D$11,"")</f>
        <v/>
      </c>
      <c r="F247" s="43" t="str">
        <f>IF(A247='JOURNAL DE CAISSE'!$B$1,'JOURNAL DE CAISSE'!$E$11,"")</f>
        <v/>
      </c>
      <c r="G247" s="75" t="str">
        <f>IF(A247='JOURNAL DE CAISSE'!$B$1,'JOURNAL DE CAISSE'!$F$11,"")</f>
        <v/>
      </c>
      <c r="H247" s="43" t="str">
        <f>IF(A247='JOURNAL DE CAISSE'!$B$1,'JOURNAL DE CAISSE'!$G$11,"")</f>
        <v/>
      </c>
      <c r="I247" s="75" t="str">
        <f>IF(A247='JOURNAL DE CAISSE'!$B$1,'JOURNAL DE CAISSE'!$H$11,"")</f>
        <v/>
      </c>
    </row>
    <row r="248" spans="1:10" x14ac:dyDescent="0.25">
      <c r="A248" s="42">
        <v>42314</v>
      </c>
      <c r="B248" s="43" t="str">
        <f>IF(A248='JOURNAL DE CAISSE'!$B$1,'JOURNAL DE CAISSE'!$A$11,"")</f>
        <v/>
      </c>
      <c r="C248" s="71" t="str">
        <f>IF(A248='JOURNAL DE CAISSE'!$B$1,'JOURNAL DE CAISSE'!$B$11,"")</f>
        <v/>
      </c>
      <c r="D248" s="43" t="str">
        <f>IF(A248='JOURNAL DE CAISSE'!$B$1,'JOURNAL DE CAISSE'!$C$11,"")</f>
        <v/>
      </c>
      <c r="E248" s="75" t="str">
        <f>IF(A248='JOURNAL DE CAISSE'!$B$1,'JOURNAL DE CAISSE'!$D$11,"")</f>
        <v/>
      </c>
      <c r="F248" s="43" t="str">
        <f>IF(A248='JOURNAL DE CAISSE'!$B$1,'JOURNAL DE CAISSE'!$E$11,"")</f>
        <v/>
      </c>
      <c r="G248" s="75" t="str">
        <f>IF(A248='JOURNAL DE CAISSE'!$B$1,'JOURNAL DE CAISSE'!$F$11,"")</f>
        <v/>
      </c>
      <c r="H248" s="43" t="str">
        <f>IF(A248='JOURNAL DE CAISSE'!$B$1,'JOURNAL DE CAISSE'!$G$11,"")</f>
        <v/>
      </c>
      <c r="I248" s="75" t="str">
        <f>IF(A248='JOURNAL DE CAISSE'!$B$1,'JOURNAL DE CAISSE'!$H$11,"")</f>
        <v/>
      </c>
    </row>
    <row r="249" spans="1:10" x14ac:dyDescent="0.25">
      <c r="A249" s="42">
        <v>42315</v>
      </c>
      <c r="B249" s="43" t="str">
        <f>IF(A249='JOURNAL DE CAISSE'!$B$1,'JOURNAL DE CAISSE'!$A$11,"")</f>
        <v/>
      </c>
      <c r="C249" s="71" t="str">
        <f>IF(A249='JOURNAL DE CAISSE'!$B$1,'JOURNAL DE CAISSE'!$B$11,"")</f>
        <v/>
      </c>
      <c r="D249" s="43" t="str">
        <f>IF(A249='JOURNAL DE CAISSE'!$B$1,'JOURNAL DE CAISSE'!$C$11,"")</f>
        <v/>
      </c>
      <c r="E249" s="75" t="str">
        <f>IF(A249='JOURNAL DE CAISSE'!$B$1,'JOURNAL DE CAISSE'!$D$11,"")</f>
        <v/>
      </c>
      <c r="F249" s="43" t="str">
        <f>IF(A249='JOURNAL DE CAISSE'!$B$1,'JOURNAL DE CAISSE'!$E$11,"")</f>
        <v/>
      </c>
      <c r="G249" s="75" t="str">
        <f>IF(A249='JOURNAL DE CAISSE'!$B$1,'JOURNAL DE CAISSE'!$F$11,"")</f>
        <v/>
      </c>
      <c r="H249" s="43" t="str">
        <f>IF(A249='JOURNAL DE CAISSE'!$B$1,'JOURNAL DE CAISSE'!$G$11,"")</f>
        <v/>
      </c>
      <c r="I249" s="75" t="str">
        <f>IF(A249='JOURNAL DE CAISSE'!$B$1,'JOURNAL DE CAISSE'!$H$11,"")</f>
        <v/>
      </c>
    </row>
    <row r="250" spans="1:10" x14ac:dyDescent="0.25">
      <c r="A250" s="42">
        <v>42316</v>
      </c>
      <c r="B250" s="43" t="str">
        <f>IF(A250='JOURNAL DE CAISSE'!$B$1,'JOURNAL DE CAISSE'!$A$11,"")</f>
        <v/>
      </c>
      <c r="C250" s="71" t="str">
        <f>IF(A250='JOURNAL DE CAISSE'!$B$1,'JOURNAL DE CAISSE'!$B$11,"")</f>
        <v/>
      </c>
      <c r="D250" s="43" t="str">
        <f>IF(A250='JOURNAL DE CAISSE'!$B$1,'JOURNAL DE CAISSE'!$C$11,"")</f>
        <v/>
      </c>
      <c r="E250" s="75" t="str">
        <f>IF(A250='JOURNAL DE CAISSE'!$B$1,'JOURNAL DE CAISSE'!$D$11,"")</f>
        <v/>
      </c>
      <c r="F250" s="43" t="str">
        <f>IF(A250='JOURNAL DE CAISSE'!$B$1,'JOURNAL DE CAISSE'!$E$11,"")</f>
        <v/>
      </c>
      <c r="G250" s="75" t="str">
        <f>IF(A250='JOURNAL DE CAISSE'!$B$1,'JOURNAL DE CAISSE'!$F$11,"")</f>
        <v/>
      </c>
      <c r="H250" s="43" t="str">
        <f>IF(A250='JOURNAL DE CAISSE'!$B$1,'JOURNAL DE CAISSE'!$G$11,"")</f>
        <v/>
      </c>
      <c r="I250" s="75" t="str">
        <f>IF(A250='JOURNAL DE CAISSE'!$B$1,'JOURNAL DE CAISSE'!$H$11,"")</f>
        <v/>
      </c>
    </row>
    <row r="251" spans="1:10" x14ac:dyDescent="0.25">
      <c r="A251" s="42">
        <v>42317</v>
      </c>
      <c r="B251" s="43" t="str">
        <f>IF(A251='JOURNAL DE CAISSE'!$B$1,'JOURNAL DE CAISSE'!$A$11,"")</f>
        <v/>
      </c>
      <c r="C251" s="71" t="str">
        <f>IF(A251='JOURNAL DE CAISSE'!$B$1,'JOURNAL DE CAISSE'!$B$11,"")</f>
        <v/>
      </c>
      <c r="D251" s="43" t="str">
        <f>IF(A251='JOURNAL DE CAISSE'!$B$1,'JOURNAL DE CAISSE'!$C$11,"")</f>
        <v/>
      </c>
      <c r="E251" s="75" t="str">
        <f>IF(A251='JOURNAL DE CAISSE'!$B$1,'JOURNAL DE CAISSE'!$D$11,"")</f>
        <v/>
      </c>
      <c r="F251" s="43" t="str">
        <f>IF(A251='JOURNAL DE CAISSE'!$B$1,'JOURNAL DE CAISSE'!$E$11,"")</f>
        <v/>
      </c>
      <c r="G251" s="75" t="str">
        <f>IF(A251='JOURNAL DE CAISSE'!$B$1,'JOURNAL DE CAISSE'!$F$11,"")</f>
        <v/>
      </c>
      <c r="H251" s="43" t="str">
        <f>IF(A251='JOURNAL DE CAISSE'!$B$1,'JOURNAL DE CAISSE'!$G$11,"")</f>
        <v/>
      </c>
      <c r="I251" s="75" t="str">
        <f>IF(A251='JOURNAL DE CAISSE'!$B$1,'JOURNAL DE CAISSE'!$H$11,"")</f>
        <v/>
      </c>
    </row>
    <row r="252" spans="1:10" x14ac:dyDescent="0.25">
      <c r="A252" s="42">
        <v>42318</v>
      </c>
      <c r="B252" s="43" t="str">
        <f>IF(A252='JOURNAL DE CAISSE'!$B$1,'JOURNAL DE CAISSE'!$A$11,"")</f>
        <v/>
      </c>
      <c r="C252" s="71" t="str">
        <f>IF(A252='JOURNAL DE CAISSE'!$B$1,'JOURNAL DE CAISSE'!$B$11,"")</f>
        <v/>
      </c>
      <c r="D252" s="43" t="str">
        <f>IF(A252='JOURNAL DE CAISSE'!$B$1,'JOURNAL DE CAISSE'!$C$11,"")</f>
        <v/>
      </c>
      <c r="E252" s="75" t="str">
        <f>IF(A252='JOURNAL DE CAISSE'!$B$1,'JOURNAL DE CAISSE'!$D$11,"")</f>
        <v/>
      </c>
      <c r="F252" s="43" t="str">
        <f>IF(A252='JOURNAL DE CAISSE'!$B$1,'JOURNAL DE CAISSE'!$E$11,"")</f>
        <v/>
      </c>
      <c r="G252" s="75" t="str">
        <f>IF(A252='JOURNAL DE CAISSE'!$B$1,'JOURNAL DE CAISSE'!$F$11,"")</f>
        <v/>
      </c>
      <c r="H252" s="43" t="str">
        <f>IF(A252='JOURNAL DE CAISSE'!$B$1,'JOURNAL DE CAISSE'!$G$11,"")</f>
        <v/>
      </c>
      <c r="I252" s="75" t="str">
        <f>IF(A252='JOURNAL DE CAISSE'!$B$1,'JOURNAL DE CAISSE'!$H$11,"")</f>
        <v/>
      </c>
    </row>
    <row r="253" spans="1:10" x14ac:dyDescent="0.25">
      <c r="A253" s="42">
        <v>42319</v>
      </c>
      <c r="B253" s="43" t="str">
        <f>IF(A253='JOURNAL DE CAISSE'!$B$1,'JOURNAL DE CAISSE'!$A$11,"")</f>
        <v/>
      </c>
      <c r="C253" s="71" t="str">
        <f>IF(A253='JOURNAL DE CAISSE'!$B$1,'JOURNAL DE CAISSE'!$B$11,"")</f>
        <v/>
      </c>
      <c r="D253" s="43" t="str">
        <f>IF(A253='JOURNAL DE CAISSE'!$B$1,'JOURNAL DE CAISSE'!$C$11,"")</f>
        <v/>
      </c>
      <c r="E253" s="75" t="str">
        <f>IF(A253='JOURNAL DE CAISSE'!$B$1,'JOURNAL DE CAISSE'!$D$11,"")</f>
        <v/>
      </c>
      <c r="F253" s="43" t="str">
        <f>IF(A253='JOURNAL DE CAISSE'!$B$1,'JOURNAL DE CAISSE'!$E$11,"")</f>
        <v/>
      </c>
      <c r="G253" s="75" t="str">
        <f>IF(A253='JOURNAL DE CAISSE'!$B$1,'JOURNAL DE CAISSE'!$F$11,"")</f>
        <v/>
      </c>
      <c r="H253" s="43" t="str">
        <f>IF(A253='JOURNAL DE CAISSE'!$B$1,'JOURNAL DE CAISSE'!$G$11,"")</f>
        <v/>
      </c>
      <c r="I253" s="75" t="str">
        <f>IF(A253='JOURNAL DE CAISSE'!$B$1,'JOURNAL DE CAISSE'!$H$11,"")</f>
        <v/>
      </c>
    </row>
    <row r="254" spans="1:10" x14ac:dyDescent="0.25">
      <c r="A254" s="42">
        <v>42320</v>
      </c>
      <c r="B254" s="43" t="str">
        <f>IF(A254='JOURNAL DE CAISSE'!$B$1,'JOURNAL DE CAISSE'!$A$11,"")</f>
        <v/>
      </c>
      <c r="C254" s="71" t="str">
        <f>IF(A254='JOURNAL DE CAISSE'!$B$1,'JOURNAL DE CAISSE'!$B$11,"")</f>
        <v/>
      </c>
      <c r="D254" s="43" t="str">
        <f>IF(A254='JOURNAL DE CAISSE'!$B$1,'JOURNAL DE CAISSE'!$C$11,"")</f>
        <v/>
      </c>
      <c r="E254" s="75" t="str">
        <f>IF(A254='JOURNAL DE CAISSE'!$B$1,'JOURNAL DE CAISSE'!$D$11,"")</f>
        <v/>
      </c>
      <c r="F254" s="43" t="str">
        <f>IF(A254='JOURNAL DE CAISSE'!$B$1,'JOURNAL DE CAISSE'!$E$11,"")</f>
        <v/>
      </c>
      <c r="G254" s="75" t="str">
        <f>IF(A254='JOURNAL DE CAISSE'!$B$1,'JOURNAL DE CAISSE'!$F$11,"")</f>
        <v/>
      </c>
      <c r="H254" s="43" t="str">
        <f>IF(A254='JOURNAL DE CAISSE'!$B$1,'JOURNAL DE CAISSE'!$G$11,"")</f>
        <v/>
      </c>
      <c r="I254" s="75" t="str">
        <f>IF(A254='JOURNAL DE CAISSE'!$B$1,'JOURNAL DE CAISSE'!$H$11,"")</f>
        <v/>
      </c>
    </row>
    <row r="255" spans="1:10" x14ac:dyDescent="0.25">
      <c r="A255" s="42">
        <v>42321</v>
      </c>
      <c r="B255" s="43" t="str">
        <f>IF(A255='JOURNAL DE CAISSE'!$B$1,'JOURNAL DE CAISSE'!$A$11,"")</f>
        <v/>
      </c>
      <c r="C255" s="71" t="str">
        <f>IF(A255='JOURNAL DE CAISSE'!$B$1,'JOURNAL DE CAISSE'!$B$11,"")</f>
        <v/>
      </c>
      <c r="D255" s="43" t="str">
        <f>IF(A255='JOURNAL DE CAISSE'!$B$1,'JOURNAL DE CAISSE'!$C$11,"")</f>
        <v/>
      </c>
      <c r="E255" s="75" t="str">
        <f>IF(A255='JOURNAL DE CAISSE'!$B$1,'JOURNAL DE CAISSE'!$D$11,"")</f>
        <v/>
      </c>
      <c r="F255" s="43" t="str">
        <f>IF(A255='JOURNAL DE CAISSE'!$B$1,'JOURNAL DE CAISSE'!$E$11,"")</f>
        <v/>
      </c>
      <c r="G255" s="75" t="str">
        <f>IF(A255='JOURNAL DE CAISSE'!$B$1,'JOURNAL DE CAISSE'!$F$11,"")</f>
        <v/>
      </c>
      <c r="H255" s="43" t="str">
        <f>IF(A255='JOURNAL DE CAISSE'!$B$1,'JOURNAL DE CAISSE'!$G$11,"")</f>
        <v/>
      </c>
      <c r="I255" s="75" t="str">
        <f>IF(A255='JOURNAL DE CAISSE'!$B$1,'JOURNAL DE CAISSE'!$H$11,"")</f>
        <v/>
      </c>
    </row>
    <row r="256" spans="1:10" x14ac:dyDescent="0.25">
      <c r="A256" s="42">
        <v>42322</v>
      </c>
      <c r="B256" s="43" t="str">
        <f>IF(A256='JOURNAL DE CAISSE'!$B$1,'JOURNAL DE CAISSE'!$A$11,"")</f>
        <v/>
      </c>
      <c r="C256" s="71" t="str">
        <f>IF(A256='JOURNAL DE CAISSE'!$B$1,'JOURNAL DE CAISSE'!$B$11,"")</f>
        <v/>
      </c>
      <c r="D256" s="43" t="str">
        <f>IF(A256='JOURNAL DE CAISSE'!$B$1,'JOURNAL DE CAISSE'!$C$11,"")</f>
        <v/>
      </c>
      <c r="E256" s="75" t="str">
        <f>IF(A256='JOURNAL DE CAISSE'!$B$1,'JOURNAL DE CAISSE'!$D$11,"")</f>
        <v/>
      </c>
      <c r="F256" s="43" t="str">
        <f>IF(A256='JOURNAL DE CAISSE'!$B$1,'JOURNAL DE CAISSE'!$E$11,"")</f>
        <v/>
      </c>
      <c r="G256" s="75" t="str">
        <f>IF(A256='JOURNAL DE CAISSE'!$B$1,'JOURNAL DE CAISSE'!$F$11,"")</f>
        <v/>
      </c>
      <c r="H256" s="43" t="str">
        <f>IF(A256='JOURNAL DE CAISSE'!$B$1,'JOURNAL DE CAISSE'!$G$11,"")</f>
        <v/>
      </c>
      <c r="I256" s="75" t="str">
        <f>IF(A256='JOURNAL DE CAISSE'!$B$1,'JOURNAL DE CAISSE'!$H$11,"")</f>
        <v/>
      </c>
    </row>
    <row r="257" spans="1:9" x14ac:dyDescent="0.25">
      <c r="A257" s="42">
        <v>42323</v>
      </c>
      <c r="B257" s="43" t="str">
        <f>IF(A257='JOURNAL DE CAISSE'!$B$1,'JOURNAL DE CAISSE'!$A$11,"")</f>
        <v/>
      </c>
      <c r="C257" s="71" t="str">
        <f>IF(A257='JOURNAL DE CAISSE'!$B$1,'JOURNAL DE CAISSE'!$B$11,"")</f>
        <v/>
      </c>
      <c r="D257" s="43" t="str">
        <f>IF(A257='JOURNAL DE CAISSE'!$B$1,'JOURNAL DE CAISSE'!$C$11,"")</f>
        <v/>
      </c>
      <c r="E257" s="75" t="str">
        <f>IF(A257='JOURNAL DE CAISSE'!$B$1,'JOURNAL DE CAISSE'!$D$11,"")</f>
        <v/>
      </c>
      <c r="F257" s="43" t="str">
        <f>IF(A257='JOURNAL DE CAISSE'!$B$1,'JOURNAL DE CAISSE'!$E$11,"")</f>
        <v/>
      </c>
      <c r="G257" s="75" t="str">
        <f>IF(A257='JOURNAL DE CAISSE'!$B$1,'JOURNAL DE CAISSE'!$F$11,"")</f>
        <v/>
      </c>
      <c r="H257" s="43" t="str">
        <f>IF(A257='JOURNAL DE CAISSE'!$B$1,'JOURNAL DE CAISSE'!$G$11,"")</f>
        <v/>
      </c>
      <c r="I257" s="75" t="str">
        <f>IF(A257='JOURNAL DE CAISSE'!$B$1,'JOURNAL DE CAISSE'!$H$11,"")</f>
        <v/>
      </c>
    </row>
    <row r="258" spans="1:9" x14ac:dyDescent="0.25">
      <c r="A258" s="42">
        <v>42324</v>
      </c>
      <c r="B258" s="43" t="str">
        <f>IF(A258='JOURNAL DE CAISSE'!$B$1,'JOURNAL DE CAISSE'!$A$11,"")</f>
        <v/>
      </c>
      <c r="C258" s="71" t="str">
        <f>IF(A258='JOURNAL DE CAISSE'!$B$1,'JOURNAL DE CAISSE'!$B$11,"")</f>
        <v/>
      </c>
      <c r="D258" s="43" t="str">
        <f>IF(A258='JOURNAL DE CAISSE'!$B$1,'JOURNAL DE CAISSE'!$C$11,"")</f>
        <v/>
      </c>
      <c r="E258" s="75" t="str">
        <f>IF(A258='JOURNAL DE CAISSE'!$B$1,'JOURNAL DE CAISSE'!$D$11,"")</f>
        <v/>
      </c>
      <c r="F258" s="43" t="str">
        <f>IF(A258='JOURNAL DE CAISSE'!$B$1,'JOURNAL DE CAISSE'!$E$11,"")</f>
        <v/>
      </c>
      <c r="G258" s="75" t="str">
        <f>IF(A258='JOURNAL DE CAISSE'!$B$1,'JOURNAL DE CAISSE'!$F$11,"")</f>
        <v/>
      </c>
      <c r="H258" s="43" t="str">
        <f>IF(A258='JOURNAL DE CAISSE'!$B$1,'JOURNAL DE CAISSE'!$G$11,"")</f>
        <v/>
      </c>
      <c r="I258" s="75" t="str">
        <f>IF(A258='JOURNAL DE CAISSE'!$B$1,'JOURNAL DE CAISSE'!$H$11,"")</f>
        <v/>
      </c>
    </row>
    <row r="259" spans="1:9" x14ac:dyDescent="0.25">
      <c r="A259" s="42">
        <v>42325</v>
      </c>
      <c r="B259" s="43" t="str">
        <f>IF(A259='JOURNAL DE CAISSE'!$B$1,'JOURNAL DE CAISSE'!$A$11,"")</f>
        <v/>
      </c>
      <c r="C259" s="71" t="str">
        <f>IF(A259='JOURNAL DE CAISSE'!$B$1,'JOURNAL DE CAISSE'!$B$11,"")</f>
        <v/>
      </c>
      <c r="D259" s="43" t="str">
        <f>IF(A259='JOURNAL DE CAISSE'!$B$1,'JOURNAL DE CAISSE'!$C$11,"")</f>
        <v/>
      </c>
      <c r="E259" s="75" t="str">
        <f>IF(A259='JOURNAL DE CAISSE'!$B$1,'JOURNAL DE CAISSE'!$D$11,"")</f>
        <v/>
      </c>
      <c r="F259" s="43" t="str">
        <f>IF(A259='JOURNAL DE CAISSE'!$B$1,'JOURNAL DE CAISSE'!$E$11,"")</f>
        <v/>
      </c>
      <c r="G259" s="75" t="str">
        <f>IF(A259='JOURNAL DE CAISSE'!$B$1,'JOURNAL DE CAISSE'!$F$11,"")</f>
        <v/>
      </c>
      <c r="H259" s="43" t="str">
        <f>IF(A259='JOURNAL DE CAISSE'!$B$1,'JOURNAL DE CAISSE'!$G$11,"")</f>
        <v/>
      </c>
      <c r="I259" s="75" t="str">
        <f>IF(A259='JOURNAL DE CAISSE'!$B$1,'JOURNAL DE CAISSE'!$H$11,"")</f>
        <v/>
      </c>
    </row>
    <row r="260" spans="1:9" x14ac:dyDescent="0.25">
      <c r="A260" s="42">
        <v>42326</v>
      </c>
      <c r="B260" s="43" t="str">
        <f>IF(A260='JOURNAL DE CAISSE'!$B$1,'JOURNAL DE CAISSE'!$A$11,"")</f>
        <v/>
      </c>
      <c r="C260" s="71" t="str">
        <f>IF(A260='JOURNAL DE CAISSE'!$B$1,'JOURNAL DE CAISSE'!$B$11,"")</f>
        <v/>
      </c>
      <c r="D260" s="43" t="str">
        <f>IF(A260='JOURNAL DE CAISSE'!$B$1,'JOURNAL DE CAISSE'!$C$11,"")</f>
        <v/>
      </c>
      <c r="E260" s="75" t="str">
        <f>IF(A260='JOURNAL DE CAISSE'!$B$1,'JOURNAL DE CAISSE'!$D$11,"")</f>
        <v/>
      </c>
      <c r="F260" s="43" t="str">
        <f>IF(A260='JOURNAL DE CAISSE'!$B$1,'JOURNAL DE CAISSE'!$E$11,"")</f>
        <v/>
      </c>
      <c r="G260" s="75" t="str">
        <f>IF(A260='JOURNAL DE CAISSE'!$B$1,'JOURNAL DE CAISSE'!$F$11,"")</f>
        <v/>
      </c>
      <c r="H260" s="43" t="str">
        <f>IF(A260='JOURNAL DE CAISSE'!$B$1,'JOURNAL DE CAISSE'!$G$11,"")</f>
        <v/>
      </c>
      <c r="I260" s="75" t="str">
        <f>IF(A260='JOURNAL DE CAISSE'!$B$1,'JOURNAL DE CAISSE'!$H$11,"")</f>
        <v/>
      </c>
    </row>
    <row r="261" spans="1:9" x14ac:dyDescent="0.25">
      <c r="A261" s="42">
        <v>42327</v>
      </c>
      <c r="B261" s="43" t="str">
        <f>IF(A261='JOURNAL DE CAISSE'!$B$1,'JOURNAL DE CAISSE'!$A$11,"")</f>
        <v/>
      </c>
      <c r="C261" s="71" t="str">
        <f>IF(A261='JOURNAL DE CAISSE'!$B$1,'JOURNAL DE CAISSE'!$B$11,"")</f>
        <v/>
      </c>
      <c r="D261" s="43" t="str">
        <f>IF(A261='JOURNAL DE CAISSE'!$B$1,'JOURNAL DE CAISSE'!$C$11,"")</f>
        <v/>
      </c>
      <c r="E261" s="75" t="str">
        <f>IF(A261='JOURNAL DE CAISSE'!$B$1,'JOURNAL DE CAISSE'!$D$11,"")</f>
        <v/>
      </c>
      <c r="F261" s="43" t="str">
        <f>IF(A261='JOURNAL DE CAISSE'!$B$1,'JOURNAL DE CAISSE'!$E$11,"")</f>
        <v/>
      </c>
      <c r="G261" s="75" t="str">
        <f>IF(A261='JOURNAL DE CAISSE'!$B$1,'JOURNAL DE CAISSE'!$F$11,"")</f>
        <v/>
      </c>
      <c r="H261" s="43" t="str">
        <f>IF(A261='JOURNAL DE CAISSE'!$B$1,'JOURNAL DE CAISSE'!$G$11,"")</f>
        <v/>
      </c>
      <c r="I261" s="75" t="str">
        <f>IF(A261='JOURNAL DE CAISSE'!$B$1,'JOURNAL DE CAISSE'!$H$11,"")</f>
        <v/>
      </c>
    </row>
    <row r="262" spans="1:9" x14ac:dyDescent="0.25">
      <c r="A262" s="42">
        <v>42328</v>
      </c>
      <c r="B262" s="43" t="str">
        <f>IF(A262='JOURNAL DE CAISSE'!$B$1,'JOURNAL DE CAISSE'!$A$11,"")</f>
        <v/>
      </c>
      <c r="C262" s="71" t="str">
        <f>IF(A262='JOURNAL DE CAISSE'!$B$1,'JOURNAL DE CAISSE'!$B$11,"")</f>
        <v/>
      </c>
      <c r="D262" s="43" t="str">
        <f>IF(A262='JOURNAL DE CAISSE'!$B$1,'JOURNAL DE CAISSE'!$C$11,"")</f>
        <v/>
      </c>
      <c r="E262" s="75" t="str">
        <f>IF(A262='JOURNAL DE CAISSE'!$B$1,'JOURNAL DE CAISSE'!$D$11,"")</f>
        <v/>
      </c>
      <c r="F262" s="43" t="str">
        <f>IF(A262='JOURNAL DE CAISSE'!$B$1,'JOURNAL DE CAISSE'!$E$11,"")</f>
        <v/>
      </c>
      <c r="G262" s="75" t="str">
        <f>IF(A262='JOURNAL DE CAISSE'!$B$1,'JOURNAL DE CAISSE'!$F$11,"")</f>
        <v/>
      </c>
      <c r="H262" s="43" t="str">
        <f>IF(A262='JOURNAL DE CAISSE'!$B$1,'JOURNAL DE CAISSE'!$G$11,"")</f>
        <v/>
      </c>
      <c r="I262" s="75" t="str">
        <f>IF(A262='JOURNAL DE CAISSE'!$B$1,'JOURNAL DE CAISSE'!$H$11,"")</f>
        <v/>
      </c>
    </row>
    <row r="263" spans="1:9" x14ac:dyDescent="0.25">
      <c r="A263" s="42">
        <v>42329</v>
      </c>
      <c r="B263" s="43" t="str">
        <f>IF(A263='JOURNAL DE CAISSE'!$B$1,'JOURNAL DE CAISSE'!$A$11,"")</f>
        <v/>
      </c>
      <c r="C263" s="71" t="str">
        <f>IF(A263='JOURNAL DE CAISSE'!$B$1,'JOURNAL DE CAISSE'!$B$11,"")</f>
        <v/>
      </c>
      <c r="D263" s="43" t="str">
        <f>IF(A263='JOURNAL DE CAISSE'!$B$1,'JOURNAL DE CAISSE'!$C$11,"")</f>
        <v/>
      </c>
      <c r="E263" s="75" t="str">
        <f>IF(A263='JOURNAL DE CAISSE'!$B$1,'JOURNAL DE CAISSE'!$D$11,"")</f>
        <v/>
      </c>
      <c r="F263" s="43" t="str">
        <f>IF(A263='JOURNAL DE CAISSE'!$B$1,'JOURNAL DE CAISSE'!$E$11,"")</f>
        <v/>
      </c>
      <c r="G263" s="75" t="str">
        <f>IF(A263='JOURNAL DE CAISSE'!$B$1,'JOURNAL DE CAISSE'!$F$11,"")</f>
        <v/>
      </c>
      <c r="H263" s="43" t="str">
        <f>IF(A263='JOURNAL DE CAISSE'!$B$1,'JOURNAL DE CAISSE'!$G$11,"")</f>
        <v/>
      </c>
      <c r="I263" s="75" t="str">
        <f>IF(A263='JOURNAL DE CAISSE'!$B$1,'JOURNAL DE CAISSE'!$H$11,"")</f>
        <v/>
      </c>
    </row>
    <row r="264" spans="1:9" x14ac:dyDescent="0.25">
      <c r="A264" s="42">
        <v>42330</v>
      </c>
      <c r="B264" s="43" t="str">
        <f>IF(A264='JOURNAL DE CAISSE'!$B$1,'JOURNAL DE CAISSE'!$A$11,"")</f>
        <v/>
      </c>
      <c r="C264" s="71" t="str">
        <f>IF(A264='JOURNAL DE CAISSE'!$B$1,'JOURNAL DE CAISSE'!$B$11,"")</f>
        <v/>
      </c>
      <c r="D264" s="43" t="str">
        <f>IF(A264='JOURNAL DE CAISSE'!$B$1,'JOURNAL DE CAISSE'!$C$11,"")</f>
        <v/>
      </c>
      <c r="E264" s="75" t="str">
        <f>IF(A264='JOURNAL DE CAISSE'!$B$1,'JOURNAL DE CAISSE'!$D$11,"")</f>
        <v/>
      </c>
      <c r="F264" s="43" t="str">
        <f>IF(A264='JOURNAL DE CAISSE'!$B$1,'JOURNAL DE CAISSE'!$E$11,"")</f>
        <v/>
      </c>
      <c r="G264" s="75" t="str">
        <f>IF(A264='JOURNAL DE CAISSE'!$B$1,'JOURNAL DE CAISSE'!$F$11,"")</f>
        <v/>
      </c>
      <c r="H264" s="43" t="str">
        <f>IF(A264='JOURNAL DE CAISSE'!$B$1,'JOURNAL DE CAISSE'!$G$11,"")</f>
        <v/>
      </c>
      <c r="I264" s="75" t="str">
        <f>IF(A264='JOURNAL DE CAISSE'!$B$1,'JOURNAL DE CAISSE'!$H$11,"")</f>
        <v/>
      </c>
    </row>
    <row r="265" spans="1:9" x14ac:dyDescent="0.25">
      <c r="A265" s="42">
        <v>42331</v>
      </c>
      <c r="B265" s="43" t="str">
        <f>IF(A265='JOURNAL DE CAISSE'!$B$1,'JOURNAL DE CAISSE'!$A$11,"")</f>
        <v/>
      </c>
      <c r="C265" s="71" t="str">
        <f>IF(A265='JOURNAL DE CAISSE'!$B$1,'JOURNAL DE CAISSE'!$B$11,"")</f>
        <v/>
      </c>
      <c r="D265" s="43" t="str">
        <f>IF(A265='JOURNAL DE CAISSE'!$B$1,'JOURNAL DE CAISSE'!$C$11,"")</f>
        <v/>
      </c>
      <c r="E265" s="75" t="str">
        <f>IF(A265='JOURNAL DE CAISSE'!$B$1,'JOURNAL DE CAISSE'!$D$11,"")</f>
        <v/>
      </c>
      <c r="F265" s="43" t="str">
        <f>IF(A265='JOURNAL DE CAISSE'!$B$1,'JOURNAL DE CAISSE'!$E$11,"")</f>
        <v/>
      </c>
      <c r="G265" s="75" t="str">
        <f>IF(A265='JOURNAL DE CAISSE'!$B$1,'JOURNAL DE CAISSE'!$F$11,"")</f>
        <v/>
      </c>
      <c r="H265" s="43" t="str">
        <f>IF(A265='JOURNAL DE CAISSE'!$B$1,'JOURNAL DE CAISSE'!$G$11,"")</f>
        <v/>
      </c>
      <c r="I265" s="75" t="str">
        <f>IF(A265='JOURNAL DE CAISSE'!$B$1,'JOURNAL DE CAISSE'!$H$11,"")</f>
        <v/>
      </c>
    </row>
    <row r="266" spans="1:9" x14ac:dyDescent="0.25">
      <c r="A266" s="42">
        <v>42332</v>
      </c>
      <c r="B266" s="43" t="str">
        <f>IF(A266='JOURNAL DE CAISSE'!$B$1,'JOURNAL DE CAISSE'!$A$11,"")</f>
        <v/>
      </c>
      <c r="C266" s="71" t="str">
        <f>IF(A266='JOURNAL DE CAISSE'!$B$1,'JOURNAL DE CAISSE'!$B$11,"")</f>
        <v/>
      </c>
      <c r="D266" s="43" t="str">
        <f>IF(A266='JOURNAL DE CAISSE'!$B$1,'JOURNAL DE CAISSE'!$C$11,"")</f>
        <v/>
      </c>
      <c r="E266" s="75" t="str">
        <f>IF(A266='JOURNAL DE CAISSE'!$B$1,'JOURNAL DE CAISSE'!$D$11,"")</f>
        <v/>
      </c>
      <c r="F266" s="43" t="str">
        <f>IF(A266='JOURNAL DE CAISSE'!$B$1,'JOURNAL DE CAISSE'!$E$11,"")</f>
        <v/>
      </c>
      <c r="G266" s="75" t="str">
        <f>IF(A266='JOURNAL DE CAISSE'!$B$1,'JOURNAL DE CAISSE'!$F$11,"")</f>
        <v/>
      </c>
      <c r="H266" s="43" t="str">
        <f>IF(A266='JOURNAL DE CAISSE'!$B$1,'JOURNAL DE CAISSE'!$G$11,"")</f>
        <v/>
      </c>
      <c r="I266" s="75" t="str">
        <f>IF(A266='JOURNAL DE CAISSE'!$B$1,'JOURNAL DE CAISSE'!$H$11,"")</f>
        <v/>
      </c>
    </row>
    <row r="267" spans="1:9" x14ac:dyDescent="0.25">
      <c r="A267" s="42">
        <v>42333</v>
      </c>
      <c r="B267" s="43" t="str">
        <f>IF(A267='JOURNAL DE CAISSE'!$B$1,'JOURNAL DE CAISSE'!$A$11,"")</f>
        <v/>
      </c>
      <c r="C267" s="71" t="str">
        <f>IF(A267='JOURNAL DE CAISSE'!$B$1,'JOURNAL DE CAISSE'!$B$11,"")</f>
        <v/>
      </c>
      <c r="D267" s="43" t="str">
        <f>IF(A267='JOURNAL DE CAISSE'!$B$1,'JOURNAL DE CAISSE'!$C$11,"")</f>
        <v/>
      </c>
      <c r="E267" s="75" t="str">
        <f>IF(A267='JOURNAL DE CAISSE'!$B$1,'JOURNAL DE CAISSE'!$D$11,"")</f>
        <v/>
      </c>
      <c r="F267" s="43" t="str">
        <f>IF(A267='JOURNAL DE CAISSE'!$B$1,'JOURNAL DE CAISSE'!$E$11,"")</f>
        <v/>
      </c>
      <c r="G267" s="75" t="str">
        <f>IF(A267='JOURNAL DE CAISSE'!$B$1,'JOURNAL DE CAISSE'!$F$11,"")</f>
        <v/>
      </c>
      <c r="H267" s="43" t="str">
        <f>IF(A267='JOURNAL DE CAISSE'!$B$1,'JOURNAL DE CAISSE'!$G$11,"")</f>
        <v/>
      </c>
      <c r="I267" s="75" t="str">
        <f>IF(A267='JOURNAL DE CAISSE'!$B$1,'JOURNAL DE CAISSE'!$H$11,"")</f>
        <v/>
      </c>
    </row>
    <row r="268" spans="1:9" x14ac:dyDescent="0.25">
      <c r="A268" s="42">
        <v>42334</v>
      </c>
      <c r="B268" s="43" t="str">
        <f>IF(A268='JOURNAL DE CAISSE'!$B$1,'JOURNAL DE CAISSE'!$A$11,"")</f>
        <v/>
      </c>
      <c r="C268" s="71" t="str">
        <f>IF(A268='JOURNAL DE CAISSE'!$B$1,'JOURNAL DE CAISSE'!$B$11,"")</f>
        <v/>
      </c>
      <c r="D268" s="43" t="str">
        <f>IF(A268='JOURNAL DE CAISSE'!$B$1,'JOURNAL DE CAISSE'!$C$11,"")</f>
        <v/>
      </c>
      <c r="E268" s="75" t="str">
        <f>IF(A268='JOURNAL DE CAISSE'!$B$1,'JOURNAL DE CAISSE'!$D$11,"")</f>
        <v/>
      </c>
      <c r="F268" s="43" t="str">
        <f>IF(A268='JOURNAL DE CAISSE'!$B$1,'JOURNAL DE CAISSE'!$E$11,"")</f>
        <v/>
      </c>
      <c r="G268" s="75" t="str">
        <f>IF(A268='JOURNAL DE CAISSE'!$B$1,'JOURNAL DE CAISSE'!$F$11,"")</f>
        <v/>
      </c>
      <c r="H268" s="43" t="str">
        <f>IF(A268='JOURNAL DE CAISSE'!$B$1,'JOURNAL DE CAISSE'!$G$11,"")</f>
        <v/>
      </c>
      <c r="I268" s="75" t="str">
        <f>IF(A268='JOURNAL DE CAISSE'!$B$1,'JOURNAL DE CAISSE'!$H$11,"")</f>
        <v/>
      </c>
    </row>
    <row r="269" spans="1:9" x14ac:dyDescent="0.25">
      <c r="A269" s="42">
        <v>42335</v>
      </c>
      <c r="B269" s="43" t="str">
        <f>IF(A269='JOURNAL DE CAISSE'!$B$1,'JOURNAL DE CAISSE'!$A$11,"")</f>
        <v/>
      </c>
      <c r="C269" s="71" t="str">
        <f>IF(A269='JOURNAL DE CAISSE'!$B$1,'JOURNAL DE CAISSE'!$B$11,"")</f>
        <v/>
      </c>
      <c r="D269" s="43" t="str">
        <f>IF(A269='JOURNAL DE CAISSE'!$B$1,'JOURNAL DE CAISSE'!$C$11,"")</f>
        <v/>
      </c>
      <c r="E269" s="75" t="str">
        <f>IF(A269='JOURNAL DE CAISSE'!$B$1,'JOURNAL DE CAISSE'!$D$11,"")</f>
        <v/>
      </c>
      <c r="F269" s="43" t="str">
        <f>IF(A269='JOURNAL DE CAISSE'!$B$1,'JOURNAL DE CAISSE'!$E$11,"")</f>
        <v/>
      </c>
      <c r="G269" s="75" t="str">
        <f>IF(A269='JOURNAL DE CAISSE'!$B$1,'JOURNAL DE CAISSE'!$F$11,"")</f>
        <v/>
      </c>
      <c r="H269" s="43" t="str">
        <f>IF(A269='JOURNAL DE CAISSE'!$B$1,'JOURNAL DE CAISSE'!$G$11,"")</f>
        <v/>
      </c>
      <c r="I269" s="75" t="str">
        <f>IF(A269='JOURNAL DE CAISSE'!$B$1,'JOURNAL DE CAISSE'!$H$11,"")</f>
        <v/>
      </c>
    </row>
    <row r="270" spans="1:9" x14ac:dyDescent="0.25">
      <c r="A270" s="42">
        <v>42336</v>
      </c>
      <c r="B270" s="43" t="str">
        <f>IF(A270='JOURNAL DE CAISSE'!$B$1,'JOURNAL DE CAISSE'!$A$11,"")</f>
        <v/>
      </c>
      <c r="C270" s="71" t="str">
        <f>IF(A270='JOURNAL DE CAISSE'!$B$1,'JOURNAL DE CAISSE'!$B$11,"")</f>
        <v/>
      </c>
      <c r="D270" s="43" t="str">
        <f>IF(A270='JOURNAL DE CAISSE'!$B$1,'JOURNAL DE CAISSE'!$C$11,"")</f>
        <v/>
      </c>
      <c r="E270" s="75" t="str">
        <f>IF(A270='JOURNAL DE CAISSE'!$B$1,'JOURNAL DE CAISSE'!$D$11,"")</f>
        <v/>
      </c>
      <c r="F270" s="43" t="str">
        <f>IF(A270='JOURNAL DE CAISSE'!$B$1,'JOURNAL DE CAISSE'!$E$11,"")</f>
        <v/>
      </c>
      <c r="G270" s="75" t="str">
        <f>IF(A270='JOURNAL DE CAISSE'!$B$1,'JOURNAL DE CAISSE'!$F$11,"")</f>
        <v/>
      </c>
      <c r="H270" s="43" t="str">
        <f>IF(A270='JOURNAL DE CAISSE'!$B$1,'JOURNAL DE CAISSE'!$G$11,"")</f>
        <v/>
      </c>
      <c r="I270" s="75" t="str">
        <f>IF(A270='JOURNAL DE CAISSE'!$B$1,'JOURNAL DE CAISSE'!$H$11,"")</f>
        <v/>
      </c>
    </row>
    <row r="271" spans="1:9" x14ac:dyDescent="0.25">
      <c r="A271" s="42">
        <v>42337</v>
      </c>
      <c r="B271" s="43" t="str">
        <f>IF(A271='JOURNAL DE CAISSE'!$B$1,'JOURNAL DE CAISSE'!$A$11,"")</f>
        <v/>
      </c>
      <c r="C271" s="71" t="str">
        <f>IF(A271='JOURNAL DE CAISSE'!$B$1,'JOURNAL DE CAISSE'!$B$11,"")</f>
        <v/>
      </c>
      <c r="D271" s="43" t="str">
        <f>IF(A271='JOURNAL DE CAISSE'!$B$1,'JOURNAL DE CAISSE'!$C$11,"")</f>
        <v/>
      </c>
      <c r="E271" s="75" t="str">
        <f>IF(A271='JOURNAL DE CAISSE'!$B$1,'JOURNAL DE CAISSE'!$D$11,"")</f>
        <v/>
      </c>
      <c r="F271" s="43" t="str">
        <f>IF(A271='JOURNAL DE CAISSE'!$B$1,'JOURNAL DE CAISSE'!$E$11,"")</f>
        <v/>
      </c>
      <c r="G271" s="75" t="str">
        <f>IF(A271='JOURNAL DE CAISSE'!$B$1,'JOURNAL DE CAISSE'!$F$11,"")</f>
        <v/>
      </c>
      <c r="H271" s="43" t="str">
        <f>IF(A271='JOURNAL DE CAISSE'!$B$1,'JOURNAL DE CAISSE'!$G$11,"")</f>
        <v/>
      </c>
      <c r="I271" s="75" t="str">
        <f>IF(A271='JOURNAL DE CAISSE'!$B$1,'JOURNAL DE CAISSE'!$H$11,"")</f>
        <v/>
      </c>
    </row>
    <row r="272" spans="1:9" ht="15.75" thickBot="1" x14ac:dyDescent="0.3">
      <c r="A272" s="42">
        <v>42338</v>
      </c>
      <c r="B272" s="126" t="str">
        <f>IF(A272='JOURNAL DE CAISSE'!$B$1,'JOURNAL DE CAISSE'!$A$11,"")</f>
        <v/>
      </c>
      <c r="C272" s="127" t="str">
        <f>IF(A272='JOURNAL DE CAISSE'!$B$1,'JOURNAL DE CAISSE'!$B$11,"")</f>
        <v/>
      </c>
      <c r="D272" s="126" t="str">
        <f>IF(A272='JOURNAL DE CAISSE'!$B$1,'JOURNAL DE CAISSE'!$C$11,"")</f>
        <v/>
      </c>
      <c r="E272" s="128" t="str">
        <f>IF(A272='JOURNAL DE CAISSE'!$B$1,'JOURNAL DE CAISSE'!$D$11,"")</f>
        <v/>
      </c>
      <c r="F272" s="126" t="str">
        <f>IF(A272='JOURNAL DE CAISSE'!$B$1,'JOURNAL DE CAISSE'!$E$11,"")</f>
        <v/>
      </c>
      <c r="G272" s="128" t="str">
        <f>IF(A272='JOURNAL DE CAISSE'!$B$1,'JOURNAL DE CAISSE'!$F$11,"")</f>
        <v/>
      </c>
      <c r="H272" s="126" t="str">
        <f>IF(A272='JOURNAL DE CAISSE'!$B$1,'JOURNAL DE CAISSE'!$G$11,"")</f>
        <v/>
      </c>
      <c r="I272" s="128" t="str">
        <f>IF(A272='JOURNAL DE CAISSE'!$B$1,'JOURNAL DE CAISSE'!$H$11,"")</f>
        <v/>
      </c>
    </row>
    <row r="273" spans="1:10" ht="15.75" thickBot="1" x14ac:dyDescent="0.3">
      <c r="A273" s="129" t="s">
        <v>164</v>
      </c>
      <c r="B273" s="130">
        <f>SUM(B257:B272)</f>
        <v>0</v>
      </c>
      <c r="C273" s="131">
        <f t="shared" ref="C273:I273" si="14">SUM(C257:C272)</f>
        <v>0</v>
      </c>
      <c r="D273" s="130">
        <f t="shared" si="14"/>
        <v>0</v>
      </c>
      <c r="E273" s="131">
        <f t="shared" si="14"/>
        <v>0</v>
      </c>
      <c r="F273" s="130">
        <f t="shared" si="14"/>
        <v>0</v>
      </c>
      <c r="G273" s="131">
        <f t="shared" si="14"/>
        <v>0</v>
      </c>
      <c r="H273" s="130">
        <f t="shared" si="14"/>
        <v>0</v>
      </c>
      <c r="I273" s="131">
        <f t="shared" si="14"/>
        <v>0</v>
      </c>
      <c r="J273" s="132">
        <f>SUM(C273+E273+G273+I273)</f>
        <v>0</v>
      </c>
    </row>
    <row r="274" spans="1:10" x14ac:dyDescent="0.25">
      <c r="A274" s="42">
        <v>42339</v>
      </c>
      <c r="B274" s="46" t="str">
        <f>IF(A274='JOURNAL DE CAISSE'!$B$1,'JOURNAL DE CAISSE'!$A$11,"")</f>
        <v/>
      </c>
      <c r="C274" s="70" t="str">
        <f>IF(A274='JOURNAL DE CAISSE'!$B$1,'JOURNAL DE CAISSE'!$B$11,"")</f>
        <v/>
      </c>
      <c r="D274" s="46" t="str">
        <f>IF(A274='JOURNAL DE CAISSE'!$B$1,'JOURNAL DE CAISSE'!$C$11,"")</f>
        <v/>
      </c>
      <c r="E274" s="74" t="str">
        <f>IF(A274='JOURNAL DE CAISSE'!$B$1,'JOURNAL DE CAISSE'!$D$11,"")</f>
        <v/>
      </c>
      <c r="F274" s="46" t="str">
        <f>IF(A274='JOURNAL DE CAISSE'!$B$1,'JOURNAL DE CAISSE'!$E$11,"")</f>
        <v/>
      </c>
      <c r="G274" s="74" t="str">
        <f>IF(A274='JOURNAL DE CAISSE'!$B$1,'JOURNAL DE CAISSE'!$F$11,"")</f>
        <v/>
      </c>
      <c r="H274" s="46" t="str">
        <f>IF(A274='JOURNAL DE CAISSE'!$B$1,'JOURNAL DE CAISSE'!$G$11,"")</f>
        <v/>
      </c>
      <c r="I274" s="74" t="str">
        <f>IF(A274='JOURNAL DE CAISSE'!$B$1,'JOURNAL DE CAISSE'!$H$11,"")</f>
        <v/>
      </c>
    </row>
    <row r="275" spans="1:10" x14ac:dyDescent="0.25">
      <c r="A275" s="42">
        <v>42340</v>
      </c>
      <c r="B275" s="43" t="str">
        <f>IF(A275='JOURNAL DE CAISSE'!$B$1,'JOURNAL DE CAISSE'!$A$11,"")</f>
        <v/>
      </c>
      <c r="C275" s="71" t="str">
        <f>IF(A275='JOURNAL DE CAISSE'!$B$1,'JOURNAL DE CAISSE'!$B$11,"")</f>
        <v/>
      </c>
      <c r="D275" s="43" t="str">
        <f>IF(A275='JOURNAL DE CAISSE'!$B$1,'JOURNAL DE CAISSE'!$C$11,"")</f>
        <v/>
      </c>
      <c r="E275" s="75" t="str">
        <f>IF(A275='JOURNAL DE CAISSE'!$B$1,'JOURNAL DE CAISSE'!$D$11,"")</f>
        <v/>
      </c>
      <c r="F275" s="43" t="str">
        <f>IF(A275='JOURNAL DE CAISSE'!$B$1,'JOURNAL DE CAISSE'!$E$11,"")</f>
        <v/>
      </c>
      <c r="G275" s="75" t="str">
        <f>IF(A275='JOURNAL DE CAISSE'!$B$1,'JOURNAL DE CAISSE'!$F$11,"")</f>
        <v/>
      </c>
      <c r="H275" s="43" t="str">
        <f>IF(A275='JOURNAL DE CAISSE'!$B$1,'JOURNAL DE CAISSE'!$G$11,"")</f>
        <v/>
      </c>
      <c r="I275" s="75" t="str">
        <f>IF(A275='JOURNAL DE CAISSE'!$B$1,'JOURNAL DE CAISSE'!$H$11,"")</f>
        <v/>
      </c>
    </row>
    <row r="276" spans="1:10" x14ac:dyDescent="0.25">
      <c r="A276" s="42">
        <v>42341</v>
      </c>
      <c r="B276" s="43" t="str">
        <f>IF(A276='JOURNAL DE CAISSE'!$B$1,'JOURNAL DE CAISSE'!$A$11,"")</f>
        <v/>
      </c>
      <c r="C276" s="71" t="str">
        <f>IF(A276='JOURNAL DE CAISSE'!$B$1,'JOURNAL DE CAISSE'!$B$11,"")</f>
        <v/>
      </c>
      <c r="D276" s="43" t="str">
        <f>IF(A276='JOURNAL DE CAISSE'!$B$1,'JOURNAL DE CAISSE'!$C$11,"")</f>
        <v/>
      </c>
      <c r="E276" s="75" t="str">
        <f>IF(A276='JOURNAL DE CAISSE'!$B$1,'JOURNAL DE CAISSE'!$D$11,"")</f>
        <v/>
      </c>
      <c r="F276" s="43" t="str">
        <f>IF(A276='JOURNAL DE CAISSE'!$B$1,'JOURNAL DE CAISSE'!$E$11,"")</f>
        <v/>
      </c>
      <c r="G276" s="75" t="str">
        <f>IF(A276='JOURNAL DE CAISSE'!$B$1,'JOURNAL DE CAISSE'!$F$11,"")</f>
        <v/>
      </c>
      <c r="H276" s="43" t="str">
        <f>IF(A276='JOURNAL DE CAISSE'!$B$1,'JOURNAL DE CAISSE'!$G$11,"")</f>
        <v/>
      </c>
      <c r="I276" s="75" t="str">
        <f>IF(A276='JOURNAL DE CAISSE'!$B$1,'JOURNAL DE CAISSE'!$H$11,"")</f>
        <v/>
      </c>
    </row>
    <row r="277" spans="1:10" x14ac:dyDescent="0.25">
      <c r="A277" s="42">
        <v>42342</v>
      </c>
      <c r="B277" s="43" t="str">
        <f>IF(A277='JOURNAL DE CAISSE'!$B$1,'JOURNAL DE CAISSE'!$A$11,"")</f>
        <v/>
      </c>
      <c r="C277" s="71" t="str">
        <f>IF(A277='JOURNAL DE CAISSE'!$B$1,'JOURNAL DE CAISSE'!$B$11,"")</f>
        <v/>
      </c>
      <c r="D277" s="43" t="str">
        <f>IF(A277='JOURNAL DE CAISSE'!$B$1,'JOURNAL DE CAISSE'!$C$11,"")</f>
        <v/>
      </c>
      <c r="E277" s="75" t="str">
        <f>IF(A277='JOURNAL DE CAISSE'!$B$1,'JOURNAL DE CAISSE'!$D$11,"")</f>
        <v/>
      </c>
      <c r="F277" s="43" t="str">
        <f>IF(A277='JOURNAL DE CAISSE'!$B$1,'JOURNAL DE CAISSE'!$E$11,"")</f>
        <v/>
      </c>
      <c r="G277" s="75" t="str">
        <f>IF(A277='JOURNAL DE CAISSE'!$B$1,'JOURNAL DE CAISSE'!$F$11,"")</f>
        <v/>
      </c>
      <c r="H277" s="43" t="str">
        <f>IF(A277='JOURNAL DE CAISSE'!$B$1,'JOURNAL DE CAISSE'!$G$11,"")</f>
        <v/>
      </c>
      <c r="I277" s="75" t="str">
        <f>IF(A277='JOURNAL DE CAISSE'!$B$1,'JOURNAL DE CAISSE'!$H$11,"")</f>
        <v/>
      </c>
    </row>
    <row r="278" spans="1:10" x14ac:dyDescent="0.25">
      <c r="A278" s="42">
        <v>42343</v>
      </c>
      <c r="B278" s="43" t="str">
        <f>IF(A278='JOURNAL DE CAISSE'!$B$1,'JOURNAL DE CAISSE'!$A$11,"")</f>
        <v/>
      </c>
      <c r="C278" s="71" t="str">
        <f>IF(A278='JOURNAL DE CAISSE'!$B$1,'JOURNAL DE CAISSE'!$B$11,"")</f>
        <v/>
      </c>
      <c r="D278" s="43" t="str">
        <f>IF(A278='JOURNAL DE CAISSE'!$B$1,'JOURNAL DE CAISSE'!$C$11,"")</f>
        <v/>
      </c>
      <c r="E278" s="75" t="str">
        <f>IF(A278='JOURNAL DE CAISSE'!$B$1,'JOURNAL DE CAISSE'!$D$11,"")</f>
        <v/>
      </c>
      <c r="F278" s="43" t="str">
        <f>IF(A278='JOURNAL DE CAISSE'!$B$1,'JOURNAL DE CAISSE'!$E$11,"")</f>
        <v/>
      </c>
      <c r="G278" s="75" t="str">
        <f>IF(A278='JOURNAL DE CAISSE'!$B$1,'JOURNAL DE CAISSE'!$F$11,"")</f>
        <v/>
      </c>
      <c r="H278" s="43" t="str">
        <f>IF(A278='JOURNAL DE CAISSE'!$B$1,'JOURNAL DE CAISSE'!$G$11,"")</f>
        <v/>
      </c>
      <c r="I278" s="75" t="str">
        <f>IF(A278='JOURNAL DE CAISSE'!$B$1,'JOURNAL DE CAISSE'!$H$11,"")</f>
        <v/>
      </c>
    </row>
    <row r="279" spans="1:10" x14ac:dyDescent="0.25">
      <c r="A279" s="42">
        <v>42344</v>
      </c>
      <c r="B279" s="43" t="str">
        <f>IF(A279='JOURNAL DE CAISSE'!$B$1,'JOURNAL DE CAISSE'!$A$11,"")</f>
        <v/>
      </c>
      <c r="C279" s="71" t="str">
        <f>IF(A279='JOURNAL DE CAISSE'!$B$1,'JOURNAL DE CAISSE'!$B$11,"")</f>
        <v/>
      </c>
      <c r="D279" s="43" t="str">
        <f>IF(A279='JOURNAL DE CAISSE'!$B$1,'JOURNAL DE CAISSE'!$C$11,"")</f>
        <v/>
      </c>
      <c r="E279" s="75" t="str">
        <f>IF(A279='JOURNAL DE CAISSE'!$B$1,'JOURNAL DE CAISSE'!$D$11,"")</f>
        <v/>
      </c>
      <c r="F279" s="43" t="str">
        <f>IF(A279='JOURNAL DE CAISSE'!$B$1,'JOURNAL DE CAISSE'!$E$11,"")</f>
        <v/>
      </c>
      <c r="G279" s="75" t="str">
        <f>IF(A279='JOURNAL DE CAISSE'!$B$1,'JOURNAL DE CAISSE'!$F$11,"")</f>
        <v/>
      </c>
      <c r="H279" s="43" t="str">
        <f>IF(A279='JOURNAL DE CAISSE'!$B$1,'JOURNAL DE CAISSE'!$G$11,"")</f>
        <v/>
      </c>
      <c r="I279" s="75" t="str">
        <f>IF(A279='JOURNAL DE CAISSE'!$B$1,'JOURNAL DE CAISSE'!$H$11,"")</f>
        <v/>
      </c>
    </row>
    <row r="280" spans="1:10" x14ac:dyDescent="0.25">
      <c r="A280" s="42">
        <v>42345</v>
      </c>
      <c r="B280" s="43" t="str">
        <f>IF(A280='JOURNAL DE CAISSE'!$B$1,'JOURNAL DE CAISSE'!$A$11,"")</f>
        <v/>
      </c>
      <c r="C280" s="71" t="str">
        <f>IF(A280='JOURNAL DE CAISSE'!$B$1,'JOURNAL DE CAISSE'!$B$11,"")</f>
        <v/>
      </c>
      <c r="D280" s="43" t="str">
        <f>IF(A280='JOURNAL DE CAISSE'!$B$1,'JOURNAL DE CAISSE'!$C$11,"")</f>
        <v/>
      </c>
      <c r="E280" s="75" t="str">
        <f>IF(A280='JOURNAL DE CAISSE'!$B$1,'JOURNAL DE CAISSE'!$D$11,"")</f>
        <v/>
      </c>
      <c r="F280" s="43" t="str">
        <f>IF(A280='JOURNAL DE CAISSE'!$B$1,'JOURNAL DE CAISSE'!$E$11,"")</f>
        <v/>
      </c>
      <c r="G280" s="75" t="str">
        <f>IF(A280='JOURNAL DE CAISSE'!$B$1,'JOURNAL DE CAISSE'!$F$11,"")</f>
        <v/>
      </c>
      <c r="H280" s="43" t="str">
        <f>IF(A280='JOURNAL DE CAISSE'!$B$1,'JOURNAL DE CAISSE'!$G$11,"")</f>
        <v/>
      </c>
      <c r="I280" s="75" t="str">
        <f>IF(A280='JOURNAL DE CAISSE'!$B$1,'JOURNAL DE CAISSE'!$H$11,"")</f>
        <v/>
      </c>
    </row>
    <row r="281" spans="1:10" x14ac:dyDescent="0.25">
      <c r="A281" s="42">
        <v>42346</v>
      </c>
      <c r="B281" s="43" t="str">
        <f>IF(A281='JOURNAL DE CAISSE'!$B$1,'JOURNAL DE CAISSE'!$A$11,"")</f>
        <v/>
      </c>
      <c r="C281" s="71" t="str">
        <f>IF(A281='JOURNAL DE CAISSE'!$B$1,'JOURNAL DE CAISSE'!$B$11,"")</f>
        <v/>
      </c>
      <c r="D281" s="43" t="str">
        <f>IF(A281='JOURNAL DE CAISSE'!$B$1,'JOURNAL DE CAISSE'!$C$11,"")</f>
        <v/>
      </c>
      <c r="E281" s="75" t="str">
        <f>IF(A281='JOURNAL DE CAISSE'!$B$1,'JOURNAL DE CAISSE'!$D$11,"")</f>
        <v/>
      </c>
      <c r="F281" s="43" t="str">
        <f>IF(A281='JOURNAL DE CAISSE'!$B$1,'JOURNAL DE CAISSE'!$E$11,"")</f>
        <v/>
      </c>
      <c r="G281" s="75" t="str">
        <f>IF(A281='JOURNAL DE CAISSE'!$B$1,'JOURNAL DE CAISSE'!$F$11,"")</f>
        <v/>
      </c>
      <c r="H281" s="43" t="str">
        <f>IF(A281='JOURNAL DE CAISSE'!$B$1,'JOURNAL DE CAISSE'!$G$11,"")</f>
        <v/>
      </c>
      <c r="I281" s="75" t="str">
        <f>IF(A281='JOURNAL DE CAISSE'!$B$1,'JOURNAL DE CAISSE'!$H$11,"")</f>
        <v/>
      </c>
    </row>
    <row r="282" spans="1:10" x14ac:dyDescent="0.25">
      <c r="A282" s="42">
        <v>42347</v>
      </c>
      <c r="B282" s="43" t="str">
        <f>IF(A282='JOURNAL DE CAISSE'!$B$1,'JOURNAL DE CAISSE'!$A$11,"")</f>
        <v/>
      </c>
      <c r="C282" s="71" t="str">
        <f>IF(A282='JOURNAL DE CAISSE'!$B$1,'JOURNAL DE CAISSE'!$B$11,"")</f>
        <v/>
      </c>
      <c r="D282" s="43" t="str">
        <f>IF(A282='JOURNAL DE CAISSE'!$B$1,'JOURNAL DE CAISSE'!$C$11,"")</f>
        <v/>
      </c>
      <c r="E282" s="75" t="str">
        <f>IF(A282='JOURNAL DE CAISSE'!$B$1,'JOURNAL DE CAISSE'!$D$11,"")</f>
        <v/>
      </c>
      <c r="F282" s="43" t="str">
        <f>IF(A282='JOURNAL DE CAISSE'!$B$1,'JOURNAL DE CAISSE'!$E$11,"")</f>
        <v/>
      </c>
      <c r="G282" s="75" t="str">
        <f>IF(A282='JOURNAL DE CAISSE'!$B$1,'JOURNAL DE CAISSE'!$F$11,"")</f>
        <v/>
      </c>
      <c r="H282" s="43" t="str">
        <f>IF(A282='JOURNAL DE CAISSE'!$B$1,'JOURNAL DE CAISSE'!$G$11,"")</f>
        <v/>
      </c>
      <c r="I282" s="75" t="str">
        <f>IF(A282='JOURNAL DE CAISSE'!$B$1,'JOURNAL DE CAISSE'!$H$11,"")</f>
        <v/>
      </c>
    </row>
    <row r="283" spans="1:10" x14ac:dyDescent="0.25">
      <c r="A283" s="42">
        <v>42348</v>
      </c>
      <c r="B283" s="43" t="str">
        <f>IF(A283='JOURNAL DE CAISSE'!$B$1,'JOURNAL DE CAISSE'!$A$11,"")</f>
        <v/>
      </c>
      <c r="C283" s="71" t="str">
        <f>IF(A283='JOURNAL DE CAISSE'!$B$1,'JOURNAL DE CAISSE'!$B$11,"")</f>
        <v/>
      </c>
      <c r="D283" s="43" t="str">
        <f>IF(A283='JOURNAL DE CAISSE'!$B$1,'JOURNAL DE CAISSE'!$C$11,"")</f>
        <v/>
      </c>
      <c r="E283" s="75" t="str">
        <f>IF(A283='JOURNAL DE CAISSE'!$B$1,'JOURNAL DE CAISSE'!$D$11,"")</f>
        <v/>
      </c>
      <c r="F283" s="43" t="str">
        <f>IF(A283='JOURNAL DE CAISSE'!$B$1,'JOURNAL DE CAISSE'!$E$11,"")</f>
        <v/>
      </c>
      <c r="G283" s="75" t="str">
        <f>IF(A283='JOURNAL DE CAISSE'!$B$1,'JOURNAL DE CAISSE'!$F$11,"")</f>
        <v/>
      </c>
      <c r="H283" s="43" t="str">
        <f>IF(A283='JOURNAL DE CAISSE'!$B$1,'JOURNAL DE CAISSE'!$G$11,"")</f>
        <v/>
      </c>
      <c r="I283" s="75" t="str">
        <f>IF(A283='JOURNAL DE CAISSE'!$B$1,'JOURNAL DE CAISSE'!$H$11,"")</f>
        <v/>
      </c>
    </row>
    <row r="284" spans="1:10" x14ac:dyDescent="0.25">
      <c r="A284" s="42">
        <v>42349</v>
      </c>
      <c r="B284" s="43" t="str">
        <f>IF(A284='JOURNAL DE CAISSE'!$B$1,'JOURNAL DE CAISSE'!$A$11,"")</f>
        <v/>
      </c>
      <c r="C284" s="71" t="str">
        <f>IF(A284='JOURNAL DE CAISSE'!$B$1,'JOURNAL DE CAISSE'!$B$11,"")</f>
        <v/>
      </c>
      <c r="D284" s="43" t="str">
        <f>IF(A284='JOURNAL DE CAISSE'!$B$1,'JOURNAL DE CAISSE'!$C$11,"")</f>
        <v/>
      </c>
      <c r="E284" s="75" t="str">
        <f>IF(A284='JOURNAL DE CAISSE'!$B$1,'JOURNAL DE CAISSE'!$D$11,"")</f>
        <v/>
      </c>
      <c r="F284" s="43" t="str">
        <f>IF(A284='JOURNAL DE CAISSE'!$B$1,'JOURNAL DE CAISSE'!$E$11,"")</f>
        <v/>
      </c>
      <c r="G284" s="75" t="str">
        <f>IF(A284='JOURNAL DE CAISSE'!$B$1,'JOURNAL DE CAISSE'!$F$11,"")</f>
        <v/>
      </c>
      <c r="H284" s="43" t="str">
        <f>IF(A284='JOURNAL DE CAISSE'!$B$1,'JOURNAL DE CAISSE'!$G$11,"")</f>
        <v/>
      </c>
      <c r="I284" s="75" t="str">
        <f>IF(A284='JOURNAL DE CAISSE'!$B$1,'JOURNAL DE CAISSE'!$H$11,"")</f>
        <v/>
      </c>
    </row>
    <row r="285" spans="1:10" x14ac:dyDescent="0.25">
      <c r="A285" s="42">
        <v>42350</v>
      </c>
      <c r="B285" s="43" t="str">
        <f>IF(A285='JOURNAL DE CAISSE'!$B$1,'JOURNAL DE CAISSE'!$A$11,"")</f>
        <v/>
      </c>
      <c r="C285" s="71" t="str">
        <f>IF(A285='JOURNAL DE CAISSE'!$B$1,'JOURNAL DE CAISSE'!$B$11,"")</f>
        <v/>
      </c>
      <c r="D285" s="43" t="str">
        <f>IF(A285='JOURNAL DE CAISSE'!$B$1,'JOURNAL DE CAISSE'!$C$11,"")</f>
        <v/>
      </c>
      <c r="E285" s="75" t="str">
        <f>IF(A285='JOURNAL DE CAISSE'!$B$1,'JOURNAL DE CAISSE'!$D$11,"")</f>
        <v/>
      </c>
      <c r="F285" s="43" t="str">
        <f>IF(A285='JOURNAL DE CAISSE'!$B$1,'JOURNAL DE CAISSE'!$E$11,"")</f>
        <v/>
      </c>
      <c r="G285" s="75" t="str">
        <f>IF(A285='JOURNAL DE CAISSE'!$B$1,'JOURNAL DE CAISSE'!$F$11,"")</f>
        <v/>
      </c>
      <c r="H285" s="43" t="str">
        <f>IF(A285='JOURNAL DE CAISSE'!$B$1,'JOURNAL DE CAISSE'!$G$11,"")</f>
        <v/>
      </c>
      <c r="I285" s="75" t="str">
        <f>IF(A285='JOURNAL DE CAISSE'!$B$1,'JOURNAL DE CAISSE'!$H$11,"")</f>
        <v/>
      </c>
    </row>
    <row r="286" spans="1:10" x14ac:dyDescent="0.25">
      <c r="A286" s="42">
        <v>42351</v>
      </c>
      <c r="B286" s="43" t="str">
        <f>IF(A286='JOURNAL DE CAISSE'!$B$1,'JOURNAL DE CAISSE'!$A$11,"")</f>
        <v/>
      </c>
      <c r="C286" s="71" t="str">
        <f>IF(A286='JOURNAL DE CAISSE'!$B$1,'JOURNAL DE CAISSE'!$B$11,"")</f>
        <v/>
      </c>
      <c r="D286" s="43" t="str">
        <f>IF(A286='JOURNAL DE CAISSE'!$B$1,'JOURNAL DE CAISSE'!$C$11,"")</f>
        <v/>
      </c>
      <c r="E286" s="75" t="str">
        <f>IF(A286='JOURNAL DE CAISSE'!$B$1,'JOURNAL DE CAISSE'!$D$11,"")</f>
        <v/>
      </c>
      <c r="F286" s="43" t="str">
        <f>IF(A286='JOURNAL DE CAISSE'!$B$1,'JOURNAL DE CAISSE'!$E$11,"")</f>
        <v/>
      </c>
      <c r="G286" s="75" t="str">
        <f>IF(A286='JOURNAL DE CAISSE'!$B$1,'JOURNAL DE CAISSE'!$F$11,"")</f>
        <v/>
      </c>
      <c r="H286" s="43" t="str">
        <f>IF(A286='JOURNAL DE CAISSE'!$B$1,'JOURNAL DE CAISSE'!$G$11,"")</f>
        <v/>
      </c>
      <c r="I286" s="75" t="str">
        <f>IF(A286='JOURNAL DE CAISSE'!$B$1,'JOURNAL DE CAISSE'!$H$11,"")</f>
        <v/>
      </c>
    </row>
    <row r="287" spans="1:10" x14ac:dyDescent="0.25">
      <c r="A287" s="42">
        <v>42352</v>
      </c>
      <c r="B287" s="43" t="str">
        <f>IF(A287='JOURNAL DE CAISSE'!$B$1,'JOURNAL DE CAISSE'!$A$11,"")</f>
        <v/>
      </c>
      <c r="C287" s="71" t="str">
        <f>IF(A287='JOURNAL DE CAISSE'!$B$1,'JOURNAL DE CAISSE'!$B$11,"")</f>
        <v/>
      </c>
      <c r="D287" s="43" t="str">
        <f>IF(A287='JOURNAL DE CAISSE'!$B$1,'JOURNAL DE CAISSE'!$C$11,"")</f>
        <v/>
      </c>
      <c r="E287" s="75" t="str">
        <f>IF(A287='JOURNAL DE CAISSE'!$B$1,'JOURNAL DE CAISSE'!$D$11,"")</f>
        <v/>
      </c>
      <c r="F287" s="43" t="str">
        <f>IF(A287='JOURNAL DE CAISSE'!$B$1,'JOURNAL DE CAISSE'!$E$11,"")</f>
        <v/>
      </c>
      <c r="G287" s="75" t="str">
        <f>IF(A287='JOURNAL DE CAISSE'!$B$1,'JOURNAL DE CAISSE'!$F$11,"")</f>
        <v/>
      </c>
      <c r="H287" s="43" t="str">
        <f>IF(A287='JOURNAL DE CAISSE'!$B$1,'JOURNAL DE CAISSE'!$G$11,"")</f>
        <v/>
      </c>
      <c r="I287" s="75" t="str">
        <f>IF(A287='JOURNAL DE CAISSE'!$B$1,'JOURNAL DE CAISSE'!$H$11,"")</f>
        <v/>
      </c>
    </row>
    <row r="288" spans="1:10" x14ac:dyDescent="0.25">
      <c r="A288" s="42">
        <v>42353</v>
      </c>
      <c r="B288" s="43" t="str">
        <f>IF(A288='JOURNAL DE CAISSE'!$B$1,'JOURNAL DE CAISSE'!$A$11,"")</f>
        <v/>
      </c>
      <c r="C288" s="71" t="str">
        <f>IF(A288='JOURNAL DE CAISSE'!$B$1,'JOURNAL DE CAISSE'!$B$11,"")</f>
        <v/>
      </c>
      <c r="D288" s="43" t="str">
        <f>IF(A288='JOURNAL DE CAISSE'!$B$1,'JOURNAL DE CAISSE'!$C$11,"")</f>
        <v/>
      </c>
      <c r="E288" s="75" t="str">
        <f>IF(A288='JOURNAL DE CAISSE'!$B$1,'JOURNAL DE CAISSE'!$D$11,"")</f>
        <v/>
      </c>
      <c r="F288" s="43" t="str">
        <f>IF(A288='JOURNAL DE CAISSE'!$B$1,'JOURNAL DE CAISSE'!$E$11,"")</f>
        <v/>
      </c>
      <c r="G288" s="75" t="str">
        <f>IF(A288='JOURNAL DE CAISSE'!$B$1,'JOURNAL DE CAISSE'!$F$11,"")</f>
        <v/>
      </c>
      <c r="H288" s="43" t="str">
        <f>IF(A288='JOURNAL DE CAISSE'!$B$1,'JOURNAL DE CAISSE'!$G$11,"")</f>
        <v/>
      </c>
      <c r="I288" s="75" t="str">
        <f>IF(A288='JOURNAL DE CAISSE'!$B$1,'JOURNAL DE CAISSE'!$H$11,"")</f>
        <v/>
      </c>
    </row>
    <row r="289" spans="1:9" x14ac:dyDescent="0.25">
      <c r="A289" s="42">
        <v>42354</v>
      </c>
      <c r="B289" s="43" t="str">
        <f>IF(A289='JOURNAL DE CAISSE'!$B$1,'JOURNAL DE CAISSE'!$A$11,"")</f>
        <v/>
      </c>
      <c r="C289" s="71" t="str">
        <f>IF(A289='JOURNAL DE CAISSE'!$B$1,'JOURNAL DE CAISSE'!$B$11,"")</f>
        <v/>
      </c>
      <c r="D289" s="43" t="str">
        <f>IF(A289='JOURNAL DE CAISSE'!$B$1,'JOURNAL DE CAISSE'!$C$11,"")</f>
        <v/>
      </c>
      <c r="E289" s="75" t="str">
        <f>IF(A289='JOURNAL DE CAISSE'!$B$1,'JOURNAL DE CAISSE'!$D$11,"")</f>
        <v/>
      </c>
      <c r="F289" s="43" t="str">
        <f>IF(A289='JOURNAL DE CAISSE'!$B$1,'JOURNAL DE CAISSE'!$E$11,"")</f>
        <v/>
      </c>
      <c r="G289" s="75" t="str">
        <f>IF(A289='JOURNAL DE CAISSE'!$B$1,'JOURNAL DE CAISSE'!$F$11,"")</f>
        <v/>
      </c>
      <c r="H289" s="43" t="str">
        <f>IF(A289='JOURNAL DE CAISSE'!$B$1,'JOURNAL DE CAISSE'!$G$11,"")</f>
        <v/>
      </c>
      <c r="I289" s="75" t="str">
        <f>IF(A289='JOURNAL DE CAISSE'!$B$1,'JOURNAL DE CAISSE'!$H$11,"")</f>
        <v/>
      </c>
    </row>
    <row r="290" spans="1:9" x14ac:dyDescent="0.25">
      <c r="A290" s="42">
        <v>42355</v>
      </c>
      <c r="B290" s="43" t="str">
        <f>IF(A290='JOURNAL DE CAISSE'!$B$1,'JOURNAL DE CAISSE'!$A$11,"")</f>
        <v/>
      </c>
      <c r="C290" s="71" t="str">
        <f>IF(A290='JOURNAL DE CAISSE'!$B$1,'JOURNAL DE CAISSE'!$B$11,"")</f>
        <v/>
      </c>
      <c r="D290" s="43" t="str">
        <f>IF(A290='JOURNAL DE CAISSE'!$B$1,'JOURNAL DE CAISSE'!$C$11,"")</f>
        <v/>
      </c>
      <c r="E290" s="75" t="str">
        <f>IF(A290='JOURNAL DE CAISSE'!$B$1,'JOURNAL DE CAISSE'!$D$11,"")</f>
        <v/>
      </c>
      <c r="F290" s="43" t="str">
        <f>IF(A290='JOURNAL DE CAISSE'!$B$1,'JOURNAL DE CAISSE'!$E$11,"")</f>
        <v/>
      </c>
      <c r="G290" s="75" t="str">
        <f>IF(A290='JOURNAL DE CAISSE'!$B$1,'JOURNAL DE CAISSE'!$F$11,"")</f>
        <v/>
      </c>
      <c r="H290" s="43" t="str">
        <f>IF(A290='JOURNAL DE CAISSE'!$B$1,'JOURNAL DE CAISSE'!$G$11,"")</f>
        <v/>
      </c>
      <c r="I290" s="75" t="str">
        <f>IF(A290='JOURNAL DE CAISSE'!$B$1,'JOURNAL DE CAISSE'!$H$11,"")</f>
        <v/>
      </c>
    </row>
    <row r="291" spans="1:9" x14ac:dyDescent="0.25">
      <c r="A291" s="42">
        <v>42356</v>
      </c>
      <c r="B291" s="43" t="str">
        <f>IF(A291='JOURNAL DE CAISSE'!$B$1,'JOURNAL DE CAISSE'!$A$11,"")</f>
        <v/>
      </c>
      <c r="C291" s="71" t="str">
        <f>IF(A291='JOURNAL DE CAISSE'!$B$1,'JOURNAL DE CAISSE'!$B$11,"")</f>
        <v/>
      </c>
      <c r="D291" s="43" t="str">
        <f>IF(A291='JOURNAL DE CAISSE'!$B$1,'JOURNAL DE CAISSE'!$C$11,"")</f>
        <v/>
      </c>
      <c r="E291" s="75" t="str">
        <f>IF(A291='JOURNAL DE CAISSE'!$B$1,'JOURNAL DE CAISSE'!$D$11,"")</f>
        <v/>
      </c>
      <c r="F291" s="43" t="str">
        <f>IF(A291='JOURNAL DE CAISSE'!$B$1,'JOURNAL DE CAISSE'!$E$11,"")</f>
        <v/>
      </c>
      <c r="G291" s="75" t="str">
        <f>IF(A291='JOURNAL DE CAISSE'!$B$1,'JOURNAL DE CAISSE'!$F$11,"")</f>
        <v/>
      </c>
      <c r="H291" s="43" t="str">
        <f>IF(A291='JOURNAL DE CAISSE'!$B$1,'JOURNAL DE CAISSE'!$G$11,"")</f>
        <v/>
      </c>
      <c r="I291" s="75" t="str">
        <f>IF(A291='JOURNAL DE CAISSE'!$B$1,'JOURNAL DE CAISSE'!$H$11,"")</f>
        <v/>
      </c>
    </row>
    <row r="292" spans="1:9" x14ac:dyDescent="0.25">
      <c r="A292" s="42">
        <v>42357</v>
      </c>
      <c r="B292" s="43" t="str">
        <f>IF(A292='JOURNAL DE CAISSE'!$B$1,'JOURNAL DE CAISSE'!$A$11,"")</f>
        <v/>
      </c>
      <c r="C292" s="71" t="str">
        <f>IF(A292='JOURNAL DE CAISSE'!$B$1,'JOURNAL DE CAISSE'!$B$11,"")</f>
        <v/>
      </c>
      <c r="D292" s="43" t="str">
        <f>IF(A292='JOURNAL DE CAISSE'!$B$1,'JOURNAL DE CAISSE'!$C$11,"")</f>
        <v/>
      </c>
      <c r="E292" s="75" t="str">
        <f>IF(A292='JOURNAL DE CAISSE'!$B$1,'JOURNAL DE CAISSE'!$D$11,"")</f>
        <v/>
      </c>
      <c r="F292" s="43" t="str">
        <f>IF(A292='JOURNAL DE CAISSE'!$B$1,'JOURNAL DE CAISSE'!$E$11,"")</f>
        <v/>
      </c>
      <c r="G292" s="75" t="str">
        <f>IF(A292='JOURNAL DE CAISSE'!$B$1,'JOURNAL DE CAISSE'!$F$11,"")</f>
        <v/>
      </c>
      <c r="H292" s="43" t="str">
        <f>IF(A292='JOURNAL DE CAISSE'!$B$1,'JOURNAL DE CAISSE'!$G$11,"")</f>
        <v/>
      </c>
      <c r="I292" s="75" t="str">
        <f>IF(A292='JOURNAL DE CAISSE'!$B$1,'JOURNAL DE CAISSE'!$H$11,"")</f>
        <v/>
      </c>
    </row>
    <row r="293" spans="1:9" x14ac:dyDescent="0.25">
      <c r="A293" s="42">
        <v>42358</v>
      </c>
      <c r="B293" s="43" t="str">
        <f>IF(A293='JOURNAL DE CAISSE'!$B$1,'JOURNAL DE CAISSE'!$A$11,"")</f>
        <v/>
      </c>
      <c r="C293" s="71" t="str">
        <f>IF(A293='JOURNAL DE CAISSE'!$B$1,'JOURNAL DE CAISSE'!$B$11,"")</f>
        <v/>
      </c>
      <c r="D293" s="43" t="str">
        <f>IF(A293='JOURNAL DE CAISSE'!$B$1,'JOURNAL DE CAISSE'!$C$11,"")</f>
        <v/>
      </c>
      <c r="E293" s="75" t="str">
        <f>IF(A293='JOURNAL DE CAISSE'!$B$1,'JOURNAL DE CAISSE'!$D$11,"")</f>
        <v/>
      </c>
      <c r="F293" s="43" t="str">
        <f>IF(A293='JOURNAL DE CAISSE'!$B$1,'JOURNAL DE CAISSE'!$E$11,"")</f>
        <v/>
      </c>
      <c r="G293" s="75" t="str">
        <f>IF(A293='JOURNAL DE CAISSE'!$B$1,'JOURNAL DE CAISSE'!$F$11,"")</f>
        <v/>
      </c>
      <c r="H293" s="43" t="str">
        <f>IF(A293='JOURNAL DE CAISSE'!$B$1,'JOURNAL DE CAISSE'!$G$11,"")</f>
        <v/>
      </c>
      <c r="I293" s="75" t="str">
        <f>IF(A293='JOURNAL DE CAISSE'!$B$1,'JOURNAL DE CAISSE'!$H$11,"")</f>
        <v/>
      </c>
    </row>
    <row r="294" spans="1:9" x14ac:dyDescent="0.25">
      <c r="A294" s="42">
        <v>42359</v>
      </c>
      <c r="B294" s="43" t="str">
        <f>IF(A294='JOURNAL DE CAISSE'!$B$1,'JOURNAL DE CAISSE'!$A$11,"")</f>
        <v/>
      </c>
      <c r="C294" s="71" t="str">
        <f>IF(A294='JOURNAL DE CAISSE'!$B$1,'JOURNAL DE CAISSE'!$B$11,"")</f>
        <v/>
      </c>
      <c r="D294" s="43" t="str">
        <f>IF(A294='JOURNAL DE CAISSE'!$B$1,'JOURNAL DE CAISSE'!$C$11,"")</f>
        <v/>
      </c>
      <c r="E294" s="75" t="str">
        <f>IF(A294='JOURNAL DE CAISSE'!$B$1,'JOURNAL DE CAISSE'!$D$11,"")</f>
        <v/>
      </c>
      <c r="F294" s="43" t="str">
        <f>IF(A294='JOURNAL DE CAISSE'!$B$1,'JOURNAL DE CAISSE'!$E$11,"")</f>
        <v/>
      </c>
      <c r="G294" s="75" t="str">
        <f>IF(A294='JOURNAL DE CAISSE'!$B$1,'JOURNAL DE CAISSE'!$F$11,"")</f>
        <v/>
      </c>
      <c r="H294" s="43" t="str">
        <f>IF(A294='JOURNAL DE CAISSE'!$B$1,'JOURNAL DE CAISSE'!$G$11,"")</f>
        <v/>
      </c>
      <c r="I294" s="75" t="str">
        <f>IF(A294='JOURNAL DE CAISSE'!$B$1,'JOURNAL DE CAISSE'!$H$11,"")</f>
        <v/>
      </c>
    </row>
    <row r="295" spans="1:9" x14ac:dyDescent="0.25">
      <c r="A295" s="42">
        <v>42360</v>
      </c>
      <c r="B295" s="43" t="str">
        <f>IF(A295='JOURNAL DE CAISSE'!$B$1,'JOURNAL DE CAISSE'!$A$11,"")</f>
        <v/>
      </c>
      <c r="C295" s="71" t="str">
        <f>IF(A295='JOURNAL DE CAISSE'!$B$1,'JOURNAL DE CAISSE'!$B$11,"")</f>
        <v/>
      </c>
      <c r="D295" s="43" t="str">
        <f>IF(A295='JOURNAL DE CAISSE'!$B$1,'JOURNAL DE CAISSE'!$C$11,"")</f>
        <v/>
      </c>
      <c r="E295" s="75" t="str">
        <f>IF(A295='JOURNAL DE CAISSE'!$B$1,'JOURNAL DE CAISSE'!$D$11,"")</f>
        <v/>
      </c>
      <c r="F295" s="43" t="str">
        <f>IF(A295='JOURNAL DE CAISSE'!$B$1,'JOURNAL DE CAISSE'!$E$11,"")</f>
        <v/>
      </c>
      <c r="G295" s="75" t="str">
        <f>IF(A295='JOURNAL DE CAISSE'!$B$1,'JOURNAL DE CAISSE'!$F$11,"")</f>
        <v/>
      </c>
      <c r="H295" s="43" t="str">
        <f>IF(A295='JOURNAL DE CAISSE'!$B$1,'JOURNAL DE CAISSE'!$G$11,"")</f>
        <v/>
      </c>
      <c r="I295" s="75" t="str">
        <f>IF(A295='JOURNAL DE CAISSE'!$B$1,'JOURNAL DE CAISSE'!$H$11,"")</f>
        <v/>
      </c>
    </row>
    <row r="296" spans="1:9" x14ac:dyDescent="0.25">
      <c r="A296" s="42">
        <v>42361</v>
      </c>
      <c r="B296" s="43" t="str">
        <f>IF(A296='JOURNAL DE CAISSE'!$B$1,'JOURNAL DE CAISSE'!$A$11,"")</f>
        <v/>
      </c>
      <c r="C296" s="71" t="str">
        <f>IF(A296='JOURNAL DE CAISSE'!$B$1,'JOURNAL DE CAISSE'!$B$11,"")</f>
        <v/>
      </c>
      <c r="D296" s="43" t="str">
        <f>IF(A296='JOURNAL DE CAISSE'!$B$1,'JOURNAL DE CAISSE'!$C$11,"")</f>
        <v/>
      </c>
      <c r="E296" s="75" t="str">
        <f>IF(A296='JOURNAL DE CAISSE'!$B$1,'JOURNAL DE CAISSE'!$D$11,"")</f>
        <v/>
      </c>
      <c r="F296" s="43" t="str">
        <f>IF(A296='JOURNAL DE CAISSE'!$B$1,'JOURNAL DE CAISSE'!$E$11,"")</f>
        <v/>
      </c>
      <c r="G296" s="75" t="str">
        <f>IF(A296='JOURNAL DE CAISSE'!$B$1,'JOURNAL DE CAISSE'!$F$11,"")</f>
        <v/>
      </c>
      <c r="H296" s="43" t="str">
        <f>IF(A296='JOURNAL DE CAISSE'!$B$1,'JOURNAL DE CAISSE'!$G$11,"")</f>
        <v/>
      </c>
      <c r="I296" s="75" t="str">
        <f>IF(A296='JOURNAL DE CAISSE'!$B$1,'JOURNAL DE CAISSE'!$H$11,"")</f>
        <v/>
      </c>
    </row>
    <row r="297" spans="1:9" x14ac:dyDescent="0.25">
      <c r="A297" s="42">
        <v>42362</v>
      </c>
      <c r="B297" s="43" t="str">
        <f>IF(A297='JOURNAL DE CAISSE'!$B$1,'JOURNAL DE CAISSE'!$A$11,"")</f>
        <v/>
      </c>
      <c r="C297" s="71" t="str">
        <f>IF(A297='JOURNAL DE CAISSE'!$B$1,'JOURNAL DE CAISSE'!$B$11,"")</f>
        <v/>
      </c>
      <c r="D297" s="43" t="str">
        <f>IF(A297='JOURNAL DE CAISSE'!$B$1,'JOURNAL DE CAISSE'!$C$11,"")</f>
        <v/>
      </c>
      <c r="E297" s="75" t="str">
        <f>IF(A297='JOURNAL DE CAISSE'!$B$1,'JOURNAL DE CAISSE'!$D$11,"")</f>
        <v/>
      </c>
      <c r="F297" s="43" t="str">
        <f>IF(A297='JOURNAL DE CAISSE'!$B$1,'JOURNAL DE CAISSE'!$E$11,"")</f>
        <v/>
      </c>
      <c r="G297" s="75" t="str">
        <f>IF(A297='JOURNAL DE CAISSE'!$B$1,'JOURNAL DE CAISSE'!$F$11,"")</f>
        <v/>
      </c>
      <c r="H297" s="43" t="str">
        <f>IF(A297='JOURNAL DE CAISSE'!$B$1,'JOURNAL DE CAISSE'!$G$11,"")</f>
        <v/>
      </c>
      <c r="I297" s="75" t="str">
        <f>IF(A297='JOURNAL DE CAISSE'!$B$1,'JOURNAL DE CAISSE'!$H$11,"")</f>
        <v/>
      </c>
    </row>
    <row r="298" spans="1:9" x14ac:dyDescent="0.25">
      <c r="A298" s="42">
        <v>42363</v>
      </c>
      <c r="B298" s="43" t="str">
        <f>IF(A298='JOURNAL DE CAISSE'!$B$1,'JOURNAL DE CAISSE'!$A$11,"")</f>
        <v/>
      </c>
      <c r="C298" s="71" t="str">
        <f>IF(A298='JOURNAL DE CAISSE'!$B$1,'JOURNAL DE CAISSE'!$B$11,"")</f>
        <v/>
      </c>
      <c r="D298" s="43" t="str">
        <f>IF(A298='JOURNAL DE CAISSE'!$B$1,'JOURNAL DE CAISSE'!$C$11,"")</f>
        <v/>
      </c>
      <c r="E298" s="75" t="str">
        <f>IF(A298='JOURNAL DE CAISSE'!$B$1,'JOURNAL DE CAISSE'!$D$11,"")</f>
        <v/>
      </c>
      <c r="F298" s="43" t="str">
        <f>IF(A298='JOURNAL DE CAISSE'!$B$1,'JOURNAL DE CAISSE'!$E$11,"")</f>
        <v/>
      </c>
      <c r="G298" s="75" t="str">
        <f>IF(A298='JOURNAL DE CAISSE'!$B$1,'JOURNAL DE CAISSE'!$F$11,"")</f>
        <v/>
      </c>
      <c r="H298" s="43" t="str">
        <f>IF(A298='JOURNAL DE CAISSE'!$B$1,'JOURNAL DE CAISSE'!$G$11,"")</f>
        <v/>
      </c>
      <c r="I298" s="75" t="str">
        <f>IF(A298='JOURNAL DE CAISSE'!$B$1,'JOURNAL DE CAISSE'!$H$11,"")</f>
        <v/>
      </c>
    </row>
    <row r="299" spans="1:9" x14ac:dyDescent="0.25">
      <c r="A299" s="42">
        <v>42364</v>
      </c>
      <c r="B299" s="43" t="str">
        <f>IF(A299='JOURNAL DE CAISSE'!$B$1,'JOURNAL DE CAISSE'!$A$11,"")</f>
        <v/>
      </c>
      <c r="C299" s="71" t="str">
        <f>IF(A299='JOURNAL DE CAISSE'!$B$1,'JOURNAL DE CAISSE'!$B$11,"")</f>
        <v/>
      </c>
      <c r="D299" s="43" t="str">
        <f>IF(A299='JOURNAL DE CAISSE'!$B$1,'JOURNAL DE CAISSE'!$C$11,"")</f>
        <v/>
      </c>
      <c r="E299" s="75" t="str">
        <f>IF(A299='JOURNAL DE CAISSE'!$B$1,'JOURNAL DE CAISSE'!$D$11,"")</f>
        <v/>
      </c>
      <c r="F299" s="43" t="str">
        <f>IF(A299='JOURNAL DE CAISSE'!$B$1,'JOURNAL DE CAISSE'!$E$11,"")</f>
        <v/>
      </c>
      <c r="G299" s="75" t="str">
        <f>IF(A299='JOURNAL DE CAISSE'!$B$1,'JOURNAL DE CAISSE'!$F$11,"")</f>
        <v/>
      </c>
      <c r="H299" s="43" t="str">
        <f>IF(A299='JOURNAL DE CAISSE'!$B$1,'JOURNAL DE CAISSE'!$G$11,"")</f>
        <v/>
      </c>
      <c r="I299" s="75" t="str">
        <f>IF(A299='JOURNAL DE CAISSE'!$B$1,'JOURNAL DE CAISSE'!$H$11,"")</f>
        <v/>
      </c>
    </row>
    <row r="300" spans="1:9" x14ac:dyDescent="0.25">
      <c r="A300" s="42">
        <v>42365</v>
      </c>
      <c r="B300" s="43" t="str">
        <f>IF(A300='JOURNAL DE CAISSE'!$B$1,'JOURNAL DE CAISSE'!$A$11,"")</f>
        <v/>
      </c>
      <c r="C300" s="71" t="str">
        <f>IF(A300='JOURNAL DE CAISSE'!$B$1,'JOURNAL DE CAISSE'!$B$11,"")</f>
        <v/>
      </c>
      <c r="D300" s="43" t="str">
        <f>IF(A300='JOURNAL DE CAISSE'!$B$1,'JOURNAL DE CAISSE'!$C$11,"")</f>
        <v/>
      </c>
      <c r="E300" s="75" t="str">
        <f>IF(A300='JOURNAL DE CAISSE'!$B$1,'JOURNAL DE CAISSE'!$D$11,"")</f>
        <v/>
      </c>
      <c r="F300" s="43" t="str">
        <f>IF(A300='JOURNAL DE CAISSE'!$B$1,'JOURNAL DE CAISSE'!$E$11,"")</f>
        <v/>
      </c>
      <c r="G300" s="75" t="str">
        <f>IF(A300='JOURNAL DE CAISSE'!$B$1,'JOURNAL DE CAISSE'!$F$11,"")</f>
        <v/>
      </c>
      <c r="H300" s="43" t="str">
        <f>IF(A300='JOURNAL DE CAISSE'!$B$1,'JOURNAL DE CAISSE'!$G$11,"")</f>
        <v/>
      </c>
      <c r="I300" s="75" t="str">
        <f>IF(A300='JOURNAL DE CAISSE'!$B$1,'JOURNAL DE CAISSE'!$H$11,"")</f>
        <v/>
      </c>
    </row>
    <row r="301" spans="1:9" x14ac:dyDescent="0.25">
      <c r="A301" s="42">
        <v>42366</v>
      </c>
      <c r="B301" s="43" t="str">
        <f>IF(A301='JOURNAL DE CAISSE'!$B$1,'JOURNAL DE CAISSE'!$A$11,"")</f>
        <v/>
      </c>
      <c r="C301" s="71" t="str">
        <f>IF(A301='JOURNAL DE CAISSE'!$B$1,'JOURNAL DE CAISSE'!$B$11,"")</f>
        <v/>
      </c>
      <c r="D301" s="43" t="str">
        <f>IF(A301='JOURNAL DE CAISSE'!$B$1,'JOURNAL DE CAISSE'!$C$11,"")</f>
        <v/>
      </c>
      <c r="E301" s="75" t="str">
        <f>IF(A301='JOURNAL DE CAISSE'!$B$1,'JOURNAL DE CAISSE'!$D$11,"")</f>
        <v/>
      </c>
      <c r="F301" s="43" t="str">
        <f>IF(A301='JOURNAL DE CAISSE'!$B$1,'JOURNAL DE CAISSE'!$E$11,"")</f>
        <v/>
      </c>
      <c r="G301" s="75" t="str">
        <f>IF(A301='JOURNAL DE CAISSE'!$B$1,'JOURNAL DE CAISSE'!$F$11,"")</f>
        <v/>
      </c>
      <c r="H301" s="43" t="str">
        <f>IF(A301='JOURNAL DE CAISSE'!$B$1,'JOURNAL DE CAISSE'!$G$11,"")</f>
        <v/>
      </c>
      <c r="I301" s="75" t="str">
        <f>IF(A301='JOURNAL DE CAISSE'!$B$1,'JOURNAL DE CAISSE'!$H$11,"")</f>
        <v/>
      </c>
    </row>
    <row r="302" spans="1:9" x14ac:dyDescent="0.25">
      <c r="A302" s="42">
        <v>42367</v>
      </c>
      <c r="B302" s="43" t="str">
        <f>IF(A302='JOURNAL DE CAISSE'!$B$1,'JOURNAL DE CAISSE'!$A$11,"")</f>
        <v/>
      </c>
      <c r="C302" s="71" t="str">
        <f>IF(A302='JOURNAL DE CAISSE'!$B$1,'JOURNAL DE CAISSE'!$B$11,"")</f>
        <v/>
      </c>
      <c r="D302" s="43" t="str">
        <f>IF(A302='JOURNAL DE CAISSE'!$B$1,'JOURNAL DE CAISSE'!$C$11,"")</f>
        <v/>
      </c>
      <c r="E302" s="75" t="str">
        <f>IF(A302='JOURNAL DE CAISSE'!$B$1,'JOURNAL DE CAISSE'!$D$11,"")</f>
        <v/>
      </c>
      <c r="F302" s="43" t="str">
        <f>IF(A302='JOURNAL DE CAISSE'!$B$1,'JOURNAL DE CAISSE'!$E$11,"")</f>
        <v/>
      </c>
      <c r="G302" s="75" t="str">
        <f>IF(A302='JOURNAL DE CAISSE'!$B$1,'JOURNAL DE CAISSE'!$F$11,"")</f>
        <v/>
      </c>
      <c r="H302" s="43" t="str">
        <f>IF(A302='JOURNAL DE CAISSE'!$B$1,'JOURNAL DE CAISSE'!$G$11,"")</f>
        <v/>
      </c>
      <c r="I302" s="75" t="str">
        <f>IF(A302='JOURNAL DE CAISSE'!$B$1,'JOURNAL DE CAISSE'!$H$11,"")</f>
        <v/>
      </c>
    </row>
    <row r="303" spans="1:9" x14ac:dyDescent="0.25">
      <c r="A303" s="42">
        <v>42368</v>
      </c>
      <c r="B303" s="43" t="str">
        <f>IF(A303='JOURNAL DE CAISSE'!$B$1,'JOURNAL DE CAISSE'!$A$11,"")</f>
        <v/>
      </c>
      <c r="C303" s="71" t="str">
        <f>IF(A303='JOURNAL DE CAISSE'!$B$1,'JOURNAL DE CAISSE'!$B$11,"")</f>
        <v/>
      </c>
      <c r="D303" s="43" t="str">
        <f>IF(A303='JOURNAL DE CAISSE'!$B$1,'JOURNAL DE CAISSE'!$C$11,"")</f>
        <v/>
      </c>
      <c r="E303" s="75" t="str">
        <f>IF(A303='JOURNAL DE CAISSE'!$B$1,'JOURNAL DE CAISSE'!$D$11,"")</f>
        <v/>
      </c>
      <c r="F303" s="43" t="str">
        <f>IF(A303='JOURNAL DE CAISSE'!$B$1,'JOURNAL DE CAISSE'!$E$11,"")</f>
        <v/>
      </c>
      <c r="G303" s="75" t="str">
        <f>IF(A303='JOURNAL DE CAISSE'!$B$1,'JOURNAL DE CAISSE'!$F$11,"")</f>
        <v/>
      </c>
      <c r="H303" s="43" t="str">
        <f>IF(A303='JOURNAL DE CAISSE'!$B$1,'JOURNAL DE CAISSE'!$G$11,"")</f>
        <v/>
      </c>
      <c r="I303" s="75" t="str">
        <f>IF(A303='JOURNAL DE CAISSE'!$B$1,'JOURNAL DE CAISSE'!$H$11,"")</f>
        <v/>
      </c>
    </row>
    <row r="304" spans="1:9" ht="15.75" thickBot="1" x14ac:dyDescent="0.3">
      <c r="A304" s="42">
        <v>42369</v>
      </c>
      <c r="B304" s="44" t="str">
        <f>IF(A304='JOURNAL DE CAISSE'!$B$1,'JOURNAL DE CAISSE'!$A$11,"")</f>
        <v/>
      </c>
      <c r="C304" s="73" t="str">
        <f>IF(A304='JOURNAL DE CAISSE'!$B$1,'JOURNAL DE CAISSE'!$B$11,"")</f>
        <v/>
      </c>
      <c r="D304" s="44" t="str">
        <f>IF(A304='JOURNAL DE CAISSE'!$B$1,'JOURNAL DE CAISSE'!$C$11,"")</f>
        <v/>
      </c>
      <c r="E304" s="77" t="str">
        <f>IF(A304='JOURNAL DE CAISSE'!$B$1,'JOURNAL DE CAISSE'!$D$11,"")</f>
        <v/>
      </c>
      <c r="F304" s="44" t="str">
        <f>IF(A304='JOURNAL DE CAISSE'!$B$1,'JOURNAL DE CAISSE'!$E$11,"")</f>
        <v/>
      </c>
      <c r="G304" s="77" t="str">
        <f>IF(A304='JOURNAL DE CAISSE'!$B$1,'JOURNAL DE CAISSE'!$F$11,"")</f>
        <v/>
      </c>
      <c r="H304" s="44" t="str">
        <f>IF(A304='JOURNAL DE CAISSE'!$B$1,'JOURNAL DE CAISSE'!$G$11,"")</f>
        <v/>
      </c>
      <c r="I304" s="77" t="str">
        <f>IF(A304='JOURNAL DE CAISSE'!$B$1,'JOURNAL DE CAISSE'!$H$11,"")</f>
        <v/>
      </c>
    </row>
    <row r="305" spans="1:10" x14ac:dyDescent="0.25">
      <c r="A305" s="48" t="s">
        <v>164</v>
      </c>
      <c r="B305" s="47">
        <f>SUM(B289:B304)</f>
        <v>0</v>
      </c>
      <c r="C305" s="72">
        <f t="shared" ref="C305:I305" si="15">SUM(C289:C304)</f>
        <v>0</v>
      </c>
      <c r="D305" s="47">
        <f t="shared" si="15"/>
        <v>0</v>
      </c>
      <c r="E305" s="76">
        <f t="shared" si="15"/>
        <v>0</v>
      </c>
      <c r="F305" s="47">
        <f t="shared" si="15"/>
        <v>0</v>
      </c>
      <c r="G305" s="76">
        <f t="shared" si="15"/>
        <v>0</v>
      </c>
      <c r="H305" s="47">
        <f t="shared" si="15"/>
        <v>0</v>
      </c>
      <c r="I305" s="76">
        <f t="shared" si="15"/>
        <v>0</v>
      </c>
      <c r="J305" s="78">
        <f>SUM(C305+E305+G305+I305)</f>
        <v>0</v>
      </c>
    </row>
  </sheetData>
  <mergeCells count="6">
    <mergeCell ref="A1:I1"/>
    <mergeCell ref="A3:A4"/>
    <mergeCell ref="B3:C3"/>
    <mergeCell ref="D3:E3"/>
    <mergeCell ref="F3:G3"/>
    <mergeCell ref="H3:I3"/>
  </mergeCells>
  <pageMargins left="0.70866141732283472" right="0.70866141732283472" top="0.74803149606299213" bottom="0.74803149606299213" header="0.31496062992125984" footer="0.31496062992125984"/>
  <pageSetup paperSize="9" orientation="portrait" r:id="rId1"/>
  <rowBreaks count="9" manualBreakCount="9">
    <brk id="21" max="16383" man="1"/>
    <brk id="52" max="16383" man="1"/>
    <brk id="84" max="16383" man="1"/>
    <brk id="115" max="16383" man="1"/>
    <brk id="147" max="16383" man="1"/>
    <brk id="179" max="16383" man="1"/>
    <brk id="210" max="16383" man="1"/>
    <brk id="242" max="16383" man="1"/>
    <brk id="273"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FF00"/>
  </sheetPr>
  <dimension ref="A1:T502"/>
  <sheetViews>
    <sheetView workbookViewId="0">
      <pane ySplit="1" topLeftCell="A14" activePane="bottomLeft" state="frozen"/>
      <selection pane="bottomLeft" activeCell="A28" sqref="A28:XFD28"/>
    </sheetView>
  </sheetViews>
  <sheetFormatPr baseColWidth="10" defaultRowHeight="15" x14ac:dyDescent="0.25"/>
  <cols>
    <col min="1" max="1" width="9.28515625" style="3" customWidth="1"/>
    <col min="2" max="2" width="9.28515625" style="3" hidden="1" customWidth="1"/>
    <col min="3" max="3" width="23.5703125" style="3" customWidth="1"/>
    <col min="4" max="4" width="33.85546875" style="3" bestFit="1" customWidth="1"/>
    <col min="5" max="5" width="10.85546875" style="3" customWidth="1"/>
    <col min="6" max="6" width="11.42578125" style="3"/>
    <col min="7" max="7" width="13.28515625" style="3" bestFit="1" customWidth="1"/>
    <col min="8" max="8" width="9.42578125" style="3" customWidth="1"/>
    <col min="9" max="9" width="6.85546875" style="3" customWidth="1"/>
    <col min="10" max="10" width="8.7109375" style="5" customWidth="1"/>
    <col min="11" max="11" width="9.28515625" style="3" bestFit="1" customWidth="1"/>
    <col min="12" max="12" width="11.28515625" style="10" customWidth="1"/>
    <col min="13" max="13" width="13" style="10" customWidth="1"/>
    <col min="14" max="14" width="9.140625" style="10" customWidth="1"/>
    <col min="15" max="17" width="11.42578125" style="8"/>
    <col min="18" max="18" width="0" hidden="1" customWidth="1"/>
    <col min="19" max="19" width="5" hidden="1" customWidth="1"/>
    <col min="20" max="20" width="11.42578125" hidden="1" customWidth="1"/>
    <col min="21" max="21" width="0" hidden="1" customWidth="1"/>
  </cols>
  <sheetData>
    <row r="1" spans="1:20" s="1" customFormat="1" ht="35.25" customHeight="1" x14ac:dyDescent="0.25">
      <c r="A1" s="2" t="s">
        <v>5</v>
      </c>
      <c r="B1" s="2"/>
      <c r="C1" s="27" t="s">
        <v>14</v>
      </c>
      <c r="D1" s="27" t="s">
        <v>6</v>
      </c>
      <c r="E1" s="27" t="s">
        <v>7</v>
      </c>
      <c r="F1" s="27" t="s">
        <v>10</v>
      </c>
      <c r="G1" s="27" t="s">
        <v>12</v>
      </c>
      <c r="H1" s="27" t="s">
        <v>172</v>
      </c>
      <c r="I1" s="27" t="s">
        <v>112</v>
      </c>
      <c r="J1" s="4" t="s">
        <v>113</v>
      </c>
      <c r="K1" s="2" t="s">
        <v>111</v>
      </c>
      <c r="L1" s="9" t="s">
        <v>116</v>
      </c>
      <c r="M1" s="9" t="s">
        <v>119</v>
      </c>
      <c r="N1" s="9" t="s">
        <v>117</v>
      </c>
      <c r="O1" s="6" t="s">
        <v>118</v>
      </c>
      <c r="P1" s="6" t="s">
        <v>121</v>
      </c>
      <c r="Q1" s="6" t="s">
        <v>122</v>
      </c>
      <c r="S1" s="1" t="s">
        <v>123</v>
      </c>
    </row>
    <row r="2" spans="1:20" x14ac:dyDescent="0.25">
      <c r="A2" s="3" t="str">
        <f>+STOCK!A3</f>
        <v>BL0001</v>
      </c>
      <c r="B2" s="3" t="str">
        <f t="shared" ref="B2:B65" si="0">LEFT(A2,2)</f>
        <v>BL</v>
      </c>
      <c r="C2" s="3" t="str">
        <f>+STOCK!C3</f>
        <v>L'ESPRIT DE BESSEUIL</v>
      </c>
      <c r="D2" s="3" t="str">
        <f>+STOCK!D3</f>
        <v>CHÂTEAU DE BESSEUIL</v>
      </c>
      <c r="E2" s="3">
        <f>+STOCK!E3</f>
        <v>2010</v>
      </c>
      <c r="F2" s="3" t="str">
        <f>+STOCK!F3</f>
        <v>BLANC</v>
      </c>
      <c r="G2" s="3" t="str">
        <f>+STOCK!G3</f>
        <v>75ML</v>
      </c>
      <c r="H2" s="3">
        <f>+STOCK!V3-STOCK!AI3</f>
        <v>24</v>
      </c>
      <c r="I2" s="52">
        <f>STOCK!H3</f>
        <v>5.5</v>
      </c>
      <c r="J2" s="12">
        <f>+K2-I2</f>
        <v>0.27500000000000036</v>
      </c>
      <c r="K2" s="13">
        <f>IF(STOCK!I3=5.5%,STOCK!H3*1.05,IF(STOCK!I3=10%,STOCK!H3*1.1,IF(STOCK!I3=20%,STOCK!H3*1.2)))</f>
        <v>5.7750000000000004</v>
      </c>
      <c r="L2" s="54">
        <f>+I2*2</f>
        <v>11</v>
      </c>
      <c r="M2" s="54">
        <f>((L2*3)/1.1)/3</f>
        <v>9.9999999999999982</v>
      </c>
      <c r="N2" s="10">
        <v>5</v>
      </c>
      <c r="O2" s="7">
        <f>+STOCK!H3</f>
        <v>5.5</v>
      </c>
      <c r="P2" s="7">
        <f>+STOCK!H3</f>
        <v>5.5</v>
      </c>
      <c r="Q2" s="7">
        <f>+STOCK!H3</f>
        <v>5.5</v>
      </c>
      <c r="S2">
        <v>5.5</v>
      </c>
      <c r="T2">
        <v>1.05</v>
      </c>
    </row>
    <row r="3" spans="1:20" x14ac:dyDescent="0.25">
      <c r="A3" s="3" t="str">
        <f>+STOCK!A4</f>
        <v>BL0011</v>
      </c>
      <c r="B3" s="3" t="str">
        <f t="shared" si="0"/>
        <v>BL</v>
      </c>
      <c r="C3" s="3" t="str">
        <f>+STOCK!C4</f>
        <v>La cuvée du Chat</v>
      </c>
      <c r="D3" s="3" t="str">
        <f>+STOCK!D4</f>
        <v>Domaine XXX</v>
      </c>
      <c r="E3" s="3">
        <f>+STOCK!E4</f>
        <v>2013</v>
      </c>
      <c r="F3" s="3" t="str">
        <f>+STOCK!F4</f>
        <v>BLANC</v>
      </c>
      <c r="G3" s="3" t="str">
        <f>+STOCK!G4</f>
        <v>75ml</v>
      </c>
      <c r="H3" s="3">
        <f>+STOCK!V4-STOCK!AI4</f>
        <v>6</v>
      </c>
      <c r="I3" s="52">
        <f>STOCK!H4</f>
        <v>4</v>
      </c>
      <c r="J3" s="12">
        <f>+K3-STOCK!H4</f>
        <v>0.20000000000000018</v>
      </c>
      <c r="K3" s="13">
        <f>IF(STOCK!I4=5.5%,STOCK!H4*1.05,IF(STOCK!I4=10%,STOCK!H4*1.1,IF(STOCK!I4=20%,STOCK!H4*1.2)))</f>
        <v>4.2</v>
      </c>
      <c r="L3" s="54">
        <f t="shared" ref="L3:L66" si="1">+I3*2</f>
        <v>8</v>
      </c>
      <c r="M3" s="54">
        <f t="shared" ref="M3:M66" si="2">((L3*3)/1.1)/3</f>
        <v>7.2727272727272725</v>
      </c>
      <c r="N3" s="10">
        <v>5</v>
      </c>
      <c r="O3" s="7">
        <f>+STOCK!H4</f>
        <v>4</v>
      </c>
      <c r="P3" s="7">
        <f>+STOCK!H4</f>
        <v>4</v>
      </c>
      <c r="Q3" s="7">
        <f>+STOCK!H4</f>
        <v>4</v>
      </c>
      <c r="S3">
        <v>10</v>
      </c>
      <c r="T3">
        <v>1.1000000000000001</v>
      </c>
    </row>
    <row r="4" spans="1:20" x14ac:dyDescent="0.25">
      <c r="A4" s="3" t="str">
        <f>+STOCK!A5</f>
        <v>BL0012</v>
      </c>
      <c r="B4" s="3" t="str">
        <f t="shared" si="0"/>
        <v>BL</v>
      </c>
      <c r="C4" s="3" t="str">
        <f>+STOCK!C5</f>
        <v>Le moine chauve</v>
      </c>
      <c r="D4" s="3" t="str">
        <f>+STOCK!D5</f>
        <v>Dommaine de l'Abbaye</v>
      </c>
      <c r="E4" s="3">
        <f>+STOCK!E5</f>
        <v>2008</v>
      </c>
      <c r="F4" s="3" t="str">
        <f>+STOCK!F5</f>
        <v>BLANC</v>
      </c>
      <c r="G4" s="3" t="str">
        <f>+STOCK!G5</f>
        <v>75ml</v>
      </c>
      <c r="H4" s="3">
        <f>+STOCK!V5-STOCK!AI5</f>
        <v>6</v>
      </c>
      <c r="I4" s="52">
        <f>STOCK!H5</f>
        <v>5</v>
      </c>
      <c r="J4" s="12">
        <f>+K4-STOCK!H5</f>
        <v>0.25</v>
      </c>
      <c r="K4" s="13">
        <f>IF(STOCK!I5=5.5%,STOCK!H5*1.05,IF(STOCK!I5=10%,STOCK!H5*1.1,IF(STOCK!I5=20%,STOCK!H5*1.2)))</f>
        <v>5.25</v>
      </c>
      <c r="L4" s="54">
        <f t="shared" si="1"/>
        <v>10</v>
      </c>
      <c r="M4" s="54">
        <f>((L4*3)/1.1)/3</f>
        <v>9.0909090909090899</v>
      </c>
      <c r="N4" s="10">
        <v>6</v>
      </c>
      <c r="O4" s="7">
        <f>+STOCK!H5</f>
        <v>5</v>
      </c>
      <c r="P4" s="7">
        <f>+STOCK!H5</f>
        <v>5</v>
      </c>
      <c r="Q4" s="7">
        <f>+STOCK!H5</f>
        <v>5</v>
      </c>
      <c r="S4">
        <v>20</v>
      </c>
      <c r="T4">
        <v>1.2</v>
      </c>
    </row>
    <row r="5" spans="1:20" x14ac:dyDescent="0.25">
      <c r="A5" s="3" t="str">
        <f>+STOCK!A6</f>
        <v>BL0002</v>
      </c>
      <c r="B5" s="3" t="str">
        <f t="shared" si="0"/>
        <v>BL</v>
      </c>
      <c r="C5" s="3" t="str">
        <f>+STOCK!C6</f>
        <v>La cuvée 123</v>
      </c>
      <c r="D5" s="3" t="str">
        <f>+STOCK!D6</f>
        <v xml:space="preserve">Château Barbanau </v>
      </c>
      <c r="E5" s="3">
        <f>+STOCK!E6</f>
        <v>2010</v>
      </c>
      <c r="F5" s="3" t="str">
        <f>+STOCK!F6</f>
        <v>BLANC</v>
      </c>
      <c r="G5" s="3" t="str">
        <f>+STOCK!G6</f>
        <v>75ML</v>
      </c>
      <c r="H5" s="3">
        <f>+STOCK!V6-STOCK!AI6</f>
        <v>12</v>
      </c>
      <c r="I5" s="52">
        <f>STOCK!H6</f>
        <v>3.75</v>
      </c>
      <c r="J5" s="12">
        <f>+K5-STOCK!H6</f>
        <v>0.1875</v>
      </c>
      <c r="K5" s="13">
        <f>IF(STOCK!I6=5.5%,STOCK!H6*1.05,IF(STOCK!I6=10%,STOCK!H6*1.1,IF(STOCK!I6=20%,STOCK!H6*1.2)))</f>
        <v>3.9375</v>
      </c>
      <c r="L5" s="54">
        <f t="shared" si="1"/>
        <v>7.5</v>
      </c>
      <c r="M5" s="54">
        <f t="shared" si="2"/>
        <v>6.8181818181818175</v>
      </c>
      <c r="N5" s="10">
        <v>6</v>
      </c>
      <c r="O5" s="7">
        <f>+STOCK!H6</f>
        <v>3.75</v>
      </c>
      <c r="P5" s="7">
        <f>+STOCK!H6</f>
        <v>3.75</v>
      </c>
      <c r="Q5" s="7">
        <f>+STOCK!H6</f>
        <v>3.75</v>
      </c>
    </row>
    <row r="6" spans="1:20" x14ac:dyDescent="0.25">
      <c r="A6" s="3" t="str">
        <f>+STOCK!A7</f>
        <v>BL0003</v>
      </c>
      <c r="B6" s="3" t="str">
        <f t="shared" si="0"/>
        <v>BL</v>
      </c>
      <c r="C6" s="3" t="str">
        <f>+STOCK!C7</f>
        <v>La cuvée bbb</v>
      </c>
      <c r="D6" s="3" t="str">
        <f>+STOCK!D7</f>
        <v xml:space="preserve">Château Barbeyrolles </v>
      </c>
      <c r="E6" s="3">
        <f>+STOCK!E7</f>
        <v>2009</v>
      </c>
      <c r="F6" s="3" t="str">
        <f>+STOCK!F7</f>
        <v>BLANC</v>
      </c>
      <c r="G6" s="3" t="str">
        <f>+STOCK!G7</f>
        <v>75ML</v>
      </c>
      <c r="H6" s="3">
        <f>+STOCK!V7-STOCK!AI7</f>
        <v>12</v>
      </c>
      <c r="I6" s="52">
        <f>STOCK!H7</f>
        <v>3.5</v>
      </c>
      <c r="J6" s="12">
        <f>+K6-STOCK!H7</f>
        <v>0.17500000000000027</v>
      </c>
      <c r="K6" s="13">
        <f>IF(STOCK!I7=5.5%,STOCK!H7*1.05,IF(STOCK!I7=10%,STOCK!H7*1.1,IF(STOCK!I7=20%,STOCK!H7*1.2)))</f>
        <v>3.6750000000000003</v>
      </c>
      <c r="L6" s="54">
        <f t="shared" si="1"/>
        <v>7</v>
      </c>
      <c r="M6" s="54">
        <f t="shared" si="2"/>
        <v>6.3636363636363633</v>
      </c>
      <c r="N6" s="10">
        <v>6</v>
      </c>
      <c r="O6" s="7">
        <f>+STOCK!H7</f>
        <v>3.5</v>
      </c>
      <c r="P6" s="7">
        <f>+STOCK!H7</f>
        <v>3.5</v>
      </c>
      <c r="Q6" s="7">
        <f>+STOCK!H7</f>
        <v>3.5</v>
      </c>
    </row>
    <row r="7" spans="1:20" x14ac:dyDescent="0.25">
      <c r="A7" s="3" t="str">
        <f>+STOCK!A8</f>
        <v>BL0004</v>
      </c>
      <c r="B7" s="3" t="str">
        <f t="shared" si="0"/>
        <v>BL</v>
      </c>
      <c r="C7" s="3" t="str">
        <f>+STOCK!C8</f>
        <v>La cuvée ddd</v>
      </c>
      <c r="D7" s="3" t="str">
        <f>+STOCK!D8</f>
        <v xml:space="preserve">Château Carpe Diem </v>
      </c>
      <c r="E7" s="3">
        <f>+STOCK!E8</f>
        <v>2009</v>
      </c>
      <c r="F7" s="3" t="str">
        <f>+STOCK!F8</f>
        <v>BLANC</v>
      </c>
      <c r="G7" s="3" t="str">
        <f>+STOCK!G8</f>
        <v>75ML</v>
      </c>
      <c r="H7" s="3">
        <f>+STOCK!V8-STOCK!AI8</f>
        <v>12</v>
      </c>
      <c r="I7" s="52">
        <f>STOCK!H8</f>
        <v>5</v>
      </c>
      <c r="J7" s="12">
        <f>+K7-STOCK!H8</f>
        <v>0.25</v>
      </c>
      <c r="K7" s="13">
        <f>IF(STOCK!I8=5.5%,STOCK!H8*1.05,IF(STOCK!I8=10%,STOCK!H8*1.1,IF(STOCK!I8=20%,STOCK!H8*1.2)))</f>
        <v>5.25</v>
      </c>
      <c r="L7" s="54">
        <f t="shared" si="1"/>
        <v>10</v>
      </c>
      <c r="M7" s="54">
        <f t="shared" si="2"/>
        <v>9.0909090909090899</v>
      </c>
      <c r="N7" s="10">
        <v>5</v>
      </c>
      <c r="O7" s="7">
        <f>+STOCK!H8</f>
        <v>5</v>
      </c>
      <c r="P7" s="7">
        <f>+STOCK!H8</f>
        <v>5</v>
      </c>
      <c r="Q7" s="7">
        <f>+STOCK!H8</f>
        <v>5</v>
      </c>
    </row>
    <row r="8" spans="1:20" x14ac:dyDescent="0.25">
      <c r="A8" s="3" t="str">
        <f>+STOCK!A9</f>
        <v>BL0005</v>
      </c>
      <c r="B8" s="3" t="str">
        <f t="shared" si="0"/>
        <v>BL</v>
      </c>
      <c r="C8" s="3" t="str">
        <f>+STOCK!C9</f>
        <v>La cuvée eee</v>
      </c>
      <c r="D8" s="3" t="str">
        <f>+STOCK!D9</f>
        <v xml:space="preserve">Château Commanderie de Peyrassol </v>
      </c>
      <c r="E8" s="3">
        <f>+STOCK!E9</f>
        <v>2009</v>
      </c>
      <c r="F8" s="3" t="str">
        <f>+STOCK!F9</f>
        <v>BLANC</v>
      </c>
      <c r="G8" s="3" t="str">
        <f>+STOCK!G9</f>
        <v>75ML</v>
      </c>
      <c r="H8" s="3">
        <f>+STOCK!V9-STOCK!AI9</f>
        <v>12</v>
      </c>
      <c r="I8" s="52">
        <f>STOCK!H9</f>
        <v>5</v>
      </c>
      <c r="J8" s="12">
        <f>+K8-STOCK!H9</f>
        <v>0.25</v>
      </c>
      <c r="K8" s="13">
        <f>IF(STOCK!I9=5.5%,STOCK!H9*1.05,IF(STOCK!I9=10%,STOCK!H9*1.1,IF(STOCK!I9=20%,STOCK!H9*1.2)))</f>
        <v>5.25</v>
      </c>
      <c r="L8" s="54">
        <f t="shared" si="1"/>
        <v>10</v>
      </c>
      <c r="M8" s="54">
        <f t="shared" si="2"/>
        <v>9.0909090909090899</v>
      </c>
      <c r="N8" s="10">
        <v>5</v>
      </c>
      <c r="O8" s="7">
        <f>+STOCK!H9</f>
        <v>5</v>
      </c>
      <c r="P8" s="7">
        <f>+STOCK!H9</f>
        <v>5</v>
      </c>
      <c r="Q8" s="7">
        <f>+STOCK!H9</f>
        <v>5</v>
      </c>
    </row>
    <row r="9" spans="1:20" x14ac:dyDescent="0.25">
      <c r="A9" s="3" t="str">
        <f>+STOCK!A10</f>
        <v>BL0006</v>
      </c>
      <c r="B9" s="3" t="str">
        <f t="shared" si="0"/>
        <v>BL</v>
      </c>
      <c r="C9" s="3" t="str">
        <f>+STOCK!C10</f>
        <v>La cuvée fff</v>
      </c>
      <c r="D9" s="3" t="str">
        <f>+STOCK!D10</f>
        <v xml:space="preserve">Château Coussin </v>
      </c>
      <c r="E9" s="3">
        <f>+STOCK!E10</f>
        <v>2013</v>
      </c>
      <c r="F9" s="3" t="str">
        <f>+STOCK!F10</f>
        <v>BLANC</v>
      </c>
      <c r="G9" s="3" t="str">
        <f>+STOCK!G10</f>
        <v>75ML</v>
      </c>
      <c r="H9" s="3">
        <f>+STOCK!V10-STOCK!AI10</f>
        <v>12</v>
      </c>
      <c r="I9" s="52">
        <f>STOCK!H10</f>
        <v>5</v>
      </c>
      <c r="J9" s="12">
        <f>+K9-STOCK!H10</f>
        <v>0.25</v>
      </c>
      <c r="K9" s="13">
        <f>IF(STOCK!I10=5.5%,STOCK!H10*1.05,IF(STOCK!I10=10%,STOCK!H10*1.1,IF(STOCK!I10=20%,STOCK!H10*1.2)))</f>
        <v>5.25</v>
      </c>
      <c r="L9" s="54">
        <f t="shared" si="1"/>
        <v>10</v>
      </c>
      <c r="M9" s="54">
        <f t="shared" si="2"/>
        <v>9.0909090909090899</v>
      </c>
      <c r="N9" s="10">
        <v>5</v>
      </c>
      <c r="O9" s="7">
        <f>+STOCK!H10</f>
        <v>5</v>
      </c>
      <c r="P9" s="7">
        <f>+STOCK!H10</f>
        <v>5</v>
      </c>
      <c r="Q9" s="7">
        <f>+STOCK!H10</f>
        <v>5</v>
      </c>
    </row>
    <row r="10" spans="1:20" x14ac:dyDescent="0.25">
      <c r="A10" s="3" t="str">
        <f>+STOCK!A11</f>
        <v>BL0007</v>
      </c>
      <c r="B10" s="3" t="str">
        <f t="shared" si="0"/>
        <v>BL</v>
      </c>
      <c r="C10" s="3" t="str">
        <f>+STOCK!C11</f>
        <v>La cuvée ggg</v>
      </c>
      <c r="D10" s="3" t="str">
        <f>+STOCK!D11</f>
        <v xml:space="preserve">Château d'Esclans </v>
      </c>
      <c r="E10" s="3">
        <f>+STOCK!E11</f>
        <v>2013</v>
      </c>
      <c r="F10" s="3" t="str">
        <f>+STOCK!F11</f>
        <v>BLANC</v>
      </c>
      <c r="G10" s="3" t="str">
        <f>+STOCK!G11</f>
        <v>75ML</v>
      </c>
      <c r="H10" s="3">
        <f>+STOCK!V11-STOCK!AI11</f>
        <v>12</v>
      </c>
      <c r="I10" s="52">
        <f>STOCK!H11</f>
        <v>8.9</v>
      </c>
      <c r="J10" s="12">
        <f>+K10-STOCK!H11</f>
        <v>0.44500000000000028</v>
      </c>
      <c r="K10" s="13">
        <f>IF(STOCK!I11=5.5%,STOCK!H11*1.05,IF(STOCK!I11=10%,STOCK!H11*1.1,IF(STOCK!I11=20%,STOCK!H11*1.2)))</f>
        <v>9.3450000000000006</v>
      </c>
      <c r="L10" s="54">
        <f t="shared" si="1"/>
        <v>17.8</v>
      </c>
      <c r="M10" s="54">
        <f t="shared" si="2"/>
        <v>16.181818181818183</v>
      </c>
      <c r="N10" s="10">
        <v>6</v>
      </c>
      <c r="O10" s="7">
        <f>+STOCK!H11</f>
        <v>8.9</v>
      </c>
      <c r="P10" s="7">
        <f>+STOCK!H11</f>
        <v>8.9</v>
      </c>
      <c r="Q10" s="7">
        <f>+STOCK!H11</f>
        <v>8.9</v>
      </c>
    </row>
    <row r="11" spans="1:20" x14ac:dyDescent="0.25">
      <c r="A11" s="3" t="str">
        <f>+STOCK!A12</f>
        <v>BL0008</v>
      </c>
      <c r="B11" s="3" t="str">
        <f t="shared" si="0"/>
        <v>BL</v>
      </c>
      <c r="C11" s="3" t="str">
        <f>+STOCK!C12</f>
        <v>La cuvée hhh</v>
      </c>
      <c r="D11" s="3" t="str">
        <f>+STOCK!D12</f>
        <v xml:space="preserve">Château de la Jeannette </v>
      </c>
      <c r="E11" s="3">
        <f>+STOCK!E12</f>
        <v>2013</v>
      </c>
      <c r="F11" s="3" t="str">
        <f>+STOCK!F12</f>
        <v>BLANC</v>
      </c>
      <c r="G11" s="3" t="str">
        <f>+STOCK!G12</f>
        <v>75ML</v>
      </c>
      <c r="H11" s="3">
        <f>+STOCK!V12-STOCK!AI12</f>
        <v>12</v>
      </c>
      <c r="I11" s="52">
        <f>STOCK!H12</f>
        <v>7.5</v>
      </c>
      <c r="J11" s="12">
        <f>+K11-STOCK!H12</f>
        <v>0.375</v>
      </c>
      <c r="K11" s="13">
        <f>IF(STOCK!I12=5.5%,STOCK!H12*1.05,IF(STOCK!I12=10%,STOCK!H12*1.1,IF(STOCK!I12=20%,STOCK!H12*1.2)))</f>
        <v>7.875</v>
      </c>
      <c r="L11" s="54">
        <f t="shared" si="1"/>
        <v>15</v>
      </c>
      <c r="M11" s="54">
        <f t="shared" si="2"/>
        <v>13.636363636363635</v>
      </c>
      <c r="N11" s="10">
        <v>5</v>
      </c>
      <c r="O11" s="7">
        <f>+STOCK!H12</f>
        <v>7.5</v>
      </c>
      <c r="P11" s="7">
        <f>+STOCK!H12</f>
        <v>7.5</v>
      </c>
      <c r="Q11" s="7">
        <f>+STOCK!H12</f>
        <v>7.5</v>
      </c>
    </row>
    <row r="12" spans="1:20" x14ac:dyDescent="0.25">
      <c r="A12" s="3" t="str">
        <f>+STOCK!A13</f>
        <v>BL0009</v>
      </c>
      <c r="B12" s="3" t="str">
        <f t="shared" si="0"/>
        <v>BL</v>
      </c>
      <c r="C12" s="3" t="str">
        <f>+STOCK!C13</f>
        <v>La cuvée iii</v>
      </c>
      <c r="D12" s="3" t="str">
        <f>+STOCK!D13</f>
        <v xml:space="preserve">Château de Roquefort </v>
      </c>
      <c r="E12" s="3">
        <f>+STOCK!E13</f>
        <v>2009</v>
      </c>
      <c r="F12" s="3" t="str">
        <f>+STOCK!F13</f>
        <v>BLANC</v>
      </c>
      <c r="G12" s="3" t="str">
        <f>+STOCK!G13</f>
        <v>75ML</v>
      </c>
      <c r="H12" s="3">
        <f>+STOCK!V13-STOCK!AI13</f>
        <v>6</v>
      </c>
      <c r="I12" s="52">
        <f>STOCK!H13</f>
        <v>3.75</v>
      </c>
      <c r="J12" s="12">
        <f>+K12-STOCK!H13</f>
        <v>0.1875</v>
      </c>
      <c r="K12" s="13">
        <f>IF(STOCK!I13=5.5%,STOCK!H13*1.05,IF(STOCK!I13=10%,STOCK!H13*1.1,IF(STOCK!I13=20%,STOCK!H13*1.2)))</f>
        <v>3.9375</v>
      </c>
      <c r="L12" s="54">
        <f t="shared" si="1"/>
        <v>7.5</v>
      </c>
      <c r="M12" s="54">
        <f t="shared" si="2"/>
        <v>6.8181818181818175</v>
      </c>
      <c r="N12" s="10">
        <v>6</v>
      </c>
      <c r="O12" s="7">
        <f>+STOCK!H13</f>
        <v>3.75</v>
      </c>
      <c r="P12" s="7">
        <f>+STOCK!H13</f>
        <v>3.75</v>
      </c>
      <c r="Q12" s="7">
        <f>+STOCK!H13</f>
        <v>3.75</v>
      </c>
    </row>
    <row r="13" spans="1:20" x14ac:dyDescent="0.25">
      <c r="A13" s="3" t="str">
        <f>+STOCK!A14</f>
        <v>BL0010</v>
      </c>
      <c r="B13" s="3" t="str">
        <f t="shared" si="0"/>
        <v>BL</v>
      </c>
      <c r="C13" s="3" t="str">
        <f>+STOCK!C14</f>
        <v>La cuvée jjj</v>
      </c>
      <c r="D13" s="3" t="str">
        <f>+STOCK!D14</f>
        <v xml:space="preserve">Château de Selle </v>
      </c>
      <c r="E13" s="3">
        <f>+STOCK!E14</f>
        <v>2010</v>
      </c>
      <c r="F13" s="3" t="str">
        <f>+STOCK!F14</f>
        <v>BLANC</v>
      </c>
      <c r="G13" s="3" t="str">
        <f>+STOCK!G14</f>
        <v>75ML</v>
      </c>
      <c r="H13" s="3">
        <f>+STOCK!V14-STOCK!AI14</f>
        <v>12</v>
      </c>
      <c r="I13" s="52">
        <f>STOCK!H14</f>
        <v>3.35</v>
      </c>
      <c r="J13" s="12">
        <f>+K13-STOCK!H14</f>
        <v>0.16749999999999998</v>
      </c>
      <c r="K13" s="13">
        <f>IF(STOCK!I14=5.5%,STOCK!H14*1.05,IF(STOCK!I14=10%,STOCK!H14*1.1,IF(STOCK!I14=20%,STOCK!H14*1.2)))</f>
        <v>3.5175000000000001</v>
      </c>
      <c r="L13" s="54">
        <f t="shared" si="1"/>
        <v>6.7</v>
      </c>
      <c r="M13" s="54">
        <f t="shared" si="2"/>
        <v>6.0909090909090908</v>
      </c>
      <c r="N13" s="10">
        <v>6</v>
      </c>
      <c r="O13" s="7">
        <f>+STOCK!H14</f>
        <v>3.35</v>
      </c>
      <c r="P13" s="7">
        <f>+STOCK!H14</f>
        <v>3.35</v>
      </c>
      <c r="Q13" s="7">
        <f>+STOCK!H14</f>
        <v>3.35</v>
      </c>
    </row>
    <row r="14" spans="1:20" x14ac:dyDescent="0.25">
      <c r="A14" s="3" t="str">
        <f>+STOCK!A15</f>
        <v>RG0001</v>
      </c>
      <c r="B14" s="3" t="str">
        <f t="shared" si="0"/>
        <v>RG</v>
      </c>
      <c r="C14" s="3" t="str">
        <f>+STOCK!C15</f>
        <v>La cuvée www</v>
      </c>
      <c r="D14" s="3" t="str">
        <f>+STOCK!D15</f>
        <v xml:space="preserve">Château Miraval </v>
      </c>
      <c r="E14" s="3">
        <f>+STOCK!E15</f>
        <v>2013</v>
      </c>
      <c r="F14" s="3" t="str">
        <f>+STOCK!F15</f>
        <v>ROUGE</v>
      </c>
      <c r="G14" s="3" t="str">
        <f>+STOCK!G15</f>
        <v>75ML</v>
      </c>
      <c r="H14" s="3">
        <f>+STOCK!V15-STOCK!AI15</f>
        <v>24</v>
      </c>
      <c r="I14" s="52">
        <f>STOCK!H15</f>
        <v>5</v>
      </c>
      <c r="J14" s="12">
        <f>+K14-STOCK!H15</f>
        <v>0.25</v>
      </c>
      <c r="K14" s="13">
        <f>IF(STOCK!I15=5.5%,STOCK!H15*1.05,IF(STOCK!I15=10%,STOCK!H15*1.1,IF(STOCK!I15=20%,STOCK!H15*1.2)))</f>
        <v>5.25</v>
      </c>
      <c r="L14" s="54">
        <f t="shared" si="1"/>
        <v>10</v>
      </c>
      <c r="M14" s="54">
        <f t="shared" si="2"/>
        <v>9.0909090909090899</v>
      </c>
      <c r="N14" s="10">
        <v>6</v>
      </c>
      <c r="O14" s="7">
        <f>+STOCK!H15</f>
        <v>5</v>
      </c>
      <c r="P14" s="7">
        <f>+STOCK!H15</f>
        <v>5</v>
      </c>
      <c r="Q14" s="7">
        <f>+STOCK!H15</f>
        <v>5</v>
      </c>
    </row>
    <row r="15" spans="1:20" x14ac:dyDescent="0.25">
      <c r="A15" s="3" t="str">
        <f>+STOCK!A16</f>
        <v>RG0002</v>
      </c>
      <c r="B15" s="3" t="str">
        <f t="shared" si="0"/>
        <v>RG</v>
      </c>
      <c r="C15" s="3" t="str">
        <f>+STOCK!C16</f>
        <v>La cuvée yyy</v>
      </c>
      <c r="D15" s="3" t="str">
        <f>+STOCK!D16</f>
        <v xml:space="preserve">Château Pas du Cerf </v>
      </c>
      <c r="E15" s="3">
        <f>+STOCK!E16</f>
        <v>2013</v>
      </c>
      <c r="F15" s="3" t="str">
        <f>+STOCK!F16</f>
        <v>ROUGE</v>
      </c>
      <c r="G15" s="3" t="str">
        <f>+STOCK!G16</f>
        <v>75ML</v>
      </c>
      <c r="H15" s="3">
        <f>+STOCK!V16-STOCK!AI16</f>
        <v>24</v>
      </c>
      <c r="I15" s="52">
        <f>STOCK!H16</f>
        <v>8.9</v>
      </c>
      <c r="J15" s="12">
        <f>+K15-STOCK!H16</f>
        <v>0.44500000000000028</v>
      </c>
      <c r="K15" s="13">
        <f>IF(STOCK!I16=5.5%,STOCK!H16*1.05,IF(STOCK!I16=10%,STOCK!H16*1.1,IF(STOCK!I16=20%,STOCK!H16*1.2)))</f>
        <v>9.3450000000000006</v>
      </c>
      <c r="L15" s="54">
        <f t="shared" si="1"/>
        <v>17.8</v>
      </c>
      <c r="M15" s="54">
        <f t="shared" si="2"/>
        <v>16.181818181818183</v>
      </c>
      <c r="N15" s="10">
        <v>6</v>
      </c>
      <c r="O15" s="7">
        <f>+STOCK!H16</f>
        <v>8.9</v>
      </c>
      <c r="P15" s="7">
        <f>+STOCK!H16</f>
        <v>8.9</v>
      </c>
      <c r="Q15" s="7">
        <f>+STOCK!H16</f>
        <v>8.9</v>
      </c>
    </row>
    <row r="16" spans="1:20" x14ac:dyDescent="0.25">
      <c r="A16" s="3" t="str">
        <f>+STOCK!A17</f>
        <v>RG0003</v>
      </c>
      <c r="B16" s="3" t="str">
        <f t="shared" si="0"/>
        <v>RG</v>
      </c>
      <c r="C16" s="3" t="str">
        <f>+STOCK!C17</f>
        <v>La cuvée zzz</v>
      </c>
      <c r="D16" s="3" t="str">
        <f>+STOCK!D17</f>
        <v xml:space="preserve">Château Roubine </v>
      </c>
      <c r="E16" s="3">
        <f>+STOCK!E17</f>
        <v>2013</v>
      </c>
      <c r="F16" s="3" t="str">
        <f>+STOCK!F17</f>
        <v>ROUGE</v>
      </c>
      <c r="G16" s="3" t="str">
        <f>+STOCK!G17</f>
        <v>75ML</v>
      </c>
      <c r="H16" s="3">
        <f>+STOCK!V17-STOCK!AI17</f>
        <v>12</v>
      </c>
      <c r="I16" s="52">
        <f>STOCK!H17</f>
        <v>7.5</v>
      </c>
      <c r="J16" s="12">
        <f>+K16-STOCK!H17</f>
        <v>0.375</v>
      </c>
      <c r="K16" s="13">
        <f>IF(STOCK!I17=5.5%,STOCK!H17*1.05,IF(STOCK!I17=10%,STOCK!H17*1.1,IF(STOCK!I17=20%,STOCK!H17*1.2)))</f>
        <v>7.875</v>
      </c>
      <c r="L16" s="54">
        <f t="shared" si="1"/>
        <v>15</v>
      </c>
      <c r="M16" s="54">
        <f t="shared" si="2"/>
        <v>13.636363636363635</v>
      </c>
      <c r="N16" s="10">
        <v>5</v>
      </c>
      <c r="O16" s="7">
        <f>+STOCK!H17</f>
        <v>7.5</v>
      </c>
      <c r="P16" s="7">
        <f>+STOCK!H17</f>
        <v>7.5</v>
      </c>
      <c r="Q16" s="7">
        <f>+STOCK!H17</f>
        <v>7.5</v>
      </c>
    </row>
    <row r="17" spans="1:17" x14ac:dyDescent="0.25">
      <c r="A17" s="3" t="str">
        <f>+STOCK!A18</f>
        <v>RG0004</v>
      </c>
      <c r="B17" s="3" t="str">
        <f t="shared" si="0"/>
        <v>RG</v>
      </c>
      <c r="C17" s="3" t="str">
        <f>+STOCK!C18</f>
        <v>La cuvée abc</v>
      </c>
      <c r="D17" s="3" t="str">
        <f>+STOCK!D18</f>
        <v xml:space="preserve">Château Saint-Maur </v>
      </c>
      <c r="E17" s="3">
        <f>+STOCK!E18</f>
        <v>2013</v>
      </c>
      <c r="F17" s="3" t="str">
        <f>+STOCK!F18</f>
        <v>ROUGE</v>
      </c>
      <c r="G17" s="3" t="str">
        <f>+STOCK!G18</f>
        <v>75ML</v>
      </c>
      <c r="H17" s="3">
        <f>+STOCK!V18-STOCK!AI18</f>
        <v>12</v>
      </c>
      <c r="I17" s="52">
        <f>STOCK!H18</f>
        <v>3.75</v>
      </c>
      <c r="J17" s="12">
        <f>+K17-STOCK!H18</f>
        <v>0.1875</v>
      </c>
      <c r="K17" s="13">
        <f>IF(STOCK!I18=5.5%,STOCK!H18*1.05,IF(STOCK!I18=10%,STOCK!H18*1.1,IF(STOCK!I18=20%,STOCK!H18*1.2)))</f>
        <v>3.9375</v>
      </c>
      <c r="L17" s="54">
        <f t="shared" si="1"/>
        <v>7.5</v>
      </c>
      <c r="M17" s="54">
        <f t="shared" si="2"/>
        <v>6.8181818181818175</v>
      </c>
      <c r="N17" s="10">
        <v>5</v>
      </c>
      <c r="O17" s="7">
        <f>+STOCK!H18</f>
        <v>3.75</v>
      </c>
      <c r="P17" s="7">
        <f>+STOCK!H18</f>
        <v>3.75</v>
      </c>
      <c r="Q17" s="7">
        <f>+STOCK!H18</f>
        <v>3.75</v>
      </c>
    </row>
    <row r="18" spans="1:17" x14ac:dyDescent="0.25">
      <c r="A18" s="3" t="str">
        <f>+STOCK!A19</f>
        <v>RG0005</v>
      </c>
      <c r="B18" s="3" t="str">
        <f t="shared" si="0"/>
        <v>RG</v>
      </c>
      <c r="C18" s="3" t="str">
        <f>+STOCK!C19</f>
        <v>La cuvée def</v>
      </c>
      <c r="D18" s="3" t="str">
        <f>+STOCK!D19</f>
        <v xml:space="preserve">Château Sainte Roseline </v>
      </c>
      <c r="E18" s="3">
        <f>+STOCK!E19</f>
        <v>2013</v>
      </c>
      <c r="F18" s="3" t="str">
        <f>+STOCK!F19</f>
        <v>ROUGE</v>
      </c>
      <c r="G18" s="3" t="str">
        <f>+STOCK!G19</f>
        <v>75ML</v>
      </c>
      <c r="H18" s="3">
        <f>+STOCK!V19-STOCK!AI19</f>
        <v>12</v>
      </c>
      <c r="I18" s="52">
        <f>STOCK!H19</f>
        <v>3.35</v>
      </c>
      <c r="J18" s="12">
        <f>+K18-STOCK!H19</f>
        <v>0.16749999999999998</v>
      </c>
      <c r="K18" s="13">
        <f>IF(STOCK!I19=5.5%,STOCK!H19*1.05,IF(STOCK!I19=10%,STOCK!H19*1.1,IF(STOCK!I19=20%,STOCK!H19*1.2)))</f>
        <v>3.5175000000000001</v>
      </c>
      <c r="L18" s="54">
        <f t="shared" si="1"/>
        <v>6.7</v>
      </c>
      <c r="M18" s="54">
        <f t="shared" si="2"/>
        <v>6.0909090909090908</v>
      </c>
      <c r="N18" s="10">
        <v>5</v>
      </c>
      <c r="O18" s="7">
        <f>+STOCK!H19</f>
        <v>3.35</v>
      </c>
      <c r="P18" s="7">
        <f>+STOCK!H19</f>
        <v>3.35</v>
      </c>
      <c r="Q18" s="7">
        <f>+STOCK!H19</f>
        <v>3.35</v>
      </c>
    </row>
    <row r="19" spans="1:17" x14ac:dyDescent="0.25">
      <c r="A19" s="3" t="str">
        <f>+STOCK!A20</f>
        <v>RG0006</v>
      </c>
      <c r="B19" s="3" t="str">
        <f t="shared" si="0"/>
        <v>RG</v>
      </c>
      <c r="C19" s="3" t="str">
        <f>+STOCK!C20</f>
        <v>La cuvée ghi</v>
      </c>
      <c r="D19" s="3" t="str">
        <f>+STOCK!D20</f>
        <v xml:space="preserve">Château Sainte-Marguerite </v>
      </c>
      <c r="E19" s="3">
        <f>+STOCK!E20</f>
        <v>2013</v>
      </c>
      <c r="F19" s="3" t="str">
        <f>+STOCK!F20</f>
        <v>ROUGE</v>
      </c>
      <c r="G19" s="3" t="str">
        <f>+STOCK!G20</f>
        <v>75ML</v>
      </c>
      <c r="H19" s="3">
        <f>+STOCK!V20-STOCK!AI20</f>
        <v>12</v>
      </c>
      <c r="I19" s="52">
        <f>STOCK!H20</f>
        <v>9.5</v>
      </c>
      <c r="J19" s="12">
        <f>+K19-STOCK!H20</f>
        <v>0.47499999999999964</v>
      </c>
      <c r="K19" s="13">
        <f>IF(STOCK!I20=5.5%,STOCK!H20*1.05,IF(STOCK!I20=10%,STOCK!H20*1.1,IF(STOCK!I20=20%,STOCK!H20*1.2)))</f>
        <v>9.9749999999999996</v>
      </c>
      <c r="L19" s="54">
        <f t="shared" si="1"/>
        <v>19</v>
      </c>
      <c r="M19" s="54">
        <f t="shared" si="2"/>
        <v>17.27272727272727</v>
      </c>
      <c r="N19" s="10">
        <v>5</v>
      </c>
      <c r="O19" s="7">
        <f>+STOCK!H20</f>
        <v>9.5</v>
      </c>
      <c r="P19" s="7">
        <f>+STOCK!H20</f>
        <v>9.5</v>
      </c>
      <c r="Q19" s="7">
        <f>+STOCK!H20</f>
        <v>9.5</v>
      </c>
    </row>
    <row r="20" spans="1:17" x14ac:dyDescent="0.25">
      <c r="A20" s="3" t="str">
        <f>+STOCK!A21</f>
        <v>RG0007</v>
      </c>
      <c r="B20" s="3" t="str">
        <f t="shared" si="0"/>
        <v>RG</v>
      </c>
      <c r="C20" s="3" t="str">
        <f>+STOCK!C21</f>
        <v>La cuvée jkl</v>
      </c>
      <c r="D20" s="3" t="str">
        <f>+STOCK!D21</f>
        <v xml:space="preserve">Clos Cibonne </v>
      </c>
      <c r="E20" s="3">
        <f>+STOCK!E21</f>
        <v>2010</v>
      </c>
      <c r="F20" s="3" t="str">
        <f>+STOCK!F21</f>
        <v>ROUGE</v>
      </c>
      <c r="G20" s="3" t="str">
        <f>+STOCK!G21</f>
        <v>75ML</v>
      </c>
      <c r="H20" s="3">
        <f>+STOCK!V21-STOCK!AI21</f>
        <v>12</v>
      </c>
      <c r="I20" s="52">
        <f>STOCK!H21</f>
        <v>8.5</v>
      </c>
      <c r="J20" s="12">
        <f>+K20-STOCK!H21</f>
        <v>0.42500000000000071</v>
      </c>
      <c r="K20" s="13">
        <f>IF(STOCK!I21=5.5%,STOCK!H21*1.05,IF(STOCK!I21=10%,STOCK!H21*1.1,IF(STOCK!I21=20%,STOCK!H21*1.2)))</f>
        <v>8.9250000000000007</v>
      </c>
      <c r="L20" s="54">
        <f t="shared" si="1"/>
        <v>17</v>
      </c>
      <c r="M20" s="54">
        <f t="shared" si="2"/>
        <v>15.454545454545453</v>
      </c>
      <c r="N20" s="10">
        <v>6</v>
      </c>
      <c r="O20" s="7">
        <f>+STOCK!H21</f>
        <v>8.5</v>
      </c>
      <c r="P20" s="7">
        <f>+STOCK!H21</f>
        <v>8.5</v>
      </c>
      <c r="Q20" s="7">
        <f>+STOCK!H21</f>
        <v>8.5</v>
      </c>
    </row>
    <row r="21" spans="1:17" x14ac:dyDescent="0.25">
      <c r="A21" s="3" t="str">
        <f>+STOCK!A22</f>
        <v>RG0008</v>
      </c>
      <c r="B21" s="3" t="str">
        <f t="shared" si="0"/>
        <v>RG</v>
      </c>
      <c r="C21" s="3" t="str">
        <f>+STOCK!C22</f>
        <v>La cuvée mno</v>
      </c>
      <c r="D21" s="3" t="str">
        <f>+STOCK!D22</f>
        <v xml:space="preserve">Clos Mireille </v>
      </c>
      <c r="E21" s="3">
        <f>+STOCK!E22</f>
        <v>2010</v>
      </c>
      <c r="F21" s="3" t="str">
        <f>+STOCK!F22</f>
        <v>ROUGE</v>
      </c>
      <c r="G21" s="3" t="str">
        <f>+STOCK!G22</f>
        <v>75ML</v>
      </c>
      <c r="H21" s="3">
        <f>+STOCK!V22-STOCK!AI22</f>
        <v>12</v>
      </c>
      <c r="I21" s="52">
        <f>STOCK!H22</f>
        <v>5.5</v>
      </c>
      <c r="J21" s="12">
        <f>+K21-STOCK!H22</f>
        <v>0.27500000000000036</v>
      </c>
      <c r="K21" s="13">
        <f>IF(STOCK!I22=5.5%,STOCK!H22*1.05,IF(STOCK!I22=10%,STOCK!H22*1.1,IF(STOCK!I22=20%,STOCK!H22*1.2)))</f>
        <v>5.7750000000000004</v>
      </c>
      <c r="L21" s="54">
        <f t="shared" si="1"/>
        <v>11</v>
      </c>
      <c r="M21" s="54">
        <f t="shared" si="2"/>
        <v>9.9999999999999982</v>
      </c>
      <c r="N21" s="10">
        <v>6</v>
      </c>
      <c r="O21" s="7">
        <f>+STOCK!H22</f>
        <v>5.5</v>
      </c>
      <c r="P21" s="7">
        <f>+STOCK!H22</f>
        <v>5.5</v>
      </c>
      <c r="Q21" s="7">
        <f>+STOCK!H22</f>
        <v>5.5</v>
      </c>
    </row>
    <row r="22" spans="1:17" x14ac:dyDescent="0.25">
      <c r="A22" s="3" t="str">
        <f>+STOCK!A23</f>
        <v>RG0009</v>
      </c>
      <c r="B22" s="3" t="str">
        <f t="shared" si="0"/>
        <v>RG</v>
      </c>
      <c r="C22" s="3" t="str">
        <f>+STOCK!C23</f>
        <v>La cuvée kkk</v>
      </c>
      <c r="D22" s="3" t="str">
        <f>+STOCK!D23</f>
        <v xml:space="preserve">Château des Demoiselles </v>
      </c>
      <c r="E22" s="3">
        <f>+STOCK!E23</f>
        <v>2009</v>
      </c>
      <c r="F22" s="3" t="str">
        <f>+STOCK!F23</f>
        <v>ROUGE</v>
      </c>
      <c r="G22" s="3" t="str">
        <f>+STOCK!G23</f>
        <v>75ML</v>
      </c>
      <c r="H22" s="3">
        <f>+STOCK!V23-STOCK!AI23</f>
        <v>24</v>
      </c>
      <c r="I22" s="52">
        <f>STOCK!H23</f>
        <v>9.5</v>
      </c>
      <c r="J22" s="12">
        <f>+K22-STOCK!H23</f>
        <v>0.47499999999999964</v>
      </c>
      <c r="K22" s="13">
        <f>IF(STOCK!I23=5.5%,STOCK!H23*1.05,IF(STOCK!I23=10%,STOCK!H23*1.1,IF(STOCK!I23=20%,STOCK!H23*1.2)))</f>
        <v>9.9749999999999996</v>
      </c>
      <c r="L22" s="54">
        <f t="shared" si="1"/>
        <v>19</v>
      </c>
      <c r="M22" s="54">
        <f t="shared" si="2"/>
        <v>17.27272727272727</v>
      </c>
      <c r="N22" s="10">
        <v>6</v>
      </c>
      <c r="O22" s="7">
        <f>+STOCK!H23</f>
        <v>9.5</v>
      </c>
      <c r="P22" s="7">
        <f>+STOCK!H23</f>
        <v>9.5</v>
      </c>
      <c r="Q22" s="7">
        <f>+STOCK!H23</f>
        <v>9.5</v>
      </c>
    </row>
    <row r="23" spans="1:17" x14ac:dyDescent="0.25">
      <c r="A23" s="3" t="str">
        <f>+STOCK!A24</f>
        <v>RG0010</v>
      </c>
      <c r="B23" s="3" t="str">
        <f t="shared" si="0"/>
        <v>RG</v>
      </c>
      <c r="C23" s="3" t="str">
        <f>+STOCK!C24</f>
        <v>La cuvée lll</v>
      </c>
      <c r="D23" s="3" t="str">
        <f>+STOCK!D24</f>
        <v xml:space="preserve">Château des Sarrins </v>
      </c>
      <c r="E23" s="3">
        <f>+STOCK!E24</f>
        <v>2009</v>
      </c>
      <c r="F23" s="3" t="str">
        <f>+STOCK!F24</f>
        <v>ROUGE</v>
      </c>
      <c r="G23" s="3" t="str">
        <f>+STOCK!G24</f>
        <v>75ML</v>
      </c>
      <c r="H23" s="3">
        <f>+STOCK!V24-STOCK!AI24</f>
        <v>24</v>
      </c>
      <c r="I23" s="52">
        <f>STOCK!H24</f>
        <v>8.5</v>
      </c>
      <c r="J23" s="12">
        <f>+K23-STOCK!H24</f>
        <v>0.42500000000000071</v>
      </c>
      <c r="K23" s="13">
        <f>IF(STOCK!I24=5.5%,STOCK!H24*1.05,IF(STOCK!I24=10%,STOCK!H24*1.1,IF(STOCK!I24=20%,STOCK!H24*1.2)))</f>
        <v>8.9250000000000007</v>
      </c>
      <c r="L23" s="54">
        <f t="shared" si="1"/>
        <v>17</v>
      </c>
      <c r="M23" s="54">
        <f t="shared" si="2"/>
        <v>15.454545454545453</v>
      </c>
      <c r="N23" s="10">
        <v>6</v>
      </c>
      <c r="O23" s="7">
        <f>+STOCK!H24</f>
        <v>8.5</v>
      </c>
      <c r="P23" s="7">
        <f>+STOCK!H24</f>
        <v>8.5</v>
      </c>
      <c r="Q23" s="7">
        <f>+STOCK!H24</f>
        <v>8.5</v>
      </c>
    </row>
    <row r="24" spans="1:17" x14ac:dyDescent="0.25">
      <c r="A24" s="3" t="str">
        <f>+STOCK!A25</f>
        <v>RS0001</v>
      </c>
      <c r="B24" s="3" t="str">
        <f t="shared" si="0"/>
        <v>RS</v>
      </c>
      <c r="C24" s="3" t="str">
        <f>+STOCK!C25</f>
        <v>La cuvée mmm</v>
      </c>
      <c r="D24" s="3" t="str">
        <f>+STOCK!D25</f>
        <v xml:space="preserve">Château Hermitage Saint Martin </v>
      </c>
      <c r="E24" s="3">
        <f>+STOCK!E25</f>
        <v>2009</v>
      </c>
      <c r="F24" s="3" t="str">
        <f>+STOCK!F25</f>
        <v>ROSE</v>
      </c>
      <c r="G24" s="3" t="str">
        <f>+STOCK!G25</f>
        <v>75ML</v>
      </c>
      <c r="H24" s="3">
        <f>+STOCK!V25-STOCK!AI25</f>
        <v>24</v>
      </c>
      <c r="I24" s="52">
        <f>STOCK!H25</f>
        <v>5.5</v>
      </c>
      <c r="J24" s="12">
        <f>+K24-STOCK!H25</f>
        <v>0.27500000000000036</v>
      </c>
      <c r="K24" s="13">
        <f>IF(STOCK!I25=5.5%,STOCK!H25*1.05,IF(STOCK!I25=10%,STOCK!H25*1.1,IF(STOCK!I25=20%,STOCK!H25*1.2)))</f>
        <v>5.7750000000000004</v>
      </c>
      <c r="L24" s="54">
        <f t="shared" si="1"/>
        <v>11</v>
      </c>
      <c r="M24" s="54">
        <f t="shared" si="2"/>
        <v>9.9999999999999982</v>
      </c>
      <c r="N24" s="10">
        <v>6</v>
      </c>
      <c r="O24" s="7">
        <f>+STOCK!H25</f>
        <v>5.5</v>
      </c>
      <c r="P24" s="7">
        <f>+STOCK!H25</f>
        <v>5.5</v>
      </c>
      <c r="Q24" s="7">
        <f>+STOCK!H25</f>
        <v>5.5</v>
      </c>
    </row>
    <row r="25" spans="1:17" x14ac:dyDescent="0.25">
      <c r="A25" s="3" t="str">
        <f>+STOCK!A26</f>
        <v>RS0002</v>
      </c>
      <c r="B25" s="3" t="str">
        <f t="shared" si="0"/>
        <v>RS</v>
      </c>
      <c r="C25" s="3" t="str">
        <f>+STOCK!C26</f>
        <v>La cuvée nnn</v>
      </c>
      <c r="D25" s="3" t="str">
        <f>+STOCK!D26</f>
        <v xml:space="preserve">Château L'Afrique </v>
      </c>
      <c r="E25" s="3">
        <f>+STOCK!E26</f>
        <v>2008</v>
      </c>
      <c r="F25" s="3" t="str">
        <f>+STOCK!F26</f>
        <v>ROSE</v>
      </c>
      <c r="G25" s="3" t="str">
        <f>+STOCK!G26</f>
        <v>75ML</v>
      </c>
      <c r="H25" s="3">
        <f>+STOCK!V26-STOCK!AI26</f>
        <v>12</v>
      </c>
      <c r="I25" s="52">
        <f>STOCK!H26</f>
        <v>6.25</v>
      </c>
      <c r="J25" s="12">
        <f>+K25-STOCK!H26</f>
        <v>0.3125</v>
      </c>
      <c r="K25" s="13">
        <f>IF(STOCK!I26=5.5%,STOCK!H26*1.05,IF(STOCK!I26=10%,STOCK!H26*1.1,IF(STOCK!I26=20%,STOCK!H26*1.2)))</f>
        <v>6.5625</v>
      </c>
      <c r="L25" s="54">
        <f t="shared" si="1"/>
        <v>12.5</v>
      </c>
      <c r="M25" s="54">
        <f t="shared" si="2"/>
        <v>11.363636363636362</v>
      </c>
      <c r="N25" s="10">
        <v>5</v>
      </c>
      <c r="O25" s="7">
        <f>+STOCK!H26</f>
        <v>6.25</v>
      </c>
      <c r="P25" s="7">
        <f>+STOCK!H26</f>
        <v>6.25</v>
      </c>
      <c r="Q25" s="7">
        <f>+STOCK!H26</f>
        <v>6.25</v>
      </c>
    </row>
    <row r="26" spans="1:17" x14ac:dyDescent="0.25">
      <c r="A26" s="3" t="str">
        <f>+STOCK!A27</f>
        <v>RS0003</v>
      </c>
      <c r="B26" s="3" t="str">
        <f t="shared" si="0"/>
        <v>RS</v>
      </c>
      <c r="C26" s="3" t="str">
        <f>+STOCK!C27</f>
        <v>La cuvée ooo</v>
      </c>
      <c r="D26" s="3" t="str">
        <f>+STOCK!D27</f>
        <v xml:space="preserve">Château La Font du Broc </v>
      </c>
      <c r="E26" s="3">
        <f>+STOCK!E27</f>
        <v>2010</v>
      </c>
      <c r="F26" s="3" t="str">
        <f>+STOCK!F27</f>
        <v>ROSE</v>
      </c>
      <c r="G26" s="3" t="str">
        <f>+STOCK!G27</f>
        <v>75ML</v>
      </c>
      <c r="H26" s="3">
        <f>+STOCK!V27-STOCK!AI27</f>
        <v>12</v>
      </c>
      <c r="I26" s="52">
        <f>STOCK!H27</f>
        <v>7.2</v>
      </c>
      <c r="J26" s="12">
        <f>+K26-STOCK!H27</f>
        <v>0.36000000000000032</v>
      </c>
      <c r="K26" s="13">
        <f>IF(STOCK!I27=5.5%,STOCK!H27*1.05,IF(STOCK!I27=10%,STOCK!H27*1.1,IF(STOCK!I27=20%,STOCK!H27*1.2)))</f>
        <v>7.5600000000000005</v>
      </c>
      <c r="L26" s="54">
        <f t="shared" si="1"/>
        <v>14.4</v>
      </c>
      <c r="M26" s="54">
        <f t="shared" si="2"/>
        <v>13.090909090909092</v>
      </c>
      <c r="N26" s="10">
        <v>5</v>
      </c>
      <c r="O26" s="7">
        <f>+STOCK!H27</f>
        <v>7.2</v>
      </c>
      <c r="P26" s="7">
        <f>+STOCK!H27</f>
        <v>7.2</v>
      </c>
      <c r="Q26" s="7">
        <f>+STOCK!H27</f>
        <v>7.2</v>
      </c>
    </row>
    <row r="27" spans="1:17" x14ac:dyDescent="0.25">
      <c r="A27" s="3" t="str">
        <f>+STOCK!A28</f>
        <v>RS0004</v>
      </c>
      <c r="B27" s="3" t="str">
        <f t="shared" si="0"/>
        <v>RS</v>
      </c>
      <c r="C27" s="3" t="str">
        <f>+STOCK!C28</f>
        <v>La cuvée ppp</v>
      </c>
      <c r="D27" s="3" t="str">
        <f>+STOCK!D28</f>
        <v xml:space="preserve">Château La Tour de l'Evêque </v>
      </c>
      <c r="E27" s="3">
        <f>+STOCK!E28</f>
        <v>2010</v>
      </c>
      <c r="F27" s="3" t="str">
        <f>+STOCK!F28</f>
        <v>ROSE</v>
      </c>
      <c r="G27" s="3" t="str">
        <f>+STOCK!G28</f>
        <v>75ML</v>
      </c>
      <c r="H27" s="3">
        <f>+STOCK!V28-STOCK!AI28</f>
        <v>12</v>
      </c>
      <c r="I27" s="52">
        <f>STOCK!H28</f>
        <v>4.45</v>
      </c>
      <c r="J27" s="12">
        <f>+K27-STOCK!H28</f>
        <v>0.22250000000000014</v>
      </c>
      <c r="K27" s="13">
        <f>IF(STOCK!I28=5.5%,STOCK!H28*1.05,IF(STOCK!I28=10%,STOCK!H28*1.1,IF(STOCK!I28=20%,STOCK!H28*1.2)))</f>
        <v>4.6725000000000003</v>
      </c>
      <c r="L27" s="54">
        <f t="shared" si="1"/>
        <v>8.9</v>
      </c>
      <c r="M27" s="54">
        <f t="shared" si="2"/>
        <v>8.0909090909090917</v>
      </c>
      <c r="N27" s="10">
        <v>5</v>
      </c>
      <c r="O27" s="7">
        <f>+STOCK!H28</f>
        <v>4.45</v>
      </c>
      <c r="P27" s="7">
        <f>+STOCK!H28</f>
        <v>4.45</v>
      </c>
      <c r="Q27" s="7">
        <f>+STOCK!H28</f>
        <v>4.45</v>
      </c>
    </row>
    <row r="28" spans="1:17" x14ac:dyDescent="0.25">
      <c r="A28" s="3" t="str">
        <f>+STOCK!A29</f>
        <v>RS0005</v>
      </c>
      <c r="B28" s="3" t="str">
        <f t="shared" si="0"/>
        <v>RS</v>
      </c>
      <c r="C28" s="3" t="str">
        <f>+STOCK!C29</f>
        <v>La cuvée qqq</v>
      </c>
      <c r="D28" s="3" t="str">
        <f>+STOCK!D29</f>
        <v xml:space="preserve">Château Landué </v>
      </c>
      <c r="E28" s="3">
        <f>+STOCK!E29</f>
        <v>2010</v>
      </c>
      <c r="F28" s="3" t="str">
        <f>+STOCK!F29</f>
        <v>ROSE</v>
      </c>
      <c r="G28" s="3" t="str">
        <f>+STOCK!G29</f>
        <v>75ML</v>
      </c>
      <c r="H28" s="3">
        <f>+STOCK!V29-STOCK!AI29</f>
        <v>12</v>
      </c>
      <c r="I28" s="52">
        <f>STOCK!H29</f>
        <v>4.3499999999999996</v>
      </c>
      <c r="J28" s="12">
        <f>+K28-STOCK!H29</f>
        <v>0.87000000000000011</v>
      </c>
      <c r="K28" s="13">
        <f>IF(STOCK!I29=5.5%,STOCK!H29*1.05,IF(STOCK!I29=10%,STOCK!H29*1.1,IF(STOCK!I29=20%,STOCK!H29*1.2)))</f>
        <v>5.22</v>
      </c>
      <c r="L28" s="54">
        <f t="shared" si="1"/>
        <v>8.6999999999999993</v>
      </c>
      <c r="M28" s="54">
        <f t="shared" si="2"/>
        <v>7.9090909090909074</v>
      </c>
      <c r="N28" s="10">
        <v>5</v>
      </c>
      <c r="O28" s="7">
        <f>+STOCK!H29</f>
        <v>4.3499999999999996</v>
      </c>
      <c r="P28" s="7">
        <f>+STOCK!H29</f>
        <v>4.3499999999999996</v>
      </c>
      <c r="Q28" s="7">
        <f>+STOCK!H29</f>
        <v>4.3499999999999996</v>
      </c>
    </row>
    <row r="29" spans="1:17" x14ac:dyDescent="0.25">
      <c r="A29" s="3" t="str">
        <f>+STOCK!A30</f>
        <v>RS0006</v>
      </c>
      <c r="B29" s="3" t="str">
        <f t="shared" si="0"/>
        <v>RS</v>
      </c>
      <c r="C29" s="3" t="str">
        <f>+STOCK!C30</f>
        <v>La cuvée xxx</v>
      </c>
      <c r="D29" s="3" t="str">
        <f>+STOCK!D30</f>
        <v xml:space="preserve">Château Léoube </v>
      </c>
      <c r="E29" s="3">
        <f>+STOCK!E30</f>
        <v>2010</v>
      </c>
      <c r="F29" s="3" t="str">
        <f>+STOCK!F30</f>
        <v>ROSE</v>
      </c>
      <c r="G29" s="3" t="str">
        <f>+STOCK!G30</f>
        <v>75ML</v>
      </c>
      <c r="H29" s="3">
        <f>+STOCK!V30-STOCK!AI30</f>
        <v>12</v>
      </c>
      <c r="I29" s="52">
        <f>STOCK!H30</f>
        <v>9</v>
      </c>
      <c r="J29" s="12">
        <f>+K29-STOCK!H30</f>
        <v>0.45000000000000107</v>
      </c>
      <c r="K29" s="13">
        <f>IF(STOCK!I30=5.5%,STOCK!H30*1.05,IF(STOCK!I30=10%,STOCK!H30*1.1,IF(STOCK!I30=20%,STOCK!H30*1.2)))</f>
        <v>9.4500000000000011</v>
      </c>
      <c r="L29" s="54">
        <f t="shared" si="1"/>
        <v>18</v>
      </c>
      <c r="M29" s="54">
        <f t="shared" si="2"/>
        <v>16.363636363636363</v>
      </c>
      <c r="N29" s="10">
        <v>5</v>
      </c>
      <c r="O29" s="7">
        <f>+STOCK!H30</f>
        <v>9</v>
      </c>
      <c r="P29" s="7">
        <f>+STOCK!H30</f>
        <v>9</v>
      </c>
      <c r="Q29" s="7">
        <f>+STOCK!H30</f>
        <v>9</v>
      </c>
    </row>
    <row r="30" spans="1:17" x14ac:dyDescent="0.25">
      <c r="A30" s="3" t="str">
        <f>+STOCK!A31</f>
        <v>RS0007</v>
      </c>
      <c r="B30" s="3" t="str">
        <f t="shared" si="0"/>
        <v>RS</v>
      </c>
      <c r="C30" s="3" t="str">
        <f>+STOCK!C31</f>
        <v>La cuvée rrr</v>
      </c>
      <c r="D30" s="3" t="str">
        <f>+STOCK!D31</f>
        <v xml:space="preserve">Château Les Crostes </v>
      </c>
      <c r="E30" s="3">
        <f>+STOCK!E31</f>
        <v>2008</v>
      </c>
      <c r="F30" s="3" t="str">
        <f>+STOCK!F31</f>
        <v>ROSE</v>
      </c>
      <c r="G30" s="3" t="str">
        <f>+STOCK!G31</f>
        <v>75ML</v>
      </c>
      <c r="H30" s="3">
        <f>+STOCK!V31-STOCK!AI31</f>
        <v>6</v>
      </c>
      <c r="I30" s="52">
        <f>STOCK!H31</f>
        <v>12</v>
      </c>
      <c r="J30" s="12">
        <f>+K30-STOCK!H31</f>
        <v>0.60000000000000142</v>
      </c>
      <c r="K30" s="13">
        <f>IF(STOCK!I31=5.5%,STOCK!H31*1.05,IF(STOCK!I31=10%,STOCK!H31*1.1,IF(STOCK!I31=20%,STOCK!H31*1.2)))</f>
        <v>12.600000000000001</v>
      </c>
      <c r="L30" s="54">
        <f t="shared" si="1"/>
        <v>24</v>
      </c>
      <c r="M30" s="54">
        <f t="shared" si="2"/>
        <v>21.818181818181817</v>
      </c>
      <c r="N30" s="10">
        <v>5</v>
      </c>
      <c r="O30" s="7">
        <f>+STOCK!H31</f>
        <v>12</v>
      </c>
      <c r="P30" s="7">
        <f>+STOCK!H31</f>
        <v>12</v>
      </c>
      <c r="Q30" s="7">
        <f>+STOCK!H31</f>
        <v>12</v>
      </c>
    </row>
    <row r="31" spans="1:17" x14ac:dyDescent="0.25">
      <c r="A31" s="3" t="str">
        <f>+STOCK!A32</f>
        <v>RS0008</v>
      </c>
      <c r="B31" s="3" t="str">
        <f t="shared" si="0"/>
        <v>RS</v>
      </c>
      <c r="C31" s="3" t="str">
        <f>+STOCK!C32</f>
        <v>La cuvée sss</v>
      </c>
      <c r="D31" s="3" t="str">
        <f>+STOCK!D32</f>
        <v xml:space="preserve">Château Les Valentines </v>
      </c>
      <c r="E31" s="3">
        <f>+STOCK!E32</f>
        <v>2007</v>
      </c>
      <c r="F31" s="3" t="str">
        <f>+STOCK!F32</f>
        <v>ROSE</v>
      </c>
      <c r="G31" s="3" t="str">
        <f>+STOCK!G32</f>
        <v>75ML</v>
      </c>
      <c r="H31" s="3">
        <f>+STOCK!V32-STOCK!AI32</f>
        <v>6</v>
      </c>
      <c r="I31" s="52">
        <f>STOCK!H32</f>
        <v>5.5</v>
      </c>
      <c r="J31" s="12">
        <f>+K31-STOCK!H32</f>
        <v>0.27500000000000036</v>
      </c>
      <c r="K31" s="13">
        <f>IF(STOCK!I32=5.5%,STOCK!H32*1.05,IF(STOCK!I32=10%,STOCK!H32*1.1,IF(STOCK!I32=20%,STOCK!H32*1.2)))</f>
        <v>5.7750000000000004</v>
      </c>
      <c r="L31" s="54">
        <f t="shared" si="1"/>
        <v>11</v>
      </c>
      <c r="M31" s="54">
        <f t="shared" si="2"/>
        <v>9.9999999999999982</v>
      </c>
      <c r="N31" s="10">
        <v>5</v>
      </c>
      <c r="O31" s="7">
        <f>+STOCK!H32</f>
        <v>5.5</v>
      </c>
      <c r="P31" s="7">
        <f>+STOCK!H32</f>
        <v>5.5</v>
      </c>
      <c r="Q31" s="7">
        <f>+STOCK!H32</f>
        <v>5.5</v>
      </c>
    </row>
    <row r="32" spans="1:17" x14ac:dyDescent="0.25">
      <c r="A32" s="3" t="str">
        <f>+STOCK!A33</f>
        <v>RS0009</v>
      </c>
      <c r="B32" s="3" t="str">
        <f t="shared" si="0"/>
        <v>RS</v>
      </c>
      <c r="C32" s="3" t="str">
        <f>+STOCK!C33</f>
        <v>La cuvée ttt</v>
      </c>
      <c r="D32" s="3" t="str">
        <f>+STOCK!D33</f>
        <v xml:space="preserve">Château Malherbe </v>
      </c>
      <c r="E32" s="3">
        <f>+STOCK!E33</f>
        <v>2009</v>
      </c>
      <c r="F32" s="3" t="str">
        <f>+STOCK!F33</f>
        <v>ROSE</v>
      </c>
      <c r="G32" s="3" t="str">
        <f>+STOCK!G33</f>
        <v>75ML</v>
      </c>
      <c r="H32" s="3">
        <f>+STOCK!V33-STOCK!AI33</f>
        <v>12</v>
      </c>
      <c r="I32" s="52">
        <f>STOCK!H33</f>
        <v>3.75</v>
      </c>
      <c r="J32" s="12">
        <f>+K32-STOCK!H33</f>
        <v>0.1875</v>
      </c>
      <c r="K32" s="13">
        <f>IF(STOCK!I33=5.5%,STOCK!H33*1.05,IF(STOCK!I33=10%,STOCK!H33*1.1,IF(STOCK!I33=20%,STOCK!H33*1.2)))</f>
        <v>3.9375</v>
      </c>
      <c r="L32" s="54">
        <f t="shared" si="1"/>
        <v>7.5</v>
      </c>
      <c r="M32" s="54">
        <f t="shared" si="2"/>
        <v>6.8181818181818175</v>
      </c>
      <c r="N32" s="10">
        <v>5</v>
      </c>
      <c r="O32" s="7">
        <f>+STOCK!H33</f>
        <v>3.75</v>
      </c>
      <c r="P32" s="7">
        <f>+STOCK!H33</f>
        <v>3.75</v>
      </c>
      <c r="Q32" s="7">
        <f>+STOCK!H33</f>
        <v>3.75</v>
      </c>
    </row>
    <row r="33" spans="1:17" x14ac:dyDescent="0.25">
      <c r="A33" s="3" t="str">
        <f>+STOCK!A34</f>
        <v>RS0010</v>
      </c>
      <c r="B33" s="3" t="str">
        <f t="shared" si="0"/>
        <v>RS</v>
      </c>
      <c r="C33" s="3" t="str">
        <f>+STOCK!C34</f>
        <v>La cuvée uuu</v>
      </c>
      <c r="D33" s="3" t="str">
        <f>+STOCK!D34</f>
        <v xml:space="preserve">Château Matheron </v>
      </c>
      <c r="E33" s="3">
        <f>+STOCK!E34</f>
        <v>2009</v>
      </c>
      <c r="F33" s="3" t="str">
        <f>+STOCK!F34</f>
        <v>ROSE</v>
      </c>
      <c r="G33" s="3" t="str">
        <f>+STOCK!G34</f>
        <v>75ML</v>
      </c>
      <c r="H33" s="3">
        <f>+STOCK!V34-STOCK!AI34</f>
        <v>12</v>
      </c>
      <c r="I33" s="52">
        <f>STOCK!H34</f>
        <v>3.5</v>
      </c>
      <c r="J33" s="12">
        <f>+K33-STOCK!H34</f>
        <v>0.17500000000000027</v>
      </c>
      <c r="K33" s="13">
        <f>IF(STOCK!I34=5.5%,STOCK!H34*1.05,IF(STOCK!I34=10%,STOCK!H34*1.1,IF(STOCK!I34=20%,STOCK!H34*1.2)))</f>
        <v>3.6750000000000003</v>
      </c>
      <c r="L33" s="54">
        <f t="shared" si="1"/>
        <v>7</v>
      </c>
      <c r="M33" s="54">
        <f t="shared" si="2"/>
        <v>6.3636363636363633</v>
      </c>
      <c r="N33" s="10">
        <v>5</v>
      </c>
      <c r="O33" s="7">
        <f>+STOCK!H34</f>
        <v>3.5</v>
      </c>
      <c r="P33" s="7">
        <f>+STOCK!H34</f>
        <v>3.5</v>
      </c>
      <c r="Q33" s="7">
        <f>+STOCK!H34</f>
        <v>3.5</v>
      </c>
    </row>
    <row r="34" spans="1:17" x14ac:dyDescent="0.25">
      <c r="A34" s="3" t="str">
        <f>+STOCK!A35</f>
        <v>RS0011</v>
      </c>
      <c r="B34" s="3" t="str">
        <f t="shared" si="0"/>
        <v>RS</v>
      </c>
      <c r="C34" s="3" t="str">
        <f>+STOCK!C35</f>
        <v>La cuvée ccc</v>
      </c>
      <c r="D34" s="3" t="str">
        <f>+STOCK!D35</f>
        <v xml:space="preserve">Château Maupague </v>
      </c>
      <c r="E34" s="3">
        <f>+STOCK!E35</f>
        <v>2009</v>
      </c>
      <c r="F34" s="3" t="str">
        <f>+STOCK!F35</f>
        <v>ROSE</v>
      </c>
      <c r="G34" s="3" t="str">
        <f>+STOCK!G35</f>
        <v>75ML</v>
      </c>
      <c r="H34" s="3">
        <f>+STOCK!V35-STOCK!AI35</f>
        <v>12</v>
      </c>
      <c r="I34" s="52">
        <f>STOCK!H35</f>
        <v>5</v>
      </c>
      <c r="J34" s="12">
        <f>+K34-STOCK!H35</f>
        <v>0.25</v>
      </c>
      <c r="K34" s="13">
        <f>IF(STOCK!I35=5.5%,STOCK!H35*1.05,IF(STOCK!I35=10%,STOCK!H35*1.1,IF(STOCK!I35=20%,STOCK!H35*1.2)))</f>
        <v>5.25</v>
      </c>
      <c r="L34" s="54">
        <f t="shared" si="1"/>
        <v>10</v>
      </c>
      <c r="M34" s="54">
        <f t="shared" si="2"/>
        <v>9.0909090909090899</v>
      </c>
      <c r="N34" s="10">
        <v>5</v>
      </c>
      <c r="O34" s="7">
        <f>+STOCK!H35</f>
        <v>5</v>
      </c>
      <c r="P34" s="7">
        <f>+STOCK!H35</f>
        <v>5</v>
      </c>
      <c r="Q34" s="7">
        <f>+STOCK!H35</f>
        <v>5</v>
      </c>
    </row>
    <row r="35" spans="1:17" x14ac:dyDescent="0.25">
      <c r="A35" s="3" t="str">
        <f>+STOCK!A36</f>
        <v>RS0012</v>
      </c>
      <c r="B35" s="3" t="str">
        <f t="shared" si="0"/>
        <v>RS</v>
      </c>
      <c r="C35" s="3" t="str">
        <f>+STOCK!C36</f>
        <v>La cuvée vvv</v>
      </c>
      <c r="D35" s="3" t="str">
        <f>+STOCK!D36</f>
        <v xml:space="preserve">Château Minuty </v>
      </c>
      <c r="E35" s="3">
        <f>+STOCK!E36</f>
        <v>2013</v>
      </c>
      <c r="F35" s="3" t="str">
        <f>+STOCK!F36</f>
        <v>ROSE</v>
      </c>
      <c r="G35" s="3" t="str">
        <f>+STOCK!G36</f>
        <v>75ML</v>
      </c>
      <c r="H35" s="3">
        <f>+STOCK!V36-STOCK!AI36</f>
        <v>24</v>
      </c>
      <c r="I35" s="52">
        <f>STOCK!H36</f>
        <v>5</v>
      </c>
      <c r="J35" s="12">
        <f>+K35-STOCK!H36</f>
        <v>0.25</v>
      </c>
      <c r="K35" s="13">
        <f>IF(STOCK!I36=5.5%,STOCK!H36*1.05,IF(STOCK!I36=10%,STOCK!H36*1.1,IF(STOCK!I36=20%,STOCK!H36*1.2)))</f>
        <v>5.25</v>
      </c>
      <c r="L35" s="54">
        <f t="shared" si="1"/>
        <v>10</v>
      </c>
      <c r="M35" s="54">
        <f t="shared" si="2"/>
        <v>9.0909090909090899</v>
      </c>
      <c r="N35" s="10">
        <v>5</v>
      </c>
      <c r="O35" s="7">
        <f>+STOCK!H36</f>
        <v>5</v>
      </c>
      <c r="P35" s="7">
        <f>+STOCK!H36</f>
        <v>5</v>
      </c>
      <c r="Q35" s="7">
        <f>+STOCK!H36</f>
        <v>5</v>
      </c>
    </row>
    <row r="36" spans="1:17" x14ac:dyDescent="0.25">
      <c r="A36" s="3" t="str">
        <f>+STOCK!A37</f>
        <v>RG0011</v>
      </c>
      <c r="B36" s="3" t="str">
        <f t="shared" si="0"/>
        <v>RG</v>
      </c>
      <c r="C36" s="3" t="str">
        <f>+STOCK!C37</f>
        <v>La Prestigieuse</v>
      </c>
      <c r="D36" s="3" t="str">
        <f>+STOCK!D37</f>
        <v xml:space="preserve">Domaine des Dentelles </v>
      </c>
      <c r="E36" s="3">
        <f>+STOCK!E37</f>
        <v>2013</v>
      </c>
      <c r="F36" s="3" t="str">
        <f>+STOCK!F37</f>
        <v>ROUGE</v>
      </c>
      <c r="G36" s="3" t="str">
        <f>+STOCK!G37</f>
        <v>75ML</v>
      </c>
      <c r="H36" s="3">
        <f>+STOCK!V37-STOCK!AI37</f>
        <v>12</v>
      </c>
      <c r="I36" s="52">
        <f>STOCK!H37</f>
        <v>7.2</v>
      </c>
      <c r="J36" s="12">
        <f>+K36-STOCK!H37</f>
        <v>0.36000000000000032</v>
      </c>
      <c r="K36" s="13">
        <f>IF(STOCK!I37=5.5%,STOCK!H37*1.05,IF(STOCK!I37=10%,STOCK!H37*1.1,IF(STOCK!I37=20%,STOCK!H37*1.2)))</f>
        <v>7.5600000000000005</v>
      </c>
      <c r="L36" s="54">
        <f t="shared" si="1"/>
        <v>14.4</v>
      </c>
      <c r="M36" s="54">
        <f t="shared" si="2"/>
        <v>13.090909090909092</v>
      </c>
      <c r="N36" s="10">
        <v>5</v>
      </c>
      <c r="O36" s="7">
        <f>+I35</f>
        <v>5</v>
      </c>
      <c r="P36" s="7">
        <f>+I35</f>
        <v>5</v>
      </c>
      <c r="Q36" s="7">
        <f>+I35</f>
        <v>5</v>
      </c>
    </row>
    <row r="37" spans="1:17" x14ac:dyDescent="0.25">
      <c r="A37" s="3" t="str">
        <f>+STOCK!A38</f>
        <v>BL0011</v>
      </c>
      <c r="B37" s="3" t="str">
        <f t="shared" si="0"/>
        <v>BL</v>
      </c>
      <c r="C37" s="3" t="str">
        <f>+STOCK!C38</f>
        <v>La grosse Bertha</v>
      </c>
      <c r="D37" s="3" t="str">
        <f>+STOCK!D38</f>
        <v>Dommaine les voisins</v>
      </c>
      <c r="E37" s="3">
        <f>+STOCK!E38</f>
        <v>2008</v>
      </c>
      <c r="F37" s="3" t="str">
        <f>+STOCK!F38</f>
        <v>BLANC</v>
      </c>
      <c r="G37" s="3" t="str">
        <f>+STOCK!G38</f>
        <v>75ML</v>
      </c>
      <c r="H37" s="3">
        <f>+STOCK!V38-STOCK!AI38</f>
        <v>18</v>
      </c>
      <c r="I37" s="52">
        <f>STOCK!H38</f>
        <v>5.5</v>
      </c>
      <c r="J37" s="12">
        <f t="shared" ref="J37:J100" si="3">+K37-I37</f>
        <v>0.27500000000000036</v>
      </c>
      <c r="K37" s="13">
        <f>IF(STOCK!I38=5.5%,STOCK!H38*1.05,IF(STOCK!I38=10%,STOCK!H38*1.1,IF(STOCK!I38=20%,STOCK!H38*1.2)))</f>
        <v>5.7750000000000004</v>
      </c>
      <c r="L37" s="54">
        <f t="shared" si="1"/>
        <v>11</v>
      </c>
      <c r="M37" s="54">
        <f t="shared" si="2"/>
        <v>9.9999999999999982</v>
      </c>
      <c r="N37" s="10">
        <v>5</v>
      </c>
      <c r="O37" s="7">
        <f t="shared" ref="O37:O100" si="4">+I37</f>
        <v>5.5</v>
      </c>
      <c r="P37" s="7">
        <f t="shared" ref="P37:P100" si="5">+I37</f>
        <v>5.5</v>
      </c>
      <c r="Q37" s="7">
        <f t="shared" ref="Q37:Q100" si="6">+I37</f>
        <v>5.5</v>
      </c>
    </row>
    <row r="38" spans="1:17" x14ac:dyDescent="0.25">
      <c r="A38" s="3">
        <f>+STOCK!A39</f>
        <v>0</v>
      </c>
      <c r="B38" s="3" t="str">
        <f t="shared" si="0"/>
        <v>0</v>
      </c>
      <c r="C38" s="3">
        <f>+STOCK!C39</f>
        <v>0</v>
      </c>
      <c r="D38" s="3">
        <f>+STOCK!D39</f>
        <v>0</v>
      </c>
      <c r="E38" s="3">
        <f>+STOCK!E39</f>
        <v>0</v>
      </c>
      <c r="F38" s="3" t="str">
        <f>+STOCK!F39</f>
        <v/>
      </c>
      <c r="G38" s="3">
        <f>+STOCK!G39</f>
        <v>0</v>
      </c>
      <c r="H38" s="3">
        <f>+STOCK!V39-STOCK!AI39</f>
        <v>0</v>
      </c>
      <c r="I38" s="52">
        <f>STOCK!H39</f>
        <v>0</v>
      </c>
      <c r="J38" s="12">
        <f t="shared" si="3"/>
        <v>0</v>
      </c>
      <c r="K38" s="13" t="b">
        <f>IF(STOCK!I39=5.5%,STOCK!H39*1.05,IF(STOCK!I39=10%,STOCK!H39*1.1,IF(STOCK!I39=20%,STOCK!H39*1.2)))</f>
        <v>0</v>
      </c>
      <c r="L38" s="54">
        <f t="shared" si="1"/>
        <v>0</v>
      </c>
      <c r="M38" s="54">
        <f t="shared" si="2"/>
        <v>0</v>
      </c>
      <c r="N38" s="10">
        <v>5</v>
      </c>
      <c r="O38" s="7">
        <f t="shared" si="4"/>
        <v>0</v>
      </c>
      <c r="P38" s="7">
        <f t="shared" si="5"/>
        <v>0</v>
      </c>
      <c r="Q38" s="7">
        <f t="shared" si="6"/>
        <v>0</v>
      </c>
    </row>
    <row r="39" spans="1:17" x14ac:dyDescent="0.25">
      <c r="A39" s="3">
        <f>+STOCK!A40</f>
        <v>0</v>
      </c>
      <c r="B39" s="3" t="str">
        <f t="shared" si="0"/>
        <v>0</v>
      </c>
      <c r="C39" s="3">
        <f>+STOCK!C40</f>
        <v>0</v>
      </c>
      <c r="D39" s="3">
        <f>+STOCK!D40</f>
        <v>0</v>
      </c>
      <c r="E39" s="3">
        <f>+STOCK!E40</f>
        <v>0</v>
      </c>
      <c r="F39" s="3" t="str">
        <f>+STOCK!F40</f>
        <v/>
      </c>
      <c r="G39" s="3">
        <f>+STOCK!G40</f>
        <v>0</v>
      </c>
      <c r="H39" s="3">
        <f>+STOCK!V40-STOCK!AI40</f>
        <v>0</v>
      </c>
      <c r="I39" s="52">
        <f>STOCK!H40</f>
        <v>0</v>
      </c>
      <c r="J39" s="12">
        <f t="shared" si="3"/>
        <v>0</v>
      </c>
      <c r="K39" s="13" t="b">
        <f>IF(STOCK!I40=5.5%,STOCK!H40*1.05,IF(STOCK!I40=10%,STOCK!H40*1.1,IF(STOCK!I40=20%,STOCK!H40*1.2)))</f>
        <v>0</v>
      </c>
      <c r="L39" s="54">
        <f t="shared" si="1"/>
        <v>0</v>
      </c>
      <c r="M39" s="54">
        <f t="shared" si="2"/>
        <v>0</v>
      </c>
      <c r="N39" s="10">
        <v>5</v>
      </c>
      <c r="O39" s="7">
        <f t="shared" si="4"/>
        <v>0</v>
      </c>
      <c r="P39" s="7">
        <f t="shared" si="5"/>
        <v>0</v>
      </c>
      <c r="Q39" s="7">
        <f t="shared" si="6"/>
        <v>0</v>
      </c>
    </row>
    <row r="40" spans="1:17" x14ac:dyDescent="0.25">
      <c r="A40" s="3">
        <f>+STOCK!A41</f>
        <v>0</v>
      </c>
      <c r="B40" s="3" t="str">
        <f t="shared" si="0"/>
        <v>0</v>
      </c>
      <c r="C40" s="3">
        <f>+STOCK!C41</f>
        <v>0</v>
      </c>
      <c r="D40" s="3">
        <f>+STOCK!D41</f>
        <v>0</v>
      </c>
      <c r="E40" s="3">
        <f>+STOCK!E41</f>
        <v>0</v>
      </c>
      <c r="F40" s="3" t="str">
        <f>+STOCK!F41</f>
        <v/>
      </c>
      <c r="G40" s="3">
        <f>+STOCK!G41</f>
        <v>0</v>
      </c>
      <c r="H40" s="3">
        <f>+STOCK!V41-STOCK!AI41</f>
        <v>0</v>
      </c>
      <c r="I40" s="52">
        <f>STOCK!H41</f>
        <v>0</v>
      </c>
      <c r="J40" s="12">
        <f t="shared" si="3"/>
        <v>0</v>
      </c>
      <c r="K40" s="13" t="b">
        <f>IF(STOCK!I41=5.5%,STOCK!H41*1.05,IF(STOCK!I41=10%,STOCK!H41*1.1,IF(STOCK!I41=20%,STOCK!H41*1.2)))</f>
        <v>0</v>
      </c>
      <c r="L40" s="54">
        <f t="shared" si="1"/>
        <v>0</v>
      </c>
      <c r="M40" s="54">
        <f t="shared" si="2"/>
        <v>0</v>
      </c>
      <c r="N40" s="10">
        <v>5</v>
      </c>
      <c r="O40" s="7">
        <f t="shared" si="4"/>
        <v>0</v>
      </c>
      <c r="P40" s="7">
        <f t="shared" si="5"/>
        <v>0</v>
      </c>
      <c r="Q40" s="7">
        <f t="shared" si="6"/>
        <v>0</v>
      </c>
    </row>
    <row r="41" spans="1:17" x14ac:dyDescent="0.25">
      <c r="A41" s="3">
        <f>+STOCK!A42</f>
        <v>0</v>
      </c>
      <c r="B41" s="3" t="str">
        <f t="shared" si="0"/>
        <v>0</v>
      </c>
      <c r="C41" s="3">
        <f>+STOCK!C42</f>
        <v>0</v>
      </c>
      <c r="D41" s="3">
        <f>+STOCK!D42</f>
        <v>0</v>
      </c>
      <c r="E41" s="3">
        <f>+STOCK!E42</f>
        <v>0</v>
      </c>
      <c r="F41" s="3" t="str">
        <f>+STOCK!F42</f>
        <v/>
      </c>
      <c r="G41" s="3">
        <f>+STOCK!G42</f>
        <v>0</v>
      </c>
      <c r="H41" s="3">
        <f>+STOCK!V42-STOCK!AI42</f>
        <v>0</v>
      </c>
      <c r="I41" s="52">
        <f>STOCK!H42</f>
        <v>0</v>
      </c>
      <c r="J41" s="12">
        <f t="shared" si="3"/>
        <v>0</v>
      </c>
      <c r="K41" s="13" t="b">
        <f>IF(STOCK!I42=5.5%,STOCK!H42*1.05,IF(STOCK!I42=10%,STOCK!H42*1.1,IF(STOCK!I42=20%,STOCK!H42*1.2)))</f>
        <v>0</v>
      </c>
      <c r="L41" s="54">
        <f t="shared" si="1"/>
        <v>0</v>
      </c>
      <c r="M41" s="54">
        <f t="shared" si="2"/>
        <v>0</v>
      </c>
      <c r="N41" s="10">
        <v>5</v>
      </c>
      <c r="O41" s="7">
        <f t="shared" si="4"/>
        <v>0</v>
      </c>
      <c r="P41" s="7">
        <f t="shared" si="5"/>
        <v>0</v>
      </c>
      <c r="Q41" s="7">
        <f t="shared" si="6"/>
        <v>0</v>
      </c>
    </row>
    <row r="42" spans="1:17" x14ac:dyDescent="0.25">
      <c r="A42" s="3">
        <f>+STOCK!A43</f>
        <v>0</v>
      </c>
      <c r="B42" s="3" t="str">
        <f t="shared" si="0"/>
        <v>0</v>
      </c>
      <c r="C42" s="3">
        <f>+STOCK!C43</f>
        <v>0</v>
      </c>
      <c r="D42" s="3">
        <f>+STOCK!D43</f>
        <v>0</v>
      </c>
      <c r="E42" s="3">
        <f>+STOCK!E43</f>
        <v>0</v>
      </c>
      <c r="F42" s="3" t="str">
        <f>+STOCK!F43</f>
        <v/>
      </c>
      <c r="G42" s="3">
        <f>+STOCK!G43</f>
        <v>0</v>
      </c>
      <c r="H42" s="3">
        <f>+STOCK!V43-STOCK!AI43</f>
        <v>0</v>
      </c>
      <c r="I42" s="52">
        <f>STOCK!H43</f>
        <v>0</v>
      </c>
      <c r="J42" s="12">
        <f t="shared" si="3"/>
        <v>0</v>
      </c>
      <c r="K42" s="13" t="b">
        <f>IF(STOCK!I43=5.5%,STOCK!H43*1.05,IF(STOCK!I43=10%,STOCK!H43*1.1,IF(STOCK!I43=20%,STOCK!H43*1.2)))</f>
        <v>0</v>
      </c>
      <c r="L42" s="54">
        <f t="shared" si="1"/>
        <v>0</v>
      </c>
      <c r="M42" s="54">
        <f t="shared" si="2"/>
        <v>0</v>
      </c>
      <c r="N42" s="10">
        <v>5</v>
      </c>
      <c r="O42" s="7">
        <f t="shared" si="4"/>
        <v>0</v>
      </c>
      <c r="P42" s="7">
        <f t="shared" si="5"/>
        <v>0</v>
      </c>
      <c r="Q42" s="7">
        <f t="shared" si="6"/>
        <v>0</v>
      </c>
    </row>
    <row r="43" spans="1:17" x14ac:dyDescent="0.25">
      <c r="A43" s="3">
        <f>+STOCK!A44</f>
        <v>0</v>
      </c>
      <c r="B43" s="3" t="str">
        <f t="shared" si="0"/>
        <v>0</v>
      </c>
      <c r="C43" s="3">
        <f>+STOCK!C44</f>
        <v>0</v>
      </c>
      <c r="D43" s="3">
        <f>+STOCK!D44</f>
        <v>0</v>
      </c>
      <c r="E43" s="3">
        <f>+STOCK!E44</f>
        <v>0</v>
      </c>
      <c r="F43" s="3" t="str">
        <f>+STOCK!F44</f>
        <v/>
      </c>
      <c r="G43" s="3">
        <f>+STOCK!G44</f>
        <v>0</v>
      </c>
      <c r="H43" s="3">
        <f>+STOCK!V44-STOCK!AI44</f>
        <v>0</v>
      </c>
      <c r="I43" s="52">
        <f>STOCK!H44</f>
        <v>0</v>
      </c>
      <c r="J43" s="12">
        <f t="shared" si="3"/>
        <v>0</v>
      </c>
      <c r="K43" s="13" t="b">
        <f>IF(STOCK!I44=5.5%,STOCK!H44*1.05,IF(STOCK!I44=10%,STOCK!H44*1.1,IF(STOCK!I44=20%,STOCK!H44*1.2)))</f>
        <v>0</v>
      </c>
      <c r="L43" s="54">
        <f t="shared" si="1"/>
        <v>0</v>
      </c>
      <c r="M43" s="54">
        <f t="shared" si="2"/>
        <v>0</v>
      </c>
      <c r="N43" s="10">
        <v>5</v>
      </c>
      <c r="O43" s="7">
        <f t="shared" si="4"/>
        <v>0</v>
      </c>
      <c r="P43" s="7">
        <f t="shared" si="5"/>
        <v>0</v>
      </c>
      <c r="Q43" s="7">
        <f t="shared" si="6"/>
        <v>0</v>
      </c>
    </row>
    <row r="44" spans="1:17" x14ac:dyDescent="0.25">
      <c r="A44" s="3">
        <f>+STOCK!A45</f>
        <v>0</v>
      </c>
      <c r="B44" s="3" t="str">
        <f t="shared" si="0"/>
        <v>0</v>
      </c>
      <c r="C44" s="3">
        <f>+STOCK!C45</f>
        <v>0</v>
      </c>
      <c r="D44" s="3">
        <f>+STOCK!D45</f>
        <v>0</v>
      </c>
      <c r="E44" s="3">
        <f>+STOCK!E45</f>
        <v>0</v>
      </c>
      <c r="F44" s="3" t="str">
        <f>+STOCK!F45</f>
        <v/>
      </c>
      <c r="G44" s="3">
        <f>+STOCK!G45</f>
        <v>0</v>
      </c>
      <c r="H44" s="3">
        <f>+STOCK!V45-STOCK!AI45</f>
        <v>0</v>
      </c>
      <c r="I44" s="52">
        <f>STOCK!H45</f>
        <v>0</v>
      </c>
      <c r="J44" s="12">
        <f t="shared" si="3"/>
        <v>0</v>
      </c>
      <c r="K44" s="13" t="b">
        <f>IF(STOCK!I45=5.5%,STOCK!H45*1.05,IF(STOCK!I45=10%,STOCK!H45*1.1,IF(STOCK!I45=20%,STOCK!H45*1.2)))</f>
        <v>0</v>
      </c>
      <c r="L44" s="54">
        <f t="shared" si="1"/>
        <v>0</v>
      </c>
      <c r="M44" s="54">
        <f t="shared" si="2"/>
        <v>0</v>
      </c>
      <c r="N44" s="10">
        <v>5</v>
      </c>
      <c r="O44" s="7">
        <f t="shared" si="4"/>
        <v>0</v>
      </c>
      <c r="P44" s="7">
        <f t="shared" si="5"/>
        <v>0</v>
      </c>
      <c r="Q44" s="7">
        <f t="shared" si="6"/>
        <v>0</v>
      </c>
    </row>
    <row r="45" spans="1:17" x14ac:dyDescent="0.25">
      <c r="A45" s="3">
        <f>+STOCK!A46</f>
        <v>0</v>
      </c>
      <c r="B45" s="3" t="str">
        <f t="shared" si="0"/>
        <v>0</v>
      </c>
      <c r="C45" s="3">
        <f>+STOCK!C46</f>
        <v>0</v>
      </c>
      <c r="D45" s="3">
        <f>+STOCK!D46</f>
        <v>0</v>
      </c>
      <c r="E45" s="3">
        <f>+STOCK!E46</f>
        <v>0</v>
      </c>
      <c r="F45" s="3" t="str">
        <f>+STOCK!F46</f>
        <v/>
      </c>
      <c r="G45" s="3">
        <f>+STOCK!G46</f>
        <v>0</v>
      </c>
      <c r="H45" s="3">
        <f>+STOCK!V46-STOCK!AI46</f>
        <v>0</v>
      </c>
      <c r="I45" s="52">
        <f>STOCK!H46</f>
        <v>0</v>
      </c>
      <c r="J45" s="12">
        <f t="shared" si="3"/>
        <v>0</v>
      </c>
      <c r="K45" s="13" t="b">
        <f>IF(STOCK!I46=5.5%,STOCK!H46*1.05,IF(STOCK!I46=10%,STOCK!H46*1.1,IF(STOCK!I46=20%,STOCK!H46*1.2)))</f>
        <v>0</v>
      </c>
      <c r="L45" s="54">
        <f t="shared" si="1"/>
        <v>0</v>
      </c>
      <c r="M45" s="54">
        <f t="shared" si="2"/>
        <v>0</v>
      </c>
      <c r="N45" s="10">
        <v>5</v>
      </c>
      <c r="O45" s="7">
        <f t="shared" si="4"/>
        <v>0</v>
      </c>
      <c r="P45" s="7">
        <f t="shared" si="5"/>
        <v>0</v>
      </c>
      <c r="Q45" s="7">
        <f t="shared" si="6"/>
        <v>0</v>
      </c>
    </row>
    <row r="46" spans="1:17" x14ac:dyDescent="0.25">
      <c r="A46" s="3">
        <f>+STOCK!A47</f>
        <v>0</v>
      </c>
      <c r="B46" s="3" t="str">
        <f t="shared" si="0"/>
        <v>0</v>
      </c>
      <c r="C46" s="3">
        <f>+STOCK!C47</f>
        <v>0</v>
      </c>
      <c r="D46" s="3">
        <f>+STOCK!D47</f>
        <v>0</v>
      </c>
      <c r="E46" s="3">
        <f>+STOCK!E47</f>
        <v>0</v>
      </c>
      <c r="F46" s="3" t="str">
        <f>+STOCK!F47</f>
        <v/>
      </c>
      <c r="G46" s="3">
        <f>+STOCK!G47</f>
        <v>0</v>
      </c>
      <c r="H46" s="3">
        <f>+STOCK!V47-STOCK!AI47</f>
        <v>0</v>
      </c>
      <c r="I46" s="52">
        <f>STOCK!H47</f>
        <v>0</v>
      </c>
      <c r="J46" s="12">
        <f t="shared" si="3"/>
        <v>0</v>
      </c>
      <c r="K46" s="13" t="b">
        <f>IF(STOCK!I47=5.5%,STOCK!H47*1.05,IF(STOCK!I47=10%,STOCK!H47*1.1,IF(STOCK!I47=20%,STOCK!H47*1.2)))</f>
        <v>0</v>
      </c>
      <c r="L46" s="54">
        <f t="shared" si="1"/>
        <v>0</v>
      </c>
      <c r="M46" s="54">
        <f t="shared" si="2"/>
        <v>0</v>
      </c>
      <c r="N46" s="10">
        <v>5</v>
      </c>
      <c r="O46" s="7">
        <f t="shared" si="4"/>
        <v>0</v>
      </c>
      <c r="P46" s="7">
        <f t="shared" si="5"/>
        <v>0</v>
      </c>
      <c r="Q46" s="7">
        <f t="shared" si="6"/>
        <v>0</v>
      </c>
    </row>
    <row r="47" spans="1:17" x14ac:dyDescent="0.25">
      <c r="A47" s="3">
        <f>+STOCK!A48</f>
        <v>0</v>
      </c>
      <c r="B47" s="3" t="str">
        <f t="shared" si="0"/>
        <v>0</v>
      </c>
      <c r="C47" s="3">
        <f>+STOCK!C48</f>
        <v>0</v>
      </c>
      <c r="D47" s="3">
        <f>+STOCK!D48</f>
        <v>0</v>
      </c>
      <c r="E47" s="3">
        <f>+STOCK!E48</f>
        <v>0</v>
      </c>
      <c r="F47" s="3" t="str">
        <f>+STOCK!F48</f>
        <v/>
      </c>
      <c r="G47" s="3">
        <f>+STOCK!G48</f>
        <v>0</v>
      </c>
      <c r="H47" s="3">
        <f>+STOCK!V48-STOCK!AI48</f>
        <v>0</v>
      </c>
      <c r="I47" s="52">
        <f>STOCK!H48</f>
        <v>0</v>
      </c>
      <c r="J47" s="12">
        <f t="shared" si="3"/>
        <v>0</v>
      </c>
      <c r="K47" s="13" t="b">
        <f>IF(STOCK!I48=5.5%,STOCK!H48*1.05,IF(STOCK!I48=10%,STOCK!H48*1.1,IF(STOCK!I48=20%,STOCK!H48*1.2)))</f>
        <v>0</v>
      </c>
      <c r="L47" s="54">
        <f t="shared" si="1"/>
        <v>0</v>
      </c>
      <c r="M47" s="54">
        <f t="shared" si="2"/>
        <v>0</v>
      </c>
      <c r="N47" s="10">
        <v>5</v>
      </c>
      <c r="O47" s="7">
        <f t="shared" si="4"/>
        <v>0</v>
      </c>
      <c r="P47" s="7">
        <f t="shared" si="5"/>
        <v>0</v>
      </c>
      <c r="Q47" s="7">
        <f t="shared" si="6"/>
        <v>0</v>
      </c>
    </row>
    <row r="48" spans="1:17" x14ac:dyDescent="0.25">
      <c r="A48" s="3">
        <f>+STOCK!A49</f>
        <v>0</v>
      </c>
      <c r="B48" s="3" t="str">
        <f t="shared" si="0"/>
        <v>0</v>
      </c>
      <c r="C48" s="3">
        <f>+STOCK!C49</f>
        <v>0</v>
      </c>
      <c r="D48" s="3">
        <f>+STOCK!D49</f>
        <v>0</v>
      </c>
      <c r="E48" s="3">
        <f>+STOCK!E49</f>
        <v>0</v>
      </c>
      <c r="F48" s="3" t="str">
        <f>+STOCK!F49</f>
        <v/>
      </c>
      <c r="G48" s="3">
        <f>+STOCK!G49</f>
        <v>0</v>
      </c>
      <c r="H48" s="3">
        <f>+STOCK!V49-STOCK!AI49</f>
        <v>0</v>
      </c>
      <c r="I48" s="52">
        <f>STOCK!H49</f>
        <v>0</v>
      </c>
      <c r="J48" s="12">
        <f t="shared" si="3"/>
        <v>0</v>
      </c>
      <c r="K48" s="13" t="b">
        <f>IF(STOCK!I49=5.5%,STOCK!H49*1.05,IF(STOCK!I49=10%,STOCK!H49*1.1,IF(STOCK!I49=20%,STOCK!H49*1.2)))</f>
        <v>0</v>
      </c>
      <c r="L48" s="54">
        <f t="shared" si="1"/>
        <v>0</v>
      </c>
      <c r="M48" s="54">
        <f t="shared" si="2"/>
        <v>0</v>
      </c>
      <c r="N48" s="10">
        <v>5</v>
      </c>
      <c r="O48" s="7">
        <f t="shared" si="4"/>
        <v>0</v>
      </c>
      <c r="P48" s="7">
        <f t="shared" si="5"/>
        <v>0</v>
      </c>
      <c r="Q48" s="7">
        <f t="shared" si="6"/>
        <v>0</v>
      </c>
    </row>
    <row r="49" spans="1:17" x14ac:dyDescent="0.25">
      <c r="A49" s="3">
        <f>+STOCK!A50</f>
        <v>0</v>
      </c>
      <c r="B49" s="3" t="str">
        <f t="shared" si="0"/>
        <v>0</v>
      </c>
      <c r="C49" s="3">
        <f>+STOCK!C50</f>
        <v>0</v>
      </c>
      <c r="D49" s="3">
        <f>+STOCK!D50</f>
        <v>0</v>
      </c>
      <c r="E49" s="3">
        <f>+STOCK!E50</f>
        <v>0</v>
      </c>
      <c r="F49" s="3" t="str">
        <f>+STOCK!F50</f>
        <v/>
      </c>
      <c r="G49" s="3">
        <f>+STOCK!G50</f>
        <v>0</v>
      </c>
      <c r="H49" s="3">
        <f>+STOCK!V50-STOCK!AI50</f>
        <v>0</v>
      </c>
      <c r="I49" s="52">
        <f>STOCK!H50</f>
        <v>0</v>
      </c>
      <c r="J49" s="12">
        <f t="shared" si="3"/>
        <v>0</v>
      </c>
      <c r="K49" s="13" t="b">
        <f>IF(STOCK!I50=5.5%,STOCK!H50*1.05,IF(STOCK!I50=10%,STOCK!H50*1.1,IF(STOCK!I50=20%,STOCK!H50*1.2)))</f>
        <v>0</v>
      </c>
      <c r="L49" s="54">
        <f t="shared" si="1"/>
        <v>0</v>
      </c>
      <c r="M49" s="54">
        <f t="shared" si="2"/>
        <v>0</v>
      </c>
      <c r="N49" s="10">
        <v>5</v>
      </c>
      <c r="O49" s="7">
        <f t="shared" si="4"/>
        <v>0</v>
      </c>
      <c r="P49" s="7">
        <f t="shared" si="5"/>
        <v>0</v>
      </c>
      <c r="Q49" s="7">
        <f t="shared" si="6"/>
        <v>0</v>
      </c>
    </row>
    <row r="50" spans="1:17" x14ac:dyDescent="0.25">
      <c r="A50" s="3">
        <f>+STOCK!A51</f>
        <v>0</v>
      </c>
      <c r="B50" s="3" t="str">
        <f t="shared" si="0"/>
        <v>0</v>
      </c>
      <c r="C50" s="3">
        <f>+STOCK!C51</f>
        <v>0</v>
      </c>
      <c r="D50" s="3">
        <f>+STOCK!D51</f>
        <v>0</v>
      </c>
      <c r="E50" s="3">
        <f>+STOCK!E51</f>
        <v>0</v>
      </c>
      <c r="F50" s="3" t="str">
        <f>+STOCK!F51</f>
        <v/>
      </c>
      <c r="G50" s="3">
        <f>+STOCK!G51</f>
        <v>0</v>
      </c>
      <c r="H50" s="3">
        <f>+STOCK!V51-STOCK!AI51</f>
        <v>0</v>
      </c>
      <c r="I50" s="52">
        <f>STOCK!H51</f>
        <v>0</v>
      </c>
      <c r="J50" s="12">
        <f t="shared" si="3"/>
        <v>0</v>
      </c>
      <c r="K50" s="13" t="b">
        <f>IF(STOCK!I51=5.5%,STOCK!H51*1.05,IF(STOCK!I51=10%,STOCK!H51*1.1,IF(STOCK!I51=20%,STOCK!H51*1.2)))</f>
        <v>0</v>
      </c>
      <c r="L50" s="54">
        <f t="shared" si="1"/>
        <v>0</v>
      </c>
      <c r="M50" s="54">
        <f t="shared" si="2"/>
        <v>0</v>
      </c>
      <c r="N50" s="10">
        <v>5</v>
      </c>
      <c r="O50" s="7">
        <f t="shared" si="4"/>
        <v>0</v>
      </c>
      <c r="P50" s="7">
        <f t="shared" si="5"/>
        <v>0</v>
      </c>
      <c r="Q50" s="7">
        <f t="shared" si="6"/>
        <v>0</v>
      </c>
    </row>
    <row r="51" spans="1:17" x14ac:dyDescent="0.25">
      <c r="A51" s="3">
        <f>+STOCK!A52</f>
        <v>0</v>
      </c>
      <c r="B51" s="3" t="str">
        <f t="shared" si="0"/>
        <v>0</v>
      </c>
      <c r="C51" s="3">
        <f>+STOCK!C52</f>
        <v>0</v>
      </c>
      <c r="D51" s="3">
        <f>+STOCK!D52</f>
        <v>0</v>
      </c>
      <c r="E51" s="3">
        <f>+STOCK!E52</f>
        <v>0</v>
      </c>
      <c r="F51" s="3" t="str">
        <f>+STOCK!F52</f>
        <v/>
      </c>
      <c r="G51" s="3">
        <f>+STOCK!G52</f>
        <v>0</v>
      </c>
      <c r="H51" s="3">
        <f>+STOCK!V52-STOCK!AI52</f>
        <v>0</v>
      </c>
      <c r="I51" s="52">
        <f>STOCK!H52</f>
        <v>0</v>
      </c>
      <c r="J51" s="12">
        <f t="shared" si="3"/>
        <v>0</v>
      </c>
      <c r="K51" s="13" t="b">
        <f>IF(STOCK!I52=5.5%,STOCK!H52*1.05,IF(STOCK!I52=10%,STOCK!H52*1.1,IF(STOCK!I52=20%,STOCK!H52*1.2)))</f>
        <v>0</v>
      </c>
      <c r="L51" s="54">
        <f t="shared" si="1"/>
        <v>0</v>
      </c>
      <c r="M51" s="54">
        <f t="shared" si="2"/>
        <v>0</v>
      </c>
      <c r="N51" s="10">
        <v>5</v>
      </c>
      <c r="O51" s="7">
        <f t="shared" si="4"/>
        <v>0</v>
      </c>
      <c r="P51" s="7">
        <f t="shared" si="5"/>
        <v>0</v>
      </c>
      <c r="Q51" s="7">
        <f t="shared" si="6"/>
        <v>0</v>
      </c>
    </row>
    <row r="52" spans="1:17" x14ac:dyDescent="0.25">
      <c r="A52" s="3">
        <f>+STOCK!A53</f>
        <v>0</v>
      </c>
      <c r="B52" s="3" t="str">
        <f t="shared" si="0"/>
        <v>0</v>
      </c>
      <c r="C52" s="3">
        <f>+STOCK!C53</f>
        <v>0</v>
      </c>
      <c r="D52" s="3">
        <f>+STOCK!D53</f>
        <v>0</v>
      </c>
      <c r="E52" s="3">
        <f>+STOCK!E53</f>
        <v>0</v>
      </c>
      <c r="F52" s="3" t="str">
        <f>+STOCK!F53</f>
        <v/>
      </c>
      <c r="G52" s="3">
        <f>+STOCK!G53</f>
        <v>0</v>
      </c>
      <c r="H52" s="3">
        <f>+STOCK!V53-STOCK!AI53</f>
        <v>0</v>
      </c>
      <c r="I52" s="52">
        <f>STOCK!H53</f>
        <v>0</v>
      </c>
      <c r="J52" s="12">
        <f t="shared" si="3"/>
        <v>0</v>
      </c>
      <c r="K52" s="13" t="b">
        <f>IF(STOCK!I53=5.5%,STOCK!H53*1.05,IF(STOCK!I53=10%,STOCK!H53*1.1,IF(STOCK!I53=20%,STOCK!H53*1.2)))</f>
        <v>0</v>
      </c>
      <c r="L52" s="54">
        <f t="shared" si="1"/>
        <v>0</v>
      </c>
      <c r="M52" s="54">
        <f t="shared" si="2"/>
        <v>0</v>
      </c>
      <c r="N52" s="10">
        <v>5</v>
      </c>
      <c r="O52" s="7">
        <f t="shared" si="4"/>
        <v>0</v>
      </c>
      <c r="P52" s="7">
        <f t="shared" si="5"/>
        <v>0</v>
      </c>
      <c r="Q52" s="7">
        <f t="shared" si="6"/>
        <v>0</v>
      </c>
    </row>
    <row r="53" spans="1:17" x14ac:dyDescent="0.25">
      <c r="A53" s="3">
        <f>+STOCK!A54</f>
        <v>0</v>
      </c>
      <c r="B53" s="3" t="str">
        <f t="shared" si="0"/>
        <v>0</v>
      </c>
      <c r="C53" s="3">
        <f>+STOCK!C54</f>
        <v>0</v>
      </c>
      <c r="D53" s="3">
        <f>+STOCK!D54</f>
        <v>0</v>
      </c>
      <c r="E53" s="3">
        <f>+STOCK!E54</f>
        <v>0</v>
      </c>
      <c r="F53" s="3" t="str">
        <f>+STOCK!F54</f>
        <v/>
      </c>
      <c r="G53" s="3">
        <f>+STOCK!G54</f>
        <v>0</v>
      </c>
      <c r="H53" s="3">
        <f>+STOCK!V54-STOCK!AI54</f>
        <v>0</v>
      </c>
      <c r="I53" s="52">
        <f>STOCK!H54</f>
        <v>0</v>
      </c>
      <c r="J53" s="12">
        <f t="shared" si="3"/>
        <v>0</v>
      </c>
      <c r="K53" s="13" t="b">
        <f>IF(STOCK!I54=5.5%,STOCK!H54*1.05,IF(STOCK!I54=10%,STOCK!H54*1.1,IF(STOCK!I54=20%,STOCK!H54*1.2)))</f>
        <v>0</v>
      </c>
      <c r="L53" s="54">
        <f t="shared" si="1"/>
        <v>0</v>
      </c>
      <c r="M53" s="54">
        <f t="shared" si="2"/>
        <v>0</v>
      </c>
      <c r="N53" s="10">
        <v>5</v>
      </c>
      <c r="O53" s="7">
        <f t="shared" si="4"/>
        <v>0</v>
      </c>
      <c r="P53" s="7">
        <f t="shared" si="5"/>
        <v>0</v>
      </c>
      <c r="Q53" s="7">
        <f t="shared" si="6"/>
        <v>0</v>
      </c>
    </row>
    <row r="54" spans="1:17" x14ac:dyDescent="0.25">
      <c r="A54" s="3">
        <f>+STOCK!A55</f>
        <v>0</v>
      </c>
      <c r="B54" s="3" t="str">
        <f t="shared" si="0"/>
        <v>0</v>
      </c>
      <c r="C54" s="3">
        <f>+STOCK!C55</f>
        <v>0</v>
      </c>
      <c r="D54" s="3">
        <f>+STOCK!D55</f>
        <v>0</v>
      </c>
      <c r="E54" s="3">
        <f>+STOCK!E55</f>
        <v>0</v>
      </c>
      <c r="F54" s="3" t="str">
        <f>+STOCK!F55</f>
        <v/>
      </c>
      <c r="G54" s="3">
        <f>+STOCK!G55</f>
        <v>0</v>
      </c>
      <c r="H54" s="3">
        <f>+STOCK!V55-STOCK!AI55</f>
        <v>0</v>
      </c>
      <c r="I54" s="52">
        <f>STOCK!H55</f>
        <v>0</v>
      </c>
      <c r="J54" s="12">
        <f t="shared" si="3"/>
        <v>0</v>
      </c>
      <c r="K54" s="13" t="b">
        <f>IF(STOCK!I55=5.5%,STOCK!H55*1.05,IF(STOCK!I55=10%,STOCK!H55*1.1,IF(STOCK!I55=20%,STOCK!H55*1.2)))</f>
        <v>0</v>
      </c>
      <c r="L54" s="54">
        <f t="shared" si="1"/>
        <v>0</v>
      </c>
      <c r="M54" s="54">
        <f t="shared" si="2"/>
        <v>0</v>
      </c>
      <c r="N54" s="10">
        <v>5</v>
      </c>
      <c r="O54" s="7">
        <f t="shared" si="4"/>
        <v>0</v>
      </c>
      <c r="P54" s="7">
        <f t="shared" si="5"/>
        <v>0</v>
      </c>
      <c r="Q54" s="7">
        <f t="shared" si="6"/>
        <v>0</v>
      </c>
    </row>
    <row r="55" spans="1:17" x14ac:dyDescent="0.25">
      <c r="A55" s="3">
        <f>+STOCK!A56</f>
        <v>0</v>
      </c>
      <c r="B55" s="3" t="str">
        <f t="shared" si="0"/>
        <v>0</v>
      </c>
      <c r="C55" s="3">
        <f>+STOCK!C56</f>
        <v>0</v>
      </c>
      <c r="D55" s="3">
        <f>+STOCK!D56</f>
        <v>0</v>
      </c>
      <c r="E55" s="3">
        <f>+STOCK!E56</f>
        <v>0</v>
      </c>
      <c r="F55" s="3" t="str">
        <f>+STOCK!F56</f>
        <v/>
      </c>
      <c r="G55" s="3">
        <f>+STOCK!G56</f>
        <v>0</v>
      </c>
      <c r="H55" s="3">
        <f>+STOCK!V56-STOCK!AI56</f>
        <v>0</v>
      </c>
      <c r="I55" s="52">
        <f>STOCK!H56</f>
        <v>0</v>
      </c>
      <c r="J55" s="12">
        <f t="shared" si="3"/>
        <v>0</v>
      </c>
      <c r="K55" s="13" t="b">
        <f>IF(STOCK!I56=5.5%,STOCK!H56*1.05,IF(STOCK!I56=10%,STOCK!H56*1.1,IF(STOCK!I56=20%,STOCK!H56*1.2)))</f>
        <v>0</v>
      </c>
      <c r="L55" s="54">
        <f t="shared" si="1"/>
        <v>0</v>
      </c>
      <c r="M55" s="54">
        <f t="shared" si="2"/>
        <v>0</v>
      </c>
      <c r="N55" s="10">
        <v>5</v>
      </c>
      <c r="O55" s="7">
        <f t="shared" si="4"/>
        <v>0</v>
      </c>
      <c r="P55" s="7">
        <f t="shared" si="5"/>
        <v>0</v>
      </c>
      <c r="Q55" s="7">
        <f t="shared" si="6"/>
        <v>0</v>
      </c>
    </row>
    <row r="56" spans="1:17" x14ac:dyDescent="0.25">
      <c r="A56" s="3">
        <f>+STOCK!A57</f>
        <v>0</v>
      </c>
      <c r="B56" s="3" t="str">
        <f t="shared" si="0"/>
        <v>0</v>
      </c>
      <c r="C56" s="3">
        <f>+STOCK!C57</f>
        <v>0</v>
      </c>
      <c r="D56" s="3">
        <f>+STOCK!D57</f>
        <v>0</v>
      </c>
      <c r="E56" s="3">
        <f>+STOCK!E57</f>
        <v>0</v>
      </c>
      <c r="F56" s="3" t="str">
        <f>+STOCK!F57</f>
        <v/>
      </c>
      <c r="G56" s="3">
        <f>+STOCK!G57</f>
        <v>0</v>
      </c>
      <c r="H56" s="3">
        <f>+STOCK!V57-STOCK!AI57</f>
        <v>0</v>
      </c>
      <c r="I56" s="52">
        <f>STOCK!H57</f>
        <v>0</v>
      </c>
      <c r="J56" s="12">
        <f t="shared" si="3"/>
        <v>0</v>
      </c>
      <c r="K56" s="13" t="b">
        <f>IF(STOCK!I57=5.5%,STOCK!H57*1.05,IF(STOCK!I57=10%,STOCK!H57*1.1,IF(STOCK!I57=20%,STOCK!H57*1.2)))</f>
        <v>0</v>
      </c>
      <c r="L56" s="54">
        <f t="shared" si="1"/>
        <v>0</v>
      </c>
      <c r="M56" s="54">
        <f t="shared" si="2"/>
        <v>0</v>
      </c>
      <c r="N56" s="10">
        <v>5</v>
      </c>
      <c r="O56" s="7">
        <f t="shared" si="4"/>
        <v>0</v>
      </c>
      <c r="P56" s="7">
        <f t="shared" si="5"/>
        <v>0</v>
      </c>
      <c r="Q56" s="7">
        <f t="shared" si="6"/>
        <v>0</v>
      </c>
    </row>
    <row r="57" spans="1:17" x14ac:dyDescent="0.25">
      <c r="A57" s="3">
        <f>+STOCK!A58</f>
        <v>0</v>
      </c>
      <c r="B57" s="3" t="str">
        <f t="shared" si="0"/>
        <v>0</v>
      </c>
      <c r="C57" s="3">
        <f>+STOCK!C58</f>
        <v>0</v>
      </c>
      <c r="D57" s="3">
        <f>+STOCK!D58</f>
        <v>0</v>
      </c>
      <c r="E57" s="3">
        <f>+STOCK!E58</f>
        <v>0</v>
      </c>
      <c r="F57" s="3" t="str">
        <f>+STOCK!F58</f>
        <v/>
      </c>
      <c r="G57" s="3">
        <f>+STOCK!G58</f>
        <v>0</v>
      </c>
      <c r="H57" s="3">
        <f>+STOCK!V58-STOCK!AI58</f>
        <v>0</v>
      </c>
      <c r="I57" s="52">
        <f>STOCK!H58</f>
        <v>0</v>
      </c>
      <c r="J57" s="12">
        <f t="shared" si="3"/>
        <v>0</v>
      </c>
      <c r="K57" s="13" t="b">
        <f>IF(STOCK!I58=5.5%,STOCK!H58*1.05,IF(STOCK!I58=10%,STOCK!H58*1.1,IF(STOCK!I58=20%,STOCK!H58*1.2)))</f>
        <v>0</v>
      </c>
      <c r="L57" s="54">
        <f t="shared" si="1"/>
        <v>0</v>
      </c>
      <c r="M57" s="54">
        <f t="shared" si="2"/>
        <v>0</v>
      </c>
      <c r="N57" s="10">
        <v>5</v>
      </c>
      <c r="O57" s="7">
        <f t="shared" si="4"/>
        <v>0</v>
      </c>
      <c r="P57" s="7">
        <f t="shared" si="5"/>
        <v>0</v>
      </c>
      <c r="Q57" s="7">
        <f t="shared" si="6"/>
        <v>0</v>
      </c>
    </row>
    <row r="58" spans="1:17" x14ac:dyDescent="0.25">
      <c r="A58" s="3">
        <f>+STOCK!A59</f>
        <v>0</v>
      </c>
      <c r="B58" s="3" t="str">
        <f t="shared" si="0"/>
        <v>0</v>
      </c>
      <c r="C58" s="3">
        <f>+STOCK!C59</f>
        <v>0</v>
      </c>
      <c r="D58" s="3">
        <f>+STOCK!D59</f>
        <v>0</v>
      </c>
      <c r="E58" s="3">
        <f>+STOCK!E59</f>
        <v>0</v>
      </c>
      <c r="F58" s="3" t="str">
        <f>+STOCK!F59</f>
        <v/>
      </c>
      <c r="G58" s="3">
        <f>+STOCK!G59</f>
        <v>0</v>
      </c>
      <c r="H58" s="3">
        <f>+STOCK!V59-STOCK!AI59</f>
        <v>0</v>
      </c>
      <c r="I58" s="52">
        <f>STOCK!H59</f>
        <v>0</v>
      </c>
      <c r="J58" s="12">
        <f t="shared" si="3"/>
        <v>0</v>
      </c>
      <c r="K58" s="13" t="b">
        <f>IF(STOCK!I59=5.5%,STOCK!H59*1.05,IF(STOCK!I59=10%,STOCK!H59*1.1,IF(STOCK!I59=20%,STOCK!H59*1.2)))</f>
        <v>0</v>
      </c>
      <c r="L58" s="54">
        <f t="shared" si="1"/>
        <v>0</v>
      </c>
      <c r="M58" s="54">
        <f t="shared" si="2"/>
        <v>0</v>
      </c>
      <c r="N58" s="10">
        <v>5</v>
      </c>
      <c r="O58" s="7">
        <f t="shared" si="4"/>
        <v>0</v>
      </c>
      <c r="P58" s="7">
        <f t="shared" si="5"/>
        <v>0</v>
      </c>
      <c r="Q58" s="7">
        <f t="shared" si="6"/>
        <v>0</v>
      </c>
    </row>
    <row r="59" spans="1:17" x14ac:dyDescent="0.25">
      <c r="A59" s="3">
        <f>+STOCK!A60</f>
        <v>0</v>
      </c>
      <c r="B59" s="3" t="str">
        <f t="shared" si="0"/>
        <v>0</v>
      </c>
      <c r="C59" s="3">
        <f>+STOCK!C60</f>
        <v>0</v>
      </c>
      <c r="D59" s="3">
        <f>+STOCK!D60</f>
        <v>0</v>
      </c>
      <c r="E59" s="3">
        <f>+STOCK!E60</f>
        <v>0</v>
      </c>
      <c r="F59" s="3" t="str">
        <f>+STOCK!F60</f>
        <v/>
      </c>
      <c r="G59" s="3">
        <f>+STOCK!G60</f>
        <v>0</v>
      </c>
      <c r="H59" s="3">
        <f>+STOCK!V60-STOCK!AI60</f>
        <v>0</v>
      </c>
      <c r="I59" s="52">
        <f>STOCK!H60</f>
        <v>0</v>
      </c>
      <c r="J59" s="12">
        <f t="shared" si="3"/>
        <v>0</v>
      </c>
      <c r="K59" s="13" t="b">
        <f>IF(STOCK!I60=5.5%,STOCK!H60*1.05,IF(STOCK!I60=10%,STOCK!H60*1.1,IF(STOCK!I60=20%,STOCK!H60*1.2)))</f>
        <v>0</v>
      </c>
      <c r="L59" s="54">
        <f t="shared" si="1"/>
        <v>0</v>
      </c>
      <c r="M59" s="54">
        <f t="shared" si="2"/>
        <v>0</v>
      </c>
      <c r="N59" s="10">
        <v>5</v>
      </c>
      <c r="O59" s="7">
        <f t="shared" si="4"/>
        <v>0</v>
      </c>
      <c r="P59" s="7">
        <f t="shared" si="5"/>
        <v>0</v>
      </c>
      <c r="Q59" s="7">
        <f t="shared" si="6"/>
        <v>0</v>
      </c>
    </row>
    <row r="60" spans="1:17" x14ac:dyDescent="0.25">
      <c r="A60" s="3">
        <f>+STOCK!A61</f>
        <v>0</v>
      </c>
      <c r="B60" s="3" t="str">
        <f t="shared" si="0"/>
        <v>0</v>
      </c>
      <c r="C60" s="3">
        <f>+STOCK!C61</f>
        <v>0</v>
      </c>
      <c r="D60" s="3">
        <f>+STOCK!D61</f>
        <v>0</v>
      </c>
      <c r="E60" s="3">
        <f>+STOCK!E61</f>
        <v>0</v>
      </c>
      <c r="F60" s="3" t="str">
        <f>+STOCK!F61</f>
        <v/>
      </c>
      <c r="G60" s="3">
        <f>+STOCK!G61</f>
        <v>0</v>
      </c>
      <c r="H60" s="3">
        <f>+STOCK!V61-STOCK!AI61</f>
        <v>0</v>
      </c>
      <c r="I60" s="52">
        <f>STOCK!H61</f>
        <v>0</v>
      </c>
      <c r="J60" s="12">
        <f t="shared" si="3"/>
        <v>0</v>
      </c>
      <c r="K60" s="13" t="b">
        <f>IF(STOCK!I61=5.5%,STOCK!H61*1.05,IF(STOCK!I61=10%,STOCK!H61*1.1,IF(STOCK!I61=20%,STOCK!H61*1.2)))</f>
        <v>0</v>
      </c>
      <c r="L60" s="54">
        <f t="shared" si="1"/>
        <v>0</v>
      </c>
      <c r="M60" s="54">
        <f t="shared" si="2"/>
        <v>0</v>
      </c>
      <c r="N60" s="10">
        <v>5</v>
      </c>
      <c r="O60" s="7">
        <f t="shared" si="4"/>
        <v>0</v>
      </c>
      <c r="P60" s="7">
        <f t="shared" si="5"/>
        <v>0</v>
      </c>
      <c r="Q60" s="7">
        <f t="shared" si="6"/>
        <v>0</v>
      </c>
    </row>
    <row r="61" spans="1:17" x14ac:dyDescent="0.25">
      <c r="A61" s="3">
        <f>+STOCK!A62</f>
        <v>0</v>
      </c>
      <c r="B61" s="3" t="str">
        <f t="shared" si="0"/>
        <v>0</v>
      </c>
      <c r="C61" s="3">
        <f>+STOCK!C62</f>
        <v>0</v>
      </c>
      <c r="D61" s="3">
        <f>+STOCK!D62</f>
        <v>0</v>
      </c>
      <c r="E61" s="3">
        <f>+STOCK!E62</f>
        <v>0</v>
      </c>
      <c r="F61" s="3" t="str">
        <f>+STOCK!F62</f>
        <v/>
      </c>
      <c r="G61" s="3">
        <f>+STOCK!G62</f>
        <v>0</v>
      </c>
      <c r="H61" s="3">
        <f>+STOCK!V62-STOCK!AI62</f>
        <v>0</v>
      </c>
      <c r="I61" s="52">
        <f>STOCK!H62</f>
        <v>0</v>
      </c>
      <c r="J61" s="12">
        <f t="shared" si="3"/>
        <v>0</v>
      </c>
      <c r="K61" s="13" t="b">
        <f>IF(STOCK!I62=5.5%,STOCK!H62*1.05,IF(STOCK!I62=10%,STOCK!H62*1.1,IF(STOCK!I62=20%,STOCK!H62*1.2)))</f>
        <v>0</v>
      </c>
      <c r="L61" s="54">
        <f t="shared" si="1"/>
        <v>0</v>
      </c>
      <c r="M61" s="54">
        <f t="shared" si="2"/>
        <v>0</v>
      </c>
      <c r="N61" s="10">
        <v>5</v>
      </c>
      <c r="O61" s="7">
        <f t="shared" si="4"/>
        <v>0</v>
      </c>
      <c r="P61" s="7">
        <f t="shared" si="5"/>
        <v>0</v>
      </c>
      <c r="Q61" s="7">
        <f t="shared" si="6"/>
        <v>0</v>
      </c>
    </row>
    <row r="62" spans="1:17" x14ac:dyDescent="0.25">
      <c r="A62" s="3">
        <f>+STOCK!A63</f>
        <v>0</v>
      </c>
      <c r="B62" s="3" t="str">
        <f t="shared" si="0"/>
        <v>0</v>
      </c>
      <c r="C62" s="3">
        <f>+STOCK!C63</f>
        <v>0</v>
      </c>
      <c r="D62" s="3">
        <f>+STOCK!D63</f>
        <v>0</v>
      </c>
      <c r="E62" s="3">
        <f>+STOCK!E63</f>
        <v>0</v>
      </c>
      <c r="F62" s="3" t="str">
        <f>+STOCK!F63</f>
        <v/>
      </c>
      <c r="G62" s="3">
        <f>+STOCK!G63</f>
        <v>0</v>
      </c>
      <c r="H62" s="3">
        <f>+STOCK!V63-STOCK!AI63</f>
        <v>0</v>
      </c>
      <c r="I62" s="52">
        <f>STOCK!H63</f>
        <v>0</v>
      </c>
      <c r="J62" s="12">
        <f t="shared" si="3"/>
        <v>0</v>
      </c>
      <c r="K62" s="13" t="b">
        <f>IF(STOCK!I63=5.5%,STOCK!H63*1.05,IF(STOCK!I63=10%,STOCK!H63*1.1,IF(STOCK!I63=20%,STOCK!H63*1.2)))</f>
        <v>0</v>
      </c>
      <c r="L62" s="54">
        <f t="shared" si="1"/>
        <v>0</v>
      </c>
      <c r="M62" s="54">
        <f t="shared" si="2"/>
        <v>0</v>
      </c>
      <c r="N62" s="10">
        <v>5</v>
      </c>
      <c r="O62" s="7">
        <f t="shared" si="4"/>
        <v>0</v>
      </c>
      <c r="P62" s="7">
        <f t="shared" si="5"/>
        <v>0</v>
      </c>
      <c r="Q62" s="7">
        <f t="shared" si="6"/>
        <v>0</v>
      </c>
    </row>
    <row r="63" spans="1:17" x14ac:dyDescent="0.25">
      <c r="A63" s="3">
        <f>+STOCK!A64</f>
        <v>0</v>
      </c>
      <c r="B63" s="3" t="str">
        <f t="shared" si="0"/>
        <v>0</v>
      </c>
      <c r="C63" s="3">
        <f>+STOCK!C64</f>
        <v>0</v>
      </c>
      <c r="D63" s="3">
        <f>+STOCK!D64</f>
        <v>0</v>
      </c>
      <c r="E63" s="3">
        <f>+STOCK!E64</f>
        <v>0</v>
      </c>
      <c r="F63" s="3" t="str">
        <f>+STOCK!F64</f>
        <v/>
      </c>
      <c r="G63" s="3">
        <f>+STOCK!G64</f>
        <v>0</v>
      </c>
      <c r="H63" s="3">
        <f>+STOCK!V64-STOCK!AI64</f>
        <v>0</v>
      </c>
      <c r="I63" s="52">
        <f>STOCK!H64</f>
        <v>0</v>
      </c>
      <c r="J63" s="12">
        <f t="shared" si="3"/>
        <v>0</v>
      </c>
      <c r="K63" s="13" t="b">
        <f>IF(STOCK!I64=5.5%,STOCK!H64*1.05,IF(STOCK!I64=10%,STOCK!H64*1.1,IF(STOCK!I64=20%,STOCK!H64*1.2)))</f>
        <v>0</v>
      </c>
      <c r="L63" s="54">
        <f t="shared" si="1"/>
        <v>0</v>
      </c>
      <c r="M63" s="54">
        <f t="shared" si="2"/>
        <v>0</v>
      </c>
      <c r="N63" s="10">
        <v>5</v>
      </c>
      <c r="O63" s="7">
        <f t="shared" si="4"/>
        <v>0</v>
      </c>
      <c r="P63" s="7">
        <f t="shared" si="5"/>
        <v>0</v>
      </c>
      <c r="Q63" s="7">
        <f t="shared" si="6"/>
        <v>0</v>
      </c>
    </row>
    <row r="64" spans="1:17" x14ac:dyDescent="0.25">
      <c r="A64" s="3">
        <f>+STOCK!A65</f>
        <v>0</v>
      </c>
      <c r="B64" s="3" t="str">
        <f t="shared" si="0"/>
        <v>0</v>
      </c>
      <c r="C64" s="3">
        <f>+STOCK!C65</f>
        <v>0</v>
      </c>
      <c r="D64" s="3">
        <f>+STOCK!D65</f>
        <v>0</v>
      </c>
      <c r="E64" s="3">
        <f>+STOCK!E65</f>
        <v>0</v>
      </c>
      <c r="F64" s="3" t="str">
        <f>+STOCK!F65</f>
        <v/>
      </c>
      <c r="G64" s="3">
        <f>+STOCK!G65</f>
        <v>0</v>
      </c>
      <c r="H64" s="3">
        <f>+STOCK!V65-STOCK!AI65</f>
        <v>0</v>
      </c>
      <c r="I64" s="52">
        <f>STOCK!H65</f>
        <v>0</v>
      </c>
      <c r="J64" s="12">
        <f t="shared" si="3"/>
        <v>0</v>
      </c>
      <c r="K64" s="13" t="b">
        <f>IF(STOCK!I65=5.5%,STOCK!H65*1.05,IF(STOCK!I65=10%,STOCK!H65*1.1,IF(STOCK!I65=20%,STOCK!H65*1.2)))</f>
        <v>0</v>
      </c>
      <c r="L64" s="54">
        <f t="shared" si="1"/>
        <v>0</v>
      </c>
      <c r="M64" s="54">
        <f t="shared" si="2"/>
        <v>0</v>
      </c>
      <c r="N64" s="10">
        <v>5</v>
      </c>
      <c r="O64" s="7">
        <f t="shared" si="4"/>
        <v>0</v>
      </c>
      <c r="P64" s="7">
        <f t="shared" si="5"/>
        <v>0</v>
      </c>
      <c r="Q64" s="7">
        <f t="shared" si="6"/>
        <v>0</v>
      </c>
    </row>
    <row r="65" spans="1:17" x14ac:dyDescent="0.25">
      <c r="A65" s="3">
        <f>+STOCK!A66</f>
        <v>0</v>
      </c>
      <c r="B65" s="3" t="str">
        <f t="shared" si="0"/>
        <v>0</v>
      </c>
      <c r="C65" s="3">
        <f>+STOCK!C66</f>
        <v>0</v>
      </c>
      <c r="D65" s="3">
        <f>+STOCK!D66</f>
        <v>0</v>
      </c>
      <c r="E65" s="3">
        <f>+STOCK!E66</f>
        <v>0</v>
      </c>
      <c r="F65" s="3" t="str">
        <f>+STOCK!F66</f>
        <v/>
      </c>
      <c r="G65" s="3">
        <f>+STOCK!G66</f>
        <v>0</v>
      </c>
      <c r="H65" s="3">
        <f>+STOCK!V66-STOCK!AI66</f>
        <v>0</v>
      </c>
      <c r="I65" s="52">
        <f>STOCK!H66</f>
        <v>0</v>
      </c>
      <c r="J65" s="12">
        <f t="shared" si="3"/>
        <v>0</v>
      </c>
      <c r="K65" s="13" t="b">
        <f>IF(STOCK!I66=5.5%,STOCK!H66*1.05,IF(STOCK!I66=10%,STOCK!H66*1.1,IF(STOCK!I66=20%,STOCK!H66*1.2)))</f>
        <v>0</v>
      </c>
      <c r="L65" s="54">
        <f t="shared" si="1"/>
        <v>0</v>
      </c>
      <c r="M65" s="54">
        <f t="shared" si="2"/>
        <v>0</v>
      </c>
      <c r="N65" s="10">
        <v>5</v>
      </c>
      <c r="O65" s="7">
        <f t="shared" si="4"/>
        <v>0</v>
      </c>
      <c r="P65" s="7">
        <f t="shared" si="5"/>
        <v>0</v>
      </c>
      <c r="Q65" s="7">
        <f t="shared" si="6"/>
        <v>0</v>
      </c>
    </row>
    <row r="66" spans="1:17" x14ac:dyDescent="0.25">
      <c r="A66" s="3">
        <f>+STOCK!A67</f>
        <v>0</v>
      </c>
      <c r="B66" s="3" t="str">
        <f t="shared" ref="B66:B129" si="7">LEFT(A66,2)</f>
        <v>0</v>
      </c>
      <c r="C66" s="3">
        <f>+STOCK!C67</f>
        <v>0</v>
      </c>
      <c r="D66" s="3">
        <f>+STOCK!D67</f>
        <v>0</v>
      </c>
      <c r="E66" s="3">
        <f>+STOCK!E67</f>
        <v>0</v>
      </c>
      <c r="F66" s="3" t="str">
        <f>+STOCK!F67</f>
        <v/>
      </c>
      <c r="G66" s="3">
        <f>+STOCK!G67</f>
        <v>0</v>
      </c>
      <c r="H66" s="3">
        <f>+STOCK!V67-STOCK!AI67</f>
        <v>0</v>
      </c>
      <c r="I66" s="52">
        <f>STOCK!H67</f>
        <v>0</v>
      </c>
      <c r="J66" s="12">
        <f t="shared" si="3"/>
        <v>0</v>
      </c>
      <c r="K66" s="13" t="b">
        <f>IF(STOCK!I67=5.5%,STOCK!H67*1.05,IF(STOCK!I67=10%,STOCK!H67*1.1,IF(STOCK!I67=20%,STOCK!H67*1.2)))</f>
        <v>0</v>
      </c>
      <c r="L66" s="54">
        <f t="shared" si="1"/>
        <v>0</v>
      </c>
      <c r="M66" s="54">
        <f t="shared" si="2"/>
        <v>0</v>
      </c>
      <c r="N66" s="10">
        <v>5</v>
      </c>
      <c r="O66" s="7">
        <f t="shared" si="4"/>
        <v>0</v>
      </c>
      <c r="P66" s="7">
        <f t="shared" si="5"/>
        <v>0</v>
      </c>
      <c r="Q66" s="7">
        <f t="shared" si="6"/>
        <v>0</v>
      </c>
    </row>
    <row r="67" spans="1:17" x14ac:dyDescent="0.25">
      <c r="A67" s="3">
        <f>+STOCK!A68</f>
        <v>0</v>
      </c>
      <c r="B67" s="3" t="str">
        <f t="shared" si="7"/>
        <v>0</v>
      </c>
      <c r="C67" s="3">
        <f>+STOCK!C68</f>
        <v>0</v>
      </c>
      <c r="D67" s="3">
        <f>+STOCK!D68</f>
        <v>0</v>
      </c>
      <c r="E67" s="3">
        <f>+STOCK!E68</f>
        <v>0</v>
      </c>
      <c r="F67" s="3" t="str">
        <f>+STOCK!F68</f>
        <v/>
      </c>
      <c r="G67" s="3">
        <f>+STOCK!G68</f>
        <v>0</v>
      </c>
      <c r="H67" s="3">
        <f>+STOCK!V68-STOCK!AI68</f>
        <v>0</v>
      </c>
      <c r="I67" s="52">
        <f>STOCK!H68</f>
        <v>0</v>
      </c>
      <c r="J67" s="12">
        <f t="shared" si="3"/>
        <v>0</v>
      </c>
      <c r="K67" s="13" t="b">
        <f>IF(STOCK!I68=5.5%,STOCK!H68*1.05,IF(STOCK!I68=10%,STOCK!H68*1.1,IF(STOCK!I68=20%,STOCK!H68*1.2)))</f>
        <v>0</v>
      </c>
      <c r="L67" s="54">
        <f t="shared" ref="L67:L130" si="8">+I67*2</f>
        <v>0</v>
      </c>
      <c r="M67" s="54">
        <f t="shared" ref="M67:M130" si="9">((L67*3)/1.1)/3</f>
        <v>0</v>
      </c>
      <c r="N67" s="10">
        <v>5</v>
      </c>
      <c r="O67" s="7">
        <f t="shared" si="4"/>
        <v>0</v>
      </c>
      <c r="P67" s="7">
        <f t="shared" si="5"/>
        <v>0</v>
      </c>
      <c r="Q67" s="7">
        <f t="shared" si="6"/>
        <v>0</v>
      </c>
    </row>
    <row r="68" spans="1:17" x14ac:dyDescent="0.25">
      <c r="A68" s="3">
        <f>+STOCK!A69</f>
        <v>0</v>
      </c>
      <c r="B68" s="3" t="str">
        <f t="shared" si="7"/>
        <v>0</v>
      </c>
      <c r="C68" s="3">
        <f>+STOCK!C69</f>
        <v>0</v>
      </c>
      <c r="D68" s="3">
        <f>+STOCK!D69</f>
        <v>0</v>
      </c>
      <c r="E68" s="3">
        <f>+STOCK!E69</f>
        <v>0</v>
      </c>
      <c r="F68" s="3" t="str">
        <f>+STOCK!F69</f>
        <v/>
      </c>
      <c r="G68" s="3">
        <f>+STOCK!G69</f>
        <v>0</v>
      </c>
      <c r="H68" s="3">
        <f>+STOCK!V69-STOCK!AI69</f>
        <v>0</v>
      </c>
      <c r="I68" s="52">
        <f>STOCK!H69</f>
        <v>0</v>
      </c>
      <c r="J68" s="12">
        <f t="shared" si="3"/>
        <v>0</v>
      </c>
      <c r="K68" s="13" t="b">
        <f>IF(STOCK!I69=5.5%,STOCK!H69*1.05,IF(STOCK!I69=10%,STOCK!H69*1.1,IF(STOCK!I69=20%,STOCK!H69*1.2)))</f>
        <v>0</v>
      </c>
      <c r="L68" s="54">
        <f t="shared" si="8"/>
        <v>0</v>
      </c>
      <c r="M68" s="54">
        <f t="shared" si="9"/>
        <v>0</v>
      </c>
      <c r="N68" s="10">
        <v>5</v>
      </c>
      <c r="O68" s="7">
        <f t="shared" si="4"/>
        <v>0</v>
      </c>
      <c r="P68" s="7">
        <f t="shared" si="5"/>
        <v>0</v>
      </c>
      <c r="Q68" s="7">
        <f t="shared" si="6"/>
        <v>0</v>
      </c>
    </row>
    <row r="69" spans="1:17" x14ac:dyDescent="0.25">
      <c r="A69" s="3">
        <f>+STOCK!A70</f>
        <v>0</v>
      </c>
      <c r="B69" s="3" t="str">
        <f t="shared" si="7"/>
        <v>0</v>
      </c>
      <c r="C69" s="3">
        <f>+STOCK!C70</f>
        <v>0</v>
      </c>
      <c r="D69" s="3">
        <f>+STOCK!D70</f>
        <v>0</v>
      </c>
      <c r="E69" s="3">
        <f>+STOCK!E70</f>
        <v>0</v>
      </c>
      <c r="F69" s="3" t="str">
        <f>+STOCK!F70</f>
        <v/>
      </c>
      <c r="G69" s="3">
        <f>+STOCK!G70</f>
        <v>0</v>
      </c>
      <c r="H69" s="3">
        <f>+STOCK!V70-STOCK!AI70</f>
        <v>0</v>
      </c>
      <c r="I69" s="52">
        <f>STOCK!H70</f>
        <v>0</v>
      </c>
      <c r="J69" s="12">
        <f t="shared" si="3"/>
        <v>0</v>
      </c>
      <c r="K69" s="13" t="b">
        <f>IF(STOCK!I70=5.5%,STOCK!H70*1.05,IF(STOCK!I70=10%,STOCK!H70*1.1,IF(STOCK!I70=20%,STOCK!H70*1.2)))</f>
        <v>0</v>
      </c>
      <c r="L69" s="54">
        <f t="shared" si="8"/>
        <v>0</v>
      </c>
      <c r="M69" s="54">
        <f t="shared" si="9"/>
        <v>0</v>
      </c>
      <c r="N69" s="10">
        <v>5</v>
      </c>
      <c r="O69" s="7">
        <f t="shared" si="4"/>
        <v>0</v>
      </c>
      <c r="P69" s="7">
        <f t="shared" si="5"/>
        <v>0</v>
      </c>
      <c r="Q69" s="7">
        <f t="shared" si="6"/>
        <v>0</v>
      </c>
    </row>
    <row r="70" spans="1:17" x14ac:dyDescent="0.25">
      <c r="A70" s="3">
        <f>+STOCK!A71</f>
        <v>0</v>
      </c>
      <c r="B70" s="3" t="str">
        <f t="shared" si="7"/>
        <v>0</v>
      </c>
      <c r="C70" s="3">
        <f>+STOCK!C71</f>
        <v>0</v>
      </c>
      <c r="D70" s="3">
        <f>+STOCK!D71</f>
        <v>0</v>
      </c>
      <c r="E70" s="3">
        <f>+STOCK!E71</f>
        <v>0</v>
      </c>
      <c r="F70" s="3" t="str">
        <f>+STOCK!F71</f>
        <v/>
      </c>
      <c r="G70" s="3">
        <f>+STOCK!G71</f>
        <v>0</v>
      </c>
      <c r="H70" s="3">
        <f>+STOCK!V71-STOCK!AI71</f>
        <v>0</v>
      </c>
      <c r="I70" s="52">
        <f>STOCK!H71</f>
        <v>0</v>
      </c>
      <c r="J70" s="12">
        <f t="shared" si="3"/>
        <v>0</v>
      </c>
      <c r="K70" s="13" t="b">
        <f>IF(STOCK!I71=5.5%,STOCK!H71*1.05,IF(STOCK!I71=10%,STOCK!H71*1.1,IF(STOCK!I71=20%,STOCK!H71*1.2)))</f>
        <v>0</v>
      </c>
      <c r="L70" s="54">
        <f t="shared" si="8"/>
        <v>0</v>
      </c>
      <c r="M70" s="54">
        <f t="shared" si="9"/>
        <v>0</v>
      </c>
      <c r="N70" s="10">
        <v>5</v>
      </c>
      <c r="O70" s="7">
        <f t="shared" si="4"/>
        <v>0</v>
      </c>
      <c r="P70" s="7">
        <f t="shared" si="5"/>
        <v>0</v>
      </c>
      <c r="Q70" s="7">
        <f t="shared" si="6"/>
        <v>0</v>
      </c>
    </row>
    <row r="71" spans="1:17" x14ac:dyDescent="0.25">
      <c r="A71" s="3">
        <f>+STOCK!A72</f>
        <v>0</v>
      </c>
      <c r="B71" s="3" t="str">
        <f t="shared" si="7"/>
        <v>0</v>
      </c>
      <c r="C71" s="3">
        <f>+STOCK!C72</f>
        <v>0</v>
      </c>
      <c r="D71" s="3">
        <f>+STOCK!D72</f>
        <v>0</v>
      </c>
      <c r="E71" s="3">
        <f>+STOCK!E72</f>
        <v>0</v>
      </c>
      <c r="F71" s="3" t="str">
        <f>+STOCK!F72</f>
        <v/>
      </c>
      <c r="G71" s="3">
        <f>+STOCK!G72</f>
        <v>0</v>
      </c>
      <c r="H71" s="3">
        <f>+STOCK!V72-STOCK!AI72</f>
        <v>0</v>
      </c>
      <c r="I71" s="52">
        <f>STOCK!H72</f>
        <v>0</v>
      </c>
      <c r="J71" s="12">
        <f t="shared" si="3"/>
        <v>0</v>
      </c>
      <c r="K71" s="13" t="b">
        <f>IF(STOCK!I72=5.5%,STOCK!H72*1.05,IF(STOCK!I72=10%,STOCK!H72*1.1,IF(STOCK!I72=20%,STOCK!H72*1.2)))</f>
        <v>0</v>
      </c>
      <c r="L71" s="54">
        <f t="shared" si="8"/>
        <v>0</v>
      </c>
      <c r="M71" s="54">
        <f t="shared" si="9"/>
        <v>0</v>
      </c>
      <c r="N71" s="10">
        <v>5</v>
      </c>
      <c r="O71" s="7">
        <f t="shared" si="4"/>
        <v>0</v>
      </c>
      <c r="P71" s="7">
        <f t="shared" si="5"/>
        <v>0</v>
      </c>
      <c r="Q71" s="7">
        <f t="shared" si="6"/>
        <v>0</v>
      </c>
    </row>
    <row r="72" spans="1:17" x14ac:dyDescent="0.25">
      <c r="A72" s="3">
        <f>+STOCK!A73</f>
        <v>0</v>
      </c>
      <c r="B72" s="3" t="str">
        <f t="shared" si="7"/>
        <v>0</v>
      </c>
      <c r="C72" s="3">
        <f>+STOCK!C73</f>
        <v>0</v>
      </c>
      <c r="D72" s="3">
        <f>+STOCK!D73</f>
        <v>0</v>
      </c>
      <c r="E72" s="3">
        <f>+STOCK!E73</f>
        <v>0</v>
      </c>
      <c r="F72" s="3" t="str">
        <f>+STOCK!F73</f>
        <v/>
      </c>
      <c r="G72" s="3">
        <f>+STOCK!G73</f>
        <v>0</v>
      </c>
      <c r="H72" s="3">
        <f>+STOCK!V73-STOCK!AI73</f>
        <v>0</v>
      </c>
      <c r="I72" s="52">
        <f>STOCK!H73</f>
        <v>0</v>
      </c>
      <c r="J72" s="12">
        <f t="shared" si="3"/>
        <v>0</v>
      </c>
      <c r="K72" s="13" t="b">
        <f>IF(STOCK!I73=5.5%,STOCK!H73*1.05,IF(STOCK!I73=10%,STOCK!H73*1.1,IF(STOCK!I73=20%,STOCK!H73*1.2)))</f>
        <v>0</v>
      </c>
      <c r="L72" s="54">
        <f t="shared" si="8"/>
        <v>0</v>
      </c>
      <c r="M72" s="54">
        <f t="shared" si="9"/>
        <v>0</v>
      </c>
      <c r="N72" s="10">
        <v>5</v>
      </c>
      <c r="O72" s="7">
        <f t="shared" si="4"/>
        <v>0</v>
      </c>
      <c r="P72" s="7">
        <f t="shared" si="5"/>
        <v>0</v>
      </c>
      <c r="Q72" s="7">
        <f t="shared" si="6"/>
        <v>0</v>
      </c>
    </row>
    <row r="73" spans="1:17" x14ac:dyDescent="0.25">
      <c r="A73" s="3">
        <f>+STOCK!A74</f>
        <v>0</v>
      </c>
      <c r="B73" s="3" t="str">
        <f t="shared" si="7"/>
        <v>0</v>
      </c>
      <c r="C73" s="3">
        <f>+STOCK!C74</f>
        <v>0</v>
      </c>
      <c r="D73" s="3">
        <f>+STOCK!D74</f>
        <v>0</v>
      </c>
      <c r="E73" s="3">
        <f>+STOCK!E74</f>
        <v>0</v>
      </c>
      <c r="F73" s="3" t="str">
        <f>+STOCK!F74</f>
        <v/>
      </c>
      <c r="G73" s="3">
        <f>+STOCK!G74</f>
        <v>0</v>
      </c>
      <c r="H73" s="3">
        <f>+STOCK!V74-STOCK!AI74</f>
        <v>0</v>
      </c>
      <c r="I73" s="52">
        <f>STOCK!H74</f>
        <v>0</v>
      </c>
      <c r="J73" s="12">
        <f t="shared" si="3"/>
        <v>0</v>
      </c>
      <c r="K73" s="13" t="b">
        <f>IF(STOCK!I74=5.5%,STOCK!H74*1.05,IF(STOCK!I74=10%,STOCK!H74*1.1,IF(STOCK!I74=20%,STOCK!H74*1.2)))</f>
        <v>0</v>
      </c>
      <c r="L73" s="54">
        <f t="shared" si="8"/>
        <v>0</v>
      </c>
      <c r="M73" s="54">
        <f t="shared" si="9"/>
        <v>0</v>
      </c>
      <c r="N73" s="10">
        <v>5</v>
      </c>
      <c r="O73" s="7">
        <f t="shared" si="4"/>
        <v>0</v>
      </c>
      <c r="P73" s="7">
        <f t="shared" si="5"/>
        <v>0</v>
      </c>
      <c r="Q73" s="7">
        <f t="shared" si="6"/>
        <v>0</v>
      </c>
    </row>
    <row r="74" spans="1:17" x14ac:dyDescent="0.25">
      <c r="A74" s="3">
        <f>+STOCK!A75</f>
        <v>0</v>
      </c>
      <c r="B74" s="3" t="str">
        <f t="shared" si="7"/>
        <v>0</v>
      </c>
      <c r="C74" s="3">
        <f>+STOCK!C75</f>
        <v>0</v>
      </c>
      <c r="D74" s="3">
        <f>+STOCK!D75</f>
        <v>0</v>
      </c>
      <c r="E74" s="3">
        <f>+STOCK!E75</f>
        <v>0</v>
      </c>
      <c r="F74" s="3" t="str">
        <f>+STOCK!F75</f>
        <v/>
      </c>
      <c r="G74" s="3">
        <f>+STOCK!G75</f>
        <v>0</v>
      </c>
      <c r="H74" s="3">
        <f>+STOCK!V75-STOCK!AI75</f>
        <v>0</v>
      </c>
      <c r="I74" s="52">
        <f>STOCK!H75</f>
        <v>0</v>
      </c>
      <c r="J74" s="12">
        <f t="shared" si="3"/>
        <v>0</v>
      </c>
      <c r="K74" s="13" t="b">
        <f>IF(STOCK!I75=5.5%,STOCK!H75*1.05,IF(STOCK!I75=10%,STOCK!H75*1.1,IF(STOCK!I75=20%,STOCK!H75*1.2)))</f>
        <v>0</v>
      </c>
      <c r="L74" s="54">
        <f t="shared" si="8"/>
        <v>0</v>
      </c>
      <c r="M74" s="54">
        <f t="shared" si="9"/>
        <v>0</v>
      </c>
      <c r="N74" s="10">
        <v>5</v>
      </c>
      <c r="O74" s="7">
        <f t="shared" si="4"/>
        <v>0</v>
      </c>
      <c r="P74" s="7">
        <f t="shared" si="5"/>
        <v>0</v>
      </c>
      <c r="Q74" s="7">
        <f t="shared" si="6"/>
        <v>0</v>
      </c>
    </row>
    <row r="75" spans="1:17" x14ac:dyDescent="0.25">
      <c r="A75" s="3">
        <f>+STOCK!A76</f>
        <v>0</v>
      </c>
      <c r="B75" s="3" t="str">
        <f t="shared" si="7"/>
        <v>0</v>
      </c>
      <c r="C75" s="3">
        <f>+STOCK!C76</f>
        <v>0</v>
      </c>
      <c r="D75" s="3">
        <f>+STOCK!D76</f>
        <v>0</v>
      </c>
      <c r="E75" s="3">
        <f>+STOCK!E76</f>
        <v>0</v>
      </c>
      <c r="F75" s="3" t="str">
        <f>+STOCK!F76</f>
        <v/>
      </c>
      <c r="G75" s="3">
        <f>+STOCK!G76</f>
        <v>0</v>
      </c>
      <c r="H75" s="3">
        <f>+STOCK!V76-STOCK!AI76</f>
        <v>0</v>
      </c>
      <c r="I75" s="52">
        <f>STOCK!H76</f>
        <v>0</v>
      </c>
      <c r="J75" s="12">
        <f t="shared" si="3"/>
        <v>0</v>
      </c>
      <c r="K75" s="13" t="b">
        <f>IF(STOCK!I76=5.5%,STOCK!H76*1.05,IF(STOCK!I76=10%,STOCK!H76*1.1,IF(STOCK!I76=20%,STOCK!H76*1.2)))</f>
        <v>0</v>
      </c>
      <c r="L75" s="54">
        <f t="shared" si="8"/>
        <v>0</v>
      </c>
      <c r="M75" s="54">
        <f t="shared" si="9"/>
        <v>0</v>
      </c>
      <c r="N75" s="10">
        <v>5</v>
      </c>
      <c r="O75" s="7">
        <f t="shared" si="4"/>
        <v>0</v>
      </c>
      <c r="P75" s="7">
        <f t="shared" si="5"/>
        <v>0</v>
      </c>
      <c r="Q75" s="7">
        <f t="shared" si="6"/>
        <v>0</v>
      </c>
    </row>
    <row r="76" spans="1:17" x14ac:dyDescent="0.25">
      <c r="A76" s="3">
        <f>+STOCK!A77</f>
        <v>0</v>
      </c>
      <c r="B76" s="3" t="str">
        <f t="shared" si="7"/>
        <v>0</v>
      </c>
      <c r="C76" s="3">
        <f>+STOCK!C77</f>
        <v>0</v>
      </c>
      <c r="D76" s="3">
        <f>+STOCK!D77</f>
        <v>0</v>
      </c>
      <c r="E76" s="3">
        <f>+STOCK!E77</f>
        <v>0</v>
      </c>
      <c r="F76" s="3" t="str">
        <f>+STOCK!F77</f>
        <v/>
      </c>
      <c r="G76" s="3">
        <f>+STOCK!G77</f>
        <v>0</v>
      </c>
      <c r="H76" s="3">
        <f>+STOCK!V77-STOCK!AI77</f>
        <v>0</v>
      </c>
      <c r="I76" s="52">
        <f>STOCK!H77</f>
        <v>0</v>
      </c>
      <c r="J76" s="12">
        <f t="shared" si="3"/>
        <v>0</v>
      </c>
      <c r="K76" s="13" t="b">
        <f>IF(STOCK!I77=5.5%,STOCK!H77*1.05,IF(STOCK!I77=10%,STOCK!H77*1.1,IF(STOCK!I77=20%,STOCK!H77*1.2)))</f>
        <v>0</v>
      </c>
      <c r="L76" s="54">
        <f t="shared" si="8"/>
        <v>0</v>
      </c>
      <c r="M76" s="54">
        <f t="shared" si="9"/>
        <v>0</v>
      </c>
      <c r="N76" s="10">
        <v>5</v>
      </c>
      <c r="O76" s="7">
        <f t="shared" si="4"/>
        <v>0</v>
      </c>
      <c r="P76" s="7">
        <f t="shared" si="5"/>
        <v>0</v>
      </c>
      <c r="Q76" s="7">
        <f t="shared" si="6"/>
        <v>0</v>
      </c>
    </row>
    <row r="77" spans="1:17" x14ac:dyDescent="0.25">
      <c r="A77" s="3">
        <f>+STOCK!A78</f>
        <v>0</v>
      </c>
      <c r="B77" s="3" t="str">
        <f t="shared" si="7"/>
        <v>0</v>
      </c>
      <c r="C77" s="3">
        <f>+STOCK!C78</f>
        <v>0</v>
      </c>
      <c r="D77" s="3">
        <f>+STOCK!D78</f>
        <v>0</v>
      </c>
      <c r="E77" s="3">
        <f>+STOCK!E78</f>
        <v>0</v>
      </c>
      <c r="F77" s="3" t="str">
        <f>+STOCK!F78</f>
        <v/>
      </c>
      <c r="G77" s="3">
        <f>+STOCK!G78</f>
        <v>0</v>
      </c>
      <c r="H77" s="3">
        <f>+STOCK!V78-STOCK!AI78</f>
        <v>0</v>
      </c>
      <c r="I77" s="52">
        <f>STOCK!H78</f>
        <v>0</v>
      </c>
      <c r="J77" s="12">
        <f t="shared" si="3"/>
        <v>0</v>
      </c>
      <c r="K77" s="13" t="b">
        <f>IF(STOCK!I78=5.5%,STOCK!H78*1.05,IF(STOCK!I78=10%,STOCK!H78*1.1,IF(STOCK!I78=20%,STOCK!H78*1.2)))</f>
        <v>0</v>
      </c>
      <c r="L77" s="54">
        <f t="shared" si="8"/>
        <v>0</v>
      </c>
      <c r="M77" s="54">
        <f t="shared" si="9"/>
        <v>0</v>
      </c>
      <c r="N77" s="10">
        <v>5</v>
      </c>
      <c r="O77" s="7">
        <f t="shared" si="4"/>
        <v>0</v>
      </c>
      <c r="P77" s="7">
        <f t="shared" si="5"/>
        <v>0</v>
      </c>
      <c r="Q77" s="7">
        <f t="shared" si="6"/>
        <v>0</v>
      </c>
    </row>
    <row r="78" spans="1:17" x14ac:dyDescent="0.25">
      <c r="A78" s="3">
        <f>+STOCK!A79</f>
        <v>0</v>
      </c>
      <c r="B78" s="3" t="str">
        <f t="shared" si="7"/>
        <v>0</v>
      </c>
      <c r="C78" s="3">
        <f>+STOCK!C79</f>
        <v>0</v>
      </c>
      <c r="D78" s="3">
        <f>+STOCK!D79</f>
        <v>0</v>
      </c>
      <c r="E78" s="3">
        <f>+STOCK!E79</f>
        <v>0</v>
      </c>
      <c r="F78" s="3" t="str">
        <f>+STOCK!F79</f>
        <v/>
      </c>
      <c r="G78" s="3">
        <f>+STOCK!G79</f>
        <v>0</v>
      </c>
      <c r="H78" s="3">
        <f>+STOCK!V79-STOCK!AI79</f>
        <v>0</v>
      </c>
      <c r="I78" s="52">
        <f>STOCK!H79</f>
        <v>0</v>
      </c>
      <c r="J78" s="12">
        <f t="shared" si="3"/>
        <v>0</v>
      </c>
      <c r="K78" s="13" t="b">
        <f>IF(STOCK!I79=5.5%,STOCK!H79*1.05,IF(STOCK!I79=10%,STOCK!H79*1.1,IF(STOCK!I79=20%,STOCK!H79*1.2)))</f>
        <v>0</v>
      </c>
      <c r="L78" s="54">
        <f t="shared" si="8"/>
        <v>0</v>
      </c>
      <c r="M78" s="54">
        <f t="shared" si="9"/>
        <v>0</v>
      </c>
      <c r="N78" s="10">
        <v>5</v>
      </c>
      <c r="O78" s="7">
        <f t="shared" si="4"/>
        <v>0</v>
      </c>
      <c r="P78" s="7">
        <f t="shared" si="5"/>
        <v>0</v>
      </c>
      <c r="Q78" s="7">
        <f t="shared" si="6"/>
        <v>0</v>
      </c>
    </row>
    <row r="79" spans="1:17" x14ac:dyDescent="0.25">
      <c r="A79" s="3">
        <f>+STOCK!A80</f>
        <v>0</v>
      </c>
      <c r="B79" s="3" t="str">
        <f t="shared" si="7"/>
        <v>0</v>
      </c>
      <c r="C79" s="3">
        <f>+STOCK!C80</f>
        <v>0</v>
      </c>
      <c r="D79" s="3">
        <f>+STOCK!D80</f>
        <v>0</v>
      </c>
      <c r="E79" s="3">
        <f>+STOCK!E80</f>
        <v>0</v>
      </c>
      <c r="F79" s="3" t="str">
        <f>+STOCK!F80</f>
        <v/>
      </c>
      <c r="G79" s="3">
        <f>+STOCK!G80</f>
        <v>0</v>
      </c>
      <c r="H79" s="3">
        <f>+STOCK!V80-STOCK!AI80</f>
        <v>0</v>
      </c>
      <c r="I79" s="52">
        <f>STOCK!H80</f>
        <v>0</v>
      </c>
      <c r="J79" s="12">
        <f t="shared" si="3"/>
        <v>0</v>
      </c>
      <c r="K79" s="13" t="b">
        <f>IF(STOCK!I80=5.5%,STOCK!H80*1.05,IF(STOCK!I80=10%,STOCK!H80*1.1,IF(STOCK!I80=20%,STOCK!H80*1.2)))</f>
        <v>0</v>
      </c>
      <c r="L79" s="54">
        <f t="shared" si="8"/>
        <v>0</v>
      </c>
      <c r="M79" s="54">
        <f t="shared" si="9"/>
        <v>0</v>
      </c>
      <c r="N79" s="10">
        <v>5</v>
      </c>
      <c r="O79" s="7">
        <f t="shared" si="4"/>
        <v>0</v>
      </c>
      <c r="P79" s="7">
        <f t="shared" si="5"/>
        <v>0</v>
      </c>
      <c r="Q79" s="7">
        <f t="shared" si="6"/>
        <v>0</v>
      </c>
    </row>
    <row r="80" spans="1:17" x14ac:dyDescent="0.25">
      <c r="A80" s="3">
        <f>+STOCK!A81</f>
        <v>0</v>
      </c>
      <c r="B80" s="3" t="str">
        <f t="shared" si="7"/>
        <v>0</v>
      </c>
      <c r="C80" s="3">
        <f>+STOCK!C81</f>
        <v>0</v>
      </c>
      <c r="D80" s="3">
        <f>+STOCK!D81</f>
        <v>0</v>
      </c>
      <c r="E80" s="3">
        <f>+STOCK!E81</f>
        <v>0</v>
      </c>
      <c r="F80" s="3" t="str">
        <f>+STOCK!F81</f>
        <v/>
      </c>
      <c r="G80" s="3">
        <f>+STOCK!G81</f>
        <v>0</v>
      </c>
      <c r="H80" s="3">
        <f>+STOCK!V81-STOCK!AI81</f>
        <v>0</v>
      </c>
      <c r="I80" s="52">
        <f>STOCK!H81</f>
        <v>0</v>
      </c>
      <c r="J80" s="12">
        <f t="shared" si="3"/>
        <v>0</v>
      </c>
      <c r="K80" s="13" t="b">
        <f>IF(STOCK!I81=5.5%,STOCK!H81*1.05,IF(STOCK!I81=10%,STOCK!H81*1.1,IF(STOCK!I81=20%,STOCK!H81*1.2)))</f>
        <v>0</v>
      </c>
      <c r="L80" s="54">
        <f t="shared" si="8"/>
        <v>0</v>
      </c>
      <c r="M80" s="54">
        <f t="shared" si="9"/>
        <v>0</v>
      </c>
      <c r="N80" s="10">
        <v>5</v>
      </c>
      <c r="O80" s="7">
        <f t="shared" si="4"/>
        <v>0</v>
      </c>
      <c r="P80" s="7">
        <f t="shared" si="5"/>
        <v>0</v>
      </c>
      <c r="Q80" s="7">
        <f t="shared" si="6"/>
        <v>0</v>
      </c>
    </row>
    <row r="81" spans="1:17" x14ac:dyDescent="0.25">
      <c r="A81" s="3">
        <f>+STOCK!A82</f>
        <v>0</v>
      </c>
      <c r="B81" s="3" t="str">
        <f t="shared" si="7"/>
        <v>0</v>
      </c>
      <c r="C81" s="3">
        <f>+STOCK!C82</f>
        <v>0</v>
      </c>
      <c r="D81" s="3">
        <f>+STOCK!D82</f>
        <v>0</v>
      </c>
      <c r="E81" s="3">
        <f>+STOCK!E82</f>
        <v>0</v>
      </c>
      <c r="F81" s="3" t="str">
        <f>+STOCK!F82</f>
        <v/>
      </c>
      <c r="G81" s="3">
        <f>+STOCK!G82</f>
        <v>0</v>
      </c>
      <c r="H81" s="3">
        <f>+STOCK!V82-STOCK!AI82</f>
        <v>0</v>
      </c>
      <c r="I81" s="52">
        <f>STOCK!H82</f>
        <v>0</v>
      </c>
      <c r="J81" s="12">
        <f t="shared" si="3"/>
        <v>0</v>
      </c>
      <c r="K81" s="13" t="b">
        <f>IF(STOCK!I82=5.5%,STOCK!H82*1.05,IF(STOCK!I82=10%,STOCK!H82*1.1,IF(STOCK!I82=20%,STOCK!H82*1.2)))</f>
        <v>0</v>
      </c>
      <c r="L81" s="54">
        <f t="shared" si="8"/>
        <v>0</v>
      </c>
      <c r="M81" s="54">
        <f t="shared" si="9"/>
        <v>0</v>
      </c>
      <c r="N81" s="10">
        <v>5</v>
      </c>
      <c r="O81" s="7">
        <f t="shared" si="4"/>
        <v>0</v>
      </c>
      <c r="P81" s="7">
        <f t="shared" si="5"/>
        <v>0</v>
      </c>
      <c r="Q81" s="7">
        <f t="shared" si="6"/>
        <v>0</v>
      </c>
    </row>
    <row r="82" spans="1:17" x14ac:dyDescent="0.25">
      <c r="A82" s="3">
        <f>+STOCK!A83</f>
        <v>0</v>
      </c>
      <c r="B82" s="3" t="str">
        <f t="shared" si="7"/>
        <v>0</v>
      </c>
      <c r="C82" s="3">
        <f>+STOCK!C83</f>
        <v>0</v>
      </c>
      <c r="D82" s="3">
        <f>+STOCK!D83</f>
        <v>0</v>
      </c>
      <c r="E82" s="3">
        <f>+STOCK!E83</f>
        <v>0</v>
      </c>
      <c r="F82" s="3" t="str">
        <f>+STOCK!F83</f>
        <v/>
      </c>
      <c r="G82" s="3">
        <f>+STOCK!G83</f>
        <v>0</v>
      </c>
      <c r="H82" s="3">
        <f>+STOCK!V83-STOCK!AI83</f>
        <v>0</v>
      </c>
      <c r="I82" s="52">
        <f>STOCK!H83</f>
        <v>0</v>
      </c>
      <c r="J82" s="12">
        <f t="shared" si="3"/>
        <v>0</v>
      </c>
      <c r="K82" s="13" t="b">
        <f>IF(STOCK!I83=5.5%,STOCK!H83*1.05,IF(STOCK!I83=10%,STOCK!H83*1.1,IF(STOCK!I83=20%,STOCK!H83*1.2)))</f>
        <v>0</v>
      </c>
      <c r="L82" s="54">
        <f t="shared" si="8"/>
        <v>0</v>
      </c>
      <c r="M82" s="54">
        <f t="shared" si="9"/>
        <v>0</v>
      </c>
      <c r="N82" s="10">
        <v>5</v>
      </c>
      <c r="O82" s="7">
        <f t="shared" si="4"/>
        <v>0</v>
      </c>
      <c r="P82" s="7">
        <f t="shared" si="5"/>
        <v>0</v>
      </c>
      <c r="Q82" s="7">
        <f t="shared" si="6"/>
        <v>0</v>
      </c>
    </row>
    <row r="83" spans="1:17" x14ac:dyDescent="0.25">
      <c r="A83" s="3">
        <f>+STOCK!A84</f>
        <v>0</v>
      </c>
      <c r="B83" s="3" t="str">
        <f t="shared" si="7"/>
        <v>0</v>
      </c>
      <c r="C83" s="3">
        <f>+STOCK!C84</f>
        <v>0</v>
      </c>
      <c r="D83" s="3">
        <f>+STOCK!D84</f>
        <v>0</v>
      </c>
      <c r="E83" s="3">
        <f>+STOCK!E84</f>
        <v>0</v>
      </c>
      <c r="F83" s="3" t="str">
        <f>+STOCK!F84</f>
        <v/>
      </c>
      <c r="G83" s="3">
        <f>+STOCK!G84</f>
        <v>0</v>
      </c>
      <c r="H83" s="3">
        <f>+STOCK!V84-STOCK!AI84</f>
        <v>0</v>
      </c>
      <c r="I83" s="52">
        <f>STOCK!H84</f>
        <v>0</v>
      </c>
      <c r="J83" s="12">
        <f t="shared" si="3"/>
        <v>0</v>
      </c>
      <c r="K83" s="13" t="b">
        <f>IF(STOCK!I84=5.5%,STOCK!H84*1.05,IF(STOCK!I84=10%,STOCK!H84*1.1,IF(STOCK!I84=20%,STOCK!H84*1.2)))</f>
        <v>0</v>
      </c>
      <c r="L83" s="54">
        <f t="shared" si="8"/>
        <v>0</v>
      </c>
      <c r="M83" s="54">
        <f t="shared" si="9"/>
        <v>0</v>
      </c>
      <c r="N83" s="10">
        <v>5</v>
      </c>
      <c r="O83" s="7">
        <f t="shared" si="4"/>
        <v>0</v>
      </c>
      <c r="P83" s="7">
        <f t="shared" si="5"/>
        <v>0</v>
      </c>
      <c r="Q83" s="7">
        <f t="shared" si="6"/>
        <v>0</v>
      </c>
    </row>
    <row r="84" spans="1:17" x14ac:dyDescent="0.25">
      <c r="A84" s="3">
        <f>+STOCK!A85</f>
        <v>0</v>
      </c>
      <c r="B84" s="3" t="str">
        <f t="shared" si="7"/>
        <v>0</v>
      </c>
      <c r="C84" s="3">
        <f>+STOCK!C85</f>
        <v>0</v>
      </c>
      <c r="D84" s="3">
        <f>+STOCK!D85</f>
        <v>0</v>
      </c>
      <c r="E84" s="3">
        <f>+STOCK!E85</f>
        <v>0</v>
      </c>
      <c r="F84" s="3" t="str">
        <f>+STOCK!F85</f>
        <v/>
      </c>
      <c r="G84" s="3">
        <f>+STOCK!G85</f>
        <v>0</v>
      </c>
      <c r="H84" s="3">
        <f>+STOCK!V85-STOCK!AI85</f>
        <v>0</v>
      </c>
      <c r="I84" s="52">
        <f>STOCK!H85</f>
        <v>0</v>
      </c>
      <c r="J84" s="12">
        <f t="shared" si="3"/>
        <v>0</v>
      </c>
      <c r="K84" s="13" t="b">
        <f>IF(STOCK!I85=5.5%,STOCK!H85*1.05,IF(STOCK!I85=10%,STOCK!H85*1.1,IF(STOCK!I85=20%,STOCK!H85*1.2)))</f>
        <v>0</v>
      </c>
      <c r="L84" s="54">
        <f t="shared" si="8"/>
        <v>0</v>
      </c>
      <c r="M84" s="54">
        <f t="shared" si="9"/>
        <v>0</v>
      </c>
      <c r="N84" s="10">
        <v>5</v>
      </c>
      <c r="O84" s="7">
        <f t="shared" si="4"/>
        <v>0</v>
      </c>
      <c r="P84" s="7">
        <f t="shared" si="5"/>
        <v>0</v>
      </c>
      <c r="Q84" s="7">
        <f t="shared" si="6"/>
        <v>0</v>
      </c>
    </row>
    <row r="85" spans="1:17" x14ac:dyDescent="0.25">
      <c r="A85" s="3">
        <f>+STOCK!A86</f>
        <v>0</v>
      </c>
      <c r="B85" s="3" t="str">
        <f t="shared" si="7"/>
        <v>0</v>
      </c>
      <c r="C85" s="3">
        <f>+STOCK!C86</f>
        <v>0</v>
      </c>
      <c r="D85" s="3">
        <f>+STOCK!D86</f>
        <v>0</v>
      </c>
      <c r="E85" s="3">
        <f>+STOCK!E86</f>
        <v>0</v>
      </c>
      <c r="F85" s="3" t="str">
        <f>+STOCK!F86</f>
        <v/>
      </c>
      <c r="G85" s="3">
        <f>+STOCK!G86</f>
        <v>0</v>
      </c>
      <c r="H85" s="3">
        <f>+STOCK!V86-STOCK!AI86</f>
        <v>0</v>
      </c>
      <c r="I85" s="52">
        <f>STOCK!H86</f>
        <v>0</v>
      </c>
      <c r="J85" s="12">
        <f t="shared" si="3"/>
        <v>0</v>
      </c>
      <c r="K85" s="13" t="b">
        <f>IF(STOCK!I86=5.5%,STOCK!H86*1.05,IF(STOCK!I86=10%,STOCK!H86*1.1,IF(STOCK!I86=20%,STOCK!H86*1.2)))</f>
        <v>0</v>
      </c>
      <c r="L85" s="54">
        <f t="shared" si="8"/>
        <v>0</v>
      </c>
      <c r="M85" s="54">
        <f t="shared" si="9"/>
        <v>0</v>
      </c>
      <c r="N85" s="10">
        <v>5</v>
      </c>
      <c r="O85" s="7">
        <f t="shared" si="4"/>
        <v>0</v>
      </c>
      <c r="P85" s="7">
        <f t="shared" si="5"/>
        <v>0</v>
      </c>
      <c r="Q85" s="7">
        <f t="shared" si="6"/>
        <v>0</v>
      </c>
    </row>
    <row r="86" spans="1:17" x14ac:dyDescent="0.25">
      <c r="A86" s="3">
        <f>+STOCK!A87</f>
        <v>0</v>
      </c>
      <c r="B86" s="3" t="str">
        <f t="shared" si="7"/>
        <v>0</v>
      </c>
      <c r="C86" s="3">
        <f>+STOCK!C87</f>
        <v>0</v>
      </c>
      <c r="D86" s="3">
        <f>+STOCK!D87</f>
        <v>0</v>
      </c>
      <c r="E86" s="3">
        <f>+STOCK!E87</f>
        <v>0</v>
      </c>
      <c r="F86" s="3" t="str">
        <f>+STOCK!F87</f>
        <v/>
      </c>
      <c r="G86" s="3">
        <f>+STOCK!G87</f>
        <v>0</v>
      </c>
      <c r="H86" s="3">
        <f>+STOCK!V87-STOCK!AI87</f>
        <v>0</v>
      </c>
      <c r="I86" s="52">
        <f>STOCK!H87</f>
        <v>0</v>
      </c>
      <c r="J86" s="12">
        <f t="shared" si="3"/>
        <v>0</v>
      </c>
      <c r="K86" s="13" t="b">
        <f>IF(STOCK!I87=5.5%,STOCK!H87*1.05,IF(STOCK!I87=10%,STOCK!H87*1.1,IF(STOCK!I87=20%,STOCK!H87*1.2)))</f>
        <v>0</v>
      </c>
      <c r="L86" s="54">
        <f t="shared" si="8"/>
        <v>0</v>
      </c>
      <c r="M86" s="54">
        <f t="shared" si="9"/>
        <v>0</v>
      </c>
      <c r="N86" s="10">
        <v>5</v>
      </c>
      <c r="O86" s="7">
        <f t="shared" si="4"/>
        <v>0</v>
      </c>
      <c r="P86" s="7">
        <f t="shared" si="5"/>
        <v>0</v>
      </c>
      <c r="Q86" s="7">
        <f t="shared" si="6"/>
        <v>0</v>
      </c>
    </row>
    <row r="87" spans="1:17" x14ac:dyDescent="0.25">
      <c r="A87" s="3">
        <f>+STOCK!A88</f>
        <v>0</v>
      </c>
      <c r="B87" s="3" t="str">
        <f t="shared" si="7"/>
        <v>0</v>
      </c>
      <c r="C87" s="3">
        <f>+STOCK!C88</f>
        <v>0</v>
      </c>
      <c r="D87" s="3">
        <f>+STOCK!D88</f>
        <v>0</v>
      </c>
      <c r="E87" s="3">
        <f>+STOCK!E88</f>
        <v>0</v>
      </c>
      <c r="F87" s="3" t="str">
        <f>+STOCK!F88</f>
        <v/>
      </c>
      <c r="G87" s="3">
        <f>+STOCK!G88</f>
        <v>0</v>
      </c>
      <c r="H87" s="3">
        <f>+STOCK!V88-STOCK!AI88</f>
        <v>0</v>
      </c>
      <c r="I87" s="52">
        <f>STOCK!H88</f>
        <v>0</v>
      </c>
      <c r="J87" s="12">
        <f t="shared" si="3"/>
        <v>0</v>
      </c>
      <c r="K87" s="13" t="b">
        <f>IF(STOCK!I88=5.5%,STOCK!H88*1.05,IF(STOCK!I88=10%,STOCK!H88*1.1,IF(STOCK!I88=20%,STOCK!H88*1.2)))</f>
        <v>0</v>
      </c>
      <c r="L87" s="54">
        <f t="shared" si="8"/>
        <v>0</v>
      </c>
      <c r="M87" s="54">
        <f t="shared" si="9"/>
        <v>0</v>
      </c>
      <c r="N87" s="10">
        <v>5</v>
      </c>
      <c r="O87" s="7">
        <f t="shared" si="4"/>
        <v>0</v>
      </c>
      <c r="P87" s="7">
        <f t="shared" si="5"/>
        <v>0</v>
      </c>
      <c r="Q87" s="7">
        <f t="shared" si="6"/>
        <v>0</v>
      </c>
    </row>
    <row r="88" spans="1:17" x14ac:dyDescent="0.25">
      <c r="A88" s="3">
        <f>+STOCK!A89</f>
        <v>0</v>
      </c>
      <c r="B88" s="3" t="str">
        <f t="shared" si="7"/>
        <v>0</v>
      </c>
      <c r="C88" s="3">
        <f>+STOCK!C89</f>
        <v>0</v>
      </c>
      <c r="D88" s="3">
        <f>+STOCK!D89</f>
        <v>0</v>
      </c>
      <c r="E88" s="3">
        <f>+STOCK!E89</f>
        <v>0</v>
      </c>
      <c r="F88" s="3" t="str">
        <f>+STOCK!F89</f>
        <v/>
      </c>
      <c r="G88" s="3">
        <f>+STOCK!G89</f>
        <v>0</v>
      </c>
      <c r="H88" s="3">
        <f>+STOCK!V89-STOCK!AI89</f>
        <v>0</v>
      </c>
      <c r="I88" s="52">
        <f>STOCK!H89</f>
        <v>0</v>
      </c>
      <c r="J88" s="12">
        <f t="shared" si="3"/>
        <v>0</v>
      </c>
      <c r="K88" s="13" t="b">
        <f>IF(STOCK!I89=5.5%,STOCK!H89*1.05,IF(STOCK!I89=10%,STOCK!H89*1.1,IF(STOCK!I89=20%,STOCK!H89*1.2)))</f>
        <v>0</v>
      </c>
      <c r="L88" s="54">
        <f t="shared" si="8"/>
        <v>0</v>
      </c>
      <c r="M88" s="54">
        <f t="shared" si="9"/>
        <v>0</v>
      </c>
      <c r="N88" s="10">
        <v>5</v>
      </c>
      <c r="O88" s="7">
        <f t="shared" si="4"/>
        <v>0</v>
      </c>
      <c r="P88" s="7">
        <f t="shared" si="5"/>
        <v>0</v>
      </c>
      <c r="Q88" s="7">
        <f t="shared" si="6"/>
        <v>0</v>
      </c>
    </row>
    <row r="89" spans="1:17" x14ac:dyDescent="0.25">
      <c r="A89" s="3">
        <f>+STOCK!A90</f>
        <v>0</v>
      </c>
      <c r="B89" s="3" t="str">
        <f t="shared" si="7"/>
        <v>0</v>
      </c>
      <c r="C89" s="3">
        <f>+STOCK!C90</f>
        <v>0</v>
      </c>
      <c r="D89" s="3">
        <f>+STOCK!D90</f>
        <v>0</v>
      </c>
      <c r="E89" s="3">
        <f>+STOCK!E90</f>
        <v>0</v>
      </c>
      <c r="F89" s="3" t="str">
        <f>+STOCK!F90</f>
        <v/>
      </c>
      <c r="G89" s="3">
        <f>+STOCK!G90</f>
        <v>0</v>
      </c>
      <c r="H89" s="3">
        <f>+STOCK!V90-STOCK!AI90</f>
        <v>0</v>
      </c>
      <c r="I89" s="52">
        <f>STOCK!H90</f>
        <v>0</v>
      </c>
      <c r="J89" s="12">
        <f t="shared" si="3"/>
        <v>0</v>
      </c>
      <c r="K89" s="13" t="b">
        <f>IF(STOCK!I90=5.5%,STOCK!H90*1.05,IF(STOCK!I90=10%,STOCK!H90*1.1,IF(STOCK!I90=20%,STOCK!H90*1.2)))</f>
        <v>0</v>
      </c>
      <c r="L89" s="54">
        <f t="shared" si="8"/>
        <v>0</v>
      </c>
      <c r="M89" s="54">
        <f t="shared" si="9"/>
        <v>0</v>
      </c>
      <c r="N89" s="10">
        <v>5</v>
      </c>
      <c r="O89" s="7">
        <f t="shared" si="4"/>
        <v>0</v>
      </c>
      <c r="P89" s="7">
        <f t="shared" si="5"/>
        <v>0</v>
      </c>
      <c r="Q89" s="7">
        <f t="shared" si="6"/>
        <v>0</v>
      </c>
    </row>
    <row r="90" spans="1:17" x14ac:dyDescent="0.25">
      <c r="A90" s="3">
        <f>+STOCK!A91</f>
        <v>0</v>
      </c>
      <c r="B90" s="3" t="str">
        <f t="shared" si="7"/>
        <v>0</v>
      </c>
      <c r="C90" s="3">
        <f>+STOCK!C91</f>
        <v>0</v>
      </c>
      <c r="D90" s="3">
        <f>+STOCK!D91</f>
        <v>0</v>
      </c>
      <c r="E90" s="3">
        <f>+STOCK!E91</f>
        <v>0</v>
      </c>
      <c r="F90" s="3" t="str">
        <f>+STOCK!F91</f>
        <v/>
      </c>
      <c r="G90" s="3">
        <f>+STOCK!G91</f>
        <v>0</v>
      </c>
      <c r="H90" s="3">
        <f>+STOCK!V91-STOCK!AI91</f>
        <v>0</v>
      </c>
      <c r="I90" s="52">
        <f>STOCK!H91</f>
        <v>0</v>
      </c>
      <c r="J90" s="12">
        <f t="shared" si="3"/>
        <v>0</v>
      </c>
      <c r="K90" s="13" t="b">
        <f>IF(STOCK!I91=5.5%,STOCK!H91*1.05,IF(STOCK!I91=10%,STOCK!H91*1.1,IF(STOCK!I91=20%,STOCK!H91*1.2)))</f>
        <v>0</v>
      </c>
      <c r="L90" s="54">
        <f t="shared" si="8"/>
        <v>0</v>
      </c>
      <c r="M90" s="54">
        <f t="shared" si="9"/>
        <v>0</v>
      </c>
      <c r="N90" s="10">
        <v>5</v>
      </c>
      <c r="O90" s="7">
        <f t="shared" si="4"/>
        <v>0</v>
      </c>
      <c r="P90" s="7">
        <f t="shared" si="5"/>
        <v>0</v>
      </c>
      <c r="Q90" s="7">
        <f t="shared" si="6"/>
        <v>0</v>
      </c>
    </row>
    <row r="91" spans="1:17" x14ac:dyDescent="0.25">
      <c r="A91" s="3">
        <f>+STOCK!A92</f>
        <v>0</v>
      </c>
      <c r="B91" s="3" t="str">
        <f t="shared" si="7"/>
        <v>0</v>
      </c>
      <c r="C91" s="3">
        <f>+STOCK!C92</f>
        <v>0</v>
      </c>
      <c r="D91" s="3">
        <f>+STOCK!D92</f>
        <v>0</v>
      </c>
      <c r="E91" s="3">
        <f>+STOCK!E92</f>
        <v>0</v>
      </c>
      <c r="F91" s="3" t="str">
        <f>+STOCK!F92</f>
        <v/>
      </c>
      <c r="G91" s="3">
        <f>+STOCK!G92</f>
        <v>0</v>
      </c>
      <c r="H91" s="3">
        <f>+STOCK!V92-STOCK!AI92</f>
        <v>0</v>
      </c>
      <c r="I91" s="52">
        <f>STOCK!H92</f>
        <v>0</v>
      </c>
      <c r="J91" s="12">
        <f t="shared" si="3"/>
        <v>0</v>
      </c>
      <c r="K91" s="13" t="b">
        <f>IF(STOCK!I92=5.5%,STOCK!H92*1.05,IF(STOCK!I92=10%,STOCK!H92*1.1,IF(STOCK!I92=20%,STOCK!H92*1.2)))</f>
        <v>0</v>
      </c>
      <c r="L91" s="54">
        <f t="shared" si="8"/>
        <v>0</v>
      </c>
      <c r="M91" s="54">
        <f t="shared" si="9"/>
        <v>0</v>
      </c>
      <c r="N91" s="10">
        <v>5</v>
      </c>
      <c r="O91" s="7">
        <f t="shared" si="4"/>
        <v>0</v>
      </c>
      <c r="P91" s="7">
        <f t="shared" si="5"/>
        <v>0</v>
      </c>
      <c r="Q91" s="7">
        <f t="shared" si="6"/>
        <v>0</v>
      </c>
    </row>
    <row r="92" spans="1:17" x14ac:dyDescent="0.25">
      <c r="A92" s="3">
        <f>+STOCK!A93</f>
        <v>0</v>
      </c>
      <c r="B92" s="3" t="str">
        <f t="shared" si="7"/>
        <v>0</v>
      </c>
      <c r="C92" s="3">
        <f>+STOCK!C93</f>
        <v>0</v>
      </c>
      <c r="D92" s="3">
        <f>+STOCK!D93</f>
        <v>0</v>
      </c>
      <c r="E92" s="3">
        <f>+STOCK!E93</f>
        <v>0</v>
      </c>
      <c r="F92" s="3" t="str">
        <f>+STOCK!F93</f>
        <v/>
      </c>
      <c r="G92" s="3">
        <f>+STOCK!G93</f>
        <v>0</v>
      </c>
      <c r="H92" s="3">
        <f>+STOCK!V93-STOCK!AI93</f>
        <v>0</v>
      </c>
      <c r="I92" s="52">
        <f>STOCK!H93</f>
        <v>0</v>
      </c>
      <c r="J92" s="12">
        <f t="shared" si="3"/>
        <v>0</v>
      </c>
      <c r="K92" s="13" t="b">
        <f>IF(STOCK!I93=5.5%,STOCK!H93*1.05,IF(STOCK!I93=10%,STOCK!H93*1.1,IF(STOCK!I93=20%,STOCK!H93*1.2)))</f>
        <v>0</v>
      </c>
      <c r="L92" s="54">
        <f t="shared" si="8"/>
        <v>0</v>
      </c>
      <c r="M92" s="54">
        <f t="shared" si="9"/>
        <v>0</v>
      </c>
      <c r="N92" s="10">
        <v>5</v>
      </c>
      <c r="O92" s="7">
        <f t="shared" si="4"/>
        <v>0</v>
      </c>
      <c r="P92" s="7">
        <f t="shared" si="5"/>
        <v>0</v>
      </c>
      <c r="Q92" s="7">
        <f t="shared" si="6"/>
        <v>0</v>
      </c>
    </row>
    <row r="93" spans="1:17" x14ac:dyDescent="0.25">
      <c r="A93" s="3">
        <f>+STOCK!A94</f>
        <v>0</v>
      </c>
      <c r="B93" s="3" t="str">
        <f t="shared" si="7"/>
        <v>0</v>
      </c>
      <c r="C93" s="3">
        <f>+STOCK!C94</f>
        <v>0</v>
      </c>
      <c r="D93" s="3">
        <f>+STOCK!D94</f>
        <v>0</v>
      </c>
      <c r="E93" s="3">
        <f>+STOCK!E94</f>
        <v>0</v>
      </c>
      <c r="F93" s="3" t="str">
        <f>+STOCK!F94</f>
        <v/>
      </c>
      <c r="G93" s="3">
        <f>+STOCK!G94</f>
        <v>0</v>
      </c>
      <c r="H93" s="3">
        <f>+STOCK!V94-STOCK!AI94</f>
        <v>0</v>
      </c>
      <c r="I93" s="52">
        <f>STOCK!H94</f>
        <v>0</v>
      </c>
      <c r="J93" s="12">
        <f t="shared" si="3"/>
        <v>0</v>
      </c>
      <c r="K93" s="13" t="b">
        <f>IF(STOCK!I94=5.5%,STOCK!H94*1.05,IF(STOCK!I94=10%,STOCK!H94*1.1,IF(STOCK!I94=20%,STOCK!H94*1.2)))</f>
        <v>0</v>
      </c>
      <c r="L93" s="54">
        <f t="shared" si="8"/>
        <v>0</v>
      </c>
      <c r="M93" s="54">
        <f t="shared" si="9"/>
        <v>0</v>
      </c>
      <c r="N93" s="10">
        <v>5</v>
      </c>
      <c r="O93" s="7">
        <f t="shared" si="4"/>
        <v>0</v>
      </c>
      <c r="P93" s="7">
        <f t="shared" si="5"/>
        <v>0</v>
      </c>
      <c r="Q93" s="7">
        <f t="shared" si="6"/>
        <v>0</v>
      </c>
    </row>
    <row r="94" spans="1:17" x14ac:dyDescent="0.25">
      <c r="A94" s="3">
        <f>+STOCK!A95</f>
        <v>0</v>
      </c>
      <c r="B94" s="3" t="str">
        <f t="shared" si="7"/>
        <v>0</v>
      </c>
      <c r="C94" s="3">
        <f>+STOCK!C95</f>
        <v>0</v>
      </c>
      <c r="D94" s="3">
        <f>+STOCK!D95</f>
        <v>0</v>
      </c>
      <c r="E94" s="3">
        <f>+STOCK!E95</f>
        <v>0</v>
      </c>
      <c r="F94" s="3" t="str">
        <f>+STOCK!F95</f>
        <v/>
      </c>
      <c r="G94" s="3">
        <f>+STOCK!G95</f>
        <v>0</v>
      </c>
      <c r="H94" s="3">
        <f>+STOCK!V95-STOCK!AI95</f>
        <v>0</v>
      </c>
      <c r="I94" s="52">
        <f>STOCK!H95</f>
        <v>0</v>
      </c>
      <c r="J94" s="12">
        <f t="shared" si="3"/>
        <v>0</v>
      </c>
      <c r="K94" s="13" t="b">
        <f>IF(STOCK!I95=5.5%,STOCK!H95*1.05,IF(STOCK!I95=10%,STOCK!H95*1.1,IF(STOCK!I95=20%,STOCK!H95*1.2)))</f>
        <v>0</v>
      </c>
      <c r="L94" s="54">
        <f t="shared" si="8"/>
        <v>0</v>
      </c>
      <c r="M94" s="54">
        <f t="shared" si="9"/>
        <v>0</v>
      </c>
      <c r="N94" s="10">
        <v>5</v>
      </c>
      <c r="O94" s="7">
        <f t="shared" si="4"/>
        <v>0</v>
      </c>
      <c r="P94" s="7">
        <f t="shared" si="5"/>
        <v>0</v>
      </c>
      <c r="Q94" s="7">
        <f t="shared" si="6"/>
        <v>0</v>
      </c>
    </row>
    <row r="95" spans="1:17" x14ac:dyDescent="0.25">
      <c r="A95" s="3">
        <f>+STOCK!A96</f>
        <v>0</v>
      </c>
      <c r="B95" s="3" t="str">
        <f t="shared" si="7"/>
        <v>0</v>
      </c>
      <c r="C95" s="3">
        <f>+STOCK!C96</f>
        <v>0</v>
      </c>
      <c r="D95" s="3">
        <f>+STOCK!D96</f>
        <v>0</v>
      </c>
      <c r="E95" s="3">
        <f>+STOCK!E96</f>
        <v>0</v>
      </c>
      <c r="F95" s="3" t="str">
        <f>+STOCK!F96</f>
        <v/>
      </c>
      <c r="G95" s="3">
        <f>+STOCK!G96</f>
        <v>0</v>
      </c>
      <c r="H95" s="3">
        <f>+STOCK!V96-STOCK!AI96</f>
        <v>0</v>
      </c>
      <c r="I95" s="52">
        <f>STOCK!H96</f>
        <v>0</v>
      </c>
      <c r="J95" s="12">
        <f t="shared" si="3"/>
        <v>0</v>
      </c>
      <c r="K95" s="13" t="b">
        <f>IF(STOCK!I96=5.5%,STOCK!H96*1.05,IF(STOCK!I96=10%,STOCK!H96*1.1,IF(STOCK!I96=20%,STOCK!H96*1.2)))</f>
        <v>0</v>
      </c>
      <c r="L95" s="54">
        <f t="shared" si="8"/>
        <v>0</v>
      </c>
      <c r="M95" s="54">
        <f t="shared" si="9"/>
        <v>0</v>
      </c>
      <c r="N95" s="10">
        <v>5</v>
      </c>
      <c r="O95" s="7">
        <f t="shared" si="4"/>
        <v>0</v>
      </c>
      <c r="P95" s="7">
        <f t="shared" si="5"/>
        <v>0</v>
      </c>
      <c r="Q95" s="7">
        <f t="shared" si="6"/>
        <v>0</v>
      </c>
    </row>
    <row r="96" spans="1:17" x14ac:dyDescent="0.25">
      <c r="A96" s="3">
        <f>+STOCK!A97</f>
        <v>0</v>
      </c>
      <c r="B96" s="3" t="str">
        <f t="shared" si="7"/>
        <v>0</v>
      </c>
      <c r="C96" s="3">
        <f>+STOCK!C97</f>
        <v>0</v>
      </c>
      <c r="D96" s="3">
        <f>+STOCK!D97</f>
        <v>0</v>
      </c>
      <c r="E96" s="3">
        <f>+STOCK!E97</f>
        <v>0</v>
      </c>
      <c r="F96" s="3" t="str">
        <f>+STOCK!F97</f>
        <v/>
      </c>
      <c r="G96" s="3">
        <f>+STOCK!G97</f>
        <v>0</v>
      </c>
      <c r="H96" s="3">
        <f>+STOCK!V97-STOCK!AI97</f>
        <v>0</v>
      </c>
      <c r="I96" s="52">
        <f>STOCK!H97</f>
        <v>0</v>
      </c>
      <c r="J96" s="12">
        <f t="shared" si="3"/>
        <v>0</v>
      </c>
      <c r="K96" s="13" t="b">
        <f>IF(STOCK!I97=5.5%,STOCK!H97*1.05,IF(STOCK!I97=10%,STOCK!H97*1.1,IF(STOCK!I97=20%,STOCK!H97*1.2)))</f>
        <v>0</v>
      </c>
      <c r="L96" s="54">
        <f t="shared" si="8"/>
        <v>0</v>
      </c>
      <c r="M96" s="54">
        <f t="shared" si="9"/>
        <v>0</v>
      </c>
      <c r="N96" s="10">
        <v>5</v>
      </c>
      <c r="O96" s="7">
        <f t="shared" si="4"/>
        <v>0</v>
      </c>
      <c r="P96" s="7">
        <f t="shared" si="5"/>
        <v>0</v>
      </c>
      <c r="Q96" s="7">
        <f t="shared" si="6"/>
        <v>0</v>
      </c>
    </row>
    <row r="97" spans="1:17" x14ac:dyDescent="0.25">
      <c r="A97" s="3">
        <f>+STOCK!A98</f>
        <v>0</v>
      </c>
      <c r="B97" s="3" t="str">
        <f t="shared" si="7"/>
        <v>0</v>
      </c>
      <c r="C97" s="3">
        <f>+STOCK!C98</f>
        <v>0</v>
      </c>
      <c r="D97" s="3">
        <f>+STOCK!D98</f>
        <v>0</v>
      </c>
      <c r="E97" s="3">
        <f>+STOCK!E98</f>
        <v>0</v>
      </c>
      <c r="F97" s="3" t="str">
        <f>+STOCK!F98</f>
        <v/>
      </c>
      <c r="G97" s="3">
        <f>+STOCK!G98</f>
        <v>0</v>
      </c>
      <c r="H97" s="3">
        <f>+STOCK!V98-STOCK!AI98</f>
        <v>0</v>
      </c>
      <c r="I97" s="52">
        <f>STOCK!H98</f>
        <v>0</v>
      </c>
      <c r="J97" s="12">
        <f t="shared" si="3"/>
        <v>0</v>
      </c>
      <c r="K97" s="13" t="b">
        <f>IF(STOCK!I98=5.5%,STOCK!H98*1.05,IF(STOCK!I98=10%,STOCK!H98*1.1,IF(STOCK!I98=20%,STOCK!H98*1.2)))</f>
        <v>0</v>
      </c>
      <c r="L97" s="54">
        <f t="shared" si="8"/>
        <v>0</v>
      </c>
      <c r="M97" s="54">
        <f t="shared" si="9"/>
        <v>0</v>
      </c>
      <c r="N97" s="10">
        <v>5</v>
      </c>
      <c r="O97" s="7">
        <f t="shared" si="4"/>
        <v>0</v>
      </c>
      <c r="P97" s="7">
        <f t="shared" si="5"/>
        <v>0</v>
      </c>
      <c r="Q97" s="7">
        <f t="shared" si="6"/>
        <v>0</v>
      </c>
    </row>
    <row r="98" spans="1:17" x14ac:dyDescent="0.25">
      <c r="A98" s="3">
        <f>+STOCK!A99</f>
        <v>0</v>
      </c>
      <c r="B98" s="3" t="str">
        <f t="shared" si="7"/>
        <v>0</v>
      </c>
      <c r="C98" s="3">
        <f>+STOCK!C99</f>
        <v>0</v>
      </c>
      <c r="D98" s="3">
        <f>+STOCK!D99</f>
        <v>0</v>
      </c>
      <c r="E98" s="3">
        <f>+STOCK!E99</f>
        <v>0</v>
      </c>
      <c r="F98" s="3" t="str">
        <f>+STOCK!F99</f>
        <v/>
      </c>
      <c r="G98" s="3">
        <f>+STOCK!G99</f>
        <v>0</v>
      </c>
      <c r="H98" s="3">
        <f>+STOCK!V99-STOCK!AI99</f>
        <v>0</v>
      </c>
      <c r="I98" s="52">
        <f>STOCK!H99</f>
        <v>0</v>
      </c>
      <c r="J98" s="12">
        <f t="shared" si="3"/>
        <v>0</v>
      </c>
      <c r="K98" s="13" t="b">
        <f>IF(STOCK!I99=5.5%,STOCK!H99*1.05,IF(STOCK!I99=10%,STOCK!H99*1.1,IF(STOCK!I99=20%,STOCK!H99*1.2)))</f>
        <v>0</v>
      </c>
      <c r="L98" s="54">
        <f t="shared" si="8"/>
        <v>0</v>
      </c>
      <c r="M98" s="54">
        <f t="shared" si="9"/>
        <v>0</v>
      </c>
      <c r="N98" s="10">
        <v>5</v>
      </c>
      <c r="O98" s="7">
        <f t="shared" si="4"/>
        <v>0</v>
      </c>
      <c r="P98" s="7">
        <f t="shared" si="5"/>
        <v>0</v>
      </c>
      <c r="Q98" s="7">
        <f t="shared" si="6"/>
        <v>0</v>
      </c>
    </row>
    <row r="99" spans="1:17" x14ac:dyDescent="0.25">
      <c r="A99" s="3">
        <f>+STOCK!A100</f>
        <v>0</v>
      </c>
      <c r="B99" s="3" t="str">
        <f t="shared" si="7"/>
        <v>0</v>
      </c>
      <c r="C99" s="3">
        <f>+STOCK!C100</f>
        <v>0</v>
      </c>
      <c r="D99" s="3">
        <f>+STOCK!D100</f>
        <v>0</v>
      </c>
      <c r="E99" s="3">
        <f>+STOCK!E100</f>
        <v>0</v>
      </c>
      <c r="F99" s="3" t="str">
        <f>+STOCK!F100</f>
        <v/>
      </c>
      <c r="G99" s="3">
        <f>+STOCK!G100</f>
        <v>0</v>
      </c>
      <c r="H99" s="3">
        <f>+STOCK!V100-STOCK!AI100</f>
        <v>0</v>
      </c>
      <c r="I99" s="52">
        <f>STOCK!H100</f>
        <v>0</v>
      </c>
      <c r="J99" s="12">
        <f t="shared" si="3"/>
        <v>0</v>
      </c>
      <c r="K99" s="13" t="b">
        <f>IF(STOCK!I100=5.5%,STOCK!H100*1.05,IF(STOCK!I100=10%,STOCK!H100*1.1,IF(STOCK!I100=20%,STOCK!H100*1.2)))</f>
        <v>0</v>
      </c>
      <c r="L99" s="54">
        <f t="shared" si="8"/>
        <v>0</v>
      </c>
      <c r="M99" s="54">
        <f t="shared" si="9"/>
        <v>0</v>
      </c>
      <c r="N99" s="10">
        <v>5</v>
      </c>
      <c r="O99" s="7">
        <f t="shared" si="4"/>
        <v>0</v>
      </c>
      <c r="P99" s="7">
        <f t="shared" si="5"/>
        <v>0</v>
      </c>
      <c r="Q99" s="7">
        <f t="shared" si="6"/>
        <v>0</v>
      </c>
    </row>
    <row r="100" spans="1:17" x14ac:dyDescent="0.25">
      <c r="A100" s="3">
        <f>+STOCK!A101</f>
        <v>0</v>
      </c>
      <c r="B100" s="3" t="str">
        <f t="shared" si="7"/>
        <v>0</v>
      </c>
      <c r="C100" s="3">
        <f>+STOCK!C101</f>
        <v>0</v>
      </c>
      <c r="D100" s="3">
        <f>+STOCK!D101</f>
        <v>0</v>
      </c>
      <c r="E100" s="3">
        <f>+STOCK!E101</f>
        <v>0</v>
      </c>
      <c r="F100" s="3" t="str">
        <f>+STOCK!F101</f>
        <v/>
      </c>
      <c r="G100" s="3">
        <f>+STOCK!G101</f>
        <v>0</v>
      </c>
      <c r="H100" s="3">
        <f>+STOCK!V101-STOCK!AI101</f>
        <v>0</v>
      </c>
      <c r="I100" s="52">
        <f>STOCK!H101</f>
        <v>0</v>
      </c>
      <c r="J100" s="12">
        <f t="shared" si="3"/>
        <v>0</v>
      </c>
      <c r="K100" s="13" t="b">
        <f>IF(STOCK!I101=5.5%,STOCK!H101*1.05,IF(STOCK!I101=10%,STOCK!H101*1.1,IF(STOCK!I101=20%,STOCK!H101*1.2)))</f>
        <v>0</v>
      </c>
      <c r="L100" s="54">
        <f t="shared" si="8"/>
        <v>0</v>
      </c>
      <c r="M100" s="54">
        <f t="shared" si="9"/>
        <v>0</v>
      </c>
      <c r="N100" s="10">
        <v>5</v>
      </c>
      <c r="O100" s="7">
        <f t="shared" si="4"/>
        <v>0</v>
      </c>
      <c r="P100" s="7">
        <f t="shared" si="5"/>
        <v>0</v>
      </c>
      <c r="Q100" s="7">
        <f t="shared" si="6"/>
        <v>0</v>
      </c>
    </row>
    <row r="101" spans="1:17" x14ac:dyDescent="0.25">
      <c r="A101" s="3">
        <f>+STOCK!A102</f>
        <v>0</v>
      </c>
      <c r="B101" s="3" t="str">
        <f t="shared" si="7"/>
        <v>0</v>
      </c>
      <c r="C101" s="3">
        <f>+STOCK!C102</f>
        <v>0</v>
      </c>
      <c r="D101" s="3">
        <f>+STOCK!D102</f>
        <v>0</v>
      </c>
      <c r="E101" s="3">
        <f>+STOCK!E102</f>
        <v>0</v>
      </c>
      <c r="F101" s="3" t="str">
        <f>+STOCK!F102</f>
        <v/>
      </c>
      <c r="G101" s="3">
        <f>+STOCK!G102</f>
        <v>0</v>
      </c>
      <c r="H101" s="3">
        <f>+STOCK!V102-STOCK!AI102</f>
        <v>0</v>
      </c>
      <c r="I101" s="52">
        <f>STOCK!H102</f>
        <v>0</v>
      </c>
      <c r="J101" s="12">
        <f t="shared" ref="J101:J164" si="10">+K101-I101</f>
        <v>0</v>
      </c>
      <c r="K101" s="13" t="b">
        <f>IF(STOCK!I102=5.5%,STOCK!H102*1.05,IF(STOCK!I102=10%,STOCK!H102*1.1,IF(STOCK!I102=20%,STOCK!H102*1.2)))</f>
        <v>0</v>
      </c>
      <c r="L101" s="54">
        <f t="shared" si="8"/>
        <v>0</v>
      </c>
      <c r="M101" s="54">
        <f t="shared" si="9"/>
        <v>0</v>
      </c>
      <c r="N101" s="10">
        <v>5</v>
      </c>
      <c r="O101" s="7">
        <f t="shared" ref="O101:O164" si="11">+I101</f>
        <v>0</v>
      </c>
      <c r="P101" s="7">
        <f t="shared" ref="P101:P164" si="12">+I101</f>
        <v>0</v>
      </c>
      <c r="Q101" s="7">
        <f t="shared" ref="Q101:Q164" si="13">+I101</f>
        <v>0</v>
      </c>
    </row>
    <row r="102" spans="1:17" x14ac:dyDescent="0.25">
      <c r="A102" s="3">
        <f>+STOCK!A103</f>
        <v>0</v>
      </c>
      <c r="B102" s="3" t="str">
        <f t="shared" si="7"/>
        <v>0</v>
      </c>
      <c r="C102" s="3">
        <f>+STOCK!C103</f>
        <v>0</v>
      </c>
      <c r="D102" s="3">
        <f>+STOCK!D103</f>
        <v>0</v>
      </c>
      <c r="E102" s="3">
        <f>+STOCK!E103</f>
        <v>0</v>
      </c>
      <c r="F102" s="3" t="str">
        <f>+STOCK!F103</f>
        <v/>
      </c>
      <c r="G102" s="3">
        <f>+STOCK!G103</f>
        <v>0</v>
      </c>
      <c r="H102" s="3">
        <f>+STOCK!V103-STOCK!AI103</f>
        <v>0</v>
      </c>
      <c r="I102" s="52">
        <f>STOCK!H103</f>
        <v>0</v>
      </c>
      <c r="J102" s="12">
        <f t="shared" si="10"/>
        <v>0</v>
      </c>
      <c r="K102" s="13" t="b">
        <f>IF(STOCK!I103=5.5%,STOCK!H103*1.05,IF(STOCK!I103=10%,STOCK!H103*1.1,IF(STOCK!I103=20%,STOCK!H103*1.2)))</f>
        <v>0</v>
      </c>
      <c r="L102" s="54">
        <f t="shared" si="8"/>
        <v>0</v>
      </c>
      <c r="M102" s="54">
        <f t="shared" si="9"/>
        <v>0</v>
      </c>
      <c r="N102" s="10">
        <v>5</v>
      </c>
      <c r="O102" s="7">
        <f t="shared" si="11"/>
        <v>0</v>
      </c>
      <c r="P102" s="7">
        <f t="shared" si="12"/>
        <v>0</v>
      </c>
      <c r="Q102" s="7">
        <f t="shared" si="13"/>
        <v>0</v>
      </c>
    </row>
    <row r="103" spans="1:17" x14ac:dyDescent="0.25">
      <c r="A103" s="3">
        <f>+STOCK!A104</f>
        <v>0</v>
      </c>
      <c r="B103" s="3" t="str">
        <f t="shared" si="7"/>
        <v>0</v>
      </c>
      <c r="C103" s="3">
        <f>+STOCK!C104</f>
        <v>0</v>
      </c>
      <c r="D103" s="3">
        <f>+STOCK!D104</f>
        <v>0</v>
      </c>
      <c r="E103" s="3">
        <f>+STOCK!E104</f>
        <v>0</v>
      </c>
      <c r="F103" s="3" t="str">
        <f>+STOCK!F104</f>
        <v/>
      </c>
      <c r="G103" s="3">
        <f>+STOCK!G104</f>
        <v>0</v>
      </c>
      <c r="H103" s="3">
        <f>+STOCK!V104-STOCK!AI104</f>
        <v>0</v>
      </c>
      <c r="I103" s="52">
        <f>STOCK!H104</f>
        <v>0</v>
      </c>
      <c r="J103" s="12">
        <f t="shared" si="10"/>
        <v>0</v>
      </c>
      <c r="K103" s="13" t="b">
        <f>IF(STOCK!I104=5.5%,STOCK!H104*1.05,IF(STOCK!I104=10%,STOCK!H104*1.1,IF(STOCK!I104=20%,STOCK!H104*1.2)))</f>
        <v>0</v>
      </c>
      <c r="L103" s="54">
        <f t="shared" si="8"/>
        <v>0</v>
      </c>
      <c r="M103" s="54">
        <f t="shared" si="9"/>
        <v>0</v>
      </c>
      <c r="N103" s="10">
        <v>5</v>
      </c>
      <c r="O103" s="7">
        <f t="shared" si="11"/>
        <v>0</v>
      </c>
      <c r="P103" s="7">
        <f t="shared" si="12"/>
        <v>0</v>
      </c>
      <c r="Q103" s="7">
        <f t="shared" si="13"/>
        <v>0</v>
      </c>
    </row>
    <row r="104" spans="1:17" x14ac:dyDescent="0.25">
      <c r="A104" s="3">
        <f>+STOCK!A105</f>
        <v>0</v>
      </c>
      <c r="B104" s="3" t="str">
        <f t="shared" si="7"/>
        <v>0</v>
      </c>
      <c r="C104" s="3">
        <f>+STOCK!C105</f>
        <v>0</v>
      </c>
      <c r="D104" s="3">
        <f>+STOCK!D105</f>
        <v>0</v>
      </c>
      <c r="E104" s="3">
        <f>+STOCK!E105</f>
        <v>0</v>
      </c>
      <c r="F104" s="3" t="str">
        <f>+STOCK!F105</f>
        <v/>
      </c>
      <c r="G104" s="3">
        <f>+STOCK!G105</f>
        <v>0</v>
      </c>
      <c r="H104" s="3">
        <f>+STOCK!V105-STOCK!AI105</f>
        <v>0</v>
      </c>
      <c r="I104" s="52">
        <f>STOCK!H105</f>
        <v>0</v>
      </c>
      <c r="J104" s="12">
        <f t="shared" si="10"/>
        <v>0</v>
      </c>
      <c r="K104" s="13" t="b">
        <f>IF(STOCK!I105=5.5%,STOCK!H105*1.05,IF(STOCK!I105=10%,STOCK!H105*1.1,IF(STOCK!I105=20%,STOCK!H105*1.2)))</f>
        <v>0</v>
      </c>
      <c r="L104" s="54">
        <f t="shared" si="8"/>
        <v>0</v>
      </c>
      <c r="M104" s="54">
        <f t="shared" si="9"/>
        <v>0</v>
      </c>
      <c r="N104" s="10">
        <v>5</v>
      </c>
      <c r="O104" s="7">
        <f t="shared" si="11"/>
        <v>0</v>
      </c>
      <c r="P104" s="7">
        <f t="shared" si="12"/>
        <v>0</v>
      </c>
      <c r="Q104" s="7">
        <f t="shared" si="13"/>
        <v>0</v>
      </c>
    </row>
    <row r="105" spans="1:17" x14ac:dyDescent="0.25">
      <c r="A105" s="3">
        <f>+STOCK!A106</f>
        <v>0</v>
      </c>
      <c r="B105" s="3" t="str">
        <f t="shared" si="7"/>
        <v>0</v>
      </c>
      <c r="C105" s="3">
        <f>+STOCK!C106</f>
        <v>0</v>
      </c>
      <c r="D105" s="3">
        <f>+STOCK!D106</f>
        <v>0</v>
      </c>
      <c r="E105" s="3">
        <f>+STOCK!E106</f>
        <v>0</v>
      </c>
      <c r="F105" s="3" t="str">
        <f>+STOCK!F106</f>
        <v/>
      </c>
      <c r="G105" s="3">
        <f>+STOCK!G106</f>
        <v>0</v>
      </c>
      <c r="H105" s="3">
        <f>+STOCK!V106-STOCK!AI106</f>
        <v>0</v>
      </c>
      <c r="I105" s="52">
        <f>STOCK!H106</f>
        <v>0</v>
      </c>
      <c r="J105" s="12">
        <f t="shared" si="10"/>
        <v>0</v>
      </c>
      <c r="K105" s="13" t="b">
        <f>IF(STOCK!I106=5.5%,STOCK!H106*1.05,IF(STOCK!I106=10%,STOCK!H106*1.1,IF(STOCK!I106=20%,STOCK!H106*1.2)))</f>
        <v>0</v>
      </c>
      <c r="L105" s="54">
        <f t="shared" si="8"/>
        <v>0</v>
      </c>
      <c r="M105" s="54">
        <f t="shared" si="9"/>
        <v>0</v>
      </c>
      <c r="N105" s="10">
        <v>5</v>
      </c>
      <c r="O105" s="7">
        <f t="shared" si="11"/>
        <v>0</v>
      </c>
      <c r="P105" s="7">
        <f t="shared" si="12"/>
        <v>0</v>
      </c>
      <c r="Q105" s="7">
        <f t="shared" si="13"/>
        <v>0</v>
      </c>
    </row>
    <row r="106" spans="1:17" x14ac:dyDescent="0.25">
      <c r="A106" s="3">
        <f>+STOCK!A107</f>
        <v>0</v>
      </c>
      <c r="B106" s="3" t="str">
        <f t="shared" si="7"/>
        <v>0</v>
      </c>
      <c r="C106" s="3">
        <f>+STOCK!C107</f>
        <v>0</v>
      </c>
      <c r="D106" s="3">
        <f>+STOCK!D107</f>
        <v>0</v>
      </c>
      <c r="E106" s="3">
        <f>+STOCK!E107</f>
        <v>0</v>
      </c>
      <c r="F106" s="3" t="str">
        <f>+STOCK!F107</f>
        <v/>
      </c>
      <c r="G106" s="3">
        <f>+STOCK!G107</f>
        <v>0</v>
      </c>
      <c r="H106" s="3">
        <f>+STOCK!V107-STOCK!AI107</f>
        <v>0</v>
      </c>
      <c r="I106" s="52">
        <f>STOCK!H107</f>
        <v>0</v>
      </c>
      <c r="J106" s="12">
        <f t="shared" si="10"/>
        <v>0</v>
      </c>
      <c r="K106" s="13" t="b">
        <f>IF(STOCK!I107=5.5%,STOCK!H107*1.05,IF(STOCK!I107=10%,STOCK!H107*1.1,IF(STOCK!I107=20%,STOCK!H107*1.2)))</f>
        <v>0</v>
      </c>
      <c r="L106" s="54">
        <f t="shared" si="8"/>
        <v>0</v>
      </c>
      <c r="M106" s="54">
        <f t="shared" si="9"/>
        <v>0</v>
      </c>
      <c r="N106" s="10">
        <v>5</v>
      </c>
      <c r="O106" s="7">
        <f t="shared" si="11"/>
        <v>0</v>
      </c>
      <c r="P106" s="7">
        <f t="shared" si="12"/>
        <v>0</v>
      </c>
      <c r="Q106" s="7">
        <f t="shared" si="13"/>
        <v>0</v>
      </c>
    </row>
    <row r="107" spans="1:17" x14ac:dyDescent="0.25">
      <c r="A107" s="3">
        <f>+STOCK!A108</f>
        <v>0</v>
      </c>
      <c r="B107" s="3" t="str">
        <f t="shared" si="7"/>
        <v>0</v>
      </c>
      <c r="C107" s="3">
        <f>+STOCK!C108</f>
        <v>0</v>
      </c>
      <c r="D107" s="3">
        <f>+STOCK!D108</f>
        <v>0</v>
      </c>
      <c r="E107" s="3">
        <f>+STOCK!E108</f>
        <v>0</v>
      </c>
      <c r="F107" s="3" t="str">
        <f>+STOCK!F108</f>
        <v/>
      </c>
      <c r="G107" s="3">
        <f>+STOCK!G108</f>
        <v>0</v>
      </c>
      <c r="H107" s="3">
        <f>+STOCK!V108-STOCK!AI108</f>
        <v>0</v>
      </c>
      <c r="I107" s="52">
        <f>STOCK!H108</f>
        <v>0</v>
      </c>
      <c r="J107" s="12">
        <f t="shared" si="10"/>
        <v>0</v>
      </c>
      <c r="K107" s="13" t="b">
        <f>IF(STOCK!I108=5.5%,STOCK!H108*1.05,IF(STOCK!I108=10%,STOCK!H108*1.1,IF(STOCK!I108=20%,STOCK!H108*1.2)))</f>
        <v>0</v>
      </c>
      <c r="L107" s="54">
        <f t="shared" si="8"/>
        <v>0</v>
      </c>
      <c r="M107" s="54">
        <f t="shared" si="9"/>
        <v>0</v>
      </c>
      <c r="N107" s="10">
        <v>5</v>
      </c>
      <c r="O107" s="7">
        <f t="shared" si="11"/>
        <v>0</v>
      </c>
      <c r="P107" s="7">
        <f t="shared" si="12"/>
        <v>0</v>
      </c>
      <c r="Q107" s="7">
        <f t="shared" si="13"/>
        <v>0</v>
      </c>
    </row>
    <row r="108" spans="1:17" x14ac:dyDescent="0.25">
      <c r="A108" s="3">
        <f>+STOCK!A109</f>
        <v>0</v>
      </c>
      <c r="B108" s="3" t="str">
        <f t="shared" si="7"/>
        <v>0</v>
      </c>
      <c r="C108" s="3">
        <f>+STOCK!C109</f>
        <v>0</v>
      </c>
      <c r="D108" s="3">
        <f>+STOCK!D109</f>
        <v>0</v>
      </c>
      <c r="E108" s="3">
        <f>+STOCK!E109</f>
        <v>0</v>
      </c>
      <c r="F108" s="3" t="str">
        <f>+STOCK!F109</f>
        <v/>
      </c>
      <c r="G108" s="3">
        <f>+STOCK!G109</f>
        <v>0</v>
      </c>
      <c r="H108" s="3">
        <f>+STOCK!V109-STOCK!AI109</f>
        <v>0</v>
      </c>
      <c r="I108" s="52">
        <f>STOCK!H109</f>
        <v>0</v>
      </c>
      <c r="J108" s="12">
        <f t="shared" si="10"/>
        <v>0</v>
      </c>
      <c r="K108" s="13" t="b">
        <f>IF(STOCK!I109=5.5%,STOCK!H109*1.05,IF(STOCK!I109=10%,STOCK!H109*1.1,IF(STOCK!I109=20%,STOCK!H109*1.2)))</f>
        <v>0</v>
      </c>
      <c r="L108" s="54">
        <f t="shared" si="8"/>
        <v>0</v>
      </c>
      <c r="M108" s="54">
        <f t="shared" si="9"/>
        <v>0</v>
      </c>
      <c r="N108" s="10">
        <v>5</v>
      </c>
      <c r="O108" s="7">
        <f t="shared" si="11"/>
        <v>0</v>
      </c>
      <c r="P108" s="7">
        <f t="shared" si="12"/>
        <v>0</v>
      </c>
      <c r="Q108" s="7">
        <f t="shared" si="13"/>
        <v>0</v>
      </c>
    </row>
    <row r="109" spans="1:17" x14ac:dyDescent="0.25">
      <c r="A109" s="3">
        <f>+STOCK!A110</f>
        <v>0</v>
      </c>
      <c r="B109" s="3" t="str">
        <f t="shared" si="7"/>
        <v>0</v>
      </c>
      <c r="C109" s="3">
        <f>+STOCK!C110</f>
        <v>0</v>
      </c>
      <c r="D109" s="3">
        <f>+STOCK!D110</f>
        <v>0</v>
      </c>
      <c r="E109" s="3">
        <f>+STOCK!E110</f>
        <v>0</v>
      </c>
      <c r="F109" s="3" t="str">
        <f>+STOCK!F110</f>
        <v/>
      </c>
      <c r="G109" s="3">
        <f>+STOCK!G110</f>
        <v>0</v>
      </c>
      <c r="H109" s="3">
        <f>+STOCK!V110-STOCK!AI110</f>
        <v>0</v>
      </c>
      <c r="I109" s="52">
        <f>STOCK!H110</f>
        <v>0</v>
      </c>
      <c r="J109" s="12">
        <f t="shared" si="10"/>
        <v>0</v>
      </c>
      <c r="K109" s="13" t="b">
        <f>IF(STOCK!I110=5.5%,STOCK!H110*1.05,IF(STOCK!I110=10%,STOCK!H110*1.1,IF(STOCK!I110=20%,STOCK!H110*1.2)))</f>
        <v>0</v>
      </c>
      <c r="L109" s="54">
        <f t="shared" si="8"/>
        <v>0</v>
      </c>
      <c r="M109" s="54">
        <f t="shared" si="9"/>
        <v>0</v>
      </c>
      <c r="N109" s="10">
        <v>5</v>
      </c>
      <c r="O109" s="7">
        <f t="shared" si="11"/>
        <v>0</v>
      </c>
      <c r="P109" s="7">
        <f t="shared" si="12"/>
        <v>0</v>
      </c>
      <c r="Q109" s="7">
        <f t="shared" si="13"/>
        <v>0</v>
      </c>
    </row>
    <row r="110" spans="1:17" x14ac:dyDescent="0.25">
      <c r="A110" s="3">
        <f>+STOCK!A111</f>
        <v>0</v>
      </c>
      <c r="B110" s="3" t="str">
        <f t="shared" si="7"/>
        <v>0</v>
      </c>
      <c r="C110" s="3">
        <f>+STOCK!C111</f>
        <v>0</v>
      </c>
      <c r="D110" s="3">
        <f>+STOCK!D111</f>
        <v>0</v>
      </c>
      <c r="E110" s="3">
        <f>+STOCK!E111</f>
        <v>0</v>
      </c>
      <c r="F110" s="3" t="str">
        <f>+STOCK!F111</f>
        <v/>
      </c>
      <c r="G110" s="3">
        <f>+STOCK!G111</f>
        <v>0</v>
      </c>
      <c r="H110" s="3">
        <f>+STOCK!V111-STOCK!AI111</f>
        <v>0</v>
      </c>
      <c r="I110" s="52">
        <f>STOCK!H111</f>
        <v>0</v>
      </c>
      <c r="J110" s="12">
        <f t="shared" si="10"/>
        <v>0</v>
      </c>
      <c r="K110" s="13" t="b">
        <f>IF(STOCK!I111=5.5%,STOCK!H111*1.05,IF(STOCK!I111=10%,STOCK!H111*1.1,IF(STOCK!I111=20%,STOCK!H111*1.2)))</f>
        <v>0</v>
      </c>
      <c r="L110" s="54">
        <f t="shared" si="8"/>
        <v>0</v>
      </c>
      <c r="M110" s="54">
        <f t="shared" si="9"/>
        <v>0</v>
      </c>
      <c r="N110" s="10">
        <v>5</v>
      </c>
      <c r="O110" s="7">
        <f t="shared" si="11"/>
        <v>0</v>
      </c>
      <c r="P110" s="7">
        <f t="shared" si="12"/>
        <v>0</v>
      </c>
      <c r="Q110" s="7">
        <f t="shared" si="13"/>
        <v>0</v>
      </c>
    </row>
    <row r="111" spans="1:17" x14ac:dyDescent="0.25">
      <c r="A111" s="3">
        <f>+STOCK!A112</f>
        <v>0</v>
      </c>
      <c r="B111" s="3" t="str">
        <f t="shared" si="7"/>
        <v>0</v>
      </c>
      <c r="C111" s="3">
        <f>+STOCK!C112</f>
        <v>0</v>
      </c>
      <c r="D111" s="3">
        <f>+STOCK!D112</f>
        <v>0</v>
      </c>
      <c r="E111" s="3">
        <f>+STOCK!E112</f>
        <v>0</v>
      </c>
      <c r="F111" s="3" t="str">
        <f>+STOCK!F112</f>
        <v/>
      </c>
      <c r="G111" s="3">
        <f>+STOCK!G112</f>
        <v>0</v>
      </c>
      <c r="H111" s="3">
        <f>+STOCK!V112-STOCK!AI112</f>
        <v>0</v>
      </c>
      <c r="I111" s="52">
        <f>STOCK!H112</f>
        <v>0</v>
      </c>
      <c r="J111" s="12">
        <f t="shared" si="10"/>
        <v>0</v>
      </c>
      <c r="K111" s="13" t="b">
        <f>IF(STOCK!I112=5.5%,STOCK!H112*1.05,IF(STOCK!I112=10%,STOCK!H112*1.1,IF(STOCK!I112=20%,STOCK!H112*1.2)))</f>
        <v>0</v>
      </c>
      <c r="L111" s="54">
        <f t="shared" si="8"/>
        <v>0</v>
      </c>
      <c r="M111" s="54">
        <f t="shared" si="9"/>
        <v>0</v>
      </c>
      <c r="N111" s="10">
        <v>5</v>
      </c>
      <c r="O111" s="7">
        <f t="shared" si="11"/>
        <v>0</v>
      </c>
      <c r="P111" s="7">
        <f t="shared" si="12"/>
        <v>0</v>
      </c>
      <c r="Q111" s="7">
        <f t="shared" si="13"/>
        <v>0</v>
      </c>
    </row>
    <row r="112" spans="1:17" x14ac:dyDescent="0.25">
      <c r="A112" s="3">
        <f>+STOCK!A113</f>
        <v>0</v>
      </c>
      <c r="B112" s="3" t="str">
        <f t="shared" si="7"/>
        <v>0</v>
      </c>
      <c r="C112" s="3">
        <f>+STOCK!C113</f>
        <v>0</v>
      </c>
      <c r="D112" s="3">
        <f>+STOCK!D113</f>
        <v>0</v>
      </c>
      <c r="E112" s="3">
        <f>+STOCK!E113</f>
        <v>0</v>
      </c>
      <c r="F112" s="3" t="str">
        <f>+STOCK!F113</f>
        <v/>
      </c>
      <c r="G112" s="3">
        <f>+STOCK!G113</f>
        <v>0</v>
      </c>
      <c r="H112" s="3">
        <f>+STOCK!V113-STOCK!AI113</f>
        <v>0</v>
      </c>
      <c r="I112" s="52">
        <f>STOCK!H113</f>
        <v>0</v>
      </c>
      <c r="J112" s="12">
        <f t="shared" si="10"/>
        <v>0</v>
      </c>
      <c r="K112" s="13" t="b">
        <f>IF(STOCK!I113=5.5%,STOCK!H113*1.05,IF(STOCK!I113=10%,STOCK!H113*1.1,IF(STOCK!I113=20%,STOCK!H113*1.2)))</f>
        <v>0</v>
      </c>
      <c r="L112" s="54">
        <f t="shared" si="8"/>
        <v>0</v>
      </c>
      <c r="M112" s="54">
        <f t="shared" si="9"/>
        <v>0</v>
      </c>
      <c r="N112" s="10">
        <v>5</v>
      </c>
      <c r="O112" s="7">
        <f t="shared" si="11"/>
        <v>0</v>
      </c>
      <c r="P112" s="7">
        <f t="shared" si="12"/>
        <v>0</v>
      </c>
      <c r="Q112" s="7">
        <f t="shared" si="13"/>
        <v>0</v>
      </c>
    </row>
    <row r="113" spans="1:17" x14ac:dyDescent="0.25">
      <c r="A113" s="3">
        <f>+STOCK!A114</f>
        <v>0</v>
      </c>
      <c r="B113" s="3" t="str">
        <f t="shared" si="7"/>
        <v>0</v>
      </c>
      <c r="C113" s="3">
        <f>+STOCK!C114</f>
        <v>0</v>
      </c>
      <c r="D113" s="3">
        <f>+STOCK!D114</f>
        <v>0</v>
      </c>
      <c r="E113" s="3">
        <f>+STOCK!E114</f>
        <v>0</v>
      </c>
      <c r="F113" s="3" t="str">
        <f>+STOCK!F114</f>
        <v/>
      </c>
      <c r="G113" s="3">
        <f>+STOCK!G114</f>
        <v>0</v>
      </c>
      <c r="H113" s="3">
        <f>+STOCK!V114-STOCK!AI114</f>
        <v>0</v>
      </c>
      <c r="I113" s="52">
        <f>STOCK!H114</f>
        <v>0</v>
      </c>
      <c r="J113" s="12">
        <f t="shared" si="10"/>
        <v>0</v>
      </c>
      <c r="K113" s="13" t="b">
        <f>IF(STOCK!I114=5.5%,STOCK!H114*1.05,IF(STOCK!I114=10%,STOCK!H114*1.1,IF(STOCK!I114=20%,STOCK!H114*1.2)))</f>
        <v>0</v>
      </c>
      <c r="L113" s="54">
        <f t="shared" si="8"/>
        <v>0</v>
      </c>
      <c r="M113" s="54">
        <f t="shared" si="9"/>
        <v>0</v>
      </c>
      <c r="N113" s="10">
        <v>5</v>
      </c>
      <c r="O113" s="7">
        <f t="shared" si="11"/>
        <v>0</v>
      </c>
      <c r="P113" s="7">
        <f t="shared" si="12"/>
        <v>0</v>
      </c>
      <c r="Q113" s="7">
        <f t="shared" si="13"/>
        <v>0</v>
      </c>
    </row>
    <row r="114" spans="1:17" x14ac:dyDescent="0.25">
      <c r="A114" s="3">
        <f>+STOCK!A115</f>
        <v>0</v>
      </c>
      <c r="B114" s="3" t="str">
        <f t="shared" si="7"/>
        <v>0</v>
      </c>
      <c r="C114" s="3">
        <f>+STOCK!C115</f>
        <v>0</v>
      </c>
      <c r="D114" s="3">
        <f>+STOCK!D115</f>
        <v>0</v>
      </c>
      <c r="E114" s="3">
        <f>+STOCK!E115</f>
        <v>0</v>
      </c>
      <c r="F114" s="3" t="str">
        <f>+STOCK!F115</f>
        <v/>
      </c>
      <c r="G114" s="3">
        <f>+STOCK!G115</f>
        <v>0</v>
      </c>
      <c r="H114" s="3">
        <f>+STOCK!V115-STOCK!AI115</f>
        <v>0</v>
      </c>
      <c r="I114" s="52">
        <f>STOCK!H115</f>
        <v>0</v>
      </c>
      <c r="J114" s="12">
        <f t="shared" si="10"/>
        <v>0</v>
      </c>
      <c r="K114" s="13" t="b">
        <f>IF(STOCK!I115=5.5%,STOCK!H115*1.05,IF(STOCK!I115=10%,STOCK!H115*1.1,IF(STOCK!I115=20%,STOCK!H115*1.2)))</f>
        <v>0</v>
      </c>
      <c r="L114" s="54">
        <f t="shared" si="8"/>
        <v>0</v>
      </c>
      <c r="M114" s="54">
        <f t="shared" si="9"/>
        <v>0</v>
      </c>
      <c r="N114" s="10">
        <v>5</v>
      </c>
      <c r="O114" s="7">
        <f t="shared" si="11"/>
        <v>0</v>
      </c>
      <c r="P114" s="7">
        <f t="shared" si="12"/>
        <v>0</v>
      </c>
      <c r="Q114" s="7">
        <f t="shared" si="13"/>
        <v>0</v>
      </c>
    </row>
    <row r="115" spans="1:17" x14ac:dyDescent="0.25">
      <c r="A115" s="3">
        <f>+STOCK!A116</f>
        <v>0</v>
      </c>
      <c r="B115" s="3" t="str">
        <f t="shared" si="7"/>
        <v>0</v>
      </c>
      <c r="C115" s="3">
        <f>+STOCK!C116</f>
        <v>0</v>
      </c>
      <c r="D115" s="3">
        <f>+STOCK!D116</f>
        <v>0</v>
      </c>
      <c r="E115" s="3">
        <f>+STOCK!E116</f>
        <v>0</v>
      </c>
      <c r="F115" s="3" t="str">
        <f>+STOCK!F116</f>
        <v/>
      </c>
      <c r="G115" s="3">
        <f>+STOCK!G116</f>
        <v>0</v>
      </c>
      <c r="H115" s="3">
        <f>+STOCK!V116-STOCK!AI116</f>
        <v>0</v>
      </c>
      <c r="I115" s="52">
        <f>STOCK!H116</f>
        <v>0</v>
      </c>
      <c r="J115" s="12">
        <f t="shared" si="10"/>
        <v>0</v>
      </c>
      <c r="K115" s="13" t="b">
        <f>IF(STOCK!I116=5.5%,STOCK!H116*1.05,IF(STOCK!I116=10%,STOCK!H116*1.1,IF(STOCK!I116=20%,STOCK!H116*1.2)))</f>
        <v>0</v>
      </c>
      <c r="L115" s="54">
        <f t="shared" si="8"/>
        <v>0</v>
      </c>
      <c r="M115" s="54">
        <f t="shared" si="9"/>
        <v>0</v>
      </c>
      <c r="N115" s="10">
        <v>5</v>
      </c>
      <c r="O115" s="7">
        <f t="shared" si="11"/>
        <v>0</v>
      </c>
      <c r="P115" s="7">
        <f t="shared" si="12"/>
        <v>0</v>
      </c>
      <c r="Q115" s="7">
        <f t="shared" si="13"/>
        <v>0</v>
      </c>
    </row>
    <row r="116" spans="1:17" x14ac:dyDescent="0.25">
      <c r="A116" s="3">
        <f>+STOCK!A117</f>
        <v>0</v>
      </c>
      <c r="B116" s="3" t="str">
        <f t="shared" si="7"/>
        <v>0</v>
      </c>
      <c r="C116" s="3">
        <f>+STOCK!C117</f>
        <v>0</v>
      </c>
      <c r="D116" s="3">
        <f>+STOCK!D117</f>
        <v>0</v>
      </c>
      <c r="E116" s="3">
        <f>+STOCK!E117</f>
        <v>0</v>
      </c>
      <c r="F116" s="3" t="str">
        <f>+STOCK!F117</f>
        <v/>
      </c>
      <c r="G116" s="3">
        <f>+STOCK!G117</f>
        <v>0</v>
      </c>
      <c r="H116" s="3">
        <f>+STOCK!V117-STOCK!AI117</f>
        <v>0</v>
      </c>
      <c r="I116" s="52">
        <f>STOCK!H117</f>
        <v>0</v>
      </c>
      <c r="J116" s="12">
        <f t="shared" si="10"/>
        <v>0</v>
      </c>
      <c r="K116" s="13" t="b">
        <f>IF(STOCK!I117=5.5%,STOCK!H117*1.05,IF(STOCK!I117=10%,STOCK!H117*1.1,IF(STOCK!I117=20%,STOCK!H117*1.2)))</f>
        <v>0</v>
      </c>
      <c r="L116" s="54">
        <f t="shared" si="8"/>
        <v>0</v>
      </c>
      <c r="M116" s="54">
        <f t="shared" si="9"/>
        <v>0</v>
      </c>
      <c r="N116" s="10">
        <v>5</v>
      </c>
      <c r="O116" s="7">
        <f t="shared" si="11"/>
        <v>0</v>
      </c>
      <c r="P116" s="7">
        <f t="shared" si="12"/>
        <v>0</v>
      </c>
      <c r="Q116" s="7">
        <f t="shared" si="13"/>
        <v>0</v>
      </c>
    </row>
    <row r="117" spans="1:17" x14ac:dyDescent="0.25">
      <c r="A117" s="3">
        <f>+STOCK!A118</f>
        <v>0</v>
      </c>
      <c r="B117" s="3" t="str">
        <f t="shared" si="7"/>
        <v>0</v>
      </c>
      <c r="C117" s="3">
        <f>+STOCK!C118</f>
        <v>0</v>
      </c>
      <c r="D117" s="3">
        <f>+STOCK!D118</f>
        <v>0</v>
      </c>
      <c r="E117" s="3">
        <f>+STOCK!E118</f>
        <v>0</v>
      </c>
      <c r="F117" s="3" t="str">
        <f>+STOCK!F118</f>
        <v/>
      </c>
      <c r="G117" s="3">
        <f>+STOCK!G118</f>
        <v>0</v>
      </c>
      <c r="H117" s="3">
        <f>+STOCK!V118-STOCK!AI118</f>
        <v>0</v>
      </c>
      <c r="I117" s="52">
        <f>STOCK!H118</f>
        <v>0</v>
      </c>
      <c r="J117" s="12">
        <f t="shared" si="10"/>
        <v>0</v>
      </c>
      <c r="K117" s="13" t="b">
        <f>IF(STOCK!I118=5.5%,STOCK!H118*1.05,IF(STOCK!I118=10%,STOCK!H118*1.1,IF(STOCK!I118=20%,STOCK!H118*1.2)))</f>
        <v>0</v>
      </c>
      <c r="L117" s="54">
        <f t="shared" si="8"/>
        <v>0</v>
      </c>
      <c r="M117" s="54">
        <f t="shared" si="9"/>
        <v>0</v>
      </c>
      <c r="N117" s="10">
        <v>5</v>
      </c>
      <c r="O117" s="7">
        <f t="shared" si="11"/>
        <v>0</v>
      </c>
      <c r="P117" s="7">
        <f t="shared" si="12"/>
        <v>0</v>
      </c>
      <c r="Q117" s="7">
        <f t="shared" si="13"/>
        <v>0</v>
      </c>
    </row>
    <row r="118" spans="1:17" x14ac:dyDescent="0.25">
      <c r="A118" s="3">
        <f>+STOCK!A119</f>
        <v>0</v>
      </c>
      <c r="B118" s="3" t="str">
        <f t="shared" si="7"/>
        <v>0</v>
      </c>
      <c r="C118" s="3">
        <f>+STOCK!C119</f>
        <v>0</v>
      </c>
      <c r="D118" s="3">
        <f>+STOCK!D119</f>
        <v>0</v>
      </c>
      <c r="E118" s="3">
        <f>+STOCK!E119</f>
        <v>0</v>
      </c>
      <c r="F118" s="3" t="str">
        <f>+STOCK!F119</f>
        <v/>
      </c>
      <c r="G118" s="3">
        <f>+STOCK!G119</f>
        <v>0</v>
      </c>
      <c r="H118" s="3">
        <f>+STOCK!V119-STOCK!AI119</f>
        <v>0</v>
      </c>
      <c r="I118" s="52">
        <f>STOCK!H119</f>
        <v>0</v>
      </c>
      <c r="J118" s="12">
        <f t="shared" si="10"/>
        <v>0</v>
      </c>
      <c r="K118" s="13" t="b">
        <f>IF(STOCK!I119=5.5%,STOCK!H119*1.05,IF(STOCK!I119=10%,STOCK!H119*1.1,IF(STOCK!I119=20%,STOCK!H119*1.2)))</f>
        <v>0</v>
      </c>
      <c r="L118" s="54">
        <f t="shared" si="8"/>
        <v>0</v>
      </c>
      <c r="M118" s="54">
        <f t="shared" si="9"/>
        <v>0</v>
      </c>
      <c r="N118" s="10">
        <v>5</v>
      </c>
      <c r="O118" s="7">
        <f t="shared" si="11"/>
        <v>0</v>
      </c>
      <c r="P118" s="7">
        <f t="shared" si="12"/>
        <v>0</v>
      </c>
      <c r="Q118" s="7">
        <f t="shared" si="13"/>
        <v>0</v>
      </c>
    </row>
    <row r="119" spans="1:17" x14ac:dyDescent="0.25">
      <c r="A119" s="3">
        <f>+STOCK!A120</f>
        <v>0</v>
      </c>
      <c r="B119" s="3" t="str">
        <f t="shared" si="7"/>
        <v>0</v>
      </c>
      <c r="C119" s="3">
        <f>+STOCK!C120</f>
        <v>0</v>
      </c>
      <c r="D119" s="3">
        <f>+STOCK!D120</f>
        <v>0</v>
      </c>
      <c r="E119" s="3">
        <f>+STOCK!E120</f>
        <v>0</v>
      </c>
      <c r="F119" s="3" t="str">
        <f>+STOCK!F120</f>
        <v/>
      </c>
      <c r="G119" s="3">
        <f>+STOCK!G120</f>
        <v>0</v>
      </c>
      <c r="H119" s="3">
        <f>+STOCK!V120-STOCK!AI120</f>
        <v>0</v>
      </c>
      <c r="I119" s="52">
        <f>STOCK!H120</f>
        <v>0</v>
      </c>
      <c r="J119" s="12">
        <f t="shared" si="10"/>
        <v>0</v>
      </c>
      <c r="K119" s="13" t="b">
        <f>IF(STOCK!I120=5.5%,STOCK!H120*1.05,IF(STOCK!I120=10%,STOCK!H120*1.1,IF(STOCK!I120=20%,STOCK!H120*1.2)))</f>
        <v>0</v>
      </c>
      <c r="L119" s="54">
        <f t="shared" si="8"/>
        <v>0</v>
      </c>
      <c r="M119" s="54">
        <f t="shared" si="9"/>
        <v>0</v>
      </c>
      <c r="N119" s="10">
        <v>5</v>
      </c>
      <c r="O119" s="7">
        <f t="shared" si="11"/>
        <v>0</v>
      </c>
      <c r="P119" s="7">
        <f t="shared" si="12"/>
        <v>0</v>
      </c>
      <c r="Q119" s="7">
        <f t="shared" si="13"/>
        <v>0</v>
      </c>
    </row>
    <row r="120" spans="1:17" x14ac:dyDescent="0.25">
      <c r="A120" s="3">
        <f>+STOCK!A121</f>
        <v>0</v>
      </c>
      <c r="B120" s="3" t="str">
        <f t="shared" si="7"/>
        <v>0</v>
      </c>
      <c r="C120" s="3">
        <f>+STOCK!C121</f>
        <v>0</v>
      </c>
      <c r="D120" s="3">
        <f>+STOCK!D121</f>
        <v>0</v>
      </c>
      <c r="E120" s="3">
        <f>+STOCK!E121</f>
        <v>0</v>
      </c>
      <c r="F120" s="3" t="str">
        <f>+STOCK!F121</f>
        <v/>
      </c>
      <c r="G120" s="3">
        <f>+STOCK!G121</f>
        <v>0</v>
      </c>
      <c r="H120" s="3">
        <f>+STOCK!V121-STOCK!AI121</f>
        <v>0</v>
      </c>
      <c r="I120" s="52">
        <f>STOCK!H121</f>
        <v>0</v>
      </c>
      <c r="J120" s="12">
        <f t="shared" si="10"/>
        <v>0</v>
      </c>
      <c r="K120" s="13" t="b">
        <f>IF(STOCK!I121=5.5%,STOCK!H121*1.05,IF(STOCK!I121=10%,STOCK!H121*1.1,IF(STOCK!I121=20%,STOCK!H121*1.2)))</f>
        <v>0</v>
      </c>
      <c r="L120" s="54">
        <f t="shared" si="8"/>
        <v>0</v>
      </c>
      <c r="M120" s="54">
        <f t="shared" si="9"/>
        <v>0</v>
      </c>
      <c r="N120" s="10">
        <v>5</v>
      </c>
      <c r="O120" s="7">
        <f t="shared" si="11"/>
        <v>0</v>
      </c>
      <c r="P120" s="7">
        <f t="shared" si="12"/>
        <v>0</v>
      </c>
      <c r="Q120" s="7">
        <f t="shared" si="13"/>
        <v>0</v>
      </c>
    </row>
    <row r="121" spans="1:17" x14ac:dyDescent="0.25">
      <c r="A121" s="3">
        <f>+STOCK!A122</f>
        <v>0</v>
      </c>
      <c r="B121" s="3" t="str">
        <f t="shared" si="7"/>
        <v>0</v>
      </c>
      <c r="C121" s="3">
        <f>+STOCK!C122</f>
        <v>0</v>
      </c>
      <c r="D121" s="3">
        <f>+STOCK!D122</f>
        <v>0</v>
      </c>
      <c r="E121" s="3">
        <f>+STOCK!E122</f>
        <v>0</v>
      </c>
      <c r="F121" s="3" t="str">
        <f>+STOCK!F122</f>
        <v/>
      </c>
      <c r="G121" s="3">
        <f>+STOCK!G122</f>
        <v>0</v>
      </c>
      <c r="H121" s="3">
        <f>+STOCK!V122-STOCK!AI122</f>
        <v>0</v>
      </c>
      <c r="I121" s="52">
        <f>STOCK!H122</f>
        <v>0</v>
      </c>
      <c r="J121" s="12">
        <f t="shared" si="10"/>
        <v>0</v>
      </c>
      <c r="K121" s="13" t="b">
        <f>IF(STOCK!I122=5.5%,STOCK!H122*1.05,IF(STOCK!I122=10%,STOCK!H122*1.1,IF(STOCK!I122=20%,STOCK!H122*1.2)))</f>
        <v>0</v>
      </c>
      <c r="L121" s="54">
        <f t="shared" si="8"/>
        <v>0</v>
      </c>
      <c r="M121" s="54">
        <f t="shared" si="9"/>
        <v>0</v>
      </c>
      <c r="N121" s="10">
        <v>5</v>
      </c>
      <c r="O121" s="7">
        <f t="shared" si="11"/>
        <v>0</v>
      </c>
      <c r="P121" s="7">
        <f t="shared" si="12"/>
        <v>0</v>
      </c>
      <c r="Q121" s="7">
        <f t="shared" si="13"/>
        <v>0</v>
      </c>
    </row>
    <row r="122" spans="1:17" x14ac:dyDescent="0.25">
      <c r="A122" s="3">
        <f>+STOCK!A123</f>
        <v>0</v>
      </c>
      <c r="B122" s="3" t="str">
        <f t="shared" si="7"/>
        <v>0</v>
      </c>
      <c r="C122" s="3">
        <f>+STOCK!C123</f>
        <v>0</v>
      </c>
      <c r="D122" s="3">
        <f>+STOCK!D123</f>
        <v>0</v>
      </c>
      <c r="E122" s="3">
        <f>+STOCK!E123</f>
        <v>0</v>
      </c>
      <c r="F122" s="3" t="str">
        <f>+STOCK!F123</f>
        <v/>
      </c>
      <c r="G122" s="3">
        <f>+STOCK!G123</f>
        <v>0</v>
      </c>
      <c r="H122" s="3">
        <f>+STOCK!V123-STOCK!AI123</f>
        <v>0</v>
      </c>
      <c r="I122" s="52">
        <f>STOCK!H123</f>
        <v>0</v>
      </c>
      <c r="J122" s="12">
        <f t="shared" si="10"/>
        <v>0</v>
      </c>
      <c r="K122" s="13" t="b">
        <f>IF(STOCK!I123=5.5%,STOCK!H123*1.05,IF(STOCK!I123=10%,STOCK!H123*1.1,IF(STOCK!I123=20%,STOCK!H123*1.2)))</f>
        <v>0</v>
      </c>
      <c r="L122" s="54">
        <f t="shared" si="8"/>
        <v>0</v>
      </c>
      <c r="M122" s="54">
        <f t="shared" si="9"/>
        <v>0</v>
      </c>
      <c r="N122" s="10">
        <v>5</v>
      </c>
      <c r="O122" s="7">
        <f t="shared" si="11"/>
        <v>0</v>
      </c>
      <c r="P122" s="7">
        <f t="shared" si="12"/>
        <v>0</v>
      </c>
      <c r="Q122" s="7">
        <f t="shared" si="13"/>
        <v>0</v>
      </c>
    </row>
    <row r="123" spans="1:17" x14ac:dyDescent="0.25">
      <c r="A123" s="3">
        <f>+STOCK!A124</f>
        <v>0</v>
      </c>
      <c r="B123" s="3" t="str">
        <f t="shared" si="7"/>
        <v>0</v>
      </c>
      <c r="C123" s="3">
        <f>+STOCK!C124</f>
        <v>0</v>
      </c>
      <c r="D123" s="3">
        <f>+STOCK!D124</f>
        <v>0</v>
      </c>
      <c r="E123" s="3">
        <f>+STOCK!E124</f>
        <v>0</v>
      </c>
      <c r="F123" s="3" t="str">
        <f>+STOCK!F124</f>
        <v/>
      </c>
      <c r="G123" s="3">
        <f>+STOCK!G124</f>
        <v>0</v>
      </c>
      <c r="H123" s="3">
        <f>+STOCK!V124-STOCK!AI124</f>
        <v>0</v>
      </c>
      <c r="I123" s="52">
        <f>STOCK!H124</f>
        <v>0</v>
      </c>
      <c r="J123" s="12">
        <f t="shared" si="10"/>
        <v>0</v>
      </c>
      <c r="K123" s="13" t="b">
        <f>IF(STOCK!I124=5.5%,STOCK!H124*1.05,IF(STOCK!I124=10%,STOCK!H124*1.1,IF(STOCK!I124=20%,STOCK!H124*1.2)))</f>
        <v>0</v>
      </c>
      <c r="L123" s="54">
        <f t="shared" si="8"/>
        <v>0</v>
      </c>
      <c r="M123" s="54">
        <f t="shared" si="9"/>
        <v>0</v>
      </c>
      <c r="N123" s="10">
        <v>5</v>
      </c>
      <c r="O123" s="7">
        <f t="shared" si="11"/>
        <v>0</v>
      </c>
      <c r="P123" s="7">
        <f t="shared" si="12"/>
        <v>0</v>
      </c>
      <c r="Q123" s="7">
        <f t="shared" si="13"/>
        <v>0</v>
      </c>
    </row>
    <row r="124" spans="1:17" x14ac:dyDescent="0.25">
      <c r="A124" s="3">
        <f>+STOCK!A125</f>
        <v>0</v>
      </c>
      <c r="B124" s="3" t="str">
        <f t="shared" si="7"/>
        <v>0</v>
      </c>
      <c r="C124" s="3">
        <f>+STOCK!C125</f>
        <v>0</v>
      </c>
      <c r="D124" s="3">
        <f>+STOCK!D125</f>
        <v>0</v>
      </c>
      <c r="E124" s="3">
        <f>+STOCK!E125</f>
        <v>0</v>
      </c>
      <c r="F124" s="3" t="str">
        <f>+STOCK!F125</f>
        <v/>
      </c>
      <c r="G124" s="3">
        <f>+STOCK!G125</f>
        <v>0</v>
      </c>
      <c r="H124" s="3">
        <f>+STOCK!V125-STOCK!AI125</f>
        <v>0</v>
      </c>
      <c r="I124" s="52">
        <f>STOCK!H125</f>
        <v>0</v>
      </c>
      <c r="J124" s="12">
        <f t="shared" si="10"/>
        <v>0</v>
      </c>
      <c r="K124" s="13" t="b">
        <f>IF(STOCK!I125=5.5%,STOCK!H125*1.05,IF(STOCK!I125=10%,STOCK!H125*1.1,IF(STOCK!I125=20%,STOCK!H125*1.2)))</f>
        <v>0</v>
      </c>
      <c r="L124" s="54">
        <f t="shared" si="8"/>
        <v>0</v>
      </c>
      <c r="M124" s="54">
        <f t="shared" si="9"/>
        <v>0</v>
      </c>
      <c r="N124" s="10">
        <v>5</v>
      </c>
      <c r="O124" s="7">
        <f t="shared" si="11"/>
        <v>0</v>
      </c>
      <c r="P124" s="7">
        <f t="shared" si="12"/>
        <v>0</v>
      </c>
      <c r="Q124" s="7">
        <f t="shared" si="13"/>
        <v>0</v>
      </c>
    </row>
    <row r="125" spans="1:17" x14ac:dyDescent="0.25">
      <c r="A125" s="3">
        <f>+STOCK!A126</f>
        <v>0</v>
      </c>
      <c r="B125" s="3" t="str">
        <f t="shared" si="7"/>
        <v>0</v>
      </c>
      <c r="C125" s="3">
        <f>+STOCK!C126</f>
        <v>0</v>
      </c>
      <c r="D125" s="3">
        <f>+STOCK!D126</f>
        <v>0</v>
      </c>
      <c r="E125" s="3">
        <f>+STOCK!E126</f>
        <v>0</v>
      </c>
      <c r="F125" s="3" t="str">
        <f>+STOCK!F126</f>
        <v/>
      </c>
      <c r="G125" s="3">
        <f>+STOCK!G126</f>
        <v>0</v>
      </c>
      <c r="H125" s="3">
        <f>+STOCK!V126-STOCK!AI126</f>
        <v>0</v>
      </c>
      <c r="I125" s="52">
        <f>STOCK!H126</f>
        <v>0</v>
      </c>
      <c r="J125" s="12">
        <f t="shared" si="10"/>
        <v>0</v>
      </c>
      <c r="K125" s="13" t="b">
        <f>IF(STOCK!I126=5.5%,STOCK!H126*1.05,IF(STOCK!I126=10%,STOCK!H126*1.1,IF(STOCK!I126=20%,STOCK!H126*1.2)))</f>
        <v>0</v>
      </c>
      <c r="L125" s="54">
        <f t="shared" si="8"/>
        <v>0</v>
      </c>
      <c r="M125" s="54">
        <f t="shared" si="9"/>
        <v>0</v>
      </c>
      <c r="N125" s="10">
        <v>5</v>
      </c>
      <c r="O125" s="7">
        <f t="shared" si="11"/>
        <v>0</v>
      </c>
      <c r="P125" s="7">
        <f t="shared" si="12"/>
        <v>0</v>
      </c>
      <c r="Q125" s="7">
        <f t="shared" si="13"/>
        <v>0</v>
      </c>
    </row>
    <row r="126" spans="1:17" x14ac:dyDescent="0.25">
      <c r="A126" s="3">
        <f>+STOCK!A127</f>
        <v>0</v>
      </c>
      <c r="B126" s="3" t="str">
        <f t="shared" si="7"/>
        <v>0</v>
      </c>
      <c r="C126" s="3">
        <f>+STOCK!C127</f>
        <v>0</v>
      </c>
      <c r="D126" s="3">
        <f>+STOCK!D127</f>
        <v>0</v>
      </c>
      <c r="E126" s="3">
        <f>+STOCK!E127</f>
        <v>0</v>
      </c>
      <c r="F126" s="3" t="str">
        <f>+STOCK!F127</f>
        <v/>
      </c>
      <c r="G126" s="3">
        <f>+STOCK!G127</f>
        <v>0</v>
      </c>
      <c r="H126" s="3">
        <f>+STOCK!V127-STOCK!AI127</f>
        <v>0</v>
      </c>
      <c r="I126" s="52">
        <f>STOCK!H127</f>
        <v>0</v>
      </c>
      <c r="J126" s="12">
        <f t="shared" si="10"/>
        <v>0</v>
      </c>
      <c r="K126" s="13" t="b">
        <f>IF(STOCK!I127=5.5%,STOCK!H127*1.05,IF(STOCK!I127=10%,STOCK!H127*1.1,IF(STOCK!I127=20%,STOCK!H127*1.2)))</f>
        <v>0</v>
      </c>
      <c r="L126" s="54">
        <f t="shared" si="8"/>
        <v>0</v>
      </c>
      <c r="M126" s="54">
        <f t="shared" si="9"/>
        <v>0</v>
      </c>
      <c r="N126" s="10">
        <v>5</v>
      </c>
      <c r="O126" s="7">
        <f t="shared" si="11"/>
        <v>0</v>
      </c>
      <c r="P126" s="7">
        <f t="shared" si="12"/>
        <v>0</v>
      </c>
      <c r="Q126" s="7">
        <f t="shared" si="13"/>
        <v>0</v>
      </c>
    </row>
    <row r="127" spans="1:17" x14ac:dyDescent="0.25">
      <c r="A127" s="3">
        <f>+STOCK!A128</f>
        <v>0</v>
      </c>
      <c r="B127" s="3" t="str">
        <f t="shared" si="7"/>
        <v>0</v>
      </c>
      <c r="C127" s="3">
        <f>+STOCK!C128</f>
        <v>0</v>
      </c>
      <c r="D127" s="3">
        <f>+STOCK!D128</f>
        <v>0</v>
      </c>
      <c r="E127" s="3">
        <f>+STOCK!E128</f>
        <v>0</v>
      </c>
      <c r="F127" s="3" t="str">
        <f>+STOCK!F128</f>
        <v/>
      </c>
      <c r="G127" s="3">
        <f>+STOCK!G128</f>
        <v>0</v>
      </c>
      <c r="H127" s="3">
        <f>+STOCK!V128-STOCK!AI128</f>
        <v>0</v>
      </c>
      <c r="I127" s="52">
        <f>STOCK!H128</f>
        <v>0</v>
      </c>
      <c r="J127" s="12">
        <f t="shared" si="10"/>
        <v>0</v>
      </c>
      <c r="K127" s="13" t="b">
        <f>IF(STOCK!I128=5.5%,STOCK!H128*1.05,IF(STOCK!I128=10%,STOCK!H128*1.1,IF(STOCK!I128=20%,STOCK!H128*1.2)))</f>
        <v>0</v>
      </c>
      <c r="L127" s="54">
        <f t="shared" si="8"/>
        <v>0</v>
      </c>
      <c r="M127" s="54">
        <f t="shared" si="9"/>
        <v>0</v>
      </c>
      <c r="N127" s="10">
        <v>5</v>
      </c>
      <c r="O127" s="7">
        <f t="shared" si="11"/>
        <v>0</v>
      </c>
      <c r="P127" s="7">
        <f t="shared" si="12"/>
        <v>0</v>
      </c>
      <c r="Q127" s="7">
        <f t="shared" si="13"/>
        <v>0</v>
      </c>
    </row>
    <row r="128" spans="1:17" x14ac:dyDescent="0.25">
      <c r="A128" s="3">
        <f>+STOCK!A129</f>
        <v>0</v>
      </c>
      <c r="B128" s="3" t="str">
        <f t="shared" si="7"/>
        <v>0</v>
      </c>
      <c r="C128" s="3">
        <f>+STOCK!C129</f>
        <v>0</v>
      </c>
      <c r="D128" s="3">
        <f>+STOCK!D129</f>
        <v>0</v>
      </c>
      <c r="E128" s="3">
        <f>+STOCK!E129</f>
        <v>0</v>
      </c>
      <c r="F128" s="3" t="str">
        <f>+STOCK!F129</f>
        <v/>
      </c>
      <c r="G128" s="3">
        <f>+STOCK!G129</f>
        <v>0</v>
      </c>
      <c r="H128" s="3">
        <f>+STOCK!V129-STOCK!AI129</f>
        <v>0</v>
      </c>
      <c r="I128" s="52">
        <f>STOCK!H129</f>
        <v>0</v>
      </c>
      <c r="J128" s="12">
        <f t="shared" si="10"/>
        <v>0</v>
      </c>
      <c r="K128" s="13" t="b">
        <f>IF(STOCK!I129=5.5%,STOCK!H129*1.05,IF(STOCK!I129=10%,STOCK!H129*1.1,IF(STOCK!I129=20%,STOCK!H129*1.2)))</f>
        <v>0</v>
      </c>
      <c r="L128" s="54">
        <f t="shared" si="8"/>
        <v>0</v>
      </c>
      <c r="M128" s="54">
        <f t="shared" si="9"/>
        <v>0</v>
      </c>
      <c r="N128" s="10">
        <v>5</v>
      </c>
      <c r="O128" s="7">
        <f t="shared" si="11"/>
        <v>0</v>
      </c>
      <c r="P128" s="7">
        <f t="shared" si="12"/>
        <v>0</v>
      </c>
      <c r="Q128" s="7">
        <f t="shared" si="13"/>
        <v>0</v>
      </c>
    </row>
    <row r="129" spans="1:17" x14ac:dyDescent="0.25">
      <c r="A129" s="3">
        <f>+STOCK!A130</f>
        <v>0</v>
      </c>
      <c r="B129" s="3" t="str">
        <f t="shared" si="7"/>
        <v>0</v>
      </c>
      <c r="C129" s="3">
        <f>+STOCK!C130</f>
        <v>0</v>
      </c>
      <c r="D129" s="3">
        <f>+STOCK!D130</f>
        <v>0</v>
      </c>
      <c r="E129" s="3">
        <f>+STOCK!E130</f>
        <v>0</v>
      </c>
      <c r="F129" s="3" t="str">
        <f>+STOCK!F130</f>
        <v/>
      </c>
      <c r="G129" s="3">
        <f>+STOCK!G130</f>
        <v>0</v>
      </c>
      <c r="H129" s="3">
        <f>+STOCK!V130-STOCK!AI130</f>
        <v>0</v>
      </c>
      <c r="I129" s="52">
        <f>STOCK!H130</f>
        <v>0</v>
      </c>
      <c r="J129" s="12">
        <f t="shared" si="10"/>
        <v>0</v>
      </c>
      <c r="K129" s="13" t="b">
        <f>IF(STOCK!I130=5.5%,STOCK!H130*1.05,IF(STOCK!I130=10%,STOCK!H130*1.1,IF(STOCK!I130=20%,STOCK!H130*1.2)))</f>
        <v>0</v>
      </c>
      <c r="L129" s="54">
        <f t="shared" si="8"/>
        <v>0</v>
      </c>
      <c r="M129" s="54">
        <f t="shared" si="9"/>
        <v>0</v>
      </c>
      <c r="N129" s="10">
        <v>5</v>
      </c>
      <c r="O129" s="7">
        <f t="shared" si="11"/>
        <v>0</v>
      </c>
      <c r="P129" s="7">
        <f t="shared" si="12"/>
        <v>0</v>
      </c>
      <c r="Q129" s="7">
        <f t="shared" si="13"/>
        <v>0</v>
      </c>
    </row>
    <row r="130" spans="1:17" x14ac:dyDescent="0.25">
      <c r="A130" s="3">
        <f>+STOCK!A131</f>
        <v>0</v>
      </c>
      <c r="B130" s="3" t="str">
        <f t="shared" ref="B130:B193" si="14">LEFT(A130,2)</f>
        <v>0</v>
      </c>
      <c r="C130" s="3">
        <f>+STOCK!C131</f>
        <v>0</v>
      </c>
      <c r="D130" s="3">
        <f>+STOCK!D131</f>
        <v>0</v>
      </c>
      <c r="E130" s="3">
        <f>+STOCK!E131</f>
        <v>0</v>
      </c>
      <c r="F130" s="3" t="str">
        <f>+STOCK!F131</f>
        <v/>
      </c>
      <c r="G130" s="3">
        <f>+STOCK!G131</f>
        <v>0</v>
      </c>
      <c r="H130" s="3">
        <f>+STOCK!V131-STOCK!AI131</f>
        <v>0</v>
      </c>
      <c r="I130" s="52">
        <f>STOCK!H131</f>
        <v>0</v>
      </c>
      <c r="J130" s="12">
        <f t="shared" si="10"/>
        <v>0</v>
      </c>
      <c r="K130" s="13" t="b">
        <f>IF(STOCK!I131=5.5%,STOCK!H131*1.05,IF(STOCK!I131=10%,STOCK!H131*1.1,IF(STOCK!I131=20%,STOCK!H131*1.2)))</f>
        <v>0</v>
      </c>
      <c r="L130" s="54">
        <f t="shared" si="8"/>
        <v>0</v>
      </c>
      <c r="M130" s="54">
        <f t="shared" si="9"/>
        <v>0</v>
      </c>
      <c r="N130" s="10">
        <v>5</v>
      </c>
      <c r="O130" s="7">
        <f t="shared" si="11"/>
        <v>0</v>
      </c>
      <c r="P130" s="7">
        <f t="shared" si="12"/>
        <v>0</v>
      </c>
      <c r="Q130" s="7">
        <f t="shared" si="13"/>
        <v>0</v>
      </c>
    </row>
    <row r="131" spans="1:17" x14ac:dyDescent="0.25">
      <c r="A131" s="3">
        <f>+STOCK!A132</f>
        <v>0</v>
      </c>
      <c r="B131" s="3" t="str">
        <f t="shared" si="14"/>
        <v>0</v>
      </c>
      <c r="C131" s="3">
        <f>+STOCK!C132</f>
        <v>0</v>
      </c>
      <c r="D131" s="3">
        <f>+STOCK!D132</f>
        <v>0</v>
      </c>
      <c r="E131" s="3">
        <f>+STOCK!E132</f>
        <v>0</v>
      </c>
      <c r="F131" s="3" t="str">
        <f>+STOCK!F132</f>
        <v/>
      </c>
      <c r="G131" s="3">
        <f>+STOCK!G132</f>
        <v>0</v>
      </c>
      <c r="H131" s="3">
        <f>+STOCK!V132-STOCK!AI132</f>
        <v>0</v>
      </c>
      <c r="I131" s="52">
        <f>STOCK!H132</f>
        <v>0</v>
      </c>
      <c r="J131" s="12">
        <f t="shared" si="10"/>
        <v>0</v>
      </c>
      <c r="K131" s="13" t="b">
        <f>IF(STOCK!I132=5.5%,STOCK!H132*1.05,IF(STOCK!I132=10%,STOCK!H132*1.1,IF(STOCK!I132=20%,STOCK!H132*1.2)))</f>
        <v>0</v>
      </c>
      <c r="L131" s="54">
        <f t="shared" ref="L131:L194" si="15">+I131*2</f>
        <v>0</v>
      </c>
      <c r="M131" s="54">
        <f t="shared" ref="M131:M194" si="16">((L131*3)/1.1)/3</f>
        <v>0</v>
      </c>
      <c r="N131" s="10">
        <v>5</v>
      </c>
      <c r="O131" s="7">
        <f t="shared" si="11"/>
        <v>0</v>
      </c>
      <c r="P131" s="7">
        <f t="shared" si="12"/>
        <v>0</v>
      </c>
      <c r="Q131" s="7">
        <f t="shared" si="13"/>
        <v>0</v>
      </c>
    </row>
    <row r="132" spans="1:17" x14ac:dyDescent="0.25">
      <c r="A132" s="3">
        <f>+STOCK!A133</f>
        <v>0</v>
      </c>
      <c r="B132" s="3" t="str">
        <f t="shared" si="14"/>
        <v>0</v>
      </c>
      <c r="C132" s="3">
        <f>+STOCK!C133</f>
        <v>0</v>
      </c>
      <c r="D132" s="3">
        <f>+STOCK!D133</f>
        <v>0</v>
      </c>
      <c r="E132" s="3">
        <f>+STOCK!E133</f>
        <v>0</v>
      </c>
      <c r="F132" s="3" t="str">
        <f>+STOCK!F133</f>
        <v/>
      </c>
      <c r="G132" s="3">
        <f>+STOCK!G133</f>
        <v>0</v>
      </c>
      <c r="H132" s="3">
        <f>+STOCK!V133-STOCK!AI133</f>
        <v>0</v>
      </c>
      <c r="I132" s="52">
        <f>STOCK!H133</f>
        <v>0</v>
      </c>
      <c r="J132" s="12">
        <f t="shared" si="10"/>
        <v>0</v>
      </c>
      <c r="K132" s="13" t="b">
        <f>IF(STOCK!I133=5.5%,STOCK!H133*1.05,IF(STOCK!I133=10%,STOCK!H133*1.1,IF(STOCK!I133=20%,STOCK!H133*1.2)))</f>
        <v>0</v>
      </c>
      <c r="L132" s="54">
        <f t="shared" si="15"/>
        <v>0</v>
      </c>
      <c r="M132" s="54">
        <f t="shared" si="16"/>
        <v>0</v>
      </c>
      <c r="N132" s="10">
        <v>5</v>
      </c>
      <c r="O132" s="7">
        <f t="shared" si="11"/>
        <v>0</v>
      </c>
      <c r="P132" s="7">
        <f t="shared" si="12"/>
        <v>0</v>
      </c>
      <c r="Q132" s="7">
        <f t="shared" si="13"/>
        <v>0</v>
      </c>
    </row>
    <row r="133" spans="1:17" x14ac:dyDescent="0.25">
      <c r="A133" s="3">
        <f>+STOCK!A134</f>
        <v>0</v>
      </c>
      <c r="B133" s="3" t="str">
        <f t="shared" si="14"/>
        <v>0</v>
      </c>
      <c r="C133" s="3">
        <f>+STOCK!C134</f>
        <v>0</v>
      </c>
      <c r="D133" s="3">
        <f>+STOCK!D134</f>
        <v>0</v>
      </c>
      <c r="E133" s="3">
        <f>+STOCK!E134</f>
        <v>0</v>
      </c>
      <c r="F133" s="3" t="str">
        <f>+STOCK!F134</f>
        <v/>
      </c>
      <c r="G133" s="3">
        <f>+STOCK!G134</f>
        <v>0</v>
      </c>
      <c r="H133" s="3">
        <f>+STOCK!V134-STOCK!AI134</f>
        <v>0</v>
      </c>
      <c r="I133" s="52">
        <f>STOCK!H134</f>
        <v>0</v>
      </c>
      <c r="J133" s="12">
        <f t="shared" si="10"/>
        <v>0</v>
      </c>
      <c r="K133" s="13" t="b">
        <f>IF(STOCK!I134=5.5%,STOCK!H134*1.05,IF(STOCK!I134=10%,STOCK!H134*1.1,IF(STOCK!I134=20%,STOCK!H134*1.2)))</f>
        <v>0</v>
      </c>
      <c r="L133" s="54">
        <f t="shared" si="15"/>
        <v>0</v>
      </c>
      <c r="M133" s="54">
        <f t="shared" si="16"/>
        <v>0</v>
      </c>
      <c r="N133" s="10">
        <v>5</v>
      </c>
      <c r="O133" s="7">
        <f t="shared" si="11"/>
        <v>0</v>
      </c>
      <c r="P133" s="7">
        <f t="shared" si="12"/>
        <v>0</v>
      </c>
      <c r="Q133" s="7">
        <f t="shared" si="13"/>
        <v>0</v>
      </c>
    </row>
    <row r="134" spans="1:17" x14ac:dyDescent="0.25">
      <c r="A134" s="3">
        <f>+STOCK!A135</f>
        <v>0</v>
      </c>
      <c r="B134" s="3" t="str">
        <f t="shared" si="14"/>
        <v>0</v>
      </c>
      <c r="C134" s="3">
        <f>+STOCK!C135</f>
        <v>0</v>
      </c>
      <c r="D134" s="3">
        <f>+STOCK!D135</f>
        <v>0</v>
      </c>
      <c r="E134" s="3">
        <f>+STOCK!E135</f>
        <v>0</v>
      </c>
      <c r="F134" s="3" t="str">
        <f>+STOCK!F135</f>
        <v/>
      </c>
      <c r="G134" s="3">
        <f>+STOCK!G135</f>
        <v>0</v>
      </c>
      <c r="H134" s="3">
        <f>+STOCK!V135-STOCK!AI135</f>
        <v>0</v>
      </c>
      <c r="I134" s="52">
        <f>STOCK!H135</f>
        <v>0</v>
      </c>
      <c r="J134" s="12">
        <f t="shared" si="10"/>
        <v>0</v>
      </c>
      <c r="K134" s="13" t="b">
        <f>IF(STOCK!I135=5.5%,STOCK!H135*1.05,IF(STOCK!I135=10%,STOCK!H135*1.1,IF(STOCK!I135=20%,STOCK!H135*1.2)))</f>
        <v>0</v>
      </c>
      <c r="L134" s="54">
        <f t="shared" si="15"/>
        <v>0</v>
      </c>
      <c r="M134" s="54">
        <f t="shared" si="16"/>
        <v>0</v>
      </c>
      <c r="N134" s="10">
        <v>5</v>
      </c>
      <c r="O134" s="7">
        <f t="shared" si="11"/>
        <v>0</v>
      </c>
      <c r="P134" s="7">
        <f t="shared" si="12"/>
        <v>0</v>
      </c>
      <c r="Q134" s="7">
        <f t="shared" si="13"/>
        <v>0</v>
      </c>
    </row>
    <row r="135" spans="1:17" x14ac:dyDescent="0.25">
      <c r="A135" s="3">
        <f>+STOCK!A136</f>
        <v>0</v>
      </c>
      <c r="B135" s="3" t="str">
        <f t="shared" si="14"/>
        <v>0</v>
      </c>
      <c r="C135" s="3">
        <f>+STOCK!C136</f>
        <v>0</v>
      </c>
      <c r="D135" s="3">
        <f>+STOCK!D136</f>
        <v>0</v>
      </c>
      <c r="E135" s="3">
        <f>+STOCK!E136</f>
        <v>0</v>
      </c>
      <c r="F135" s="3" t="str">
        <f>+STOCK!F136</f>
        <v/>
      </c>
      <c r="G135" s="3">
        <f>+STOCK!G136</f>
        <v>0</v>
      </c>
      <c r="H135" s="3">
        <f>+STOCK!V136-STOCK!AI136</f>
        <v>0</v>
      </c>
      <c r="I135" s="52">
        <f>STOCK!H136</f>
        <v>0</v>
      </c>
      <c r="J135" s="12">
        <f t="shared" si="10"/>
        <v>0</v>
      </c>
      <c r="K135" s="13" t="b">
        <f>IF(STOCK!I136=5.5%,STOCK!H136*1.05,IF(STOCK!I136=10%,STOCK!H136*1.1,IF(STOCK!I136=20%,STOCK!H136*1.2)))</f>
        <v>0</v>
      </c>
      <c r="L135" s="54">
        <f t="shared" si="15"/>
        <v>0</v>
      </c>
      <c r="M135" s="54">
        <f t="shared" si="16"/>
        <v>0</v>
      </c>
      <c r="N135" s="10">
        <v>5</v>
      </c>
      <c r="O135" s="7">
        <f t="shared" si="11"/>
        <v>0</v>
      </c>
      <c r="P135" s="7">
        <f t="shared" si="12"/>
        <v>0</v>
      </c>
      <c r="Q135" s="7">
        <f t="shared" si="13"/>
        <v>0</v>
      </c>
    </row>
    <row r="136" spans="1:17" x14ac:dyDescent="0.25">
      <c r="A136" s="3">
        <f>+STOCK!A137</f>
        <v>0</v>
      </c>
      <c r="B136" s="3" t="str">
        <f t="shared" si="14"/>
        <v>0</v>
      </c>
      <c r="C136" s="3">
        <f>+STOCK!C137</f>
        <v>0</v>
      </c>
      <c r="D136" s="3">
        <f>+STOCK!D137</f>
        <v>0</v>
      </c>
      <c r="E136" s="3">
        <f>+STOCK!E137</f>
        <v>0</v>
      </c>
      <c r="F136" s="3" t="str">
        <f>+STOCK!F137</f>
        <v/>
      </c>
      <c r="G136" s="3">
        <f>+STOCK!G137</f>
        <v>0</v>
      </c>
      <c r="H136" s="3">
        <f>+STOCK!V137-STOCK!AI137</f>
        <v>0</v>
      </c>
      <c r="I136" s="52">
        <f>STOCK!H137</f>
        <v>0</v>
      </c>
      <c r="J136" s="12">
        <f t="shared" si="10"/>
        <v>0</v>
      </c>
      <c r="K136" s="13" t="b">
        <f>IF(STOCK!I137=5.5%,STOCK!H137*1.05,IF(STOCK!I137=10%,STOCK!H137*1.1,IF(STOCK!I137=20%,STOCK!H137*1.2)))</f>
        <v>0</v>
      </c>
      <c r="L136" s="54">
        <f t="shared" si="15"/>
        <v>0</v>
      </c>
      <c r="M136" s="54">
        <f t="shared" si="16"/>
        <v>0</v>
      </c>
      <c r="N136" s="10">
        <v>5</v>
      </c>
      <c r="O136" s="7">
        <f t="shared" si="11"/>
        <v>0</v>
      </c>
      <c r="P136" s="7">
        <f t="shared" si="12"/>
        <v>0</v>
      </c>
      <c r="Q136" s="7">
        <f t="shared" si="13"/>
        <v>0</v>
      </c>
    </row>
    <row r="137" spans="1:17" x14ac:dyDescent="0.25">
      <c r="B137" s="3" t="str">
        <f t="shared" si="14"/>
        <v/>
      </c>
      <c r="F137" s="3" t="str">
        <f t="shared" ref="F137:F200" si="17">+IF(B137="RG","ROUGE",IF(B137="BL","BLANC",IF(B137="RS","ROSE","")))</f>
        <v/>
      </c>
      <c r="I137" s="52">
        <f>STOCK!H138</f>
        <v>0</v>
      </c>
      <c r="J137" s="12">
        <f t="shared" si="10"/>
        <v>0</v>
      </c>
      <c r="K137" s="13" t="b">
        <f>IF(STOCK!I138=5.5%,STOCK!H138*1.05,IF(STOCK!I138=10%,STOCK!H138*1.1,IF(STOCK!I138=20%,STOCK!H138*1.2)))</f>
        <v>0</v>
      </c>
      <c r="L137" s="54">
        <f t="shared" si="15"/>
        <v>0</v>
      </c>
      <c r="M137" s="54">
        <f t="shared" si="16"/>
        <v>0</v>
      </c>
      <c r="N137" s="10">
        <v>5</v>
      </c>
      <c r="O137" s="7">
        <f t="shared" si="11"/>
        <v>0</v>
      </c>
      <c r="P137" s="7">
        <f t="shared" si="12"/>
        <v>0</v>
      </c>
      <c r="Q137" s="7">
        <f t="shared" si="13"/>
        <v>0</v>
      </c>
    </row>
    <row r="138" spans="1:17" x14ac:dyDescent="0.25">
      <c r="B138" s="3" t="str">
        <f t="shared" si="14"/>
        <v/>
      </c>
      <c r="F138" s="3" t="str">
        <f t="shared" si="17"/>
        <v/>
      </c>
      <c r="I138" s="52">
        <f>STOCK!H139</f>
        <v>0</v>
      </c>
      <c r="J138" s="12">
        <f t="shared" si="10"/>
        <v>0</v>
      </c>
      <c r="K138" s="13" t="b">
        <f>IF(STOCK!I139=5.5%,STOCK!H139*1.05,IF(STOCK!I139=10%,STOCK!H139*1.1,IF(STOCK!I139=20%,STOCK!H139*1.2)))</f>
        <v>0</v>
      </c>
      <c r="L138" s="54">
        <f t="shared" si="15"/>
        <v>0</v>
      </c>
      <c r="M138" s="54">
        <f t="shared" si="16"/>
        <v>0</v>
      </c>
      <c r="N138" s="10">
        <v>5</v>
      </c>
      <c r="O138" s="7">
        <f t="shared" si="11"/>
        <v>0</v>
      </c>
      <c r="P138" s="7">
        <f t="shared" si="12"/>
        <v>0</v>
      </c>
      <c r="Q138" s="7">
        <f t="shared" si="13"/>
        <v>0</v>
      </c>
    </row>
    <row r="139" spans="1:17" x14ac:dyDescent="0.25">
      <c r="B139" s="3" t="str">
        <f t="shared" si="14"/>
        <v/>
      </c>
      <c r="F139" s="3" t="str">
        <f t="shared" si="17"/>
        <v/>
      </c>
      <c r="I139" s="52">
        <f>STOCK!H140</f>
        <v>0</v>
      </c>
      <c r="J139" s="12">
        <f t="shared" si="10"/>
        <v>0</v>
      </c>
      <c r="K139" s="13" t="b">
        <f>IF(STOCK!I140=5.5%,STOCK!H140*1.05,IF(STOCK!I140=10%,STOCK!H140*1.1,IF(STOCK!I140=20%,STOCK!H140*1.2)))</f>
        <v>0</v>
      </c>
      <c r="L139" s="54">
        <f t="shared" si="15"/>
        <v>0</v>
      </c>
      <c r="M139" s="54">
        <f t="shared" si="16"/>
        <v>0</v>
      </c>
      <c r="N139" s="10">
        <v>5</v>
      </c>
      <c r="O139" s="7">
        <f t="shared" si="11"/>
        <v>0</v>
      </c>
      <c r="P139" s="7">
        <f t="shared" si="12"/>
        <v>0</v>
      </c>
      <c r="Q139" s="7">
        <f t="shared" si="13"/>
        <v>0</v>
      </c>
    </row>
    <row r="140" spans="1:17" x14ac:dyDescent="0.25">
      <c r="B140" s="3" t="str">
        <f t="shared" si="14"/>
        <v/>
      </c>
      <c r="F140" s="3" t="str">
        <f t="shared" si="17"/>
        <v/>
      </c>
      <c r="I140" s="52">
        <f>STOCK!H141</f>
        <v>0</v>
      </c>
      <c r="J140" s="12">
        <f t="shared" si="10"/>
        <v>0</v>
      </c>
      <c r="K140" s="13" t="b">
        <f>IF(STOCK!I141=5.5%,STOCK!H141*1.05,IF(STOCK!I141=10%,STOCK!H141*1.1,IF(STOCK!I141=20%,STOCK!H141*1.2)))</f>
        <v>0</v>
      </c>
      <c r="L140" s="54">
        <f t="shared" si="15"/>
        <v>0</v>
      </c>
      <c r="M140" s="54">
        <f t="shared" si="16"/>
        <v>0</v>
      </c>
      <c r="N140" s="10">
        <v>5</v>
      </c>
      <c r="O140" s="7">
        <f t="shared" si="11"/>
        <v>0</v>
      </c>
      <c r="P140" s="7">
        <f t="shared" si="12"/>
        <v>0</v>
      </c>
      <c r="Q140" s="7">
        <f t="shared" si="13"/>
        <v>0</v>
      </c>
    </row>
    <row r="141" spans="1:17" x14ac:dyDescent="0.25">
      <c r="B141" s="3" t="str">
        <f t="shared" si="14"/>
        <v/>
      </c>
      <c r="F141" s="3" t="str">
        <f t="shared" si="17"/>
        <v/>
      </c>
      <c r="I141" s="52">
        <f>STOCK!H142</f>
        <v>0</v>
      </c>
      <c r="J141" s="12">
        <f t="shared" si="10"/>
        <v>0</v>
      </c>
      <c r="K141" s="13" t="b">
        <f>IF(STOCK!I142=5.5%,STOCK!H142*1.05,IF(STOCK!I142=10%,STOCK!H142*1.1,IF(STOCK!I142=20%,STOCK!H142*1.2)))</f>
        <v>0</v>
      </c>
      <c r="L141" s="54">
        <f t="shared" si="15"/>
        <v>0</v>
      </c>
      <c r="M141" s="54">
        <f t="shared" si="16"/>
        <v>0</v>
      </c>
      <c r="N141" s="10">
        <v>5</v>
      </c>
      <c r="O141" s="7">
        <f t="shared" si="11"/>
        <v>0</v>
      </c>
      <c r="P141" s="7">
        <f t="shared" si="12"/>
        <v>0</v>
      </c>
      <c r="Q141" s="7">
        <f t="shared" si="13"/>
        <v>0</v>
      </c>
    </row>
    <row r="142" spans="1:17" x14ac:dyDescent="0.25">
      <c r="B142" s="3" t="str">
        <f t="shared" si="14"/>
        <v/>
      </c>
      <c r="F142" s="3" t="str">
        <f t="shared" si="17"/>
        <v/>
      </c>
      <c r="I142" s="52">
        <f>STOCK!H143</f>
        <v>0</v>
      </c>
      <c r="J142" s="12">
        <f t="shared" si="10"/>
        <v>0</v>
      </c>
      <c r="K142" s="13" t="b">
        <f>IF(STOCK!I143=5.5%,STOCK!H143*1.05,IF(STOCK!I143=10%,STOCK!H143*1.1,IF(STOCK!I143=20%,STOCK!H143*1.2)))</f>
        <v>0</v>
      </c>
      <c r="L142" s="54">
        <f t="shared" si="15"/>
        <v>0</v>
      </c>
      <c r="M142" s="54">
        <f t="shared" si="16"/>
        <v>0</v>
      </c>
      <c r="N142" s="10">
        <v>5</v>
      </c>
      <c r="O142" s="7">
        <f t="shared" si="11"/>
        <v>0</v>
      </c>
      <c r="P142" s="7">
        <f t="shared" si="12"/>
        <v>0</v>
      </c>
      <c r="Q142" s="7">
        <f t="shared" si="13"/>
        <v>0</v>
      </c>
    </row>
    <row r="143" spans="1:17" x14ac:dyDescent="0.25">
      <c r="B143" s="3" t="str">
        <f t="shared" si="14"/>
        <v/>
      </c>
      <c r="F143" s="3" t="str">
        <f t="shared" si="17"/>
        <v/>
      </c>
      <c r="I143" s="52">
        <f>STOCK!H144</f>
        <v>0</v>
      </c>
      <c r="J143" s="12">
        <f t="shared" si="10"/>
        <v>0</v>
      </c>
      <c r="K143" s="13" t="b">
        <f>IF(STOCK!I144=5.5%,STOCK!H144*1.05,IF(STOCK!I144=10%,STOCK!H144*1.1,IF(STOCK!I144=20%,STOCK!H144*1.2)))</f>
        <v>0</v>
      </c>
      <c r="L143" s="54">
        <f t="shared" si="15"/>
        <v>0</v>
      </c>
      <c r="M143" s="54">
        <f t="shared" si="16"/>
        <v>0</v>
      </c>
      <c r="N143" s="10">
        <v>5</v>
      </c>
      <c r="O143" s="7">
        <f t="shared" si="11"/>
        <v>0</v>
      </c>
      <c r="P143" s="7">
        <f t="shared" si="12"/>
        <v>0</v>
      </c>
      <c r="Q143" s="7">
        <f t="shared" si="13"/>
        <v>0</v>
      </c>
    </row>
    <row r="144" spans="1:17" x14ac:dyDescent="0.25">
      <c r="B144" s="3" t="str">
        <f t="shared" si="14"/>
        <v/>
      </c>
      <c r="F144" s="3" t="str">
        <f t="shared" si="17"/>
        <v/>
      </c>
      <c r="I144" s="52">
        <f>STOCK!H145</f>
        <v>0</v>
      </c>
      <c r="J144" s="12">
        <f t="shared" si="10"/>
        <v>0</v>
      </c>
      <c r="K144" s="13" t="b">
        <f>IF(STOCK!I145=5.5%,STOCK!H145*1.05,IF(STOCK!I145=10%,STOCK!H145*1.1,IF(STOCK!I145=20%,STOCK!H145*1.2)))</f>
        <v>0</v>
      </c>
      <c r="L144" s="54">
        <f t="shared" si="15"/>
        <v>0</v>
      </c>
      <c r="M144" s="54">
        <f t="shared" si="16"/>
        <v>0</v>
      </c>
      <c r="N144" s="10">
        <v>5</v>
      </c>
      <c r="O144" s="7">
        <f t="shared" si="11"/>
        <v>0</v>
      </c>
      <c r="P144" s="7">
        <f t="shared" si="12"/>
        <v>0</v>
      </c>
      <c r="Q144" s="7">
        <f t="shared" si="13"/>
        <v>0</v>
      </c>
    </row>
    <row r="145" spans="2:17" x14ac:dyDescent="0.25">
      <c r="B145" s="3" t="str">
        <f t="shared" si="14"/>
        <v/>
      </c>
      <c r="F145" s="3" t="str">
        <f t="shared" si="17"/>
        <v/>
      </c>
      <c r="I145" s="52">
        <f>STOCK!H146</f>
        <v>0</v>
      </c>
      <c r="J145" s="12">
        <f t="shared" si="10"/>
        <v>0</v>
      </c>
      <c r="K145" s="13" t="b">
        <f>IF(STOCK!I146=5.5%,STOCK!H146*1.05,IF(STOCK!I146=10%,STOCK!H146*1.1,IF(STOCK!I146=20%,STOCK!H146*1.2)))</f>
        <v>0</v>
      </c>
      <c r="L145" s="54">
        <f t="shared" si="15"/>
        <v>0</v>
      </c>
      <c r="M145" s="54">
        <f t="shared" si="16"/>
        <v>0</v>
      </c>
      <c r="N145" s="10">
        <v>5</v>
      </c>
      <c r="O145" s="7">
        <f t="shared" si="11"/>
        <v>0</v>
      </c>
      <c r="P145" s="7">
        <f t="shared" si="12"/>
        <v>0</v>
      </c>
      <c r="Q145" s="7">
        <f t="shared" si="13"/>
        <v>0</v>
      </c>
    </row>
    <row r="146" spans="2:17" x14ac:dyDescent="0.25">
      <c r="B146" s="3" t="str">
        <f t="shared" si="14"/>
        <v/>
      </c>
      <c r="F146" s="3" t="str">
        <f t="shared" si="17"/>
        <v/>
      </c>
      <c r="I146" s="52">
        <f>STOCK!H147</f>
        <v>0</v>
      </c>
      <c r="J146" s="12">
        <f t="shared" si="10"/>
        <v>0</v>
      </c>
      <c r="K146" s="13" t="b">
        <f>IF(STOCK!I147=5.5%,STOCK!H147*1.05,IF(STOCK!I147=10%,STOCK!H147*1.1,IF(STOCK!I147=20%,STOCK!H147*1.2)))</f>
        <v>0</v>
      </c>
      <c r="L146" s="54">
        <f t="shared" si="15"/>
        <v>0</v>
      </c>
      <c r="M146" s="54">
        <f t="shared" si="16"/>
        <v>0</v>
      </c>
      <c r="N146" s="10">
        <v>5</v>
      </c>
      <c r="O146" s="7">
        <f t="shared" si="11"/>
        <v>0</v>
      </c>
      <c r="P146" s="7">
        <f t="shared" si="12"/>
        <v>0</v>
      </c>
      <c r="Q146" s="7">
        <f t="shared" si="13"/>
        <v>0</v>
      </c>
    </row>
    <row r="147" spans="2:17" x14ac:dyDescent="0.25">
      <c r="B147" s="3" t="str">
        <f t="shared" si="14"/>
        <v/>
      </c>
      <c r="F147" s="3" t="str">
        <f t="shared" si="17"/>
        <v/>
      </c>
      <c r="I147" s="52">
        <f>STOCK!H148</f>
        <v>0</v>
      </c>
      <c r="J147" s="12">
        <f t="shared" si="10"/>
        <v>0</v>
      </c>
      <c r="K147" s="13" t="b">
        <f>IF(STOCK!I148=5.5%,STOCK!H148*1.05,IF(STOCK!I148=10%,STOCK!H148*1.1,IF(STOCK!I148=20%,STOCK!H148*1.2)))</f>
        <v>0</v>
      </c>
      <c r="L147" s="54">
        <f t="shared" si="15"/>
        <v>0</v>
      </c>
      <c r="M147" s="54">
        <f t="shared" si="16"/>
        <v>0</v>
      </c>
      <c r="N147" s="10">
        <v>5</v>
      </c>
      <c r="O147" s="7">
        <f t="shared" si="11"/>
        <v>0</v>
      </c>
      <c r="P147" s="7">
        <f t="shared" si="12"/>
        <v>0</v>
      </c>
      <c r="Q147" s="7">
        <f t="shared" si="13"/>
        <v>0</v>
      </c>
    </row>
    <row r="148" spans="2:17" x14ac:dyDescent="0.25">
      <c r="B148" s="3" t="str">
        <f t="shared" si="14"/>
        <v/>
      </c>
      <c r="F148" s="3" t="str">
        <f t="shared" si="17"/>
        <v/>
      </c>
      <c r="I148" s="52">
        <f>STOCK!H149</f>
        <v>0</v>
      </c>
      <c r="J148" s="12">
        <f t="shared" si="10"/>
        <v>0</v>
      </c>
      <c r="K148" s="13" t="b">
        <f>IF(STOCK!I149=5.5%,STOCK!H149*1.05,IF(STOCK!I149=10%,STOCK!H149*1.1,IF(STOCK!I149=20%,STOCK!H149*1.2)))</f>
        <v>0</v>
      </c>
      <c r="L148" s="54">
        <f t="shared" si="15"/>
        <v>0</v>
      </c>
      <c r="M148" s="54">
        <f t="shared" si="16"/>
        <v>0</v>
      </c>
      <c r="N148" s="10">
        <v>5</v>
      </c>
      <c r="O148" s="7">
        <f t="shared" si="11"/>
        <v>0</v>
      </c>
      <c r="P148" s="7">
        <f t="shared" si="12"/>
        <v>0</v>
      </c>
      <c r="Q148" s="7">
        <f t="shared" si="13"/>
        <v>0</v>
      </c>
    </row>
    <row r="149" spans="2:17" x14ac:dyDescent="0.25">
      <c r="B149" s="3" t="str">
        <f t="shared" si="14"/>
        <v/>
      </c>
      <c r="F149" s="3" t="str">
        <f t="shared" si="17"/>
        <v/>
      </c>
      <c r="I149" s="52">
        <f>STOCK!H150</f>
        <v>0</v>
      </c>
      <c r="J149" s="12">
        <f t="shared" si="10"/>
        <v>0</v>
      </c>
      <c r="K149" s="13" t="b">
        <f>IF(STOCK!I150=5.5%,STOCK!H150*1.05,IF(STOCK!I150=10%,STOCK!H150*1.1,IF(STOCK!I150=20%,STOCK!H150*1.2)))</f>
        <v>0</v>
      </c>
      <c r="L149" s="54">
        <f t="shared" si="15"/>
        <v>0</v>
      </c>
      <c r="M149" s="54">
        <f t="shared" si="16"/>
        <v>0</v>
      </c>
      <c r="N149" s="10">
        <v>5</v>
      </c>
      <c r="O149" s="7">
        <f t="shared" si="11"/>
        <v>0</v>
      </c>
      <c r="P149" s="7">
        <f t="shared" si="12"/>
        <v>0</v>
      </c>
      <c r="Q149" s="7">
        <f t="shared" si="13"/>
        <v>0</v>
      </c>
    </row>
    <row r="150" spans="2:17" x14ac:dyDescent="0.25">
      <c r="B150" s="3" t="str">
        <f t="shared" si="14"/>
        <v/>
      </c>
      <c r="F150" s="3" t="str">
        <f t="shared" si="17"/>
        <v/>
      </c>
      <c r="I150" s="52">
        <f>STOCK!H151</f>
        <v>0</v>
      </c>
      <c r="J150" s="12">
        <f t="shared" si="10"/>
        <v>0</v>
      </c>
      <c r="K150" s="13" t="b">
        <f>IF(STOCK!I151=5.5%,STOCK!H151*1.05,IF(STOCK!I151=10%,STOCK!H151*1.1,IF(STOCK!I151=20%,STOCK!H151*1.2)))</f>
        <v>0</v>
      </c>
      <c r="L150" s="54">
        <f t="shared" si="15"/>
        <v>0</v>
      </c>
      <c r="M150" s="54">
        <f t="shared" si="16"/>
        <v>0</v>
      </c>
      <c r="N150" s="10">
        <v>5</v>
      </c>
      <c r="O150" s="7">
        <f t="shared" si="11"/>
        <v>0</v>
      </c>
      <c r="P150" s="7">
        <f t="shared" si="12"/>
        <v>0</v>
      </c>
      <c r="Q150" s="7">
        <f t="shared" si="13"/>
        <v>0</v>
      </c>
    </row>
    <row r="151" spans="2:17" x14ac:dyDescent="0.25">
      <c r="B151" s="3" t="str">
        <f t="shared" si="14"/>
        <v/>
      </c>
      <c r="F151" s="3" t="str">
        <f t="shared" si="17"/>
        <v/>
      </c>
      <c r="I151" s="52">
        <f>STOCK!H152</f>
        <v>0</v>
      </c>
      <c r="J151" s="12">
        <f t="shared" si="10"/>
        <v>0</v>
      </c>
      <c r="K151" s="13" t="b">
        <f>IF(STOCK!I152=5.5%,STOCK!H152*1.05,IF(STOCK!I152=10%,STOCK!H152*1.1,IF(STOCK!I152=20%,STOCK!H152*1.2)))</f>
        <v>0</v>
      </c>
      <c r="L151" s="54">
        <f t="shared" si="15"/>
        <v>0</v>
      </c>
      <c r="M151" s="54">
        <f t="shared" si="16"/>
        <v>0</v>
      </c>
      <c r="N151" s="10">
        <v>5</v>
      </c>
      <c r="O151" s="7">
        <f t="shared" si="11"/>
        <v>0</v>
      </c>
      <c r="P151" s="7">
        <f t="shared" si="12"/>
        <v>0</v>
      </c>
      <c r="Q151" s="7">
        <f t="shared" si="13"/>
        <v>0</v>
      </c>
    </row>
    <row r="152" spans="2:17" x14ac:dyDescent="0.25">
      <c r="B152" s="3" t="str">
        <f t="shared" si="14"/>
        <v/>
      </c>
      <c r="F152" s="3" t="str">
        <f t="shared" si="17"/>
        <v/>
      </c>
      <c r="I152" s="52">
        <f>STOCK!H153</f>
        <v>0</v>
      </c>
      <c r="J152" s="12">
        <f t="shared" si="10"/>
        <v>0</v>
      </c>
      <c r="K152" s="13" t="b">
        <f>IF(STOCK!I153=5.5%,STOCK!H153*1.05,IF(STOCK!I153=10%,STOCK!H153*1.1,IF(STOCK!I153=20%,STOCK!H153*1.2)))</f>
        <v>0</v>
      </c>
      <c r="L152" s="54">
        <f t="shared" si="15"/>
        <v>0</v>
      </c>
      <c r="M152" s="54">
        <f t="shared" si="16"/>
        <v>0</v>
      </c>
      <c r="N152" s="10">
        <v>5</v>
      </c>
      <c r="O152" s="7">
        <f t="shared" si="11"/>
        <v>0</v>
      </c>
      <c r="P152" s="7">
        <f t="shared" si="12"/>
        <v>0</v>
      </c>
      <c r="Q152" s="7">
        <f t="shared" si="13"/>
        <v>0</v>
      </c>
    </row>
    <row r="153" spans="2:17" x14ac:dyDescent="0.25">
      <c r="B153" s="3" t="str">
        <f t="shared" si="14"/>
        <v/>
      </c>
      <c r="F153" s="3" t="str">
        <f t="shared" si="17"/>
        <v/>
      </c>
      <c r="I153" s="52">
        <f>STOCK!H154</f>
        <v>0</v>
      </c>
      <c r="J153" s="12">
        <f t="shared" si="10"/>
        <v>0</v>
      </c>
      <c r="K153" s="13" t="b">
        <f>IF(STOCK!I154=5.5%,STOCK!H154*1.05,IF(STOCK!I154=10%,STOCK!H154*1.1,IF(STOCK!I154=20%,STOCK!H154*1.2)))</f>
        <v>0</v>
      </c>
      <c r="L153" s="54">
        <f t="shared" si="15"/>
        <v>0</v>
      </c>
      <c r="M153" s="54">
        <f t="shared" si="16"/>
        <v>0</v>
      </c>
      <c r="N153" s="10">
        <v>5</v>
      </c>
      <c r="O153" s="7">
        <f t="shared" si="11"/>
        <v>0</v>
      </c>
      <c r="P153" s="7">
        <f t="shared" si="12"/>
        <v>0</v>
      </c>
      <c r="Q153" s="7">
        <f t="shared" si="13"/>
        <v>0</v>
      </c>
    </row>
    <row r="154" spans="2:17" x14ac:dyDescent="0.25">
      <c r="B154" s="3" t="str">
        <f t="shared" si="14"/>
        <v/>
      </c>
      <c r="F154" s="3" t="str">
        <f t="shared" si="17"/>
        <v/>
      </c>
      <c r="I154" s="52">
        <f>STOCK!H155</f>
        <v>0</v>
      </c>
      <c r="J154" s="12">
        <f t="shared" si="10"/>
        <v>0</v>
      </c>
      <c r="K154" s="13" t="b">
        <f>IF(STOCK!I155=5.5%,STOCK!H155*1.05,IF(STOCK!I155=10%,STOCK!H155*1.1,IF(STOCK!I155=20%,STOCK!H155*1.2)))</f>
        <v>0</v>
      </c>
      <c r="L154" s="54">
        <f t="shared" si="15"/>
        <v>0</v>
      </c>
      <c r="M154" s="54">
        <f t="shared" si="16"/>
        <v>0</v>
      </c>
      <c r="N154" s="10">
        <v>5</v>
      </c>
      <c r="O154" s="7">
        <f t="shared" si="11"/>
        <v>0</v>
      </c>
      <c r="P154" s="7">
        <f t="shared" si="12"/>
        <v>0</v>
      </c>
      <c r="Q154" s="7">
        <f t="shared" si="13"/>
        <v>0</v>
      </c>
    </row>
    <row r="155" spans="2:17" x14ac:dyDescent="0.25">
      <c r="B155" s="3" t="str">
        <f t="shared" si="14"/>
        <v/>
      </c>
      <c r="F155" s="3" t="str">
        <f t="shared" si="17"/>
        <v/>
      </c>
      <c r="I155" s="52">
        <f>STOCK!H156</f>
        <v>0</v>
      </c>
      <c r="J155" s="12">
        <f t="shared" si="10"/>
        <v>0</v>
      </c>
      <c r="K155" s="13" t="b">
        <f>IF(STOCK!I156=5.5%,STOCK!H156*1.05,IF(STOCK!I156=10%,STOCK!H156*1.1,IF(STOCK!I156=20%,STOCK!H156*1.2)))</f>
        <v>0</v>
      </c>
      <c r="L155" s="54">
        <f t="shared" si="15"/>
        <v>0</v>
      </c>
      <c r="M155" s="54">
        <f t="shared" si="16"/>
        <v>0</v>
      </c>
      <c r="N155" s="10">
        <v>5</v>
      </c>
      <c r="O155" s="7">
        <f t="shared" si="11"/>
        <v>0</v>
      </c>
      <c r="P155" s="7">
        <f t="shared" si="12"/>
        <v>0</v>
      </c>
      <c r="Q155" s="7">
        <f t="shared" si="13"/>
        <v>0</v>
      </c>
    </row>
    <row r="156" spans="2:17" x14ac:dyDescent="0.25">
      <c r="B156" s="3" t="str">
        <f t="shared" si="14"/>
        <v/>
      </c>
      <c r="F156" s="3" t="str">
        <f t="shared" si="17"/>
        <v/>
      </c>
      <c r="I156" s="52">
        <f>STOCK!H157</f>
        <v>0</v>
      </c>
      <c r="J156" s="12">
        <f t="shared" si="10"/>
        <v>0</v>
      </c>
      <c r="K156" s="13" t="b">
        <f>IF(STOCK!I157=5.5%,STOCK!H157*1.05,IF(STOCK!I157=10%,STOCK!H157*1.1,IF(STOCK!I157=20%,STOCK!H157*1.2)))</f>
        <v>0</v>
      </c>
      <c r="L156" s="54">
        <f t="shared" si="15"/>
        <v>0</v>
      </c>
      <c r="M156" s="54">
        <f t="shared" si="16"/>
        <v>0</v>
      </c>
      <c r="N156" s="10">
        <v>5</v>
      </c>
      <c r="O156" s="7">
        <f t="shared" si="11"/>
        <v>0</v>
      </c>
      <c r="P156" s="7">
        <f t="shared" si="12"/>
        <v>0</v>
      </c>
      <c r="Q156" s="7">
        <f t="shared" si="13"/>
        <v>0</v>
      </c>
    </row>
    <row r="157" spans="2:17" x14ac:dyDescent="0.25">
      <c r="B157" s="3" t="str">
        <f t="shared" si="14"/>
        <v/>
      </c>
      <c r="F157" s="3" t="str">
        <f t="shared" si="17"/>
        <v/>
      </c>
      <c r="I157" s="52">
        <f>STOCK!H158</f>
        <v>0</v>
      </c>
      <c r="J157" s="12">
        <f t="shared" si="10"/>
        <v>0</v>
      </c>
      <c r="K157" s="13" t="b">
        <f>IF(STOCK!I158=5.5%,STOCK!H158*1.05,IF(STOCK!I158=10%,STOCK!H158*1.1,IF(STOCK!I158=20%,STOCK!H158*1.2)))</f>
        <v>0</v>
      </c>
      <c r="L157" s="54">
        <f t="shared" si="15"/>
        <v>0</v>
      </c>
      <c r="M157" s="54">
        <f t="shared" si="16"/>
        <v>0</v>
      </c>
      <c r="N157" s="10">
        <v>5</v>
      </c>
      <c r="O157" s="7">
        <f t="shared" si="11"/>
        <v>0</v>
      </c>
      <c r="P157" s="7">
        <f t="shared" si="12"/>
        <v>0</v>
      </c>
      <c r="Q157" s="7">
        <f t="shared" si="13"/>
        <v>0</v>
      </c>
    </row>
    <row r="158" spans="2:17" x14ac:dyDescent="0.25">
      <c r="B158" s="3" t="str">
        <f t="shared" si="14"/>
        <v/>
      </c>
      <c r="F158" s="3" t="str">
        <f t="shared" si="17"/>
        <v/>
      </c>
      <c r="I158" s="52">
        <f>STOCK!H159</f>
        <v>0</v>
      </c>
      <c r="J158" s="12">
        <f t="shared" si="10"/>
        <v>0</v>
      </c>
      <c r="K158" s="13" t="b">
        <f>IF(STOCK!I159=5.5%,STOCK!H159*1.05,IF(STOCK!I159=10%,STOCK!H159*1.1,IF(STOCK!I159=20%,STOCK!H159*1.2)))</f>
        <v>0</v>
      </c>
      <c r="L158" s="54">
        <f t="shared" si="15"/>
        <v>0</v>
      </c>
      <c r="M158" s="54">
        <f t="shared" si="16"/>
        <v>0</v>
      </c>
      <c r="N158" s="10">
        <v>5</v>
      </c>
      <c r="O158" s="7">
        <f t="shared" si="11"/>
        <v>0</v>
      </c>
      <c r="P158" s="7">
        <f t="shared" si="12"/>
        <v>0</v>
      </c>
      <c r="Q158" s="7">
        <f t="shared" si="13"/>
        <v>0</v>
      </c>
    </row>
    <row r="159" spans="2:17" x14ac:dyDescent="0.25">
      <c r="B159" s="3" t="str">
        <f t="shared" si="14"/>
        <v/>
      </c>
      <c r="F159" s="3" t="str">
        <f t="shared" si="17"/>
        <v/>
      </c>
      <c r="I159" s="52">
        <f>STOCK!H160</f>
        <v>0</v>
      </c>
      <c r="J159" s="12">
        <f t="shared" si="10"/>
        <v>0</v>
      </c>
      <c r="K159" s="13" t="b">
        <f>IF(STOCK!I160=5.5%,STOCK!H160*1.05,IF(STOCK!I160=10%,STOCK!H160*1.1,IF(STOCK!I160=20%,STOCK!H160*1.2)))</f>
        <v>0</v>
      </c>
      <c r="L159" s="54">
        <f t="shared" si="15"/>
        <v>0</v>
      </c>
      <c r="M159" s="54">
        <f t="shared" si="16"/>
        <v>0</v>
      </c>
      <c r="N159" s="10">
        <v>5</v>
      </c>
      <c r="O159" s="7">
        <f t="shared" si="11"/>
        <v>0</v>
      </c>
      <c r="P159" s="7">
        <f t="shared" si="12"/>
        <v>0</v>
      </c>
      <c r="Q159" s="7">
        <f t="shared" si="13"/>
        <v>0</v>
      </c>
    </row>
    <row r="160" spans="2:17" x14ac:dyDescent="0.25">
      <c r="B160" s="3" t="str">
        <f t="shared" si="14"/>
        <v/>
      </c>
      <c r="F160" s="3" t="str">
        <f t="shared" si="17"/>
        <v/>
      </c>
      <c r="I160" s="52">
        <f>STOCK!H161</f>
        <v>0</v>
      </c>
      <c r="J160" s="12">
        <f t="shared" si="10"/>
        <v>0</v>
      </c>
      <c r="K160" s="13" t="b">
        <f>IF(STOCK!I161=5.5%,STOCK!H161*1.05,IF(STOCK!I161=10%,STOCK!H161*1.1,IF(STOCK!I161=20%,STOCK!H161*1.2)))</f>
        <v>0</v>
      </c>
      <c r="L160" s="54">
        <f t="shared" si="15"/>
        <v>0</v>
      </c>
      <c r="M160" s="54">
        <f t="shared" si="16"/>
        <v>0</v>
      </c>
      <c r="N160" s="10">
        <v>5</v>
      </c>
      <c r="O160" s="7">
        <f t="shared" si="11"/>
        <v>0</v>
      </c>
      <c r="P160" s="7">
        <f t="shared" si="12"/>
        <v>0</v>
      </c>
      <c r="Q160" s="7">
        <f t="shared" si="13"/>
        <v>0</v>
      </c>
    </row>
    <row r="161" spans="2:17" x14ac:dyDescent="0.25">
      <c r="B161" s="3" t="str">
        <f t="shared" si="14"/>
        <v/>
      </c>
      <c r="F161" s="3" t="str">
        <f t="shared" si="17"/>
        <v/>
      </c>
      <c r="I161" s="52">
        <f>STOCK!H162</f>
        <v>0</v>
      </c>
      <c r="J161" s="12">
        <f t="shared" si="10"/>
        <v>0</v>
      </c>
      <c r="K161" s="13" t="b">
        <f>IF(STOCK!I162=5.5%,STOCK!H162*1.05,IF(STOCK!I162=10%,STOCK!H162*1.1,IF(STOCK!I162=20%,STOCK!H162*1.2)))</f>
        <v>0</v>
      </c>
      <c r="L161" s="54">
        <f t="shared" si="15"/>
        <v>0</v>
      </c>
      <c r="M161" s="54">
        <f t="shared" si="16"/>
        <v>0</v>
      </c>
      <c r="N161" s="10">
        <v>5</v>
      </c>
      <c r="O161" s="7">
        <f t="shared" si="11"/>
        <v>0</v>
      </c>
      <c r="P161" s="7">
        <f t="shared" si="12"/>
        <v>0</v>
      </c>
      <c r="Q161" s="7">
        <f t="shared" si="13"/>
        <v>0</v>
      </c>
    </row>
    <row r="162" spans="2:17" x14ac:dyDescent="0.25">
      <c r="B162" s="3" t="str">
        <f t="shared" si="14"/>
        <v/>
      </c>
      <c r="F162" s="3" t="str">
        <f t="shared" si="17"/>
        <v/>
      </c>
      <c r="I162" s="52">
        <f>STOCK!H163</f>
        <v>0</v>
      </c>
      <c r="J162" s="12">
        <f t="shared" si="10"/>
        <v>0</v>
      </c>
      <c r="K162" s="13" t="b">
        <f>IF(STOCK!I163=5.5%,STOCK!H163*1.05,IF(STOCK!I163=10%,STOCK!H163*1.1,IF(STOCK!I163=20%,STOCK!H163*1.2)))</f>
        <v>0</v>
      </c>
      <c r="L162" s="54">
        <f t="shared" si="15"/>
        <v>0</v>
      </c>
      <c r="M162" s="54">
        <f t="shared" si="16"/>
        <v>0</v>
      </c>
      <c r="N162" s="10">
        <v>5</v>
      </c>
      <c r="O162" s="7">
        <f t="shared" si="11"/>
        <v>0</v>
      </c>
      <c r="P162" s="7">
        <f t="shared" si="12"/>
        <v>0</v>
      </c>
      <c r="Q162" s="7">
        <f t="shared" si="13"/>
        <v>0</v>
      </c>
    </row>
    <row r="163" spans="2:17" x14ac:dyDescent="0.25">
      <c r="B163" s="3" t="str">
        <f t="shared" si="14"/>
        <v/>
      </c>
      <c r="F163" s="3" t="str">
        <f t="shared" si="17"/>
        <v/>
      </c>
      <c r="I163" s="52">
        <f>STOCK!H164</f>
        <v>0</v>
      </c>
      <c r="J163" s="12">
        <f t="shared" si="10"/>
        <v>0</v>
      </c>
      <c r="K163" s="13" t="b">
        <f>IF(STOCK!I164=5.5%,STOCK!H164*1.05,IF(STOCK!I164=10%,STOCK!H164*1.1,IF(STOCK!I164=20%,STOCK!H164*1.2)))</f>
        <v>0</v>
      </c>
      <c r="L163" s="54">
        <f t="shared" si="15"/>
        <v>0</v>
      </c>
      <c r="M163" s="54">
        <f t="shared" si="16"/>
        <v>0</v>
      </c>
      <c r="N163" s="10">
        <v>5</v>
      </c>
      <c r="O163" s="7">
        <f t="shared" si="11"/>
        <v>0</v>
      </c>
      <c r="P163" s="7">
        <f t="shared" si="12"/>
        <v>0</v>
      </c>
      <c r="Q163" s="7">
        <f t="shared" si="13"/>
        <v>0</v>
      </c>
    </row>
    <row r="164" spans="2:17" x14ac:dyDescent="0.25">
      <c r="B164" s="3" t="str">
        <f t="shared" si="14"/>
        <v/>
      </c>
      <c r="F164" s="3" t="str">
        <f t="shared" si="17"/>
        <v/>
      </c>
      <c r="I164" s="52">
        <f>STOCK!H165</f>
        <v>0</v>
      </c>
      <c r="J164" s="12">
        <f t="shared" si="10"/>
        <v>0</v>
      </c>
      <c r="K164" s="13" t="b">
        <f>IF(STOCK!I165=5.5%,STOCK!H165*1.05,IF(STOCK!I165=10%,STOCK!H165*1.1,IF(STOCK!I165=20%,STOCK!H165*1.2)))</f>
        <v>0</v>
      </c>
      <c r="L164" s="54">
        <f t="shared" si="15"/>
        <v>0</v>
      </c>
      <c r="M164" s="54">
        <f t="shared" si="16"/>
        <v>0</v>
      </c>
      <c r="N164" s="10">
        <v>5</v>
      </c>
      <c r="O164" s="7">
        <f t="shared" si="11"/>
        <v>0</v>
      </c>
      <c r="P164" s="7">
        <f t="shared" si="12"/>
        <v>0</v>
      </c>
      <c r="Q164" s="7">
        <f t="shared" si="13"/>
        <v>0</v>
      </c>
    </row>
    <row r="165" spans="2:17" x14ac:dyDescent="0.25">
      <c r="B165" s="3" t="str">
        <f t="shared" si="14"/>
        <v/>
      </c>
      <c r="F165" s="3" t="str">
        <f t="shared" si="17"/>
        <v/>
      </c>
      <c r="I165" s="52">
        <f>STOCK!H166</f>
        <v>0</v>
      </c>
      <c r="J165" s="12">
        <f t="shared" ref="J165:J228" si="18">+K165-I165</f>
        <v>0</v>
      </c>
      <c r="K165" s="13" t="b">
        <f>IF(STOCK!I166=5.5%,STOCK!H166*1.05,IF(STOCK!I166=10%,STOCK!H166*1.1,IF(STOCK!I166=20%,STOCK!H166*1.2)))</f>
        <v>0</v>
      </c>
      <c r="L165" s="54">
        <f t="shared" si="15"/>
        <v>0</v>
      </c>
      <c r="M165" s="54">
        <f t="shared" si="16"/>
        <v>0</v>
      </c>
      <c r="N165" s="10">
        <v>5</v>
      </c>
      <c r="O165" s="7">
        <f t="shared" ref="O165:O228" si="19">+I165</f>
        <v>0</v>
      </c>
      <c r="P165" s="7">
        <f t="shared" ref="P165:P228" si="20">+I165</f>
        <v>0</v>
      </c>
      <c r="Q165" s="7">
        <f t="shared" ref="Q165:Q228" si="21">+I165</f>
        <v>0</v>
      </c>
    </row>
    <row r="166" spans="2:17" x14ac:dyDescent="0.25">
      <c r="B166" s="3" t="str">
        <f t="shared" si="14"/>
        <v/>
      </c>
      <c r="F166" s="3" t="str">
        <f t="shared" si="17"/>
        <v/>
      </c>
      <c r="I166" s="52">
        <f>STOCK!H167</f>
        <v>0</v>
      </c>
      <c r="J166" s="12">
        <f t="shared" si="18"/>
        <v>0</v>
      </c>
      <c r="K166" s="13" t="b">
        <f>IF(STOCK!I167=5.5%,STOCK!H167*1.05,IF(STOCK!I167=10%,STOCK!H167*1.1,IF(STOCK!I167=20%,STOCK!H167*1.2)))</f>
        <v>0</v>
      </c>
      <c r="L166" s="54">
        <f t="shared" si="15"/>
        <v>0</v>
      </c>
      <c r="M166" s="54">
        <f t="shared" si="16"/>
        <v>0</v>
      </c>
      <c r="N166" s="10">
        <v>5</v>
      </c>
      <c r="O166" s="7">
        <f t="shared" si="19"/>
        <v>0</v>
      </c>
      <c r="P166" s="7">
        <f t="shared" si="20"/>
        <v>0</v>
      </c>
      <c r="Q166" s="7">
        <f t="shared" si="21"/>
        <v>0</v>
      </c>
    </row>
    <row r="167" spans="2:17" x14ac:dyDescent="0.25">
      <c r="B167" s="3" t="str">
        <f t="shared" si="14"/>
        <v/>
      </c>
      <c r="F167" s="3" t="str">
        <f t="shared" si="17"/>
        <v/>
      </c>
      <c r="I167" s="52">
        <f>STOCK!H168</f>
        <v>0</v>
      </c>
      <c r="J167" s="12">
        <f t="shared" si="18"/>
        <v>0</v>
      </c>
      <c r="K167" s="13" t="b">
        <f>IF(STOCK!I168=5.5%,STOCK!H168*1.05,IF(STOCK!I168=10%,STOCK!H168*1.1,IF(STOCK!I168=20%,STOCK!H168*1.2)))</f>
        <v>0</v>
      </c>
      <c r="L167" s="54">
        <f t="shared" si="15"/>
        <v>0</v>
      </c>
      <c r="M167" s="54">
        <f t="shared" si="16"/>
        <v>0</v>
      </c>
      <c r="N167" s="10">
        <v>5</v>
      </c>
      <c r="O167" s="7">
        <f t="shared" si="19"/>
        <v>0</v>
      </c>
      <c r="P167" s="7">
        <f t="shared" si="20"/>
        <v>0</v>
      </c>
      <c r="Q167" s="7">
        <f t="shared" si="21"/>
        <v>0</v>
      </c>
    </row>
    <row r="168" spans="2:17" x14ac:dyDescent="0.25">
      <c r="B168" s="3" t="str">
        <f t="shared" si="14"/>
        <v/>
      </c>
      <c r="F168" s="3" t="str">
        <f t="shared" si="17"/>
        <v/>
      </c>
      <c r="I168" s="52">
        <f>STOCK!H169</f>
        <v>0</v>
      </c>
      <c r="J168" s="12">
        <f t="shared" si="18"/>
        <v>0</v>
      </c>
      <c r="K168" s="13" t="b">
        <f>IF(STOCK!I169=5.5%,STOCK!H169*1.05,IF(STOCK!I169=10%,STOCK!H169*1.1,IF(STOCK!I169=20%,STOCK!H169*1.2)))</f>
        <v>0</v>
      </c>
      <c r="L168" s="54">
        <f t="shared" si="15"/>
        <v>0</v>
      </c>
      <c r="M168" s="54">
        <f t="shared" si="16"/>
        <v>0</v>
      </c>
      <c r="N168" s="10">
        <v>5</v>
      </c>
      <c r="O168" s="7">
        <f t="shared" si="19"/>
        <v>0</v>
      </c>
      <c r="P168" s="7">
        <f t="shared" si="20"/>
        <v>0</v>
      </c>
      <c r="Q168" s="7">
        <f t="shared" si="21"/>
        <v>0</v>
      </c>
    </row>
    <row r="169" spans="2:17" x14ac:dyDescent="0.25">
      <c r="B169" s="3" t="str">
        <f t="shared" si="14"/>
        <v/>
      </c>
      <c r="F169" s="3" t="str">
        <f t="shared" si="17"/>
        <v/>
      </c>
      <c r="I169" s="52">
        <f>STOCK!H170</f>
        <v>0</v>
      </c>
      <c r="J169" s="12">
        <f t="shared" si="18"/>
        <v>0</v>
      </c>
      <c r="K169" s="13" t="b">
        <f>IF(STOCK!I170=5.5%,STOCK!H170*1.05,IF(STOCK!I170=10%,STOCK!H170*1.1,IF(STOCK!I170=20%,STOCK!H170*1.2)))</f>
        <v>0</v>
      </c>
      <c r="L169" s="54">
        <f t="shared" si="15"/>
        <v>0</v>
      </c>
      <c r="M169" s="54">
        <f t="shared" si="16"/>
        <v>0</v>
      </c>
      <c r="N169" s="10">
        <v>5</v>
      </c>
      <c r="O169" s="7">
        <f t="shared" si="19"/>
        <v>0</v>
      </c>
      <c r="P169" s="7">
        <f t="shared" si="20"/>
        <v>0</v>
      </c>
      <c r="Q169" s="7">
        <f t="shared" si="21"/>
        <v>0</v>
      </c>
    </row>
    <row r="170" spans="2:17" x14ac:dyDescent="0.25">
      <c r="B170" s="3" t="str">
        <f t="shared" si="14"/>
        <v/>
      </c>
      <c r="F170" s="3" t="str">
        <f t="shared" si="17"/>
        <v/>
      </c>
      <c r="I170" s="52">
        <f>STOCK!H171</f>
        <v>0</v>
      </c>
      <c r="J170" s="12">
        <f t="shared" si="18"/>
        <v>0</v>
      </c>
      <c r="K170" s="13" t="b">
        <f>IF(STOCK!I171=5.5%,STOCK!H171*1.05,IF(STOCK!I171=10%,STOCK!H171*1.1,IF(STOCK!I171=20%,STOCK!H171*1.2)))</f>
        <v>0</v>
      </c>
      <c r="L170" s="54">
        <f t="shared" si="15"/>
        <v>0</v>
      </c>
      <c r="M170" s="54">
        <f t="shared" si="16"/>
        <v>0</v>
      </c>
      <c r="N170" s="10">
        <v>5</v>
      </c>
      <c r="O170" s="7">
        <f t="shared" si="19"/>
        <v>0</v>
      </c>
      <c r="P170" s="7">
        <f t="shared" si="20"/>
        <v>0</v>
      </c>
      <c r="Q170" s="7">
        <f t="shared" si="21"/>
        <v>0</v>
      </c>
    </row>
    <row r="171" spans="2:17" x14ac:dyDescent="0.25">
      <c r="B171" s="3" t="str">
        <f t="shared" si="14"/>
        <v/>
      </c>
      <c r="F171" s="3" t="str">
        <f t="shared" si="17"/>
        <v/>
      </c>
      <c r="I171" s="52">
        <f>STOCK!H172</f>
        <v>0</v>
      </c>
      <c r="J171" s="12">
        <f t="shared" si="18"/>
        <v>0</v>
      </c>
      <c r="K171" s="13" t="b">
        <f>IF(STOCK!I172=5.5%,STOCK!H172*1.05,IF(STOCK!I172=10%,STOCK!H172*1.1,IF(STOCK!I172=20%,STOCK!H172*1.2)))</f>
        <v>0</v>
      </c>
      <c r="L171" s="54">
        <f t="shared" si="15"/>
        <v>0</v>
      </c>
      <c r="M171" s="54">
        <f t="shared" si="16"/>
        <v>0</v>
      </c>
      <c r="N171" s="10">
        <v>5</v>
      </c>
      <c r="O171" s="7">
        <f t="shared" si="19"/>
        <v>0</v>
      </c>
      <c r="P171" s="7">
        <f t="shared" si="20"/>
        <v>0</v>
      </c>
      <c r="Q171" s="7">
        <f t="shared" si="21"/>
        <v>0</v>
      </c>
    </row>
    <row r="172" spans="2:17" x14ac:dyDescent="0.25">
      <c r="B172" s="3" t="str">
        <f t="shared" si="14"/>
        <v/>
      </c>
      <c r="F172" s="3" t="str">
        <f t="shared" si="17"/>
        <v/>
      </c>
      <c r="I172" s="52">
        <f>STOCK!H173</f>
        <v>0</v>
      </c>
      <c r="J172" s="12">
        <f t="shared" si="18"/>
        <v>0</v>
      </c>
      <c r="K172" s="13" t="b">
        <f>IF(STOCK!I173=5.5%,STOCK!H173*1.05,IF(STOCK!I173=10%,STOCK!H173*1.1,IF(STOCK!I173=20%,STOCK!H173*1.2)))</f>
        <v>0</v>
      </c>
      <c r="L172" s="54">
        <f t="shared" si="15"/>
        <v>0</v>
      </c>
      <c r="M172" s="54">
        <f t="shared" si="16"/>
        <v>0</v>
      </c>
      <c r="N172" s="10">
        <v>5</v>
      </c>
      <c r="O172" s="7">
        <f t="shared" si="19"/>
        <v>0</v>
      </c>
      <c r="P172" s="7">
        <f t="shared" si="20"/>
        <v>0</v>
      </c>
      <c r="Q172" s="7">
        <f t="shared" si="21"/>
        <v>0</v>
      </c>
    </row>
    <row r="173" spans="2:17" x14ac:dyDescent="0.25">
      <c r="B173" s="3" t="str">
        <f t="shared" si="14"/>
        <v/>
      </c>
      <c r="F173" s="3" t="str">
        <f t="shared" si="17"/>
        <v/>
      </c>
      <c r="I173" s="52">
        <f>STOCK!H174</f>
        <v>0</v>
      </c>
      <c r="J173" s="12">
        <f t="shared" si="18"/>
        <v>0</v>
      </c>
      <c r="K173" s="13" t="b">
        <f>IF(STOCK!I174=5.5%,STOCK!H174*1.05,IF(STOCK!I174=10%,STOCK!H174*1.1,IF(STOCK!I174=20%,STOCK!H174*1.2)))</f>
        <v>0</v>
      </c>
      <c r="L173" s="54">
        <f t="shared" si="15"/>
        <v>0</v>
      </c>
      <c r="M173" s="54">
        <f t="shared" si="16"/>
        <v>0</v>
      </c>
      <c r="N173" s="10">
        <v>5</v>
      </c>
      <c r="O173" s="7">
        <f t="shared" si="19"/>
        <v>0</v>
      </c>
      <c r="P173" s="7">
        <f t="shared" si="20"/>
        <v>0</v>
      </c>
      <c r="Q173" s="7">
        <f t="shared" si="21"/>
        <v>0</v>
      </c>
    </row>
    <row r="174" spans="2:17" x14ac:dyDescent="0.25">
      <c r="B174" s="3" t="str">
        <f t="shared" si="14"/>
        <v/>
      </c>
      <c r="F174" s="3" t="str">
        <f t="shared" si="17"/>
        <v/>
      </c>
      <c r="I174" s="52">
        <f>STOCK!H175</f>
        <v>0</v>
      </c>
      <c r="J174" s="12">
        <f t="shared" si="18"/>
        <v>0</v>
      </c>
      <c r="K174" s="13" t="b">
        <f>IF(STOCK!I175=5.5%,STOCK!H175*1.05,IF(STOCK!I175=10%,STOCK!H175*1.1,IF(STOCK!I175=20%,STOCK!H175*1.2)))</f>
        <v>0</v>
      </c>
      <c r="L174" s="54">
        <f t="shared" si="15"/>
        <v>0</v>
      </c>
      <c r="M174" s="54">
        <f t="shared" si="16"/>
        <v>0</v>
      </c>
      <c r="N174" s="10">
        <v>5</v>
      </c>
      <c r="O174" s="7">
        <f t="shared" si="19"/>
        <v>0</v>
      </c>
      <c r="P174" s="7">
        <f t="shared" si="20"/>
        <v>0</v>
      </c>
      <c r="Q174" s="7">
        <f t="shared" si="21"/>
        <v>0</v>
      </c>
    </row>
    <row r="175" spans="2:17" x14ac:dyDescent="0.25">
      <c r="B175" s="3" t="str">
        <f t="shared" si="14"/>
        <v/>
      </c>
      <c r="F175" s="3" t="str">
        <f t="shared" si="17"/>
        <v/>
      </c>
      <c r="I175" s="52">
        <f>STOCK!H176</f>
        <v>0</v>
      </c>
      <c r="J175" s="12">
        <f t="shared" si="18"/>
        <v>0</v>
      </c>
      <c r="K175" s="13" t="b">
        <f>IF(STOCK!I176=5.5%,STOCK!H176*1.05,IF(STOCK!I176=10%,STOCK!H176*1.1,IF(STOCK!I176=20%,STOCK!H176*1.2)))</f>
        <v>0</v>
      </c>
      <c r="L175" s="54">
        <f t="shared" si="15"/>
        <v>0</v>
      </c>
      <c r="M175" s="54">
        <f t="shared" si="16"/>
        <v>0</v>
      </c>
      <c r="N175" s="10">
        <v>5</v>
      </c>
      <c r="O175" s="7">
        <f t="shared" si="19"/>
        <v>0</v>
      </c>
      <c r="P175" s="7">
        <f t="shared" si="20"/>
        <v>0</v>
      </c>
      <c r="Q175" s="7">
        <f t="shared" si="21"/>
        <v>0</v>
      </c>
    </row>
    <row r="176" spans="2:17" x14ac:dyDescent="0.25">
      <c r="B176" s="3" t="str">
        <f t="shared" si="14"/>
        <v/>
      </c>
      <c r="F176" s="3" t="str">
        <f t="shared" si="17"/>
        <v/>
      </c>
      <c r="I176" s="52">
        <f>STOCK!H177</f>
        <v>0</v>
      </c>
      <c r="J176" s="12">
        <f t="shared" si="18"/>
        <v>0</v>
      </c>
      <c r="K176" s="13" t="b">
        <f>IF(STOCK!I177=5.5%,STOCK!H177*1.05,IF(STOCK!I177=10%,STOCK!H177*1.1,IF(STOCK!I177=20%,STOCK!H177*1.2)))</f>
        <v>0</v>
      </c>
      <c r="L176" s="54">
        <f t="shared" si="15"/>
        <v>0</v>
      </c>
      <c r="M176" s="54">
        <f t="shared" si="16"/>
        <v>0</v>
      </c>
      <c r="N176" s="10">
        <v>5</v>
      </c>
      <c r="O176" s="7">
        <f t="shared" si="19"/>
        <v>0</v>
      </c>
      <c r="P176" s="7">
        <f t="shared" si="20"/>
        <v>0</v>
      </c>
      <c r="Q176" s="7">
        <f t="shared" si="21"/>
        <v>0</v>
      </c>
    </row>
    <row r="177" spans="2:17" x14ac:dyDescent="0.25">
      <c r="B177" s="3" t="str">
        <f t="shared" si="14"/>
        <v/>
      </c>
      <c r="F177" s="3" t="str">
        <f t="shared" si="17"/>
        <v/>
      </c>
      <c r="I177" s="52">
        <f>STOCK!H178</f>
        <v>0</v>
      </c>
      <c r="J177" s="12">
        <f t="shared" si="18"/>
        <v>0</v>
      </c>
      <c r="K177" s="13" t="b">
        <f>IF(STOCK!I178=5.5%,STOCK!H178*1.05,IF(STOCK!I178=10%,STOCK!H178*1.1,IF(STOCK!I178=20%,STOCK!H178*1.2)))</f>
        <v>0</v>
      </c>
      <c r="L177" s="54">
        <f t="shared" si="15"/>
        <v>0</v>
      </c>
      <c r="M177" s="54">
        <f t="shared" si="16"/>
        <v>0</v>
      </c>
      <c r="N177" s="10">
        <v>5</v>
      </c>
      <c r="O177" s="7">
        <f t="shared" si="19"/>
        <v>0</v>
      </c>
      <c r="P177" s="7">
        <f t="shared" si="20"/>
        <v>0</v>
      </c>
      <c r="Q177" s="7">
        <f t="shared" si="21"/>
        <v>0</v>
      </c>
    </row>
    <row r="178" spans="2:17" x14ac:dyDescent="0.25">
      <c r="B178" s="3" t="str">
        <f t="shared" si="14"/>
        <v/>
      </c>
      <c r="F178" s="3" t="str">
        <f t="shared" si="17"/>
        <v/>
      </c>
      <c r="I178" s="52">
        <f>STOCK!H179</f>
        <v>0</v>
      </c>
      <c r="J178" s="12">
        <f t="shared" si="18"/>
        <v>0</v>
      </c>
      <c r="K178" s="13" t="b">
        <f>IF(STOCK!I179=5.5%,STOCK!H179*1.05,IF(STOCK!I179=10%,STOCK!H179*1.1,IF(STOCK!I179=20%,STOCK!H179*1.2)))</f>
        <v>0</v>
      </c>
      <c r="L178" s="54">
        <f t="shared" si="15"/>
        <v>0</v>
      </c>
      <c r="M178" s="54">
        <f t="shared" si="16"/>
        <v>0</v>
      </c>
      <c r="N178" s="10">
        <v>5</v>
      </c>
      <c r="O178" s="7">
        <f t="shared" si="19"/>
        <v>0</v>
      </c>
      <c r="P178" s="7">
        <f t="shared" si="20"/>
        <v>0</v>
      </c>
      <c r="Q178" s="7">
        <f t="shared" si="21"/>
        <v>0</v>
      </c>
    </row>
    <row r="179" spans="2:17" x14ac:dyDescent="0.25">
      <c r="B179" s="3" t="str">
        <f t="shared" si="14"/>
        <v/>
      </c>
      <c r="F179" s="3" t="str">
        <f t="shared" si="17"/>
        <v/>
      </c>
      <c r="I179" s="52">
        <f>STOCK!H180</f>
        <v>0</v>
      </c>
      <c r="J179" s="12">
        <f t="shared" si="18"/>
        <v>0</v>
      </c>
      <c r="K179" s="13" t="b">
        <f>IF(STOCK!I180=5.5%,STOCK!H180*1.05,IF(STOCK!I180=10%,STOCK!H180*1.1,IF(STOCK!I180=20%,STOCK!H180*1.2)))</f>
        <v>0</v>
      </c>
      <c r="L179" s="54">
        <f t="shared" si="15"/>
        <v>0</v>
      </c>
      <c r="M179" s="54">
        <f t="shared" si="16"/>
        <v>0</v>
      </c>
      <c r="N179" s="10">
        <v>5</v>
      </c>
      <c r="O179" s="7">
        <f t="shared" si="19"/>
        <v>0</v>
      </c>
      <c r="P179" s="7">
        <f t="shared" si="20"/>
        <v>0</v>
      </c>
      <c r="Q179" s="7">
        <f t="shared" si="21"/>
        <v>0</v>
      </c>
    </row>
    <row r="180" spans="2:17" x14ac:dyDescent="0.25">
      <c r="B180" s="3" t="str">
        <f t="shared" si="14"/>
        <v/>
      </c>
      <c r="F180" s="3" t="str">
        <f t="shared" si="17"/>
        <v/>
      </c>
      <c r="I180" s="52">
        <f>STOCK!H181</f>
        <v>0</v>
      </c>
      <c r="J180" s="12">
        <f t="shared" si="18"/>
        <v>0</v>
      </c>
      <c r="K180" s="13" t="b">
        <f>IF(STOCK!I181=5.5%,STOCK!H181*1.05,IF(STOCK!I181=10%,STOCK!H181*1.1,IF(STOCK!I181=20%,STOCK!H181*1.2)))</f>
        <v>0</v>
      </c>
      <c r="L180" s="54">
        <f t="shared" si="15"/>
        <v>0</v>
      </c>
      <c r="M180" s="54">
        <f t="shared" si="16"/>
        <v>0</v>
      </c>
      <c r="N180" s="10">
        <v>5</v>
      </c>
      <c r="O180" s="7">
        <f t="shared" si="19"/>
        <v>0</v>
      </c>
      <c r="P180" s="7">
        <f t="shared" si="20"/>
        <v>0</v>
      </c>
      <c r="Q180" s="7">
        <f t="shared" si="21"/>
        <v>0</v>
      </c>
    </row>
    <row r="181" spans="2:17" x14ac:dyDescent="0.25">
      <c r="B181" s="3" t="str">
        <f t="shared" si="14"/>
        <v/>
      </c>
      <c r="F181" s="3" t="str">
        <f t="shared" si="17"/>
        <v/>
      </c>
      <c r="I181" s="52">
        <f>STOCK!H182</f>
        <v>0</v>
      </c>
      <c r="J181" s="12">
        <f t="shared" si="18"/>
        <v>0</v>
      </c>
      <c r="K181" s="13" t="b">
        <f>IF(STOCK!I182=5.5%,STOCK!H182*1.05,IF(STOCK!I182=10%,STOCK!H182*1.1,IF(STOCK!I182=20%,STOCK!H182*1.2)))</f>
        <v>0</v>
      </c>
      <c r="L181" s="54">
        <f t="shared" si="15"/>
        <v>0</v>
      </c>
      <c r="M181" s="54">
        <f t="shared" si="16"/>
        <v>0</v>
      </c>
      <c r="N181" s="10">
        <v>5</v>
      </c>
      <c r="O181" s="7">
        <f t="shared" si="19"/>
        <v>0</v>
      </c>
      <c r="P181" s="7">
        <f t="shared" si="20"/>
        <v>0</v>
      </c>
      <c r="Q181" s="7">
        <f t="shared" si="21"/>
        <v>0</v>
      </c>
    </row>
    <row r="182" spans="2:17" x14ac:dyDescent="0.25">
      <c r="B182" s="3" t="str">
        <f t="shared" si="14"/>
        <v/>
      </c>
      <c r="F182" s="3" t="str">
        <f t="shared" si="17"/>
        <v/>
      </c>
      <c r="I182" s="52">
        <f>STOCK!H183</f>
        <v>0</v>
      </c>
      <c r="J182" s="12">
        <f t="shared" si="18"/>
        <v>0</v>
      </c>
      <c r="K182" s="13" t="b">
        <f>IF(STOCK!I183=5.5%,STOCK!H183*1.05,IF(STOCK!I183=10%,STOCK!H183*1.1,IF(STOCK!I183=20%,STOCK!H183*1.2)))</f>
        <v>0</v>
      </c>
      <c r="L182" s="54">
        <f t="shared" si="15"/>
        <v>0</v>
      </c>
      <c r="M182" s="54">
        <f t="shared" si="16"/>
        <v>0</v>
      </c>
      <c r="N182" s="10">
        <v>5</v>
      </c>
      <c r="O182" s="7">
        <f t="shared" si="19"/>
        <v>0</v>
      </c>
      <c r="P182" s="7">
        <f t="shared" si="20"/>
        <v>0</v>
      </c>
      <c r="Q182" s="7">
        <f t="shared" si="21"/>
        <v>0</v>
      </c>
    </row>
    <row r="183" spans="2:17" x14ac:dyDescent="0.25">
      <c r="B183" s="3" t="str">
        <f t="shared" si="14"/>
        <v/>
      </c>
      <c r="F183" s="3" t="str">
        <f t="shared" si="17"/>
        <v/>
      </c>
      <c r="I183" s="52">
        <f>STOCK!H184</f>
        <v>0</v>
      </c>
      <c r="J183" s="12">
        <f t="shared" si="18"/>
        <v>0</v>
      </c>
      <c r="K183" s="13" t="b">
        <f>IF(STOCK!I184=5.5%,STOCK!H184*1.05,IF(STOCK!I184=10%,STOCK!H184*1.1,IF(STOCK!I184=20%,STOCK!H184*1.2)))</f>
        <v>0</v>
      </c>
      <c r="L183" s="54">
        <f t="shared" si="15"/>
        <v>0</v>
      </c>
      <c r="M183" s="54">
        <f t="shared" si="16"/>
        <v>0</v>
      </c>
      <c r="N183" s="10">
        <v>5</v>
      </c>
      <c r="O183" s="7">
        <f t="shared" si="19"/>
        <v>0</v>
      </c>
      <c r="P183" s="7">
        <f t="shared" si="20"/>
        <v>0</v>
      </c>
      <c r="Q183" s="7">
        <f t="shared" si="21"/>
        <v>0</v>
      </c>
    </row>
    <row r="184" spans="2:17" x14ac:dyDescent="0.25">
      <c r="B184" s="3" t="str">
        <f t="shared" si="14"/>
        <v/>
      </c>
      <c r="F184" s="3" t="str">
        <f t="shared" si="17"/>
        <v/>
      </c>
      <c r="I184" s="52">
        <f>STOCK!H185</f>
        <v>0</v>
      </c>
      <c r="J184" s="12">
        <f t="shared" si="18"/>
        <v>0</v>
      </c>
      <c r="K184" s="13" t="b">
        <f>IF(STOCK!I185=5.5%,STOCK!H185*1.05,IF(STOCK!I185=10%,STOCK!H185*1.1,IF(STOCK!I185=20%,STOCK!H185*1.2)))</f>
        <v>0</v>
      </c>
      <c r="L184" s="54">
        <f t="shared" si="15"/>
        <v>0</v>
      </c>
      <c r="M184" s="54">
        <f t="shared" si="16"/>
        <v>0</v>
      </c>
      <c r="N184" s="10">
        <v>5</v>
      </c>
      <c r="O184" s="7">
        <f t="shared" si="19"/>
        <v>0</v>
      </c>
      <c r="P184" s="7">
        <f t="shared" si="20"/>
        <v>0</v>
      </c>
      <c r="Q184" s="7">
        <f t="shared" si="21"/>
        <v>0</v>
      </c>
    </row>
    <row r="185" spans="2:17" x14ac:dyDescent="0.25">
      <c r="B185" s="3" t="str">
        <f t="shared" si="14"/>
        <v/>
      </c>
      <c r="F185" s="3" t="str">
        <f t="shared" si="17"/>
        <v/>
      </c>
      <c r="I185" s="52">
        <f>STOCK!H186</f>
        <v>0</v>
      </c>
      <c r="J185" s="12">
        <f t="shared" si="18"/>
        <v>0</v>
      </c>
      <c r="K185" s="13" t="b">
        <f>IF(STOCK!I186=5.5%,STOCK!H186*1.05,IF(STOCK!I186=10%,STOCK!H186*1.1,IF(STOCK!I186=20%,STOCK!H186*1.2)))</f>
        <v>0</v>
      </c>
      <c r="L185" s="54">
        <f t="shared" si="15"/>
        <v>0</v>
      </c>
      <c r="M185" s="54">
        <f t="shared" si="16"/>
        <v>0</v>
      </c>
      <c r="N185" s="10">
        <v>5</v>
      </c>
      <c r="O185" s="7">
        <f t="shared" si="19"/>
        <v>0</v>
      </c>
      <c r="P185" s="7">
        <f t="shared" si="20"/>
        <v>0</v>
      </c>
      <c r="Q185" s="7">
        <f t="shared" si="21"/>
        <v>0</v>
      </c>
    </row>
    <row r="186" spans="2:17" x14ac:dyDescent="0.25">
      <c r="B186" s="3" t="str">
        <f t="shared" si="14"/>
        <v/>
      </c>
      <c r="F186" s="3" t="str">
        <f t="shared" si="17"/>
        <v/>
      </c>
      <c r="I186" s="52">
        <f>STOCK!H187</f>
        <v>0</v>
      </c>
      <c r="J186" s="12">
        <f t="shared" si="18"/>
        <v>0</v>
      </c>
      <c r="K186" s="13" t="b">
        <f>IF(STOCK!I187=5.5%,STOCK!H187*1.05,IF(STOCK!I187=10%,STOCK!H187*1.1,IF(STOCK!I187=20%,STOCK!H187*1.2)))</f>
        <v>0</v>
      </c>
      <c r="L186" s="54">
        <f t="shared" si="15"/>
        <v>0</v>
      </c>
      <c r="M186" s="54">
        <f t="shared" si="16"/>
        <v>0</v>
      </c>
      <c r="N186" s="10">
        <v>5</v>
      </c>
      <c r="O186" s="7">
        <f t="shared" si="19"/>
        <v>0</v>
      </c>
      <c r="P186" s="7">
        <f t="shared" si="20"/>
        <v>0</v>
      </c>
      <c r="Q186" s="7">
        <f t="shared" si="21"/>
        <v>0</v>
      </c>
    </row>
    <row r="187" spans="2:17" x14ac:dyDescent="0.25">
      <c r="B187" s="3" t="str">
        <f t="shared" si="14"/>
        <v/>
      </c>
      <c r="F187" s="3" t="str">
        <f t="shared" si="17"/>
        <v/>
      </c>
      <c r="I187" s="52">
        <f>STOCK!H188</f>
        <v>0</v>
      </c>
      <c r="J187" s="12">
        <f t="shared" si="18"/>
        <v>0</v>
      </c>
      <c r="K187" s="13" t="b">
        <f>IF(STOCK!I188=5.5%,STOCK!H188*1.05,IF(STOCK!I188=10%,STOCK!H188*1.1,IF(STOCK!I188=20%,STOCK!H188*1.2)))</f>
        <v>0</v>
      </c>
      <c r="L187" s="54">
        <f t="shared" si="15"/>
        <v>0</v>
      </c>
      <c r="M187" s="54">
        <f t="shared" si="16"/>
        <v>0</v>
      </c>
      <c r="N187" s="10">
        <v>5</v>
      </c>
      <c r="O187" s="7">
        <f t="shared" si="19"/>
        <v>0</v>
      </c>
      <c r="P187" s="7">
        <f t="shared" si="20"/>
        <v>0</v>
      </c>
      <c r="Q187" s="7">
        <f t="shared" si="21"/>
        <v>0</v>
      </c>
    </row>
    <row r="188" spans="2:17" x14ac:dyDescent="0.25">
      <c r="B188" s="3" t="str">
        <f t="shared" si="14"/>
        <v/>
      </c>
      <c r="F188" s="3" t="str">
        <f t="shared" si="17"/>
        <v/>
      </c>
      <c r="I188" s="52">
        <f>STOCK!H189</f>
        <v>0</v>
      </c>
      <c r="J188" s="12">
        <f t="shared" si="18"/>
        <v>0</v>
      </c>
      <c r="K188" s="13" t="b">
        <f>IF(STOCK!I189=5.5%,STOCK!H189*1.05,IF(STOCK!I189=10%,STOCK!H189*1.1,IF(STOCK!I189=20%,STOCK!H189*1.2)))</f>
        <v>0</v>
      </c>
      <c r="L188" s="54">
        <f t="shared" si="15"/>
        <v>0</v>
      </c>
      <c r="M188" s="54">
        <f t="shared" si="16"/>
        <v>0</v>
      </c>
      <c r="N188" s="10">
        <v>5</v>
      </c>
      <c r="O188" s="7">
        <f t="shared" si="19"/>
        <v>0</v>
      </c>
      <c r="P188" s="7">
        <f t="shared" si="20"/>
        <v>0</v>
      </c>
      <c r="Q188" s="7">
        <f t="shared" si="21"/>
        <v>0</v>
      </c>
    </row>
    <row r="189" spans="2:17" x14ac:dyDescent="0.25">
      <c r="B189" s="3" t="str">
        <f t="shared" si="14"/>
        <v/>
      </c>
      <c r="F189" s="3" t="str">
        <f t="shared" si="17"/>
        <v/>
      </c>
      <c r="I189" s="52">
        <f>STOCK!H190</f>
        <v>0</v>
      </c>
      <c r="J189" s="12">
        <f t="shared" si="18"/>
        <v>0</v>
      </c>
      <c r="K189" s="13" t="b">
        <f>IF(STOCK!I190=5.5%,STOCK!H190*1.05,IF(STOCK!I190=10%,STOCK!H190*1.1,IF(STOCK!I190=20%,STOCK!H190*1.2)))</f>
        <v>0</v>
      </c>
      <c r="L189" s="54">
        <f t="shared" si="15"/>
        <v>0</v>
      </c>
      <c r="M189" s="54">
        <f t="shared" si="16"/>
        <v>0</v>
      </c>
      <c r="N189" s="10">
        <v>5</v>
      </c>
      <c r="O189" s="7">
        <f t="shared" si="19"/>
        <v>0</v>
      </c>
      <c r="P189" s="7">
        <f t="shared" si="20"/>
        <v>0</v>
      </c>
      <c r="Q189" s="7">
        <f t="shared" si="21"/>
        <v>0</v>
      </c>
    </row>
    <row r="190" spans="2:17" x14ac:dyDescent="0.25">
      <c r="B190" s="3" t="str">
        <f t="shared" si="14"/>
        <v/>
      </c>
      <c r="F190" s="3" t="str">
        <f t="shared" si="17"/>
        <v/>
      </c>
      <c r="I190" s="52">
        <f>STOCK!H191</f>
        <v>0</v>
      </c>
      <c r="J190" s="12">
        <f t="shared" si="18"/>
        <v>0</v>
      </c>
      <c r="K190" s="13" t="b">
        <f>IF(STOCK!I191=5.5%,STOCK!H191*1.05,IF(STOCK!I191=10%,STOCK!H191*1.1,IF(STOCK!I191=20%,STOCK!H191*1.2)))</f>
        <v>0</v>
      </c>
      <c r="L190" s="54">
        <f t="shared" si="15"/>
        <v>0</v>
      </c>
      <c r="M190" s="54">
        <f t="shared" si="16"/>
        <v>0</v>
      </c>
      <c r="N190" s="10">
        <v>5</v>
      </c>
      <c r="O190" s="7">
        <f t="shared" si="19"/>
        <v>0</v>
      </c>
      <c r="P190" s="7">
        <f t="shared" si="20"/>
        <v>0</v>
      </c>
      <c r="Q190" s="7">
        <f t="shared" si="21"/>
        <v>0</v>
      </c>
    </row>
    <row r="191" spans="2:17" x14ac:dyDescent="0.25">
      <c r="B191" s="3" t="str">
        <f t="shared" si="14"/>
        <v/>
      </c>
      <c r="F191" s="3" t="str">
        <f t="shared" si="17"/>
        <v/>
      </c>
      <c r="I191" s="52">
        <f>STOCK!H192</f>
        <v>0</v>
      </c>
      <c r="J191" s="12">
        <f t="shared" si="18"/>
        <v>0</v>
      </c>
      <c r="K191" s="13" t="b">
        <f>IF(STOCK!I192=5.5%,STOCK!H192*1.05,IF(STOCK!I192=10%,STOCK!H192*1.1,IF(STOCK!I192=20%,STOCK!H192*1.2)))</f>
        <v>0</v>
      </c>
      <c r="L191" s="54">
        <f t="shared" si="15"/>
        <v>0</v>
      </c>
      <c r="M191" s="54">
        <f t="shared" si="16"/>
        <v>0</v>
      </c>
      <c r="N191" s="10">
        <v>5</v>
      </c>
      <c r="O191" s="7">
        <f t="shared" si="19"/>
        <v>0</v>
      </c>
      <c r="P191" s="7">
        <f t="shared" si="20"/>
        <v>0</v>
      </c>
      <c r="Q191" s="7">
        <f t="shared" si="21"/>
        <v>0</v>
      </c>
    </row>
    <row r="192" spans="2:17" x14ac:dyDescent="0.25">
      <c r="B192" s="3" t="str">
        <f t="shared" si="14"/>
        <v/>
      </c>
      <c r="F192" s="3" t="str">
        <f t="shared" si="17"/>
        <v/>
      </c>
      <c r="I192" s="52">
        <f>STOCK!H193</f>
        <v>0</v>
      </c>
      <c r="J192" s="12">
        <f t="shared" si="18"/>
        <v>0</v>
      </c>
      <c r="K192" s="13" t="b">
        <f>IF(STOCK!I193=5.5%,STOCK!H193*1.05,IF(STOCK!I193=10%,STOCK!H193*1.1,IF(STOCK!I193=20%,STOCK!H193*1.2)))</f>
        <v>0</v>
      </c>
      <c r="L192" s="54">
        <f t="shared" si="15"/>
        <v>0</v>
      </c>
      <c r="M192" s="54">
        <f t="shared" si="16"/>
        <v>0</v>
      </c>
      <c r="N192" s="10">
        <v>5</v>
      </c>
      <c r="O192" s="7">
        <f t="shared" si="19"/>
        <v>0</v>
      </c>
      <c r="P192" s="7">
        <f t="shared" si="20"/>
        <v>0</v>
      </c>
      <c r="Q192" s="7">
        <f t="shared" si="21"/>
        <v>0</v>
      </c>
    </row>
    <row r="193" spans="2:17" x14ac:dyDescent="0.25">
      <c r="B193" s="3" t="str">
        <f t="shared" si="14"/>
        <v/>
      </c>
      <c r="F193" s="3" t="str">
        <f t="shared" si="17"/>
        <v/>
      </c>
      <c r="I193" s="52">
        <f>STOCK!H194</f>
        <v>0</v>
      </c>
      <c r="J193" s="12">
        <f t="shared" si="18"/>
        <v>0</v>
      </c>
      <c r="K193" s="13" t="b">
        <f>IF(STOCK!I194=5.5%,STOCK!H194*1.05,IF(STOCK!I194=10%,STOCK!H194*1.1,IF(STOCK!I194=20%,STOCK!H194*1.2)))</f>
        <v>0</v>
      </c>
      <c r="L193" s="54">
        <f t="shared" si="15"/>
        <v>0</v>
      </c>
      <c r="M193" s="54">
        <f t="shared" si="16"/>
        <v>0</v>
      </c>
      <c r="N193" s="10">
        <v>5</v>
      </c>
      <c r="O193" s="7">
        <f t="shared" si="19"/>
        <v>0</v>
      </c>
      <c r="P193" s="7">
        <f t="shared" si="20"/>
        <v>0</v>
      </c>
      <c r="Q193" s="7">
        <f t="shared" si="21"/>
        <v>0</v>
      </c>
    </row>
    <row r="194" spans="2:17" x14ac:dyDescent="0.25">
      <c r="B194" s="3" t="str">
        <f t="shared" ref="B194:B257" si="22">LEFT(A194,2)</f>
        <v/>
      </c>
      <c r="F194" s="3" t="str">
        <f t="shared" si="17"/>
        <v/>
      </c>
      <c r="I194" s="52">
        <f>STOCK!H195</f>
        <v>0</v>
      </c>
      <c r="J194" s="12">
        <f t="shared" si="18"/>
        <v>0</v>
      </c>
      <c r="K194" s="13" t="b">
        <f>IF(STOCK!I195=5.5%,STOCK!H195*1.05,IF(STOCK!I195=10%,STOCK!H195*1.1,IF(STOCK!I195=20%,STOCK!H195*1.2)))</f>
        <v>0</v>
      </c>
      <c r="L194" s="54">
        <f t="shared" si="15"/>
        <v>0</v>
      </c>
      <c r="M194" s="54">
        <f t="shared" si="16"/>
        <v>0</v>
      </c>
      <c r="N194" s="10">
        <v>5</v>
      </c>
      <c r="O194" s="7">
        <f t="shared" si="19"/>
        <v>0</v>
      </c>
      <c r="P194" s="7">
        <f t="shared" si="20"/>
        <v>0</v>
      </c>
      <c r="Q194" s="7">
        <f t="shared" si="21"/>
        <v>0</v>
      </c>
    </row>
    <row r="195" spans="2:17" x14ac:dyDescent="0.25">
      <c r="B195" s="3" t="str">
        <f t="shared" si="22"/>
        <v/>
      </c>
      <c r="F195" s="3" t="str">
        <f t="shared" si="17"/>
        <v/>
      </c>
      <c r="I195" s="52">
        <f>STOCK!H196</f>
        <v>0</v>
      </c>
      <c r="J195" s="12">
        <f t="shared" si="18"/>
        <v>0</v>
      </c>
      <c r="K195" s="13" t="b">
        <f>IF(STOCK!I196=5.5%,STOCK!H196*1.05,IF(STOCK!I196=10%,STOCK!H196*1.1,IF(STOCK!I196=20%,STOCK!H196*1.2)))</f>
        <v>0</v>
      </c>
      <c r="L195" s="54">
        <f t="shared" ref="L195:L258" si="23">+I195*2</f>
        <v>0</v>
      </c>
      <c r="M195" s="54">
        <f t="shared" ref="M195:M258" si="24">((L195*3)/1.1)/3</f>
        <v>0</v>
      </c>
      <c r="N195" s="10">
        <v>5</v>
      </c>
      <c r="O195" s="7">
        <f t="shared" si="19"/>
        <v>0</v>
      </c>
      <c r="P195" s="7">
        <f t="shared" si="20"/>
        <v>0</v>
      </c>
      <c r="Q195" s="7">
        <f t="shared" si="21"/>
        <v>0</v>
      </c>
    </row>
    <row r="196" spans="2:17" x14ac:dyDescent="0.25">
      <c r="B196" s="3" t="str">
        <f t="shared" si="22"/>
        <v/>
      </c>
      <c r="F196" s="3" t="str">
        <f t="shared" si="17"/>
        <v/>
      </c>
      <c r="I196" s="52">
        <f>STOCK!H197</f>
        <v>0</v>
      </c>
      <c r="J196" s="12">
        <f t="shared" si="18"/>
        <v>0</v>
      </c>
      <c r="K196" s="13" t="b">
        <f>IF(STOCK!I197=5.5%,STOCK!H197*1.05,IF(STOCK!I197=10%,STOCK!H197*1.1,IF(STOCK!I197=20%,STOCK!H197*1.2)))</f>
        <v>0</v>
      </c>
      <c r="L196" s="54">
        <f t="shared" si="23"/>
        <v>0</v>
      </c>
      <c r="M196" s="54">
        <f t="shared" si="24"/>
        <v>0</v>
      </c>
      <c r="N196" s="10">
        <v>5</v>
      </c>
      <c r="O196" s="7">
        <f t="shared" si="19"/>
        <v>0</v>
      </c>
      <c r="P196" s="7">
        <f t="shared" si="20"/>
        <v>0</v>
      </c>
      <c r="Q196" s="7">
        <f t="shared" si="21"/>
        <v>0</v>
      </c>
    </row>
    <row r="197" spans="2:17" x14ac:dyDescent="0.25">
      <c r="B197" s="3" t="str">
        <f t="shared" si="22"/>
        <v/>
      </c>
      <c r="F197" s="3" t="str">
        <f t="shared" si="17"/>
        <v/>
      </c>
      <c r="I197" s="52">
        <f>STOCK!H198</f>
        <v>0</v>
      </c>
      <c r="J197" s="12">
        <f t="shared" si="18"/>
        <v>0</v>
      </c>
      <c r="K197" s="13" t="b">
        <f>IF(STOCK!I198=5.5%,STOCK!H198*1.05,IF(STOCK!I198=10%,STOCK!H198*1.1,IF(STOCK!I198=20%,STOCK!H198*1.2)))</f>
        <v>0</v>
      </c>
      <c r="L197" s="54">
        <f t="shared" si="23"/>
        <v>0</v>
      </c>
      <c r="M197" s="54">
        <f t="shared" si="24"/>
        <v>0</v>
      </c>
      <c r="N197" s="10">
        <v>5</v>
      </c>
      <c r="O197" s="7">
        <f t="shared" si="19"/>
        <v>0</v>
      </c>
      <c r="P197" s="7">
        <f t="shared" si="20"/>
        <v>0</v>
      </c>
      <c r="Q197" s="7">
        <f t="shared" si="21"/>
        <v>0</v>
      </c>
    </row>
    <row r="198" spans="2:17" x14ac:dyDescent="0.25">
      <c r="B198" s="3" t="str">
        <f t="shared" si="22"/>
        <v/>
      </c>
      <c r="F198" s="3" t="str">
        <f t="shared" si="17"/>
        <v/>
      </c>
      <c r="I198" s="52">
        <f>STOCK!H199</f>
        <v>0</v>
      </c>
      <c r="J198" s="12">
        <f t="shared" si="18"/>
        <v>0</v>
      </c>
      <c r="K198" s="13" t="b">
        <f>IF(STOCK!I199=5.5%,STOCK!H199*1.05,IF(STOCK!I199=10%,STOCK!H199*1.1,IF(STOCK!I199=20%,STOCK!H199*1.2)))</f>
        <v>0</v>
      </c>
      <c r="L198" s="54">
        <f t="shared" si="23"/>
        <v>0</v>
      </c>
      <c r="M198" s="54">
        <f t="shared" si="24"/>
        <v>0</v>
      </c>
      <c r="N198" s="10">
        <v>5</v>
      </c>
      <c r="O198" s="7">
        <f t="shared" si="19"/>
        <v>0</v>
      </c>
      <c r="P198" s="7">
        <f t="shared" si="20"/>
        <v>0</v>
      </c>
      <c r="Q198" s="7">
        <f t="shared" si="21"/>
        <v>0</v>
      </c>
    </row>
    <row r="199" spans="2:17" x14ac:dyDescent="0.25">
      <c r="B199" s="3" t="str">
        <f t="shared" si="22"/>
        <v/>
      </c>
      <c r="F199" s="3" t="str">
        <f t="shared" si="17"/>
        <v/>
      </c>
      <c r="I199" s="52">
        <f>STOCK!H200</f>
        <v>0</v>
      </c>
      <c r="J199" s="12">
        <f t="shared" si="18"/>
        <v>0</v>
      </c>
      <c r="K199" s="13" t="b">
        <f>IF(STOCK!I200=5.5%,STOCK!H200*1.05,IF(STOCK!I200=10%,STOCK!H200*1.1,IF(STOCK!I200=20%,STOCK!H200*1.2)))</f>
        <v>0</v>
      </c>
      <c r="L199" s="54">
        <f t="shared" si="23"/>
        <v>0</v>
      </c>
      <c r="M199" s="54">
        <f t="shared" si="24"/>
        <v>0</v>
      </c>
      <c r="N199" s="10">
        <v>5</v>
      </c>
      <c r="O199" s="7">
        <f t="shared" si="19"/>
        <v>0</v>
      </c>
      <c r="P199" s="7">
        <f t="shared" si="20"/>
        <v>0</v>
      </c>
      <c r="Q199" s="7">
        <f t="shared" si="21"/>
        <v>0</v>
      </c>
    </row>
    <row r="200" spans="2:17" x14ac:dyDescent="0.25">
      <c r="B200" s="3" t="str">
        <f t="shared" si="22"/>
        <v/>
      </c>
      <c r="F200" s="3" t="str">
        <f t="shared" si="17"/>
        <v/>
      </c>
      <c r="I200" s="52">
        <f>STOCK!H201</f>
        <v>0</v>
      </c>
      <c r="J200" s="12">
        <f t="shared" si="18"/>
        <v>0</v>
      </c>
      <c r="K200" s="13" t="b">
        <f>IF(STOCK!I201=5.5%,STOCK!H201*1.05,IF(STOCK!I201=10%,STOCK!H201*1.1,IF(STOCK!I201=20%,STOCK!H201*1.2)))</f>
        <v>0</v>
      </c>
      <c r="L200" s="54">
        <f t="shared" si="23"/>
        <v>0</v>
      </c>
      <c r="M200" s="54">
        <f t="shared" si="24"/>
        <v>0</v>
      </c>
      <c r="N200" s="10">
        <v>5</v>
      </c>
      <c r="O200" s="7">
        <f t="shared" si="19"/>
        <v>0</v>
      </c>
      <c r="P200" s="7">
        <f t="shared" si="20"/>
        <v>0</v>
      </c>
      <c r="Q200" s="7">
        <f t="shared" si="21"/>
        <v>0</v>
      </c>
    </row>
    <row r="201" spans="2:17" x14ac:dyDescent="0.25">
      <c r="B201" s="3" t="str">
        <f t="shared" si="22"/>
        <v/>
      </c>
      <c r="F201" s="3" t="str">
        <f t="shared" ref="F201:F264" si="25">+IF(B201="RG","ROUGE",IF(B201="BL","BLANC",IF(B201="RS","ROSE","")))</f>
        <v/>
      </c>
      <c r="I201" s="52">
        <f>STOCK!H202</f>
        <v>0</v>
      </c>
      <c r="J201" s="12">
        <f t="shared" si="18"/>
        <v>0</v>
      </c>
      <c r="K201" s="13" t="b">
        <f>IF(STOCK!I202=5.5%,STOCK!H202*1.05,IF(STOCK!I202=10%,STOCK!H202*1.1,IF(STOCK!I202=20%,STOCK!H202*1.2)))</f>
        <v>0</v>
      </c>
      <c r="L201" s="54">
        <f t="shared" si="23"/>
        <v>0</v>
      </c>
      <c r="M201" s="54">
        <f t="shared" si="24"/>
        <v>0</v>
      </c>
      <c r="N201" s="10">
        <v>5</v>
      </c>
      <c r="O201" s="7">
        <f t="shared" si="19"/>
        <v>0</v>
      </c>
      <c r="P201" s="7">
        <f t="shared" si="20"/>
        <v>0</v>
      </c>
      <c r="Q201" s="7">
        <f t="shared" si="21"/>
        <v>0</v>
      </c>
    </row>
    <row r="202" spans="2:17" x14ac:dyDescent="0.25">
      <c r="B202" s="3" t="str">
        <f t="shared" si="22"/>
        <v/>
      </c>
      <c r="F202" s="3" t="str">
        <f t="shared" si="25"/>
        <v/>
      </c>
      <c r="I202" s="52">
        <f>STOCK!H203</f>
        <v>0</v>
      </c>
      <c r="J202" s="12">
        <f t="shared" si="18"/>
        <v>0</v>
      </c>
      <c r="K202" s="13" t="b">
        <f>IF(STOCK!I203=5.5%,STOCK!H203*1.05,IF(STOCK!I203=10%,STOCK!H203*1.1,IF(STOCK!I203=20%,STOCK!H203*1.2)))</f>
        <v>0</v>
      </c>
      <c r="L202" s="54">
        <f t="shared" si="23"/>
        <v>0</v>
      </c>
      <c r="M202" s="54">
        <f t="shared" si="24"/>
        <v>0</v>
      </c>
      <c r="N202" s="10">
        <v>5</v>
      </c>
      <c r="O202" s="7">
        <f t="shared" si="19"/>
        <v>0</v>
      </c>
      <c r="P202" s="7">
        <f t="shared" si="20"/>
        <v>0</v>
      </c>
      <c r="Q202" s="7">
        <f t="shared" si="21"/>
        <v>0</v>
      </c>
    </row>
    <row r="203" spans="2:17" x14ac:dyDescent="0.25">
      <c r="B203" s="3" t="str">
        <f t="shared" si="22"/>
        <v/>
      </c>
      <c r="F203" s="3" t="str">
        <f t="shared" si="25"/>
        <v/>
      </c>
      <c r="I203" s="52">
        <f>STOCK!H204</f>
        <v>0</v>
      </c>
      <c r="J203" s="12">
        <f t="shared" si="18"/>
        <v>0</v>
      </c>
      <c r="K203" s="13" t="b">
        <f>IF(STOCK!I204=5.5%,STOCK!H204*1.05,IF(STOCK!I204=10%,STOCK!H204*1.1,IF(STOCK!I204=20%,STOCK!H204*1.2)))</f>
        <v>0</v>
      </c>
      <c r="L203" s="54">
        <f t="shared" si="23"/>
        <v>0</v>
      </c>
      <c r="M203" s="54">
        <f t="shared" si="24"/>
        <v>0</v>
      </c>
      <c r="N203" s="10">
        <v>5</v>
      </c>
      <c r="O203" s="7">
        <f t="shared" si="19"/>
        <v>0</v>
      </c>
      <c r="P203" s="7">
        <f t="shared" si="20"/>
        <v>0</v>
      </c>
      <c r="Q203" s="7">
        <f t="shared" si="21"/>
        <v>0</v>
      </c>
    </row>
    <row r="204" spans="2:17" x14ac:dyDescent="0.25">
      <c r="B204" s="3" t="str">
        <f t="shared" si="22"/>
        <v/>
      </c>
      <c r="F204" s="3" t="str">
        <f t="shared" si="25"/>
        <v/>
      </c>
      <c r="I204" s="52">
        <f>STOCK!H205</f>
        <v>0</v>
      </c>
      <c r="J204" s="12">
        <f t="shared" si="18"/>
        <v>0</v>
      </c>
      <c r="K204" s="13" t="b">
        <f>IF(STOCK!I205=5.5%,STOCK!H205*1.05,IF(STOCK!I205=10%,STOCK!H205*1.1,IF(STOCK!I205=20%,STOCK!H205*1.2)))</f>
        <v>0</v>
      </c>
      <c r="L204" s="54">
        <f t="shared" si="23"/>
        <v>0</v>
      </c>
      <c r="M204" s="54">
        <f t="shared" si="24"/>
        <v>0</v>
      </c>
      <c r="N204" s="10">
        <v>5</v>
      </c>
      <c r="O204" s="7">
        <f t="shared" si="19"/>
        <v>0</v>
      </c>
      <c r="P204" s="7">
        <f t="shared" si="20"/>
        <v>0</v>
      </c>
      <c r="Q204" s="7">
        <f t="shared" si="21"/>
        <v>0</v>
      </c>
    </row>
    <row r="205" spans="2:17" x14ac:dyDescent="0.25">
      <c r="B205" s="3" t="str">
        <f t="shared" si="22"/>
        <v/>
      </c>
      <c r="F205" s="3" t="str">
        <f t="shared" si="25"/>
        <v/>
      </c>
      <c r="I205" s="52">
        <f>STOCK!H206</f>
        <v>0</v>
      </c>
      <c r="J205" s="12">
        <f t="shared" si="18"/>
        <v>0</v>
      </c>
      <c r="K205" s="13" t="b">
        <f>IF(STOCK!I206=5.5%,STOCK!H206*1.05,IF(STOCK!I206=10%,STOCK!H206*1.1,IF(STOCK!I206=20%,STOCK!H206*1.2)))</f>
        <v>0</v>
      </c>
      <c r="L205" s="54">
        <f t="shared" si="23"/>
        <v>0</v>
      </c>
      <c r="M205" s="54">
        <f t="shared" si="24"/>
        <v>0</v>
      </c>
      <c r="N205" s="10">
        <v>5</v>
      </c>
      <c r="O205" s="7">
        <f t="shared" si="19"/>
        <v>0</v>
      </c>
      <c r="P205" s="7">
        <f t="shared" si="20"/>
        <v>0</v>
      </c>
      <c r="Q205" s="7">
        <f t="shared" si="21"/>
        <v>0</v>
      </c>
    </row>
    <row r="206" spans="2:17" x14ac:dyDescent="0.25">
      <c r="B206" s="3" t="str">
        <f t="shared" si="22"/>
        <v/>
      </c>
      <c r="F206" s="3" t="str">
        <f t="shared" si="25"/>
        <v/>
      </c>
      <c r="I206" s="52">
        <f>STOCK!H207</f>
        <v>0</v>
      </c>
      <c r="J206" s="12">
        <f t="shared" si="18"/>
        <v>0</v>
      </c>
      <c r="K206" s="13" t="b">
        <f>IF(STOCK!I207=5.5%,STOCK!H207*1.05,IF(STOCK!I207=10%,STOCK!H207*1.1,IF(STOCK!I207=20%,STOCK!H207*1.2)))</f>
        <v>0</v>
      </c>
      <c r="L206" s="54">
        <f t="shared" si="23"/>
        <v>0</v>
      </c>
      <c r="M206" s="54">
        <f t="shared" si="24"/>
        <v>0</v>
      </c>
      <c r="N206" s="10">
        <v>5</v>
      </c>
      <c r="O206" s="7">
        <f t="shared" si="19"/>
        <v>0</v>
      </c>
      <c r="P206" s="7">
        <f t="shared" si="20"/>
        <v>0</v>
      </c>
      <c r="Q206" s="7">
        <f t="shared" si="21"/>
        <v>0</v>
      </c>
    </row>
    <row r="207" spans="2:17" x14ac:dyDescent="0.25">
      <c r="B207" s="3" t="str">
        <f t="shared" si="22"/>
        <v/>
      </c>
      <c r="F207" s="3" t="str">
        <f t="shared" si="25"/>
        <v/>
      </c>
      <c r="I207" s="52">
        <f>STOCK!H208</f>
        <v>0</v>
      </c>
      <c r="J207" s="12">
        <f t="shared" si="18"/>
        <v>0</v>
      </c>
      <c r="K207" s="13" t="b">
        <f>IF(STOCK!I208=5.5%,STOCK!H208*1.05,IF(STOCK!I208=10%,STOCK!H208*1.1,IF(STOCK!I208=20%,STOCK!H208*1.2)))</f>
        <v>0</v>
      </c>
      <c r="L207" s="54">
        <f t="shared" si="23"/>
        <v>0</v>
      </c>
      <c r="M207" s="54">
        <f t="shared" si="24"/>
        <v>0</v>
      </c>
      <c r="N207" s="10">
        <v>5</v>
      </c>
      <c r="O207" s="7">
        <f t="shared" si="19"/>
        <v>0</v>
      </c>
      <c r="P207" s="7">
        <f t="shared" si="20"/>
        <v>0</v>
      </c>
      <c r="Q207" s="7">
        <f t="shared" si="21"/>
        <v>0</v>
      </c>
    </row>
    <row r="208" spans="2:17" x14ac:dyDescent="0.25">
      <c r="B208" s="3" t="str">
        <f t="shared" si="22"/>
        <v/>
      </c>
      <c r="F208" s="3" t="str">
        <f t="shared" si="25"/>
        <v/>
      </c>
      <c r="I208" s="52">
        <f>STOCK!H209</f>
        <v>0</v>
      </c>
      <c r="J208" s="12">
        <f t="shared" si="18"/>
        <v>0</v>
      </c>
      <c r="K208" s="13" t="b">
        <f>IF(STOCK!I209=5.5%,STOCK!H209*1.05,IF(STOCK!I209=10%,STOCK!H209*1.1,IF(STOCK!I209=20%,STOCK!H209*1.2)))</f>
        <v>0</v>
      </c>
      <c r="L208" s="54">
        <f t="shared" si="23"/>
        <v>0</v>
      </c>
      <c r="M208" s="54">
        <f t="shared" si="24"/>
        <v>0</v>
      </c>
      <c r="N208" s="10">
        <v>5</v>
      </c>
      <c r="O208" s="7">
        <f t="shared" si="19"/>
        <v>0</v>
      </c>
      <c r="P208" s="7">
        <f t="shared" si="20"/>
        <v>0</v>
      </c>
      <c r="Q208" s="7">
        <f t="shared" si="21"/>
        <v>0</v>
      </c>
    </row>
    <row r="209" spans="2:17" x14ac:dyDescent="0.25">
      <c r="B209" s="3" t="str">
        <f t="shared" si="22"/>
        <v/>
      </c>
      <c r="F209" s="3" t="str">
        <f t="shared" si="25"/>
        <v/>
      </c>
      <c r="I209" s="52">
        <f>STOCK!H210</f>
        <v>0</v>
      </c>
      <c r="J209" s="12">
        <f t="shared" si="18"/>
        <v>0</v>
      </c>
      <c r="K209" s="13" t="b">
        <f>IF(STOCK!I210=5.5%,STOCK!H210*1.05,IF(STOCK!I210=10%,STOCK!H210*1.1,IF(STOCK!I210=20%,STOCK!H210*1.2)))</f>
        <v>0</v>
      </c>
      <c r="L209" s="54">
        <f t="shared" si="23"/>
        <v>0</v>
      </c>
      <c r="M209" s="54">
        <f t="shared" si="24"/>
        <v>0</v>
      </c>
      <c r="N209" s="10">
        <v>5</v>
      </c>
      <c r="O209" s="7">
        <f t="shared" si="19"/>
        <v>0</v>
      </c>
      <c r="P209" s="7">
        <f t="shared" si="20"/>
        <v>0</v>
      </c>
      <c r="Q209" s="7">
        <f t="shared" si="21"/>
        <v>0</v>
      </c>
    </row>
    <row r="210" spans="2:17" x14ac:dyDescent="0.25">
      <c r="B210" s="3" t="str">
        <f t="shared" si="22"/>
        <v/>
      </c>
      <c r="F210" s="3" t="str">
        <f t="shared" si="25"/>
        <v/>
      </c>
      <c r="I210" s="52">
        <f>STOCK!H211</f>
        <v>0</v>
      </c>
      <c r="J210" s="12">
        <f t="shared" si="18"/>
        <v>0</v>
      </c>
      <c r="K210" s="13" t="b">
        <f>IF(STOCK!I211=5.5%,STOCK!H211*1.05,IF(STOCK!I211=10%,STOCK!H211*1.1,IF(STOCK!I211=20%,STOCK!H211*1.2)))</f>
        <v>0</v>
      </c>
      <c r="L210" s="54">
        <f t="shared" si="23"/>
        <v>0</v>
      </c>
      <c r="M210" s="54">
        <f t="shared" si="24"/>
        <v>0</v>
      </c>
      <c r="N210" s="10">
        <v>5</v>
      </c>
      <c r="O210" s="7">
        <f t="shared" si="19"/>
        <v>0</v>
      </c>
      <c r="P210" s="7">
        <f t="shared" si="20"/>
        <v>0</v>
      </c>
      <c r="Q210" s="7">
        <f t="shared" si="21"/>
        <v>0</v>
      </c>
    </row>
    <row r="211" spans="2:17" x14ac:dyDescent="0.25">
      <c r="B211" s="3" t="str">
        <f t="shared" si="22"/>
        <v/>
      </c>
      <c r="F211" s="3" t="str">
        <f t="shared" si="25"/>
        <v/>
      </c>
      <c r="I211" s="52">
        <f>STOCK!H212</f>
        <v>0</v>
      </c>
      <c r="J211" s="12">
        <f t="shared" si="18"/>
        <v>0</v>
      </c>
      <c r="K211" s="13" t="b">
        <f>IF(STOCK!I212=5.5%,STOCK!H212*1.05,IF(STOCK!I212=10%,STOCK!H212*1.1,IF(STOCK!I212=20%,STOCK!H212*1.2)))</f>
        <v>0</v>
      </c>
      <c r="L211" s="54">
        <f t="shared" si="23"/>
        <v>0</v>
      </c>
      <c r="M211" s="54">
        <f t="shared" si="24"/>
        <v>0</v>
      </c>
      <c r="N211" s="10">
        <v>5</v>
      </c>
      <c r="O211" s="7">
        <f t="shared" si="19"/>
        <v>0</v>
      </c>
      <c r="P211" s="7">
        <f t="shared" si="20"/>
        <v>0</v>
      </c>
      <c r="Q211" s="7">
        <f t="shared" si="21"/>
        <v>0</v>
      </c>
    </row>
    <row r="212" spans="2:17" x14ac:dyDescent="0.25">
      <c r="B212" s="3" t="str">
        <f t="shared" si="22"/>
        <v/>
      </c>
      <c r="F212" s="3" t="str">
        <f t="shared" si="25"/>
        <v/>
      </c>
      <c r="I212" s="52">
        <f>STOCK!H213</f>
        <v>0</v>
      </c>
      <c r="J212" s="12">
        <f t="shared" si="18"/>
        <v>0</v>
      </c>
      <c r="K212" s="13" t="b">
        <f>IF(STOCK!I213=5.5%,STOCK!H213*1.05,IF(STOCK!I213=10%,STOCK!H213*1.1,IF(STOCK!I213=20%,STOCK!H213*1.2)))</f>
        <v>0</v>
      </c>
      <c r="L212" s="54">
        <f t="shared" si="23"/>
        <v>0</v>
      </c>
      <c r="M212" s="54">
        <f t="shared" si="24"/>
        <v>0</v>
      </c>
      <c r="N212" s="10">
        <v>5</v>
      </c>
      <c r="O212" s="7">
        <f t="shared" si="19"/>
        <v>0</v>
      </c>
      <c r="P212" s="7">
        <f t="shared" si="20"/>
        <v>0</v>
      </c>
      <c r="Q212" s="7">
        <f t="shared" si="21"/>
        <v>0</v>
      </c>
    </row>
    <row r="213" spans="2:17" x14ac:dyDescent="0.25">
      <c r="B213" s="3" t="str">
        <f t="shared" si="22"/>
        <v/>
      </c>
      <c r="F213" s="3" t="str">
        <f t="shared" si="25"/>
        <v/>
      </c>
      <c r="I213" s="52">
        <f>STOCK!H214</f>
        <v>0</v>
      </c>
      <c r="J213" s="12">
        <f t="shared" si="18"/>
        <v>0</v>
      </c>
      <c r="K213" s="13" t="b">
        <f>IF(STOCK!I214=5.5%,STOCK!H214*1.05,IF(STOCK!I214=10%,STOCK!H214*1.1,IF(STOCK!I214=20%,STOCK!H214*1.2)))</f>
        <v>0</v>
      </c>
      <c r="L213" s="54">
        <f t="shared" si="23"/>
        <v>0</v>
      </c>
      <c r="M213" s="54">
        <f t="shared" si="24"/>
        <v>0</v>
      </c>
      <c r="N213" s="10">
        <v>5</v>
      </c>
      <c r="O213" s="7">
        <f t="shared" si="19"/>
        <v>0</v>
      </c>
      <c r="P213" s="7">
        <f t="shared" si="20"/>
        <v>0</v>
      </c>
      <c r="Q213" s="7">
        <f t="shared" si="21"/>
        <v>0</v>
      </c>
    </row>
    <row r="214" spans="2:17" x14ac:dyDescent="0.25">
      <c r="B214" s="3" t="str">
        <f t="shared" si="22"/>
        <v/>
      </c>
      <c r="F214" s="3" t="str">
        <f t="shared" si="25"/>
        <v/>
      </c>
      <c r="I214" s="52">
        <f>STOCK!H215</f>
        <v>0</v>
      </c>
      <c r="J214" s="12">
        <f t="shared" si="18"/>
        <v>0</v>
      </c>
      <c r="K214" s="13" t="b">
        <f>IF(STOCK!I215=5.5%,STOCK!H215*1.05,IF(STOCK!I215=10%,STOCK!H215*1.1,IF(STOCK!I215=20%,STOCK!H215*1.2)))</f>
        <v>0</v>
      </c>
      <c r="L214" s="54">
        <f t="shared" si="23"/>
        <v>0</v>
      </c>
      <c r="M214" s="54">
        <f t="shared" si="24"/>
        <v>0</v>
      </c>
      <c r="N214" s="10">
        <v>5</v>
      </c>
      <c r="O214" s="7">
        <f t="shared" si="19"/>
        <v>0</v>
      </c>
      <c r="P214" s="7">
        <f t="shared" si="20"/>
        <v>0</v>
      </c>
      <c r="Q214" s="7">
        <f t="shared" si="21"/>
        <v>0</v>
      </c>
    </row>
    <row r="215" spans="2:17" x14ac:dyDescent="0.25">
      <c r="B215" s="3" t="str">
        <f t="shared" si="22"/>
        <v/>
      </c>
      <c r="F215" s="3" t="str">
        <f t="shared" si="25"/>
        <v/>
      </c>
      <c r="I215" s="52">
        <f>STOCK!H216</f>
        <v>0</v>
      </c>
      <c r="J215" s="12">
        <f t="shared" si="18"/>
        <v>0</v>
      </c>
      <c r="K215" s="13" t="b">
        <f>IF(STOCK!I216=5.5%,STOCK!H216*1.05,IF(STOCK!I216=10%,STOCK!H216*1.1,IF(STOCK!I216=20%,STOCK!H216*1.2)))</f>
        <v>0</v>
      </c>
      <c r="L215" s="54">
        <f t="shared" si="23"/>
        <v>0</v>
      </c>
      <c r="M215" s="54">
        <f t="shared" si="24"/>
        <v>0</v>
      </c>
      <c r="N215" s="10">
        <v>5</v>
      </c>
      <c r="O215" s="7">
        <f t="shared" si="19"/>
        <v>0</v>
      </c>
      <c r="P215" s="7">
        <f t="shared" si="20"/>
        <v>0</v>
      </c>
      <c r="Q215" s="7">
        <f t="shared" si="21"/>
        <v>0</v>
      </c>
    </row>
    <row r="216" spans="2:17" x14ac:dyDescent="0.25">
      <c r="B216" s="3" t="str">
        <f t="shared" si="22"/>
        <v/>
      </c>
      <c r="F216" s="3" t="str">
        <f t="shared" si="25"/>
        <v/>
      </c>
      <c r="I216" s="52">
        <f>STOCK!H217</f>
        <v>0</v>
      </c>
      <c r="J216" s="12">
        <f t="shared" si="18"/>
        <v>0</v>
      </c>
      <c r="K216" s="13" t="b">
        <f>IF(STOCK!I217=5.5%,STOCK!H217*1.05,IF(STOCK!I217=10%,STOCK!H217*1.1,IF(STOCK!I217=20%,STOCK!H217*1.2)))</f>
        <v>0</v>
      </c>
      <c r="L216" s="54">
        <f t="shared" si="23"/>
        <v>0</v>
      </c>
      <c r="M216" s="54">
        <f t="shared" si="24"/>
        <v>0</v>
      </c>
      <c r="N216" s="10">
        <v>5</v>
      </c>
      <c r="O216" s="7">
        <f t="shared" si="19"/>
        <v>0</v>
      </c>
      <c r="P216" s="7">
        <f t="shared" si="20"/>
        <v>0</v>
      </c>
      <c r="Q216" s="7">
        <f t="shared" si="21"/>
        <v>0</v>
      </c>
    </row>
    <row r="217" spans="2:17" x14ac:dyDescent="0.25">
      <c r="B217" s="3" t="str">
        <f t="shared" si="22"/>
        <v/>
      </c>
      <c r="F217" s="3" t="str">
        <f t="shared" si="25"/>
        <v/>
      </c>
      <c r="I217" s="52">
        <f>STOCK!H218</f>
        <v>0</v>
      </c>
      <c r="J217" s="12">
        <f t="shared" si="18"/>
        <v>0</v>
      </c>
      <c r="K217" s="13" t="b">
        <f>IF(STOCK!I218=5.5%,STOCK!H218*1.05,IF(STOCK!I218=10%,STOCK!H218*1.1,IF(STOCK!I218=20%,STOCK!H218*1.2)))</f>
        <v>0</v>
      </c>
      <c r="L217" s="54">
        <f t="shared" si="23"/>
        <v>0</v>
      </c>
      <c r="M217" s="54">
        <f t="shared" si="24"/>
        <v>0</v>
      </c>
      <c r="N217" s="10">
        <v>5</v>
      </c>
      <c r="O217" s="7">
        <f t="shared" si="19"/>
        <v>0</v>
      </c>
      <c r="P217" s="7">
        <f t="shared" si="20"/>
        <v>0</v>
      </c>
      <c r="Q217" s="7">
        <f t="shared" si="21"/>
        <v>0</v>
      </c>
    </row>
    <row r="218" spans="2:17" x14ac:dyDescent="0.25">
      <c r="B218" s="3" t="str">
        <f t="shared" si="22"/>
        <v/>
      </c>
      <c r="F218" s="3" t="str">
        <f t="shared" si="25"/>
        <v/>
      </c>
      <c r="I218" s="52">
        <f>STOCK!H219</f>
        <v>0</v>
      </c>
      <c r="J218" s="12">
        <f t="shared" si="18"/>
        <v>0</v>
      </c>
      <c r="K218" s="13" t="b">
        <f>IF(STOCK!I219=5.5%,STOCK!H219*1.05,IF(STOCK!I219=10%,STOCK!H219*1.1,IF(STOCK!I219=20%,STOCK!H219*1.2)))</f>
        <v>0</v>
      </c>
      <c r="L218" s="54">
        <f t="shared" si="23"/>
        <v>0</v>
      </c>
      <c r="M218" s="54">
        <f t="shared" si="24"/>
        <v>0</v>
      </c>
      <c r="N218" s="10">
        <v>5</v>
      </c>
      <c r="O218" s="7">
        <f t="shared" si="19"/>
        <v>0</v>
      </c>
      <c r="P218" s="7">
        <f t="shared" si="20"/>
        <v>0</v>
      </c>
      <c r="Q218" s="7">
        <f t="shared" si="21"/>
        <v>0</v>
      </c>
    </row>
    <row r="219" spans="2:17" x14ac:dyDescent="0.25">
      <c r="B219" s="3" t="str">
        <f t="shared" si="22"/>
        <v/>
      </c>
      <c r="F219" s="3" t="str">
        <f t="shared" si="25"/>
        <v/>
      </c>
      <c r="I219" s="52">
        <f>STOCK!H220</f>
        <v>0</v>
      </c>
      <c r="J219" s="12">
        <f t="shared" si="18"/>
        <v>0</v>
      </c>
      <c r="K219" s="13" t="b">
        <f>IF(STOCK!I220=5.5%,STOCK!H220*1.05,IF(STOCK!I220=10%,STOCK!H220*1.1,IF(STOCK!I220=20%,STOCK!H220*1.2)))</f>
        <v>0</v>
      </c>
      <c r="L219" s="54">
        <f t="shared" si="23"/>
        <v>0</v>
      </c>
      <c r="M219" s="54">
        <f t="shared" si="24"/>
        <v>0</v>
      </c>
      <c r="N219" s="10">
        <v>5</v>
      </c>
      <c r="O219" s="7">
        <f t="shared" si="19"/>
        <v>0</v>
      </c>
      <c r="P219" s="7">
        <f t="shared" si="20"/>
        <v>0</v>
      </c>
      <c r="Q219" s="7">
        <f t="shared" si="21"/>
        <v>0</v>
      </c>
    </row>
    <row r="220" spans="2:17" x14ac:dyDescent="0.25">
      <c r="B220" s="3" t="str">
        <f t="shared" si="22"/>
        <v/>
      </c>
      <c r="F220" s="3" t="str">
        <f t="shared" si="25"/>
        <v/>
      </c>
      <c r="I220" s="52">
        <f>STOCK!H221</f>
        <v>0</v>
      </c>
      <c r="J220" s="12">
        <f t="shared" si="18"/>
        <v>0</v>
      </c>
      <c r="K220" s="13" t="b">
        <f>IF(STOCK!I221=5.5%,STOCK!H221*1.05,IF(STOCK!I221=10%,STOCK!H221*1.1,IF(STOCK!I221=20%,STOCK!H221*1.2)))</f>
        <v>0</v>
      </c>
      <c r="L220" s="54">
        <f t="shared" si="23"/>
        <v>0</v>
      </c>
      <c r="M220" s="54">
        <f t="shared" si="24"/>
        <v>0</v>
      </c>
      <c r="N220" s="10">
        <v>5</v>
      </c>
      <c r="O220" s="7">
        <f t="shared" si="19"/>
        <v>0</v>
      </c>
      <c r="P220" s="7">
        <f t="shared" si="20"/>
        <v>0</v>
      </c>
      <c r="Q220" s="7">
        <f t="shared" si="21"/>
        <v>0</v>
      </c>
    </row>
    <row r="221" spans="2:17" x14ac:dyDescent="0.25">
      <c r="B221" s="3" t="str">
        <f t="shared" si="22"/>
        <v/>
      </c>
      <c r="F221" s="3" t="str">
        <f t="shared" si="25"/>
        <v/>
      </c>
      <c r="I221" s="52">
        <f>STOCK!H222</f>
        <v>0</v>
      </c>
      <c r="J221" s="12">
        <f t="shared" si="18"/>
        <v>0</v>
      </c>
      <c r="K221" s="13" t="b">
        <f>IF(STOCK!I222=5.5%,STOCK!H222*1.05,IF(STOCK!I222=10%,STOCK!H222*1.1,IF(STOCK!I222=20%,STOCK!H222*1.2)))</f>
        <v>0</v>
      </c>
      <c r="L221" s="54">
        <f t="shared" si="23"/>
        <v>0</v>
      </c>
      <c r="M221" s="54">
        <f t="shared" si="24"/>
        <v>0</v>
      </c>
      <c r="N221" s="10">
        <v>5</v>
      </c>
      <c r="O221" s="7">
        <f t="shared" si="19"/>
        <v>0</v>
      </c>
      <c r="P221" s="7">
        <f t="shared" si="20"/>
        <v>0</v>
      </c>
      <c r="Q221" s="7">
        <f t="shared" si="21"/>
        <v>0</v>
      </c>
    </row>
    <row r="222" spans="2:17" x14ac:dyDescent="0.25">
      <c r="B222" s="3" t="str">
        <f t="shared" si="22"/>
        <v/>
      </c>
      <c r="F222" s="3" t="str">
        <f t="shared" si="25"/>
        <v/>
      </c>
      <c r="I222" s="52">
        <f>STOCK!H223</f>
        <v>0</v>
      </c>
      <c r="J222" s="12">
        <f t="shared" si="18"/>
        <v>0</v>
      </c>
      <c r="K222" s="13" t="b">
        <f>IF(STOCK!I223=5.5%,STOCK!H223*1.05,IF(STOCK!I223=10%,STOCK!H223*1.1,IF(STOCK!I223=20%,STOCK!H223*1.2)))</f>
        <v>0</v>
      </c>
      <c r="L222" s="54">
        <f t="shared" si="23"/>
        <v>0</v>
      </c>
      <c r="M222" s="54">
        <f t="shared" si="24"/>
        <v>0</v>
      </c>
      <c r="N222" s="10">
        <v>5</v>
      </c>
      <c r="O222" s="7">
        <f t="shared" si="19"/>
        <v>0</v>
      </c>
      <c r="P222" s="7">
        <f t="shared" si="20"/>
        <v>0</v>
      </c>
      <c r="Q222" s="7">
        <f t="shared" si="21"/>
        <v>0</v>
      </c>
    </row>
    <row r="223" spans="2:17" x14ac:dyDescent="0.25">
      <c r="B223" s="3" t="str">
        <f t="shared" si="22"/>
        <v/>
      </c>
      <c r="F223" s="3" t="str">
        <f t="shared" si="25"/>
        <v/>
      </c>
      <c r="I223" s="52">
        <f>STOCK!H224</f>
        <v>0</v>
      </c>
      <c r="J223" s="12">
        <f t="shared" si="18"/>
        <v>0</v>
      </c>
      <c r="K223" s="13" t="b">
        <f>IF(STOCK!I224=5.5%,STOCK!H224*1.05,IF(STOCK!I224=10%,STOCK!H224*1.1,IF(STOCK!I224=20%,STOCK!H224*1.2)))</f>
        <v>0</v>
      </c>
      <c r="L223" s="54">
        <f t="shared" si="23"/>
        <v>0</v>
      </c>
      <c r="M223" s="54">
        <f t="shared" si="24"/>
        <v>0</v>
      </c>
      <c r="N223" s="10">
        <v>5</v>
      </c>
      <c r="O223" s="7">
        <f t="shared" si="19"/>
        <v>0</v>
      </c>
      <c r="P223" s="7">
        <f t="shared" si="20"/>
        <v>0</v>
      </c>
      <c r="Q223" s="7">
        <f t="shared" si="21"/>
        <v>0</v>
      </c>
    </row>
    <row r="224" spans="2:17" x14ac:dyDescent="0.25">
      <c r="B224" s="3" t="str">
        <f t="shared" si="22"/>
        <v/>
      </c>
      <c r="F224" s="3" t="str">
        <f t="shared" si="25"/>
        <v/>
      </c>
      <c r="I224" s="52">
        <f>STOCK!H225</f>
        <v>0</v>
      </c>
      <c r="J224" s="12">
        <f t="shared" si="18"/>
        <v>0</v>
      </c>
      <c r="K224" s="13" t="b">
        <f>IF(STOCK!I225=5.5%,STOCK!H225*1.05,IF(STOCK!I225=10%,STOCK!H225*1.1,IF(STOCK!I225=20%,STOCK!H225*1.2)))</f>
        <v>0</v>
      </c>
      <c r="L224" s="54">
        <f t="shared" si="23"/>
        <v>0</v>
      </c>
      <c r="M224" s="54">
        <f t="shared" si="24"/>
        <v>0</v>
      </c>
      <c r="N224" s="10">
        <v>5</v>
      </c>
      <c r="O224" s="7">
        <f t="shared" si="19"/>
        <v>0</v>
      </c>
      <c r="P224" s="7">
        <f t="shared" si="20"/>
        <v>0</v>
      </c>
      <c r="Q224" s="7">
        <f t="shared" si="21"/>
        <v>0</v>
      </c>
    </row>
    <row r="225" spans="2:17" x14ac:dyDescent="0.25">
      <c r="B225" s="3" t="str">
        <f t="shared" si="22"/>
        <v/>
      </c>
      <c r="F225" s="3" t="str">
        <f t="shared" si="25"/>
        <v/>
      </c>
      <c r="I225" s="52">
        <f>STOCK!H226</f>
        <v>0</v>
      </c>
      <c r="J225" s="12">
        <f t="shared" si="18"/>
        <v>0</v>
      </c>
      <c r="K225" s="13" t="b">
        <f>IF(STOCK!I226=5.5%,STOCK!H226*1.05,IF(STOCK!I226=10%,STOCK!H226*1.1,IF(STOCK!I226=20%,STOCK!H226*1.2)))</f>
        <v>0</v>
      </c>
      <c r="L225" s="54">
        <f t="shared" si="23"/>
        <v>0</v>
      </c>
      <c r="M225" s="54">
        <f t="shared" si="24"/>
        <v>0</v>
      </c>
      <c r="N225" s="10">
        <v>5</v>
      </c>
      <c r="O225" s="7">
        <f t="shared" si="19"/>
        <v>0</v>
      </c>
      <c r="P225" s="7">
        <f t="shared" si="20"/>
        <v>0</v>
      </c>
      <c r="Q225" s="7">
        <f t="shared" si="21"/>
        <v>0</v>
      </c>
    </row>
    <row r="226" spans="2:17" x14ac:dyDescent="0.25">
      <c r="B226" s="3" t="str">
        <f t="shared" si="22"/>
        <v/>
      </c>
      <c r="F226" s="3" t="str">
        <f t="shared" si="25"/>
        <v/>
      </c>
      <c r="I226" s="52">
        <f>STOCK!H227</f>
        <v>0</v>
      </c>
      <c r="J226" s="12">
        <f t="shared" si="18"/>
        <v>0</v>
      </c>
      <c r="K226" s="13" t="b">
        <f>IF(STOCK!I227=5.5%,STOCK!H227*1.05,IF(STOCK!I227=10%,STOCK!H227*1.1,IF(STOCK!I227=20%,STOCK!H227*1.2)))</f>
        <v>0</v>
      </c>
      <c r="L226" s="54">
        <f t="shared" si="23"/>
        <v>0</v>
      </c>
      <c r="M226" s="54">
        <f t="shared" si="24"/>
        <v>0</v>
      </c>
      <c r="N226" s="10">
        <v>5</v>
      </c>
      <c r="O226" s="7">
        <f t="shared" si="19"/>
        <v>0</v>
      </c>
      <c r="P226" s="7">
        <f t="shared" si="20"/>
        <v>0</v>
      </c>
      <c r="Q226" s="7">
        <f t="shared" si="21"/>
        <v>0</v>
      </c>
    </row>
    <row r="227" spans="2:17" x14ac:dyDescent="0.25">
      <c r="B227" s="3" t="str">
        <f t="shared" si="22"/>
        <v/>
      </c>
      <c r="F227" s="3" t="str">
        <f t="shared" si="25"/>
        <v/>
      </c>
      <c r="I227" s="52">
        <f>STOCK!H228</f>
        <v>0</v>
      </c>
      <c r="J227" s="12">
        <f t="shared" si="18"/>
        <v>0</v>
      </c>
      <c r="K227" s="13" t="b">
        <f>IF(STOCK!I228=5.5%,STOCK!H228*1.05,IF(STOCK!I228=10%,STOCK!H228*1.1,IF(STOCK!I228=20%,STOCK!H228*1.2)))</f>
        <v>0</v>
      </c>
      <c r="L227" s="54">
        <f t="shared" si="23"/>
        <v>0</v>
      </c>
      <c r="M227" s="54">
        <f t="shared" si="24"/>
        <v>0</v>
      </c>
      <c r="N227" s="10">
        <v>5</v>
      </c>
      <c r="O227" s="7">
        <f t="shared" si="19"/>
        <v>0</v>
      </c>
      <c r="P227" s="7">
        <f t="shared" si="20"/>
        <v>0</v>
      </c>
      <c r="Q227" s="7">
        <f t="shared" si="21"/>
        <v>0</v>
      </c>
    </row>
    <row r="228" spans="2:17" x14ac:dyDescent="0.25">
      <c r="B228" s="3" t="str">
        <f t="shared" si="22"/>
        <v/>
      </c>
      <c r="F228" s="3" t="str">
        <f t="shared" si="25"/>
        <v/>
      </c>
      <c r="I228" s="52">
        <f>STOCK!H229</f>
        <v>0</v>
      </c>
      <c r="J228" s="12">
        <f t="shared" si="18"/>
        <v>0</v>
      </c>
      <c r="K228" s="13" t="b">
        <f>IF(STOCK!I229=5.5%,STOCK!H229*1.05,IF(STOCK!I229=10%,STOCK!H229*1.1,IF(STOCK!I229=20%,STOCK!H229*1.2)))</f>
        <v>0</v>
      </c>
      <c r="L228" s="54">
        <f t="shared" si="23"/>
        <v>0</v>
      </c>
      <c r="M228" s="54">
        <f t="shared" si="24"/>
        <v>0</v>
      </c>
      <c r="N228" s="10">
        <v>5</v>
      </c>
      <c r="O228" s="7">
        <f t="shared" si="19"/>
        <v>0</v>
      </c>
      <c r="P228" s="7">
        <f t="shared" si="20"/>
        <v>0</v>
      </c>
      <c r="Q228" s="7">
        <f t="shared" si="21"/>
        <v>0</v>
      </c>
    </row>
    <row r="229" spans="2:17" x14ac:dyDescent="0.25">
      <c r="B229" s="3" t="str">
        <f t="shared" si="22"/>
        <v/>
      </c>
      <c r="F229" s="3" t="str">
        <f t="shared" si="25"/>
        <v/>
      </c>
      <c r="I229" s="52">
        <f>STOCK!H230</f>
        <v>0</v>
      </c>
      <c r="J229" s="12">
        <f t="shared" ref="J229:J292" si="26">+K229-I229</f>
        <v>0</v>
      </c>
      <c r="K229" s="13" t="b">
        <f>IF(STOCK!I230=5.5%,STOCK!H230*1.05,IF(STOCK!I230=10%,STOCK!H230*1.1,IF(STOCK!I230=20%,STOCK!H230*1.2)))</f>
        <v>0</v>
      </c>
      <c r="L229" s="54">
        <f t="shared" si="23"/>
        <v>0</v>
      </c>
      <c r="M229" s="54">
        <f t="shared" si="24"/>
        <v>0</v>
      </c>
      <c r="N229" s="10">
        <v>5</v>
      </c>
      <c r="O229" s="7">
        <f t="shared" ref="O229:O292" si="27">+I229</f>
        <v>0</v>
      </c>
      <c r="P229" s="7">
        <f t="shared" ref="P229:P292" si="28">+I229</f>
        <v>0</v>
      </c>
      <c r="Q229" s="7">
        <f t="shared" ref="Q229:Q292" si="29">+I229</f>
        <v>0</v>
      </c>
    </row>
    <row r="230" spans="2:17" x14ac:dyDescent="0.25">
      <c r="B230" s="3" t="str">
        <f t="shared" si="22"/>
        <v/>
      </c>
      <c r="F230" s="3" t="str">
        <f t="shared" si="25"/>
        <v/>
      </c>
      <c r="I230" s="52">
        <f>STOCK!H231</f>
        <v>0</v>
      </c>
      <c r="J230" s="12">
        <f t="shared" si="26"/>
        <v>0</v>
      </c>
      <c r="K230" s="13" t="b">
        <f>IF(STOCK!I231=5.5%,STOCK!H231*1.05,IF(STOCK!I231=10%,STOCK!H231*1.1,IF(STOCK!I231=20%,STOCK!H231*1.2)))</f>
        <v>0</v>
      </c>
      <c r="L230" s="54">
        <f t="shared" si="23"/>
        <v>0</v>
      </c>
      <c r="M230" s="54">
        <f t="shared" si="24"/>
        <v>0</v>
      </c>
      <c r="N230" s="10">
        <v>5</v>
      </c>
      <c r="O230" s="7">
        <f t="shared" si="27"/>
        <v>0</v>
      </c>
      <c r="P230" s="7">
        <f t="shared" si="28"/>
        <v>0</v>
      </c>
      <c r="Q230" s="7">
        <f t="shared" si="29"/>
        <v>0</v>
      </c>
    </row>
    <row r="231" spans="2:17" x14ac:dyDescent="0.25">
      <c r="B231" s="3" t="str">
        <f t="shared" si="22"/>
        <v/>
      </c>
      <c r="F231" s="3" t="str">
        <f t="shared" si="25"/>
        <v/>
      </c>
      <c r="I231" s="52">
        <f>STOCK!H232</f>
        <v>0</v>
      </c>
      <c r="J231" s="12">
        <f t="shared" si="26"/>
        <v>0</v>
      </c>
      <c r="K231" s="13" t="b">
        <f>IF(STOCK!I232=5.5%,STOCK!H232*1.05,IF(STOCK!I232=10%,STOCK!H232*1.1,IF(STOCK!I232=20%,STOCK!H232*1.2)))</f>
        <v>0</v>
      </c>
      <c r="L231" s="54">
        <f t="shared" si="23"/>
        <v>0</v>
      </c>
      <c r="M231" s="54">
        <f t="shared" si="24"/>
        <v>0</v>
      </c>
      <c r="N231" s="10">
        <v>5</v>
      </c>
      <c r="O231" s="7">
        <f t="shared" si="27"/>
        <v>0</v>
      </c>
      <c r="P231" s="7">
        <f t="shared" si="28"/>
        <v>0</v>
      </c>
      <c r="Q231" s="7">
        <f t="shared" si="29"/>
        <v>0</v>
      </c>
    </row>
    <row r="232" spans="2:17" x14ac:dyDescent="0.25">
      <c r="B232" s="3" t="str">
        <f t="shared" si="22"/>
        <v/>
      </c>
      <c r="F232" s="3" t="str">
        <f t="shared" si="25"/>
        <v/>
      </c>
      <c r="I232" s="52">
        <f>STOCK!H233</f>
        <v>0</v>
      </c>
      <c r="J232" s="12">
        <f t="shared" si="26"/>
        <v>0</v>
      </c>
      <c r="K232" s="13" t="b">
        <f>IF(STOCK!I233=5.5%,STOCK!H233*1.05,IF(STOCK!I233=10%,STOCK!H233*1.1,IF(STOCK!I233=20%,STOCK!H233*1.2)))</f>
        <v>0</v>
      </c>
      <c r="L232" s="54">
        <f t="shared" si="23"/>
        <v>0</v>
      </c>
      <c r="M232" s="54">
        <f t="shared" si="24"/>
        <v>0</v>
      </c>
      <c r="N232" s="10">
        <v>5</v>
      </c>
      <c r="O232" s="7">
        <f t="shared" si="27"/>
        <v>0</v>
      </c>
      <c r="P232" s="7">
        <f t="shared" si="28"/>
        <v>0</v>
      </c>
      <c r="Q232" s="7">
        <f t="shared" si="29"/>
        <v>0</v>
      </c>
    </row>
    <row r="233" spans="2:17" x14ac:dyDescent="0.25">
      <c r="B233" s="3" t="str">
        <f t="shared" si="22"/>
        <v/>
      </c>
      <c r="F233" s="3" t="str">
        <f t="shared" si="25"/>
        <v/>
      </c>
      <c r="I233" s="52">
        <f>STOCK!H234</f>
        <v>0</v>
      </c>
      <c r="J233" s="12">
        <f t="shared" si="26"/>
        <v>0</v>
      </c>
      <c r="K233" s="13" t="b">
        <f>IF(STOCK!I234=5.5%,STOCK!H234*1.05,IF(STOCK!I234=10%,STOCK!H234*1.1,IF(STOCK!I234=20%,STOCK!H234*1.2)))</f>
        <v>0</v>
      </c>
      <c r="L233" s="54">
        <f t="shared" si="23"/>
        <v>0</v>
      </c>
      <c r="M233" s="54">
        <f t="shared" si="24"/>
        <v>0</v>
      </c>
      <c r="N233" s="10">
        <v>5</v>
      </c>
      <c r="O233" s="7">
        <f t="shared" si="27"/>
        <v>0</v>
      </c>
      <c r="P233" s="7">
        <f t="shared" si="28"/>
        <v>0</v>
      </c>
      <c r="Q233" s="7">
        <f t="shared" si="29"/>
        <v>0</v>
      </c>
    </row>
    <row r="234" spans="2:17" x14ac:dyDescent="0.25">
      <c r="B234" s="3" t="str">
        <f t="shared" si="22"/>
        <v/>
      </c>
      <c r="F234" s="3" t="str">
        <f t="shared" si="25"/>
        <v/>
      </c>
      <c r="I234" s="52">
        <f>STOCK!H235</f>
        <v>0</v>
      </c>
      <c r="J234" s="12">
        <f t="shared" si="26"/>
        <v>0</v>
      </c>
      <c r="K234" s="13" t="b">
        <f>IF(STOCK!I235=5.5%,STOCK!H235*1.05,IF(STOCK!I235=10%,STOCK!H235*1.1,IF(STOCK!I235=20%,STOCK!H235*1.2)))</f>
        <v>0</v>
      </c>
      <c r="L234" s="54">
        <f t="shared" si="23"/>
        <v>0</v>
      </c>
      <c r="M234" s="54">
        <f t="shared" si="24"/>
        <v>0</v>
      </c>
      <c r="N234" s="10">
        <v>5</v>
      </c>
      <c r="O234" s="7">
        <f t="shared" si="27"/>
        <v>0</v>
      </c>
      <c r="P234" s="7">
        <f t="shared" si="28"/>
        <v>0</v>
      </c>
      <c r="Q234" s="7">
        <f t="shared" si="29"/>
        <v>0</v>
      </c>
    </row>
    <row r="235" spans="2:17" x14ac:dyDescent="0.25">
      <c r="B235" s="3" t="str">
        <f t="shared" si="22"/>
        <v/>
      </c>
      <c r="F235" s="3" t="str">
        <f t="shared" si="25"/>
        <v/>
      </c>
      <c r="I235" s="52">
        <f>STOCK!H236</f>
        <v>0</v>
      </c>
      <c r="J235" s="12">
        <f t="shared" si="26"/>
        <v>0</v>
      </c>
      <c r="K235" s="13" t="b">
        <f>IF(STOCK!I236=5.5%,STOCK!H236*1.05,IF(STOCK!I236=10%,STOCK!H236*1.1,IF(STOCK!I236=20%,STOCK!H236*1.2)))</f>
        <v>0</v>
      </c>
      <c r="L235" s="54">
        <f t="shared" si="23"/>
        <v>0</v>
      </c>
      <c r="M235" s="54">
        <f t="shared" si="24"/>
        <v>0</v>
      </c>
      <c r="N235" s="10">
        <v>5</v>
      </c>
      <c r="O235" s="7">
        <f t="shared" si="27"/>
        <v>0</v>
      </c>
      <c r="P235" s="7">
        <f t="shared" si="28"/>
        <v>0</v>
      </c>
      <c r="Q235" s="7">
        <f t="shared" si="29"/>
        <v>0</v>
      </c>
    </row>
    <row r="236" spans="2:17" x14ac:dyDescent="0.25">
      <c r="B236" s="3" t="str">
        <f t="shared" si="22"/>
        <v/>
      </c>
      <c r="F236" s="3" t="str">
        <f t="shared" si="25"/>
        <v/>
      </c>
      <c r="I236" s="52">
        <f>STOCK!H237</f>
        <v>0</v>
      </c>
      <c r="J236" s="12">
        <f t="shared" si="26"/>
        <v>0</v>
      </c>
      <c r="K236" s="13" t="b">
        <f>IF(STOCK!I237=5.5%,STOCK!H237*1.05,IF(STOCK!I237=10%,STOCK!H237*1.1,IF(STOCK!I237=20%,STOCK!H237*1.2)))</f>
        <v>0</v>
      </c>
      <c r="L236" s="54">
        <f t="shared" si="23"/>
        <v>0</v>
      </c>
      <c r="M236" s="54">
        <f t="shared" si="24"/>
        <v>0</v>
      </c>
      <c r="N236" s="10">
        <v>5</v>
      </c>
      <c r="O236" s="7">
        <f t="shared" si="27"/>
        <v>0</v>
      </c>
      <c r="P236" s="7">
        <f t="shared" si="28"/>
        <v>0</v>
      </c>
      <c r="Q236" s="7">
        <f t="shared" si="29"/>
        <v>0</v>
      </c>
    </row>
    <row r="237" spans="2:17" x14ac:dyDescent="0.25">
      <c r="B237" s="3" t="str">
        <f t="shared" si="22"/>
        <v/>
      </c>
      <c r="F237" s="3" t="str">
        <f t="shared" si="25"/>
        <v/>
      </c>
      <c r="I237" s="52">
        <f>STOCK!H238</f>
        <v>0</v>
      </c>
      <c r="J237" s="12">
        <f t="shared" si="26"/>
        <v>0</v>
      </c>
      <c r="K237" s="13" t="b">
        <f>IF(STOCK!I238=5.5%,STOCK!H238*1.05,IF(STOCK!I238=10%,STOCK!H238*1.1,IF(STOCK!I238=20%,STOCK!H238*1.2)))</f>
        <v>0</v>
      </c>
      <c r="L237" s="54">
        <f t="shared" si="23"/>
        <v>0</v>
      </c>
      <c r="M237" s="54">
        <f t="shared" si="24"/>
        <v>0</v>
      </c>
      <c r="N237" s="10">
        <v>5</v>
      </c>
      <c r="O237" s="7">
        <f t="shared" si="27"/>
        <v>0</v>
      </c>
      <c r="P237" s="7">
        <f t="shared" si="28"/>
        <v>0</v>
      </c>
      <c r="Q237" s="7">
        <f t="shared" si="29"/>
        <v>0</v>
      </c>
    </row>
    <row r="238" spans="2:17" x14ac:dyDescent="0.25">
      <c r="B238" s="3" t="str">
        <f t="shared" si="22"/>
        <v/>
      </c>
      <c r="F238" s="3" t="str">
        <f t="shared" si="25"/>
        <v/>
      </c>
      <c r="I238" s="52">
        <f>STOCK!H239</f>
        <v>0</v>
      </c>
      <c r="J238" s="12">
        <f t="shared" si="26"/>
        <v>0</v>
      </c>
      <c r="K238" s="13" t="b">
        <f>IF(STOCK!I239=5.5%,STOCK!H239*1.05,IF(STOCK!I239=10%,STOCK!H239*1.1,IF(STOCK!I239=20%,STOCK!H239*1.2)))</f>
        <v>0</v>
      </c>
      <c r="L238" s="54">
        <f t="shared" si="23"/>
        <v>0</v>
      </c>
      <c r="M238" s="54">
        <f t="shared" si="24"/>
        <v>0</v>
      </c>
      <c r="N238" s="10">
        <v>5</v>
      </c>
      <c r="O238" s="7">
        <f t="shared" si="27"/>
        <v>0</v>
      </c>
      <c r="P238" s="7">
        <f t="shared" si="28"/>
        <v>0</v>
      </c>
      <c r="Q238" s="7">
        <f t="shared" si="29"/>
        <v>0</v>
      </c>
    </row>
    <row r="239" spans="2:17" x14ac:dyDescent="0.25">
      <c r="B239" s="3" t="str">
        <f t="shared" si="22"/>
        <v/>
      </c>
      <c r="F239" s="3" t="str">
        <f t="shared" si="25"/>
        <v/>
      </c>
      <c r="I239" s="52">
        <f>STOCK!H240</f>
        <v>0</v>
      </c>
      <c r="J239" s="12">
        <f t="shared" si="26"/>
        <v>0</v>
      </c>
      <c r="K239" s="13" t="b">
        <f>IF(STOCK!I240=5.5%,STOCK!H240*1.05,IF(STOCK!I240=10%,STOCK!H240*1.1,IF(STOCK!I240=20%,STOCK!H240*1.2)))</f>
        <v>0</v>
      </c>
      <c r="L239" s="54">
        <f t="shared" si="23"/>
        <v>0</v>
      </c>
      <c r="M239" s="54">
        <f t="shared" si="24"/>
        <v>0</v>
      </c>
      <c r="N239" s="10">
        <v>5</v>
      </c>
      <c r="O239" s="7">
        <f t="shared" si="27"/>
        <v>0</v>
      </c>
      <c r="P239" s="7">
        <f t="shared" si="28"/>
        <v>0</v>
      </c>
      <c r="Q239" s="7">
        <f t="shared" si="29"/>
        <v>0</v>
      </c>
    </row>
    <row r="240" spans="2:17" x14ac:dyDescent="0.25">
      <c r="B240" s="3" t="str">
        <f t="shared" si="22"/>
        <v/>
      </c>
      <c r="F240" s="3" t="str">
        <f t="shared" si="25"/>
        <v/>
      </c>
      <c r="I240" s="52">
        <f>STOCK!H241</f>
        <v>0</v>
      </c>
      <c r="J240" s="12">
        <f t="shared" si="26"/>
        <v>0</v>
      </c>
      <c r="K240" s="13" t="b">
        <f>IF(STOCK!I241=5.5%,STOCK!H241*1.05,IF(STOCK!I241=10%,STOCK!H241*1.1,IF(STOCK!I241=20%,STOCK!H241*1.2)))</f>
        <v>0</v>
      </c>
      <c r="L240" s="54">
        <f t="shared" si="23"/>
        <v>0</v>
      </c>
      <c r="M240" s="54">
        <f t="shared" si="24"/>
        <v>0</v>
      </c>
      <c r="N240" s="10">
        <v>5</v>
      </c>
      <c r="O240" s="7">
        <f t="shared" si="27"/>
        <v>0</v>
      </c>
      <c r="P240" s="7">
        <f t="shared" si="28"/>
        <v>0</v>
      </c>
      <c r="Q240" s="7">
        <f t="shared" si="29"/>
        <v>0</v>
      </c>
    </row>
    <row r="241" spans="2:17" x14ac:dyDescent="0.25">
      <c r="B241" s="3" t="str">
        <f t="shared" si="22"/>
        <v/>
      </c>
      <c r="F241" s="3" t="str">
        <f t="shared" si="25"/>
        <v/>
      </c>
      <c r="I241" s="52">
        <f>STOCK!H242</f>
        <v>0</v>
      </c>
      <c r="J241" s="12">
        <f t="shared" si="26"/>
        <v>0</v>
      </c>
      <c r="K241" s="13" t="b">
        <f>IF(STOCK!I242=5.5%,STOCK!H242*1.05,IF(STOCK!I242=10%,STOCK!H242*1.1,IF(STOCK!I242=20%,STOCK!H242*1.2)))</f>
        <v>0</v>
      </c>
      <c r="L241" s="54">
        <f t="shared" si="23"/>
        <v>0</v>
      </c>
      <c r="M241" s="54">
        <f t="shared" si="24"/>
        <v>0</v>
      </c>
      <c r="N241" s="10">
        <v>5</v>
      </c>
      <c r="O241" s="7">
        <f t="shared" si="27"/>
        <v>0</v>
      </c>
      <c r="P241" s="7">
        <f t="shared" si="28"/>
        <v>0</v>
      </c>
      <c r="Q241" s="7">
        <f t="shared" si="29"/>
        <v>0</v>
      </c>
    </row>
    <row r="242" spans="2:17" x14ac:dyDescent="0.25">
      <c r="B242" s="3" t="str">
        <f t="shared" si="22"/>
        <v/>
      </c>
      <c r="F242" s="3" t="str">
        <f t="shared" si="25"/>
        <v/>
      </c>
      <c r="I242" s="52">
        <f>STOCK!H243</f>
        <v>0</v>
      </c>
      <c r="J242" s="12">
        <f t="shared" si="26"/>
        <v>0</v>
      </c>
      <c r="K242" s="13" t="b">
        <f>IF(STOCK!I243=5.5%,STOCK!H243*1.05,IF(STOCK!I243=10%,STOCK!H243*1.1,IF(STOCK!I243=20%,STOCK!H243*1.2)))</f>
        <v>0</v>
      </c>
      <c r="L242" s="54">
        <f t="shared" si="23"/>
        <v>0</v>
      </c>
      <c r="M242" s="54">
        <f t="shared" si="24"/>
        <v>0</v>
      </c>
      <c r="N242" s="10">
        <v>5</v>
      </c>
      <c r="O242" s="7">
        <f t="shared" si="27"/>
        <v>0</v>
      </c>
      <c r="P242" s="7">
        <f t="shared" si="28"/>
        <v>0</v>
      </c>
      <c r="Q242" s="7">
        <f t="shared" si="29"/>
        <v>0</v>
      </c>
    </row>
    <row r="243" spans="2:17" x14ac:dyDescent="0.25">
      <c r="B243" s="3" t="str">
        <f t="shared" si="22"/>
        <v/>
      </c>
      <c r="F243" s="3" t="str">
        <f t="shared" si="25"/>
        <v/>
      </c>
      <c r="I243" s="52">
        <f>STOCK!H244</f>
        <v>0</v>
      </c>
      <c r="J243" s="12">
        <f t="shared" si="26"/>
        <v>0</v>
      </c>
      <c r="K243" s="13" t="b">
        <f>IF(STOCK!I244=5.5%,STOCK!H244*1.05,IF(STOCK!I244=10%,STOCK!H244*1.1,IF(STOCK!I244=20%,STOCK!H244*1.2)))</f>
        <v>0</v>
      </c>
      <c r="L243" s="54">
        <f t="shared" si="23"/>
        <v>0</v>
      </c>
      <c r="M243" s="54">
        <f t="shared" si="24"/>
        <v>0</v>
      </c>
      <c r="N243" s="10">
        <v>5</v>
      </c>
      <c r="O243" s="7">
        <f t="shared" si="27"/>
        <v>0</v>
      </c>
      <c r="P243" s="7">
        <f t="shared" si="28"/>
        <v>0</v>
      </c>
      <c r="Q243" s="7">
        <f t="shared" si="29"/>
        <v>0</v>
      </c>
    </row>
    <row r="244" spans="2:17" x14ac:dyDescent="0.25">
      <c r="B244" s="3" t="str">
        <f t="shared" si="22"/>
        <v/>
      </c>
      <c r="F244" s="3" t="str">
        <f t="shared" si="25"/>
        <v/>
      </c>
      <c r="I244" s="52">
        <f>STOCK!H245</f>
        <v>0</v>
      </c>
      <c r="J244" s="12">
        <f t="shared" si="26"/>
        <v>0</v>
      </c>
      <c r="K244" s="13" t="b">
        <f>IF(STOCK!I245=5.5%,STOCK!H245*1.05,IF(STOCK!I245=10%,STOCK!H245*1.1,IF(STOCK!I245=20%,STOCK!H245*1.2)))</f>
        <v>0</v>
      </c>
      <c r="L244" s="54">
        <f t="shared" si="23"/>
        <v>0</v>
      </c>
      <c r="M244" s="54">
        <f t="shared" si="24"/>
        <v>0</v>
      </c>
      <c r="N244" s="10">
        <v>5</v>
      </c>
      <c r="O244" s="7">
        <f t="shared" si="27"/>
        <v>0</v>
      </c>
      <c r="P244" s="7">
        <f t="shared" si="28"/>
        <v>0</v>
      </c>
      <c r="Q244" s="7">
        <f t="shared" si="29"/>
        <v>0</v>
      </c>
    </row>
    <row r="245" spans="2:17" x14ac:dyDescent="0.25">
      <c r="B245" s="3" t="str">
        <f t="shared" si="22"/>
        <v/>
      </c>
      <c r="F245" s="3" t="str">
        <f t="shared" si="25"/>
        <v/>
      </c>
      <c r="I245" s="52">
        <f>STOCK!H246</f>
        <v>0</v>
      </c>
      <c r="J245" s="12">
        <f t="shared" si="26"/>
        <v>0</v>
      </c>
      <c r="K245" s="13" t="b">
        <f>IF(STOCK!I246=5.5%,STOCK!H246*1.05,IF(STOCK!I246=10%,STOCK!H246*1.1,IF(STOCK!I246=20%,STOCK!H246*1.2)))</f>
        <v>0</v>
      </c>
      <c r="L245" s="54">
        <f t="shared" si="23"/>
        <v>0</v>
      </c>
      <c r="M245" s="54">
        <f t="shared" si="24"/>
        <v>0</v>
      </c>
      <c r="N245" s="10">
        <v>5</v>
      </c>
      <c r="O245" s="7">
        <f t="shared" si="27"/>
        <v>0</v>
      </c>
      <c r="P245" s="7">
        <f t="shared" si="28"/>
        <v>0</v>
      </c>
      <c r="Q245" s="7">
        <f t="shared" si="29"/>
        <v>0</v>
      </c>
    </row>
    <row r="246" spans="2:17" x14ac:dyDescent="0.25">
      <c r="B246" s="3" t="str">
        <f t="shared" si="22"/>
        <v/>
      </c>
      <c r="F246" s="3" t="str">
        <f t="shared" si="25"/>
        <v/>
      </c>
      <c r="I246" s="52">
        <f>STOCK!H247</f>
        <v>0</v>
      </c>
      <c r="J246" s="12">
        <f t="shared" si="26"/>
        <v>0</v>
      </c>
      <c r="K246" s="13" t="b">
        <f>IF(STOCK!I247=5.5%,STOCK!H247*1.05,IF(STOCK!I247=10%,STOCK!H247*1.1,IF(STOCK!I247=20%,STOCK!H247*1.2)))</f>
        <v>0</v>
      </c>
      <c r="L246" s="54">
        <f t="shared" si="23"/>
        <v>0</v>
      </c>
      <c r="M246" s="54">
        <f t="shared" si="24"/>
        <v>0</v>
      </c>
      <c r="N246" s="10">
        <v>5</v>
      </c>
      <c r="O246" s="7">
        <f t="shared" si="27"/>
        <v>0</v>
      </c>
      <c r="P246" s="7">
        <f t="shared" si="28"/>
        <v>0</v>
      </c>
      <c r="Q246" s="7">
        <f t="shared" si="29"/>
        <v>0</v>
      </c>
    </row>
    <row r="247" spans="2:17" x14ac:dyDescent="0.25">
      <c r="B247" s="3" t="str">
        <f t="shared" si="22"/>
        <v/>
      </c>
      <c r="F247" s="3" t="str">
        <f t="shared" si="25"/>
        <v/>
      </c>
      <c r="I247" s="52">
        <f>STOCK!H248</f>
        <v>0</v>
      </c>
      <c r="J247" s="12">
        <f t="shared" si="26"/>
        <v>0</v>
      </c>
      <c r="K247" s="13" t="b">
        <f>IF(STOCK!I248=5.5%,STOCK!H248*1.05,IF(STOCK!I248=10%,STOCK!H248*1.1,IF(STOCK!I248=20%,STOCK!H248*1.2)))</f>
        <v>0</v>
      </c>
      <c r="L247" s="54">
        <f t="shared" si="23"/>
        <v>0</v>
      </c>
      <c r="M247" s="54">
        <f t="shared" si="24"/>
        <v>0</v>
      </c>
      <c r="N247" s="10">
        <v>5</v>
      </c>
      <c r="O247" s="7">
        <f t="shared" si="27"/>
        <v>0</v>
      </c>
      <c r="P247" s="7">
        <f t="shared" si="28"/>
        <v>0</v>
      </c>
      <c r="Q247" s="7">
        <f t="shared" si="29"/>
        <v>0</v>
      </c>
    </row>
    <row r="248" spans="2:17" x14ac:dyDescent="0.25">
      <c r="B248" s="3" t="str">
        <f t="shared" si="22"/>
        <v/>
      </c>
      <c r="F248" s="3" t="str">
        <f t="shared" si="25"/>
        <v/>
      </c>
      <c r="I248" s="52">
        <f>STOCK!H249</f>
        <v>0</v>
      </c>
      <c r="J248" s="12">
        <f t="shared" si="26"/>
        <v>0</v>
      </c>
      <c r="K248" s="13" t="b">
        <f>IF(STOCK!I249=5.5%,STOCK!H249*1.05,IF(STOCK!I249=10%,STOCK!H249*1.1,IF(STOCK!I249=20%,STOCK!H249*1.2)))</f>
        <v>0</v>
      </c>
      <c r="L248" s="54">
        <f t="shared" si="23"/>
        <v>0</v>
      </c>
      <c r="M248" s="54">
        <f t="shared" si="24"/>
        <v>0</v>
      </c>
      <c r="N248" s="10">
        <v>5</v>
      </c>
      <c r="O248" s="7">
        <f t="shared" si="27"/>
        <v>0</v>
      </c>
      <c r="P248" s="7">
        <f t="shared" si="28"/>
        <v>0</v>
      </c>
      <c r="Q248" s="7">
        <f t="shared" si="29"/>
        <v>0</v>
      </c>
    </row>
    <row r="249" spans="2:17" x14ac:dyDescent="0.25">
      <c r="B249" s="3" t="str">
        <f t="shared" si="22"/>
        <v/>
      </c>
      <c r="F249" s="3" t="str">
        <f t="shared" si="25"/>
        <v/>
      </c>
      <c r="I249" s="52">
        <f>STOCK!H250</f>
        <v>0</v>
      </c>
      <c r="J249" s="12">
        <f t="shared" si="26"/>
        <v>0</v>
      </c>
      <c r="K249" s="13" t="b">
        <f>IF(STOCK!I250=5.5%,STOCK!H250*1.05,IF(STOCK!I250=10%,STOCK!H250*1.1,IF(STOCK!I250=20%,STOCK!H250*1.2)))</f>
        <v>0</v>
      </c>
      <c r="L249" s="54">
        <f t="shared" si="23"/>
        <v>0</v>
      </c>
      <c r="M249" s="54">
        <f t="shared" si="24"/>
        <v>0</v>
      </c>
      <c r="N249" s="10">
        <v>5</v>
      </c>
      <c r="O249" s="7">
        <f t="shared" si="27"/>
        <v>0</v>
      </c>
      <c r="P249" s="7">
        <f t="shared" si="28"/>
        <v>0</v>
      </c>
      <c r="Q249" s="7">
        <f t="shared" si="29"/>
        <v>0</v>
      </c>
    </row>
    <row r="250" spans="2:17" x14ac:dyDescent="0.25">
      <c r="B250" s="3" t="str">
        <f t="shared" si="22"/>
        <v/>
      </c>
      <c r="F250" s="3" t="str">
        <f t="shared" si="25"/>
        <v/>
      </c>
      <c r="I250" s="52">
        <f>STOCK!H251</f>
        <v>0</v>
      </c>
      <c r="J250" s="12">
        <f t="shared" si="26"/>
        <v>0</v>
      </c>
      <c r="K250" s="13" t="b">
        <f>IF(STOCK!I251=5.5%,STOCK!H251*1.05,IF(STOCK!I251=10%,STOCK!H251*1.1,IF(STOCK!I251=20%,STOCK!H251*1.2)))</f>
        <v>0</v>
      </c>
      <c r="L250" s="54">
        <f t="shared" si="23"/>
        <v>0</v>
      </c>
      <c r="M250" s="54">
        <f t="shared" si="24"/>
        <v>0</v>
      </c>
      <c r="N250" s="10">
        <v>5</v>
      </c>
      <c r="O250" s="7">
        <f t="shared" si="27"/>
        <v>0</v>
      </c>
      <c r="P250" s="7">
        <f t="shared" si="28"/>
        <v>0</v>
      </c>
      <c r="Q250" s="7">
        <f t="shared" si="29"/>
        <v>0</v>
      </c>
    </row>
    <row r="251" spans="2:17" x14ac:dyDescent="0.25">
      <c r="B251" s="3" t="str">
        <f t="shared" si="22"/>
        <v/>
      </c>
      <c r="F251" s="3" t="str">
        <f t="shared" si="25"/>
        <v/>
      </c>
      <c r="I251" s="52">
        <f>STOCK!H252</f>
        <v>0</v>
      </c>
      <c r="J251" s="12">
        <f t="shared" si="26"/>
        <v>0</v>
      </c>
      <c r="K251" s="13" t="b">
        <f>IF(STOCK!I252=5.5%,STOCK!H252*1.05,IF(STOCK!I252=10%,STOCK!H252*1.1,IF(STOCK!I252=20%,STOCK!H252*1.2)))</f>
        <v>0</v>
      </c>
      <c r="L251" s="54">
        <f t="shared" si="23"/>
        <v>0</v>
      </c>
      <c r="M251" s="54">
        <f t="shared" si="24"/>
        <v>0</v>
      </c>
      <c r="N251" s="10">
        <v>5</v>
      </c>
      <c r="O251" s="7">
        <f t="shared" si="27"/>
        <v>0</v>
      </c>
      <c r="P251" s="7">
        <f t="shared" si="28"/>
        <v>0</v>
      </c>
      <c r="Q251" s="7">
        <f t="shared" si="29"/>
        <v>0</v>
      </c>
    </row>
    <row r="252" spans="2:17" x14ac:dyDescent="0.25">
      <c r="B252" s="3" t="str">
        <f t="shared" si="22"/>
        <v/>
      </c>
      <c r="F252" s="3" t="str">
        <f t="shared" si="25"/>
        <v/>
      </c>
      <c r="I252" s="52">
        <f>STOCK!H253</f>
        <v>0</v>
      </c>
      <c r="J252" s="12">
        <f t="shared" si="26"/>
        <v>0</v>
      </c>
      <c r="K252" s="13" t="b">
        <f>IF(STOCK!I253=5.5%,STOCK!H253*1.05,IF(STOCK!I253=10%,STOCK!H253*1.1,IF(STOCK!I253=20%,STOCK!H253*1.2)))</f>
        <v>0</v>
      </c>
      <c r="L252" s="54">
        <f t="shared" si="23"/>
        <v>0</v>
      </c>
      <c r="M252" s="54">
        <f t="shared" si="24"/>
        <v>0</v>
      </c>
      <c r="N252" s="10">
        <v>5</v>
      </c>
      <c r="O252" s="7">
        <f t="shared" si="27"/>
        <v>0</v>
      </c>
      <c r="P252" s="7">
        <f t="shared" si="28"/>
        <v>0</v>
      </c>
      <c r="Q252" s="7">
        <f t="shared" si="29"/>
        <v>0</v>
      </c>
    </row>
    <row r="253" spans="2:17" x14ac:dyDescent="0.25">
      <c r="B253" s="3" t="str">
        <f t="shared" si="22"/>
        <v/>
      </c>
      <c r="F253" s="3" t="str">
        <f t="shared" si="25"/>
        <v/>
      </c>
      <c r="I253" s="52">
        <f>STOCK!H254</f>
        <v>0</v>
      </c>
      <c r="J253" s="12">
        <f t="shared" si="26"/>
        <v>0</v>
      </c>
      <c r="K253" s="13" t="b">
        <f>IF(STOCK!I254=5.5%,STOCK!H254*1.05,IF(STOCK!I254=10%,STOCK!H254*1.1,IF(STOCK!I254=20%,STOCK!H254*1.2)))</f>
        <v>0</v>
      </c>
      <c r="L253" s="54">
        <f t="shared" si="23"/>
        <v>0</v>
      </c>
      <c r="M253" s="54">
        <f t="shared" si="24"/>
        <v>0</v>
      </c>
      <c r="N253" s="10">
        <v>5</v>
      </c>
      <c r="O253" s="7">
        <f t="shared" si="27"/>
        <v>0</v>
      </c>
      <c r="P253" s="7">
        <f t="shared" si="28"/>
        <v>0</v>
      </c>
      <c r="Q253" s="7">
        <f t="shared" si="29"/>
        <v>0</v>
      </c>
    </row>
    <row r="254" spans="2:17" x14ac:dyDescent="0.25">
      <c r="B254" s="3" t="str">
        <f t="shared" si="22"/>
        <v/>
      </c>
      <c r="F254" s="3" t="str">
        <f t="shared" si="25"/>
        <v/>
      </c>
      <c r="I254" s="52">
        <f>STOCK!H255</f>
        <v>0</v>
      </c>
      <c r="J254" s="12">
        <f t="shared" si="26"/>
        <v>0</v>
      </c>
      <c r="K254" s="13" t="b">
        <f>IF(STOCK!I255=5.5%,STOCK!H255*1.05,IF(STOCK!I255=10%,STOCK!H255*1.1,IF(STOCK!I255=20%,STOCK!H255*1.2)))</f>
        <v>0</v>
      </c>
      <c r="L254" s="54">
        <f t="shared" si="23"/>
        <v>0</v>
      </c>
      <c r="M254" s="54">
        <f t="shared" si="24"/>
        <v>0</v>
      </c>
      <c r="N254" s="10">
        <v>5</v>
      </c>
      <c r="O254" s="7">
        <f t="shared" si="27"/>
        <v>0</v>
      </c>
      <c r="P254" s="7">
        <f t="shared" si="28"/>
        <v>0</v>
      </c>
      <c r="Q254" s="7">
        <f t="shared" si="29"/>
        <v>0</v>
      </c>
    </row>
    <row r="255" spans="2:17" x14ac:dyDescent="0.25">
      <c r="B255" s="3" t="str">
        <f t="shared" si="22"/>
        <v/>
      </c>
      <c r="F255" s="3" t="str">
        <f t="shared" si="25"/>
        <v/>
      </c>
      <c r="I255" s="52">
        <f>STOCK!H256</f>
        <v>0</v>
      </c>
      <c r="J255" s="12">
        <f t="shared" si="26"/>
        <v>0</v>
      </c>
      <c r="K255" s="13" t="b">
        <f>IF(STOCK!I256=5.5%,STOCK!H256*1.05,IF(STOCK!I256=10%,STOCK!H256*1.1,IF(STOCK!I256=20%,STOCK!H256*1.2)))</f>
        <v>0</v>
      </c>
      <c r="L255" s="54">
        <f t="shared" si="23"/>
        <v>0</v>
      </c>
      <c r="M255" s="54">
        <f t="shared" si="24"/>
        <v>0</v>
      </c>
      <c r="N255" s="10">
        <v>5</v>
      </c>
      <c r="O255" s="7">
        <f t="shared" si="27"/>
        <v>0</v>
      </c>
      <c r="P255" s="7">
        <f t="shared" si="28"/>
        <v>0</v>
      </c>
      <c r="Q255" s="7">
        <f t="shared" si="29"/>
        <v>0</v>
      </c>
    </row>
    <row r="256" spans="2:17" x14ac:dyDescent="0.25">
      <c r="B256" s="3" t="str">
        <f t="shared" si="22"/>
        <v/>
      </c>
      <c r="F256" s="3" t="str">
        <f t="shared" si="25"/>
        <v/>
      </c>
      <c r="I256" s="52">
        <f>STOCK!H257</f>
        <v>0</v>
      </c>
      <c r="J256" s="12">
        <f t="shared" si="26"/>
        <v>0</v>
      </c>
      <c r="K256" s="13" t="b">
        <f>IF(STOCK!I257=5.5%,STOCK!H257*1.05,IF(STOCK!I257=10%,STOCK!H257*1.1,IF(STOCK!I257=20%,STOCK!H257*1.2)))</f>
        <v>0</v>
      </c>
      <c r="L256" s="54">
        <f t="shared" si="23"/>
        <v>0</v>
      </c>
      <c r="M256" s="54">
        <f t="shared" si="24"/>
        <v>0</v>
      </c>
      <c r="N256" s="10">
        <v>5</v>
      </c>
      <c r="O256" s="7">
        <f t="shared" si="27"/>
        <v>0</v>
      </c>
      <c r="P256" s="7">
        <f t="shared" si="28"/>
        <v>0</v>
      </c>
      <c r="Q256" s="7">
        <f t="shared" si="29"/>
        <v>0</v>
      </c>
    </row>
    <row r="257" spans="2:17" x14ac:dyDescent="0.25">
      <c r="B257" s="3" t="str">
        <f t="shared" si="22"/>
        <v/>
      </c>
      <c r="F257" s="3" t="str">
        <f t="shared" si="25"/>
        <v/>
      </c>
      <c r="I257" s="52">
        <f>STOCK!H258</f>
        <v>0</v>
      </c>
      <c r="J257" s="12">
        <f t="shared" si="26"/>
        <v>0</v>
      </c>
      <c r="K257" s="13" t="b">
        <f>IF(STOCK!I258=5.5%,STOCK!H258*1.05,IF(STOCK!I258=10%,STOCK!H258*1.1,IF(STOCK!I258=20%,STOCK!H258*1.2)))</f>
        <v>0</v>
      </c>
      <c r="L257" s="54">
        <f t="shared" si="23"/>
        <v>0</v>
      </c>
      <c r="M257" s="54">
        <f t="shared" si="24"/>
        <v>0</v>
      </c>
      <c r="N257" s="10">
        <v>5</v>
      </c>
      <c r="O257" s="7">
        <f t="shared" si="27"/>
        <v>0</v>
      </c>
      <c r="P257" s="7">
        <f t="shared" si="28"/>
        <v>0</v>
      </c>
      <c r="Q257" s="7">
        <f t="shared" si="29"/>
        <v>0</v>
      </c>
    </row>
    <row r="258" spans="2:17" x14ac:dyDescent="0.25">
      <c r="B258" s="3" t="str">
        <f t="shared" ref="B258:B321" si="30">LEFT(A258,2)</f>
        <v/>
      </c>
      <c r="F258" s="3" t="str">
        <f t="shared" si="25"/>
        <v/>
      </c>
      <c r="I258" s="52">
        <f>STOCK!H259</f>
        <v>0</v>
      </c>
      <c r="J258" s="12">
        <f t="shared" si="26"/>
        <v>0</v>
      </c>
      <c r="K258" s="13" t="b">
        <f>IF(STOCK!I259=5.5%,STOCK!H259*1.05,IF(STOCK!I259=10%,STOCK!H259*1.1,IF(STOCK!I259=20%,STOCK!H259*1.2)))</f>
        <v>0</v>
      </c>
      <c r="L258" s="54">
        <f t="shared" si="23"/>
        <v>0</v>
      </c>
      <c r="M258" s="54">
        <f t="shared" si="24"/>
        <v>0</v>
      </c>
      <c r="N258" s="10">
        <v>5</v>
      </c>
      <c r="O258" s="7">
        <f t="shared" si="27"/>
        <v>0</v>
      </c>
      <c r="P258" s="7">
        <f t="shared" si="28"/>
        <v>0</v>
      </c>
      <c r="Q258" s="7">
        <f t="shared" si="29"/>
        <v>0</v>
      </c>
    </row>
    <row r="259" spans="2:17" x14ac:dyDescent="0.25">
      <c r="B259" s="3" t="str">
        <f t="shared" si="30"/>
        <v/>
      </c>
      <c r="F259" s="3" t="str">
        <f t="shared" si="25"/>
        <v/>
      </c>
      <c r="I259" s="52">
        <f>STOCK!H260</f>
        <v>0</v>
      </c>
      <c r="J259" s="12">
        <f t="shared" si="26"/>
        <v>0</v>
      </c>
      <c r="K259" s="13" t="b">
        <f>IF(STOCK!I260=5.5%,STOCK!H260*1.05,IF(STOCK!I260=10%,STOCK!H260*1.1,IF(STOCK!I260=20%,STOCK!H260*1.2)))</f>
        <v>0</v>
      </c>
      <c r="L259" s="54">
        <f t="shared" ref="L259:L322" si="31">+I259*2</f>
        <v>0</v>
      </c>
      <c r="M259" s="54">
        <f t="shared" ref="M259:M322" si="32">((L259*3)/1.1)/3</f>
        <v>0</v>
      </c>
      <c r="N259" s="10">
        <v>5</v>
      </c>
      <c r="O259" s="7">
        <f t="shared" si="27"/>
        <v>0</v>
      </c>
      <c r="P259" s="7">
        <f t="shared" si="28"/>
        <v>0</v>
      </c>
      <c r="Q259" s="7">
        <f t="shared" si="29"/>
        <v>0</v>
      </c>
    </row>
    <row r="260" spans="2:17" x14ac:dyDescent="0.25">
      <c r="B260" s="3" t="str">
        <f t="shared" si="30"/>
        <v/>
      </c>
      <c r="F260" s="3" t="str">
        <f t="shared" si="25"/>
        <v/>
      </c>
      <c r="I260" s="52">
        <f>STOCK!H261</f>
        <v>0</v>
      </c>
      <c r="J260" s="12">
        <f t="shared" si="26"/>
        <v>0</v>
      </c>
      <c r="K260" s="13" t="b">
        <f>IF(STOCK!I261=5.5%,STOCK!H261*1.05,IF(STOCK!I261=10%,STOCK!H261*1.1,IF(STOCK!I261=20%,STOCK!H261*1.2)))</f>
        <v>0</v>
      </c>
      <c r="L260" s="54">
        <f t="shared" si="31"/>
        <v>0</v>
      </c>
      <c r="M260" s="54">
        <f t="shared" si="32"/>
        <v>0</v>
      </c>
      <c r="N260" s="10">
        <v>5</v>
      </c>
      <c r="O260" s="7">
        <f t="shared" si="27"/>
        <v>0</v>
      </c>
      <c r="P260" s="7">
        <f t="shared" si="28"/>
        <v>0</v>
      </c>
      <c r="Q260" s="7">
        <f t="shared" si="29"/>
        <v>0</v>
      </c>
    </row>
    <row r="261" spans="2:17" x14ac:dyDescent="0.25">
      <c r="B261" s="3" t="str">
        <f t="shared" si="30"/>
        <v/>
      </c>
      <c r="F261" s="3" t="str">
        <f t="shared" si="25"/>
        <v/>
      </c>
      <c r="I261" s="52">
        <f>STOCK!H262</f>
        <v>0</v>
      </c>
      <c r="J261" s="12">
        <f t="shared" si="26"/>
        <v>0</v>
      </c>
      <c r="K261" s="13" t="b">
        <f>IF(STOCK!I262=5.5%,STOCK!H262*1.05,IF(STOCK!I262=10%,STOCK!H262*1.1,IF(STOCK!I262=20%,STOCK!H262*1.2)))</f>
        <v>0</v>
      </c>
      <c r="L261" s="54">
        <f t="shared" si="31"/>
        <v>0</v>
      </c>
      <c r="M261" s="54">
        <f t="shared" si="32"/>
        <v>0</v>
      </c>
      <c r="N261" s="10">
        <v>5</v>
      </c>
      <c r="O261" s="7">
        <f t="shared" si="27"/>
        <v>0</v>
      </c>
      <c r="P261" s="7">
        <f t="shared" si="28"/>
        <v>0</v>
      </c>
      <c r="Q261" s="7">
        <f t="shared" si="29"/>
        <v>0</v>
      </c>
    </row>
    <row r="262" spans="2:17" x14ac:dyDescent="0.25">
      <c r="B262" s="3" t="str">
        <f t="shared" si="30"/>
        <v/>
      </c>
      <c r="F262" s="3" t="str">
        <f t="shared" si="25"/>
        <v/>
      </c>
      <c r="I262" s="52">
        <f>STOCK!H263</f>
        <v>0</v>
      </c>
      <c r="J262" s="12">
        <f t="shared" si="26"/>
        <v>0</v>
      </c>
      <c r="K262" s="13" t="b">
        <f>IF(STOCK!I263=5.5%,STOCK!H263*1.05,IF(STOCK!I263=10%,STOCK!H263*1.1,IF(STOCK!I263=20%,STOCK!H263*1.2)))</f>
        <v>0</v>
      </c>
      <c r="L262" s="54">
        <f t="shared" si="31"/>
        <v>0</v>
      </c>
      <c r="M262" s="54">
        <f t="shared" si="32"/>
        <v>0</v>
      </c>
      <c r="N262" s="10">
        <v>5</v>
      </c>
      <c r="O262" s="7">
        <f t="shared" si="27"/>
        <v>0</v>
      </c>
      <c r="P262" s="7">
        <f t="shared" si="28"/>
        <v>0</v>
      </c>
      <c r="Q262" s="7">
        <f t="shared" si="29"/>
        <v>0</v>
      </c>
    </row>
    <row r="263" spans="2:17" x14ac:dyDescent="0.25">
      <c r="B263" s="3" t="str">
        <f t="shared" si="30"/>
        <v/>
      </c>
      <c r="F263" s="3" t="str">
        <f t="shared" si="25"/>
        <v/>
      </c>
      <c r="I263" s="52">
        <f>STOCK!H264</f>
        <v>0</v>
      </c>
      <c r="J263" s="12">
        <f t="shared" si="26"/>
        <v>0</v>
      </c>
      <c r="K263" s="13" t="b">
        <f>IF(STOCK!I264=5.5%,STOCK!H264*1.05,IF(STOCK!I264=10%,STOCK!H264*1.1,IF(STOCK!I264=20%,STOCK!H264*1.2)))</f>
        <v>0</v>
      </c>
      <c r="L263" s="54">
        <f t="shared" si="31"/>
        <v>0</v>
      </c>
      <c r="M263" s="54">
        <f t="shared" si="32"/>
        <v>0</v>
      </c>
      <c r="N263" s="10">
        <v>5</v>
      </c>
      <c r="O263" s="7">
        <f t="shared" si="27"/>
        <v>0</v>
      </c>
      <c r="P263" s="7">
        <f t="shared" si="28"/>
        <v>0</v>
      </c>
      <c r="Q263" s="7">
        <f t="shared" si="29"/>
        <v>0</v>
      </c>
    </row>
    <row r="264" spans="2:17" x14ac:dyDescent="0.25">
      <c r="B264" s="3" t="str">
        <f t="shared" si="30"/>
        <v/>
      </c>
      <c r="F264" s="3" t="str">
        <f t="shared" si="25"/>
        <v/>
      </c>
      <c r="I264" s="52">
        <f>STOCK!H265</f>
        <v>0</v>
      </c>
      <c r="J264" s="12">
        <f t="shared" si="26"/>
        <v>0</v>
      </c>
      <c r="K264" s="13" t="b">
        <f>IF(STOCK!I265=5.5%,STOCK!H265*1.05,IF(STOCK!I265=10%,STOCK!H265*1.1,IF(STOCK!I265=20%,STOCK!H265*1.2)))</f>
        <v>0</v>
      </c>
      <c r="L264" s="54">
        <f t="shared" si="31"/>
        <v>0</v>
      </c>
      <c r="M264" s="54">
        <f t="shared" si="32"/>
        <v>0</v>
      </c>
      <c r="N264" s="10">
        <v>5</v>
      </c>
      <c r="O264" s="7">
        <f t="shared" si="27"/>
        <v>0</v>
      </c>
      <c r="P264" s="7">
        <f t="shared" si="28"/>
        <v>0</v>
      </c>
      <c r="Q264" s="7">
        <f t="shared" si="29"/>
        <v>0</v>
      </c>
    </row>
    <row r="265" spans="2:17" x14ac:dyDescent="0.25">
      <c r="B265" s="3" t="str">
        <f t="shared" si="30"/>
        <v/>
      </c>
      <c r="F265" s="3" t="str">
        <f t="shared" ref="F265:F328" si="33">+IF(B265="RG","ROUGE",IF(B265="BL","BLANC",IF(B265="RS","ROSE","")))</f>
        <v/>
      </c>
      <c r="I265" s="52">
        <f>STOCK!H266</f>
        <v>0</v>
      </c>
      <c r="J265" s="12">
        <f t="shared" si="26"/>
        <v>0</v>
      </c>
      <c r="K265" s="13" t="b">
        <f>IF(STOCK!I266=5.5%,STOCK!H266*1.05,IF(STOCK!I266=10%,STOCK!H266*1.1,IF(STOCK!I266=20%,STOCK!H266*1.2)))</f>
        <v>0</v>
      </c>
      <c r="L265" s="54">
        <f t="shared" si="31"/>
        <v>0</v>
      </c>
      <c r="M265" s="54">
        <f t="shared" si="32"/>
        <v>0</v>
      </c>
      <c r="N265" s="10">
        <v>5</v>
      </c>
      <c r="O265" s="7">
        <f t="shared" si="27"/>
        <v>0</v>
      </c>
      <c r="P265" s="7">
        <f t="shared" si="28"/>
        <v>0</v>
      </c>
      <c r="Q265" s="7">
        <f t="shared" si="29"/>
        <v>0</v>
      </c>
    </row>
    <row r="266" spans="2:17" x14ac:dyDescent="0.25">
      <c r="B266" s="3" t="str">
        <f t="shared" si="30"/>
        <v/>
      </c>
      <c r="F266" s="3" t="str">
        <f t="shared" si="33"/>
        <v/>
      </c>
      <c r="I266" s="52">
        <f>STOCK!H267</f>
        <v>0</v>
      </c>
      <c r="J266" s="12">
        <f t="shared" si="26"/>
        <v>0</v>
      </c>
      <c r="K266" s="13" t="b">
        <f>IF(STOCK!I267=5.5%,STOCK!H267*1.05,IF(STOCK!I267=10%,STOCK!H267*1.1,IF(STOCK!I267=20%,STOCK!H267*1.2)))</f>
        <v>0</v>
      </c>
      <c r="L266" s="54">
        <f t="shared" si="31"/>
        <v>0</v>
      </c>
      <c r="M266" s="54">
        <f t="shared" si="32"/>
        <v>0</v>
      </c>
      <c r="N266" s="10">
        <v>5</v>
      </c>
      <c r="O266" s="7">
        <f t="shared" si="27"/>
        <v>0</v>
      </c>
      <c r="P266" s="7">
        <f t="shared" si="28"/>
        <v>0</v>
      </c>
      <c r="Q266" s="7">
        <f t="shared" si="29"/>
        <v>0</v>
      </c>
    </row>
    <row r="267" spans="2:17" x14ac:dyDescent="0.25">
      <c r="B267" s="3" t="str">
        <f t="shared" si="30"/>
        <v/>
      </c>
      <c r="F267" s="3" t="str">
        <f t="shared" si="33"/>
        <v/>
      </c>
      <c r="I267" s="52">
        <f>STOCK!H268</f>
        <v>0</v>
      </c>
      <c r="J267" s="12">
        <f t="shared" si="26"/>
        <v>0</v>
      </c>
      <c r="K267" s="13" t="b">
        <f>IF(STOCK!I268=5.5%,STOCK!H268*1.05,IF(STOCK!I268=10%,STOCK!H268*1.1,IF(STOCK!I268=20%,STOCK!H268*1.2)))</f>
        <v>0</v>
      </c>
      <c r="L267" s="54">
        <f t="shared" si="31"/>
        <v>0</v>
      </c>
      <c r="M267" s="54">
        <f t="shared" si="32"/>
        <v>0</v>
      </c>
      <c r="N267" s="10">
        <v>5</v>
      </c>
      <c r="O267" s="7">
        <f t="shared" si="27"/>
        <v>0</v>
      </c>
      <c r="P267" s="7">
        <f t="shared" si="28"/>
        <v>0</v>
      </c>
      <c r="Q267" s="7">
        <f t="shared" si="29"/>
        <v>0</v>
      </c>
    </row>
    <row r="268" spans="2:17" x14ac:dyDescent="0.25">
      <c r="B268" s="3" t="str">
        <f t="shared" si="30"/>
        <v/>
      </c>
      <c r="F268" s="3" t="str">
        <f t="shared" si="33"/>
        <v/>
      </c>
      <c r="I268" s="52">
        <f>STOCK!H269</f>
        <v>0</v>
      </c>
      <c r="J268" s="12">
        <f t="shared" si="26"/>
        <v>0</v>
      </c>
      <c r="K268" s="13" t="b">
        <f>IF(STOCK!I269=5.5%,STOCK!H269*1.05,IF(STOCK!I269=10%,STOCK!H269*1.1,IF(STOCK!I269=20%,STOCK!H269*1.2)))</f>
        <v>0</v>
      </c>
      <c r="L268" s="54">
        <f t="shared" si="31"/>
        <v>0</v>
      </c>
      <c r="M268" s="54">
        <f t="shared" si="32"/>
        <v>0</v>
      </c>
      <c r="N268" s="10">
        <v>5</v>
      </c>
      <c r="O268" s="7">
        <f t="shared" si="27"/>
        <v>0</v>
      </c>
      <c r="P268" s="7">
        <f t="shared" si="28"/>
        <v>0</v>
      </c>
      <c r="Q268" s="7">
        <f t="shared" si="29"/>
        <v>0</v>
      </c>
    </row>
    <row r="269" spans="2:17" x14ac:dyDescent="0.25">
      <c r="B269" s="3" t="str">
        <f t="shared" si="30"/>
        <v/>
      </c>
      <c r="F269" s="3" t="str">
        <f t="shared" si="33"/>
        <v/>
      </c>
      <c r="I269" s="52">
        <f>STOCK!H270</f>
        <v>0</v>
      </c>
      <c r="J269" s="12">
        <f t="shared" si="26"/>
        <v>0</v>
      </c>
      <c r="K269" s="13" t="b">
        <f>IF(STOCK!I270=5.5%,STOCK!H270*1.05,IF(STOCK!I270=10%,STOCK!H270*1.1,IF(STOCK!I270=20%,STOCK!H270*1.2)))</f>
        <v>0</v>
      </c>
      <c r="L269" s="54">
        <f t="shared" si="31"/>
        <v>0</v>
      </c>
      <c r="M269" s="54">
        <f t="shared" si="32"/>
        <v>0</v>
      </c>
      <c r="N269" s="10">
        <v>5</v>
      </c>
      <c r="O269" s="7">
        <f t="shared" si="27"/>
        <v>0</v>
      </c>
      <c r="P269" s="7">
        <f t="shared" si="28"/>
        <v>0</v>
      </c>
      <c r="Q269" s="7">
        <f t="shared" si="29"/>
        <v>0</v>
      </c>
    </row>
    <row r="270" spans="2:17" x14ac:dyDescent="0.25">
      <c r="B270" s="3" t="str">
        <f t="shared" si="30"/>
        <v/>
      </c>
      <c r="F270" s="3" t="str">
        <f t="shared" si="33"/>
        <v/>
      </c>
      <c r="I270" s="52">
        <f>STOCK!H271</f>
        <v>0</v>
      </c>
      <c r="J270" s="12">
        <f t="shared" si="26"/>
        <v>0</v>
      </c>
      <c r="K270" s="13" t="b">
        <f>IF(STOCK!I271=5.5%,STOCK!H271*1.05,IF(STOCK!I271=10%,STOCK!H271*1.1,IF(STOCK!I271=20%,STOCK!H271*1.2)))</f>
        <v>0</v>
      </c>
      <c r="L270" s="54">
        <f t="shared" si="31"/>
        <v>0</v>
      </c>
      <c r="M270" s="54">
        <f t="shared" si="32"/>
        <v>0</v>
      </c>
      <c r="N270" s="10">
        <v>5</v>
      </c>
      <c r="O270" s="7">
        <f t="shared" si="27"/>
        <v>0</v>
      </c>
      <c r="P270" s="7">
        <f t="shared" si="28"/>
        <v>0</v>
      </c>
      <c r="Q270" s="7">
        <f t="shared" si="29"/>
        <v>0</v>
      </c>
    </row>
    <row r="271" spans="2:17" x14ac:dyDescent="0.25">
      <c r="B271" s="3" t="str">
        <f t="shared" si="30"/>
        <v/>
      </c>
      <c r="F271" s="3" t="str">
        <f t="shared" si="33"/>
        <v/>
      </c>
      <c r="I271" s="52">
        <f>STOCK!H272</f>
        <v>0</v>
      </c>
      <c r="J271" s="12">
        <f t="shared" si="26"/>
        <v>0</v>
      </c>
      <c r="K271" s="13" t="b">
        <f>IF(STOCK!I272=5.5%,STOCK!H272*1.05,IF(STOCK!I272=10%,STOCK!H272*1.1,IF(STOCK!I272=20%,STOCK!H272*1.2)))</f>
        <v>0</v>
      </c>
      <c r="L271" s="54">
        <f t="shared" si="31"/>
        <v>0</v>
      </c>
      <c r="M271" s="54">
        <f t="shared" si="32"/>
        <v>0</v>
      </c>
      <c r="N271" s="10">
        <v>5</v>
      </c>
      <c r="O271" s="7">
        <f t="shared" si="27"/>
        <v>0</v>
      </c>
      <c r="P271" s="7">
        <f t="shared" si="28"/>
        <v>0</v>
      </c>
      <c r="Q271" s="7">
        <f t="shared" si="29"/>
        <v>0</v>
      </c>
    </row>
    <row r="272" spans="2:17" x14ac:dyDescent="0.25">
      <c r="B272" s="3" t="str">
        <f t="shared" si="30"/>
        <v/>
      </c>
      <c r="F272" s="3" t="str">
        <f t="shared" si="33"/>
        <v/>
      </c>
      <c r="I272" s="52">
        <f>STOCK!H273</f>
        <v>0</v>
      </c>
      <c r="J272" s="12">
        <f t="shared" si="26"/>
        <v>0</v>
      </c>
      <c r="K272" s="13" t="b">
        <f>IF(STOCK!I273=5.5%,STOCK!H273*1.05,IF(STOCK!I273=10%,STOCK!H273*1.1,IF(STOCK!I273=20%,STOCK!H273*1.2)))</f>
        <v>0</v>
      </c>
      <c r="L272" s="54">
        <f t="shared" si="31"/>
        <v>0</v>
      </c>
      <c r="M272" s="54">
        <f t="shared" si="32"/>
        <v>0</v>
      </c>
      <c r="N272" s="10">
        <v>5</v>
      </c>
      <c r="O272" s="7">
        <f t="shared" si="27"/>
        <v>0</v>
      </c>
      <c r="P272" s="7">
        <f t="shared" si="28"/>
        <v>0</v>
      </c>
      <c r="Q272" s="7">
        <f t="shared" si="29"/>
        <v>0</v>
      </c>
    </row>
    <row r="273" spans="2:17" x14ac:dyDescent="0.25">
      <c r="B273" s="3" t="str">
        <f t="shared" si="30"/>
        <v/>
      </c>
      <c r="F273" s="3" t="str">
        <f t="shared" si="33"/>
        <v/>
      </c>
      <c r="I273" s="52">
        <f>STOCK!H274</f>
        <v>0</v>
      </c>
      <c r="J273" s="12">
        <f t="shared" si="26"/>
        <v>0</v>
      </c>
      <c r="K273" s="13" t="b">
        <f>IF(STOCK!I274=5.5%,STOCK!H274*1.05,IF(STOCK!I274=10%,STOCK!H274*1.1,IF(STOCK!I274=20%,STOCK!H274*1.2)))</f>
        <v>0</v>
      </c>
      <c r="L273" s="54">
        <f t="shared" si="31"/>
        <v>0</v>
      </c>
      <c r="M273" s="54">
        <f t="shared" si="32"/>
        <v>0</v>
      </c>
      <c r="N273" s="10">
        <v>5</v>
      </c>
      <c r="O273" s="7">
        <f t="shared" si="27"/>
        <v>0</v>
      </c>
      <c r="P273" s="7">
        <f t="shared" si="28"/>
        <v>0</v>
      </c>
      <c r="Q273" s="7">
        <f t="shared" si="29"/>
        <v>0</v>
      </c>
    </row>
    <row r="274" spans="2:17" x14ac:dyDescent="0.25">
      <c r="B274" s="3" t="str">
        <f t="shared" si="30"/>
        <v/>
      </c>
      <c r="F274" s="3" t="str">
        <f t="shared" si="33"/>
        <v/>
      </c>
      <c r="I274" s="52">
        <f>STOCK!H275</f>
        <v>0</v>
      </c>
      <c r="J274" s="12">
        <f t="shared" si="26"/>
        <v>0</v>
      </c>
      <c r="K274" s="13" t="b">
        <f>IF(STOCK!I275=5.5%,STOCK!H275*1.05,IF(STOCK!I275=10%,STOCK!H275*1.1,IF(STOCK!I275=20%,STOCK!H275*1.2)))</f>
        <v>0</v>
      </c>
      <c r="L274" s="54">
        <f t="shared" si="31"/>
        <v>0</v>
      </c>
      <c r="M274" s="54">
        <f t="shared" si="32"/>
        <v>0</v>
      </c>
      <c r="N274" s="10">
        <v>5</v>
      </c>
      <c r="O274" s="7">
        <f t="shared" si="27"/>
        <v>0</v>
      </c>
      <c r="P274" s="7">
        <f t="shared" si="28"/>
        <v>0</v>
      </c>
      <c r="Q274" s="7">
        <f t="shared" si="29"/>
        <v>0</v>
      </c>
    </row>
    <row r="275" spans="2:17" x14ac:dyDescent="0.25">
      <c r="B275" s="3" t="str">
        <f t="shared" si="30"/>
        <v/>
      </c>
      <c r="F275" s="3" t="str">
        <f t="shared" si="33"/>
        <v/>
      </c>
      <c r="I275" s="52">
        <f>STOCK!H276</f>
        <v>0</v>
      </c>
      <c r="J275" s="12">
        <f t="shared" si="26"/>
        <v>0</v>
      </c>
      <c r="K275" s="13" t="b">
        <f>IF(STOCK!I276=5.5%,STOCK!H276*1.05,IF(STOCK!I276=10%,STOCK!H276*1.1,IF(STOCK!I276=20%,STOCK!H276*1.2)))</f>
        <v>0</v>
      </c>
      <c r="L275" s="54">
        <f t="shared" si="31"/>
        <v>0</v>
      </c>
      <c r="M275" s="54">
        <f t="shared" si="32"/>
        <v>0</v>
      </c>
      <c r="N275" s="10">
        <v>5</v>
      </c>
      <c r="O275" s="7">
        <f t="shared" si="27"/>
        <v>0</v>
      </c>
      <c r="P275" s="7">
        <f t="shared" si="28"/>
        <v>0</v>
      </c>
      <c r="Q275" s="7">
        <f t="shared" si="29"/>
        <v>0</v>
      </c>
    </row>
    <row r="276" spans="2:17" x14ac:dyDescent="0.25">
      <c r="B276" s="3" t="str">
        <f t="shared" si="30"/>
        <v/>
      </c>
      <c r="F276" s="3" t="str">
        <f t="shared" si="33"/>
        <v/>
      </c>
      <c r="I276" s="52">
        <f>STOCK!H277</f>
        <v>0</v>
      </c>
      <c r="J276" s="12">
        <f t="shared" si="26"/>
        <v>0</v>
      </c>
      <c r="K276" s="13" t="b">
        <f>IF(STOCK!I277=5.5%,STOCK!H277*1.05,IF(STOCK!I277=10%,STOCK!H277*1.1,IF(STOCK!I277=20%,STOCK!H277*1.2)))</f>
        <v>0</v>
      </c>
      <c r="L276" s="54">
        <f t="shared" si="31"/>
        <v>0</v>
      </c>
      <c r="M276" s="54">
        <f t="shared" si="32"/>
        <v>0</v>
      </c>
      <c r="N276" s="10">
        <v>5</v>
      </c>
      <c r="O276" s="7">
        <f t="shared" si="27"/>
        <v>0</v>
      </c>
      <c r="P276" s="7">
        <f t="shared" si="28"/>
        <v>0</v>
      </c>
      <c r="Q276" s="7">
        <f t="shared" si="29"/>
        <v>0</v>
      </c>
    </row>
    <row r="277" spans="2:17" x14ac:dyDescent="0.25">
      <c r="B277" s="3" t="str">
        <f t="shared" si="30"/>
        <v/>
      </c>
      <c r="F277" s="3" t="str">
        <f t="shared" si="33"/>
        <v/>
      </c>
      <c r="I277" s="52">
        <f>STOCK!H278</f>
        <v>0</v>
      </c>
      <c r="J277" s="12">
        <f t="shared" si="26"/>
        <v>0</v>
      </c>
      <c r="K277" s="13" t="b">
        <f>IF(STOCK!I278=5.5%,STOCK!H278*1.05,IF(STOCK!I278=10%,STOCK!H278*1.1,IF(STOCK!I278=20%,STOCK!H278*1.2)))</f>
        <v>0</v>
      </c>
      <c r="L277" s="54">
        <f t="shared" si="31"/>
        <v>0</v>
      </c>
      <c r="M277" s="54">
        <f t="shared" si="32"/>
        <v>0</v>
      </c>
      <c r="N277" s="10">
        <v>5</v>
      </c>
      <c r="O277" s="7">
        <f t="shared" si="27"/>
        <v>0</v>
      </c>
      <c r="P277" s="7">
        <f t="shared" si="28"/>
        <v>0</v>
      </c>
      <c r="Q277" s="7">
        <f t="shared" si="29"/>
        <v>0</v>
      </c>
    </row>
    <row r="278" spans="2:17" x14ac:dyDescent="0.25">
      <c r="B278" s="3" t="str">
        <f t="shared" si="30"/>
        <v/>
      </c>
      <c r="F278" s="3" t="str">
        <f t="shared" si="33"/>
        <v/>
      </c>
      <c r="I278" s="52">
        <f>STOCK!H279</f>
        <v>0</v>
      </c>
      <c r="J278" s="12">
        <f t="shared" si="26"/>
        <v>0</v>
      </c>
      <c r="K278" s="13" t="b">
        <f>IF(STOCK!I279=5.5%,STOCK!H279*1.05,IF(STOCK!I279=10%,STOCK!H279*1.1,IF(STOCK!I279=20%,STOCK!H279*1.2)))</f>
        <v>0</v>
      </c>
      <c r="L278" s="54">
        <f t="shared" si="31"/>
        <v>0</v>
      </c>
      <c r="M278" s="54">
        <f t="shared" si="32"/>
        <v>0</v>
      </c>
      <c r="N278" s="10">
        <v>5</v>
      </c>
      <c r="O278" s="7">
        <f t="shared" si="27"/>
        <v>0</v>
      </c>
      <c r="P278" s="7">
        <f t="shared" si="28"/>
        <v>0</v>
      </c>
      <c r="Q278" s="7">
        <f t="shared" si="29"/>
        <v>0</v>
      </c>
    </row>
    <row r="279" spans="2:17" x14ac:dyDescent="0.25">
      <c r="B279" s="3" t="str">
        <f t="shared" si="30"/>
        <v/>
      </c>
      <c r="F279" s="3" t="str">
        <f t="shared" si="33"/>
        <v/>
      </c>
      <c r="I279" s="52">
        <f>STOCK!H280</f>
        <v>0</v>
      </c>
      <c r="J279" s="12">
        <f t="shared" si="26"/>
        <v>0</v>
      </c>
      <c r="K279" s="13" t="b">
        <f>IF(STOCK!I280=5.5%,STOCK!H280*1.05,IF(STOCK!I280=10%,STOCK!H280*1.1,IF(STOCK!I280=20%,STOCK!H280*1.2)))</f>
        <v>0</v>
      </c>
      <c r="L279" s="54">
        <f t="shared" si="31"/>
        <v>0</v>
      </c>
      <c r="M279" s="54">
        <f t="shared" si="32"/>
        <v>0</v>
      </c>
      <c r="N279" s="10">
        <v>5</v>
      </c>
      <c r="O279" s="7">
        <f t="shared" si="27"/>
        <v>0</v>
      </c>
      <c r="P279" s="7">
        <f t="shared" si="28"/>
        <v>0</v>
      </c>
      <c r="Q279" s="7">
        <f t="shared" si="29"/>
        <v>0</v>
      </c>
    </row>
    <row r="280" spans="2:17" x14ac:dyDescent="0.25">
      <c r="B280" s="3" t="str">
        <f t="shared" si="30"/>
        <v/>
      </c>
      <c r="F280" s="3" t="str">
        <f t="shared" si="33"/>
        <v/>
      </c>
      <c r="I280" s="52">
        <f>STOCK!H281</f>
        <v>0</v>
      </c>
      <c r="J280" s="12">
        <f t="shared" si="26"/>
        <v>0</v>
      </c>
      <c r="K280" s="13" t="b">
        <f>IF(STOCK!I281=5.5%,STOCK!H281*1.05,IF(STOCK!I281=10%,STOCK!H281*1.1,IF(STOCK!I281=20%,STOCK!H281*1.2)))</f>
        <v>0</v>
      </c>
      <c r="L280" s="54">
        <f t="shared" si="31"/>
        <v>0</v>
      </c>
      <c r="M280" s="54">
        <f t="shared" si="32"/>
        <v>0</v>
      </c>
      <c r="N280" s="10">
        <v>5</v>
      </c>
      <c r="O280" s="7">
        <f t="shared" si="27"/>
        <v>0</v>
      </c>
      <c r="P280" s="7">
        <f t="shared" si="28"/>
        <v>0</v>
      </c>
      <c r="Q280" s="7">
        <f t="shared" si="29"/>
        <v>0</v>
      </c>
    </row>
    <row r="281" spans="2:17" x14ac:dyDescent="0.25">
      <c r="B281" s="3" t="str">
        <f t="shared" si="30"/>
        <v/>
      </c>
      <c r="F281" s="3" t="str">
        <f t="shared" si="33"/>
        <v/>
      </c>
      <c r="I281" s="52">
        <f>STOCK!H282</f>
        <v>0</v>
      </c>
      <c r="J281" s="12">
        <f t="shared" si="26"/>
        <v>0</v>
      </c>
      <c r="K281" s="13" t="b">
        <f>IF(STOCK!I282=5.5%,STOCK!H282*1.05,IF(STOCK!I282=10%,STOCK!H282*1.1,IF(STOCK!I282=20%,STOCK!H282*1.2)))</f>
        <v>0</v>
      </c>
      <c r="L281" s="54">
        <f t="shared" si="31"/>
        <v>0</v>
      </c>
      <c r="M281" s="54">
        <f t="shared" si="32"/>
        <v>0</v>
      </c>
      <c r="N281" s="10">
        <v>5</v>
      </c>
      <c r="O281" s="7">
        <f t="shared" si="27"/>
        <v>0</v>
      </c>
      <c r="P281" s="7">
        <f t="shared" si="28"/>
        <v>0</v>
      </c>
      <c r="Q281" s="7">
        <f t="shared" si="29"/>
        <v>0</v>
      </c>
    </row>
    <row r="282" spans="2:17" x14ac:dyDescent="0.25">
      <c r="B282" s="3" t="str">
        <f t="shared" si="30"/>
        <v/>
      </c>
      <c r="F282" s="3" t="str">
        <f t="shared" si="33"/>
        <v/>
      </c>
      <c r="I282" s="52">
        <f>STOCK!H283</f>
        <v>0</v>
      </c>
      <c r="J282" s="12">
        <f t="shared" si="26"/>
        <v>0</v>
      </c>
      <c r="K282" s="13" t="b">
        <f>IF(STOCK!I283=5.5%,STOCK!H283*1.05,IF(STOCK!I283=10%,STOCK!H283*1.1,IF(STOCK!I283=20%,STOCK!H283*1.2)))</f>
        <v>0</v>
      </c>
      <c r="L282" s="54">
        <f t="shared" si="31"/>
        <v>0</v>
      </c>
      <c r="M282" s="54">
        <f t="shared" si="32"/>
        <v>0</v>
      </c>
      <c r="N282" s="10">
        <v>5</v>
      </c>
      <c r="O282" s="7">
        <f t="shared" si="27"/>
        <v>0</v>
      </c>
      <c r="P282" s="7">
        <f t="shared" si="28"/>
        <v>0</v>
      </c>
      <c r="Q282" s="7">
        <f t="shared" si="29"/>
        <v>0</v>
      </c>
    </row>
    <row r="283" spans="2:17" x14ac:dyDescent="0.25">
      <c r="B283" s="3" t="str">
        <f t="shared" si="30"/>
        <v/>
      </c>
      <c r="F283" s="3" t="str">
        <f t="shared" si="33"/>
        <v/>
      </c>
      <c r="I283" s="52">
        <f>STOCK!H284</f>
        <v>0</v>
      </c>
      <c r="J283" s="12">
        <f t="shared" si="26"/>
        <v>0</v>
      </c>
      <c r="K283" s="13" t="b">
        <f>IF(STOCK!I284=5.5%,STOCK!H284*1.05,IF(STOCK!I284=10%,STOCK!H284*1.1,IF(STOCK!I284=20%,STOCK!H284*1.2)))</f>
        <v>0</v>
      </c>
      <c r="L283" s="54">
        <f t="shared" si="31"/>
        <v>0</v>
      </c>
      <c r="M283" s="54">
        <f t="shared" si="32"/>
        <v>0</v>
      </c>
      <c r="N283" s="10">
        <v>5</v>
      </c>
      <c r="O283" s="7">
        <f t="shared" si="27"/>
        <v>0</v>
      </c>
      <c r="P283" s="7">
        <f t="shared" si="28"/>
        <v>0</v>
      </c>
      <c r="Q283" s="7">
        <f t="shared" si="29"/>
        <v>0</v>
      </c>
    </row>
    <row r="284" spans="2:17" x14ac:dyDescent="0.25">
      <c r="B284" s="3" t="str">
        <f t="shared" si="30"/>
        <v/>
      </c>
      <c r="F284" s="3" t="str">
        <f t="shared" si="33"/>
        <v/>
      </c>
      <c r="I284" s="52">
        <f>STOCK!H285</f>
        <v>0</v>
      </c>
      <c r="J284" s="12">
        <f t="shared" si="26"/>
        <v>0</v>
      </c>
      <c r="K284" s="13" t="b">
        <f>IF(STOCK!I285=5.5%,STOCK!H285*1.05,IF(STOCK!I285=10%,STOCK!H285*1.1,IF(STOCK!I285=20%,STOCK!H285*1.2)))</f>
        <v>0</v>
      </c>
      <c r="L284" s="54">
        <f t="shared" si="31"/>
        <v>0</v>
      </c>
      <c r="M284" s="54">
        <f t="shared" si="32"/>
        <v>0</v>
      </c>
      <c r="N284" s="10">
        <v>5</v>
      </c>
      <c r="O284" s="7">
        <f t="shared" si="27"/>
        <v>0</v>
      </c>
      <c r="P284" s="7">
        <f t="shared" si="28"/>
        <v>0</v>
      </c>
      <c r="Q284" s="7">
        <f t="shared" si="29"/>
        <v>0</v>
      </c>
    </row>
    <row r="285" spans="2:17" x14ac:dyDescent="0.25">
      <c r="B285" s="3" t="str">
        <f t="shared" si="30"/>
        <v/>
      </c>
      <c r="F285" s="3" t="str">
        <f t="shared" si="33"/>
        <v/>
      </c>
      <c r="I285" s="52">
        <f>STOCK!H286</f>
        <v>0</v>
      </c>
      <c r="J285" s="12">
        <f t="shared" si="26"/>
        <v>0</v>
      </c>
      <c r="K285" s="13" t="b">
        <f>IF(STOCK!I286=5.5%,STOCK!H286*1.05,IF(STOCK!I286=10%,STOCK!H286*1.1,IF(STOCK!I286=20%,STOCK!H286*1.2)))</f>
        <v>0</v>
      </c>
      <c r="L285" s="54">
        <f t="shared" si="31"/>
        <v>0</v>
      </c>
      <c r="M285" s="54">
        <f t="shared" si="32"/>
        <v>0</v>
      </c>
      <c r="N285" s="10">
        <v>5</v>
      </c>
      <c r="O285" s="7">
        <f t="shared" si="27"/>
        <v>0</v>
      </c>
      <c r="P285" s="7">
        <f t="shared" si="28"/>
        <v>0</v>
      </c>
      <c r="Q285" s="7">
        <f t="shared" si="29"/>
        <v>0</v>
      </c>
    </row>
    <row r="286" spans="2:17" x14ac:dyDescent="0.25">
      <c r="B286" s="3" t="str">
        <f t="shared" si="30"/>
        <v/>
      </c>
      <c r="F286" s="3" t="str">
        <f t="shared" si="33"/>
        <v/>
      </c>
      <c r="I286" s="52">
        <f>STOCK!H287</f>
        <v>0</v>
      </c>
      <c r="J286" s="12">
        <f t="shared" si="26"/>
        <v>0</v>
      </c>
      <c r="K286" s="13" t="b">
        <f>IF(STOCK!I287=5.5%,STOCK!H287*1.05,IF(STOCK!I287=10%,STOCK!H287*1.1,IF(STOCK!I287=20%,STOCK!H287*1.2)))</f>
        <v>0</v>
      </c>
      <c r="L286" s="54">
        <f t="shared" si="31"/>
        <v>0</v>
      </c>
      <c r="M286" s="54">
        <f t="shared" si="32"/>
        <v>0</v>
      </c>
      <c r="N286" s="10">
        <v>5</v>
      </c>
      <c r="O286" s="7">
        <f t="shared" si="27"/>
        <v>0</v>
      </c>
      <c r="P286" s="7">
        <f t="shared" si="28"/>
        <v>0</v>
      </c>
      <c r="Q286" s="7">
        <f t="shared" si="29"/>
        <v>0</v>
      </c>
    </row>
    <row r="287" spans="2:17" x14ac:dyDescent="0.25">
      <c r="B287" s="3" t="str">
        <f t="shared" si="30"/>
        <v/>
      </c>
      <c r="F287" s="3" t="str">
        <f t="shared" si="33"/>
        <v/>
      </c>
      <c r="I287" s="52">
        <f>STOCK!H288</f>
        <v>0</v>
      </c>
      <c r="J287" s="12">
        <f t="shared" si="26"/>
        <v>0</v>
      </c>
      <c r="K287" s="13" t="b">
        <f>IF(STOCK!I288=5.5%,STOCK!H288*1.05,IF(STOCK!I288=10%,STOCK!H288*1.1,IF(STOCK!I288=20%,STOCK!H288*1.2)))</f>
        <v>0</v>
      </c>
      <c r="L287" s="54">
        <f t="shared" si="31"/>
        <v>0</v>
      </c>
      <c r="M287" s="54">
        <f t="shared" si="32"/>
        <v>0</v>
      </c>
      <c r="N287" s="10">
        <v>5</v>
      </c>
      <c r="O287" s="7">
        <f t="shared" si="27"/>
        <v>0</v>
      </c>
      <c r="P287" s="7">
        <f t="shared" si="28"/>
        <v>0</v>
      </c>
      <c r="Q287" s="7">
        <f t="shared" si="29"/>
        <v>0</v>
      </c>
    </row>
    <row r="288" spans="2:17" x14ac:dyDescent="0.25">
      <c r="B288" s="3" t="str">
        <f t="shared" si="30"/>
        <v/>
      </c>
      <c r="F288" s="3" t="str">
        <f t="shared" si="33"/>
        <v/>
      </c>
      <c r="I288" s="52">
        <f>STOCK!H289</f>
        <v>0</v>
      </c>
      <c r="J288" s="12">
        <f t="shared" si="26"/>
        <v>0</v>
      </c>
      <c r="K288" s="13" t="b">
        <f>IF(STOCK!I289=5.5%,STOCK!H289*1.05,IF(STOCK!I289=10%,STOCK!H289*1.1,IF(STOCK!I289=20%,STOCK!H289*1.2)))</f>
        <v>0</v>
      </c>
      <c r="L288" s="54">
        <f t="shared" si="31"/>
        <v>0</v>
      </c>
      <c r="M288" s="54">
        <f t="shared" si="32"/>
        <v>0</v>
      </c>
      <c r="N288" s="10">
        <v>5</v>
      </c>
      <c r="O288" s="7">
        <f t="shared" si="27"/>
        <v>0</v>
      </c>
      <c r="P288" s="7">
        <f t="shared" si="28"/>
        <v>0</v>
      </c>
      <c r="Q288" s="7">
        <f t="shared" si="29"/>
        <v>0</v>
      </c>
    </row>
    <row r="289" spans="2:17" x14ac:dyDescent="0.25">
      <c r="B289" s="3" t="str">
        <f t="shared" si="30"/>
        <v/>
      </c>
      <c r="F289" s="3" t="str">
        <f t="shared" si="33"/>
        <v/>
      </c>
      <c r="I289" s="52">
        <f>STOCK!H290</f>
        <v>0</v>
      </c>
      <c r="J289" s="12">
        <f t="shared" si="26"/>
        <v>0</v>
      </c>
      <c r="K289" s="13" t="b">
        <f>IF(STOCK!I290=5.5%,STOCK!H290*1.05,IF(STOCK!I290=10%,STOCK!H290*1.1,IF(STOCK!I290=20%,STOCK!H290*1.2)))</f>
        <v>0</v>
      </c>
      <c r="L289" s="54">
        <f t="shared" si="31"/>
        <v>0</v>
      </c>
      <c r="M289" s="54">
        <f t="shared" si="32"/>
        <v>0</v>
      </c>
      <c r="N289" s="10">
        <v>5</v>
      </c>
      <c r="O289" s="7">
        <f t="shared" si="27"/>
        <v>0</v>
      </c>
      <c r="P289" s="7">
        <f t="shared" si="28"/>
        <v>0</v>
      </c>
      <c r="Q289" s="7">
        <f t="shared" si="29"/>
        <v>0</v>
      </c>
    </row>
    <row r="290" spans="2:17" x14ac:dyDescent="0.25">
      <c r="B290" s="3" t="str">
        <f t="shared" si="30"/>
        <v/>
      </c>
      <c r="F290" s="3" t="str">
        <f t="shared" si="33"/>
        <v/>
      </c>
      <c r="I290" s="52">
        <f>STOCK!H291</f>
        <v>0</v>
      </c>
      <c r="J290" s="12">
        <f t="shared" si="26"/>
        <v>0</v>
      </c>
      <c r="K290" s="13" t="b">
        <f>IF(STOCK!I291=5.5%,STOCK!H291*1.05,IF(STOCK!I291=10%,STOCK!H291*1.1,IF(STOCK!I291=20%,STOCK!H291*1.2)))</f>
        <v>0</v>
      </c>
      <c r="L290" s="54">
        <f t="shared" si="31"/>
        <v>0</v>
      </c>
      <c r="M290" s="54">
        <f t="shared" si="32"/>
        <v>0</v>
      </c>
      <c r="N290" s="10">
        <v>5</v>
      </c>
      <c r="O290" s="7">
        <f t="shared" si="27"/>
        <v>0</v>
      </c>
      <c r="P290" s="7">
        <f t="shared" si="28"/>
        <v>0</v>
      </c>
      <c r="Q290" s="7">
        <f t="shared" si="29"/>
        <v>0</v>
      </c>
    </row>
    <row r="291" spans="2:17" x14ac:dyDescent="0.25">
      <c r="B291" s="3" t="str">
        <f t="shared" si="30"/>
        <v/>
      </c>
      <c r="F291" s="3" t="str">
        <f t="shared" si="33"/>
        <v/>
      </c>
      <c r="I291" s="52">
        <f>STOCK!H292</f>
        <v>0</v>
      </c>
      <c r="J291" s="12">
        <f t="shared" si="26"/>
        <v>0</v>
      </c>
      <c r="K291" s="13" t="b">
        <f>IF(STOCK!I292=5.5%,STOCK!H292*1.05,IF(STOCK!I292=10%,STOCK!H292*1.1,IF(STOCK!I292=20%,STOCK!H292*1.2)))</f>
        <v>0</v>
      </c>
      <c r="L291" s="54">
        <f t="shared" si="31"/>
        <v>0</v>
      </c>
      <c r="M291" s="54">
        <f t="shared" si="32"/>
        <v>0</v>
      </c>
      <c r="N291" s="10">
        <v>5</v>
      </c>
      <c r="O291" s="7">
        <f t="shared" si="27"/>
        <v>0</v>
      </c>
      <c r="P291" s="7">
        <f t="shared" si="28"/>
        <v>0</v>
      </c>
      <c r="Q291" s="7">
        <f t="shared" si="29"/>
        <v>0</v>
      </c>
    </row>
    <row r="292" spans="2:17" x14ac:dyDescent="0.25">
      <c r="B292" s="3" t="str">
        <f t="shared" si="30"/>
        <v/>
      </c>
      <c r="F292" s="3" t="str">
        <f t="shared" si="33"/>
        <v/>
      </c>
      <c r="I292" s="52">
        <f>STOCK!H293</f>
        <v>0</v>
      </c>
      <c r="J292" s="12">
        <f t="shared" si="26"/>
        <v>0</v>
      </c>
      <c r="K292" s="13" t="b">
        <f>IF(STOCK!I293=5.5%,STOCK!H293*1.05,IF(STOCK!I293=10%,STOCK!H293*1.1,IF(STOCK!I293=20%,STOCK!H293*1.2)))</f>
        <v>0</v>
      </c>
      <c r="L292" s="54">
        <f t="shared" si="31"/>
        <v>0</v>
      </c>
      <c r="M292" s="54">
        <f t="shared" si="32"/>
        <v>0</v>
      </c>
      <c r="N292" s="10">
        <v>5</v>
      </c>
      <c r="O292" s="7">
        <f t="shared" si="27"/>
        <v>0</v>
      </c>
      <c r="P292" s="7">
        <f t="shared" si="28"/>
        <v>0</v>
      </c>
      <c r="Q292" s="7">
        <f t="shared" si="29"/>
        <v>0</v>
      </c>
    </row>
    <row r="293" spans="2:17" x14ac:dyDescent="0.25">
      <c r="B293" s="3" t="str">
        <f t="shared" si="30"/>
        <v/>
      </c>
      <c r="F293" s="3" t="str">
        <f t="shared" si="33"/>
        <v/>
      </c>
      <c r="I293" s="52">
        <f>STOCK!H294</f>
        <v>0</v>
      </c>
      <c r="J293" s="12">
        <f t="shared" ref="J293:J356" si="34">+K293-I293</f>
        <v>0</v>
      </c>
      <c r="K293" s="13" t="b">
        <f>IF(STOCK!I294=5.5%,STOCK!H294*1.05,IF(STOCK!I294=10%,STOCK!H294*1.1,IF(STOCK!I294=20%,STOCK!H294*1.2)))</f>
        <v>0</v>
      </c>
      <c r="L293" s="54">
        <f t="shared" si="31"/>
        <v>0</v>
      </c>
      <c r="M293" s="54">
        <f t="shared" si="32"/>
        <v>0</v>
      </c>
      <c r="N293" s="10">
        <v>5</v>
      </c>
      <c r="O293" s="7">
        <f t="shared" ref="O293:O356" si="35">+I293</f>
        <v>0</v>
      </c>
      <c r="P293" s="7">
        <f t="shared" ref="P293:P356" si="36">+I293</f>
        <v>0</v>
      </c>
      <c r="Q293" s="7">
        <f t="shared" ref="Q293:Q356" si="37">+I293</f>
        <v>0</v>
      </c>
    </row>
    <row r="294" spans="2:17" x14ac:dyDescent="0.25">
      <c r="B294" s="3" t="str">
        <f t="shared" si="30"/>
        <v/>
      </c>
      <c r="F294" s="3" t="str">
        <f t="shared" si="33"/>
        <v/>
      </c>
      <c r="I294" s="52">
        <f>STOCK!H295</f>
        <v>0</v>
      </c>
      <c r="J294" s="12">
        <f t="shared" si="34"/>
        <v>0</v>
      </c>
      <c r="K294" s="13" t="b">
        <f>IF(STOCK!I295=5.5%,STOCK!H295*1.05,IF(STOCK!I295=10%,STOCK!H295*1.1,IF(STOCK!I295=20%,STOCK!H295*1.2)))</f>
        <v>0</v>
      </c>
      <c r="L294" s="54">
        <f t="shared" si="31"/>
        <v>0</v>
      </c>
      <c r="M294" s="54">
        <f t="shared" si="32"/>
        <v>0</v>
      </c>
      <c r="N294" s="10">
        <v>5</v>
      </c>
      <c r="O294" s="7">
        <f t="shared" si="35"/>
        <v>0</v>
      </c>
      <c r="P294" s="7">
        <f t="shared" si="36"/>
        <v>0</v>
      </c>
      <c r="Q294" s="7">
        <f t="shared" si="37"/>
        <v>0</v>
      </c>
    </row>
    <row r="295" spans="2:17" x14ac:dyDescent="0.25">
      <c r="B295" s="3" t="str">
        <f t="shared" si="30"/>
        <v/>
      </c>
      <c r="F295" s="3" t="str">
        <f t="shared" si="33"/>
        <v/>
      </c>
      <c r="I295" s="52">
        <f>STOCK!H296</f>
        <v>0</v>
      </c>
      <c r="J295" s="12">
        <f t="shared" si="34"/>
        <v>0</v>
      </c>
      <c r="K295" s="13" t="b">
        <f>IF(STOCK!I296=5.5%,STOCK!H296*1.05,IF(STOCK!I296=10%,STOCK!H296*1.1,IF(STOCK!I296=20%,STOCK!H296*1.2)))</f>
        <v>0</v>
      </c>
      <c r="L295" s="54">
        <f t="shared" si="31"/>
        <v>0</v>
      </c>
      <c r="M295" s="54">
        <f t="shared" si="32"/>
        <v>0</v>
      </c>
      <c r="N295" s="10">
        <v>5</v>
      </c>
      <c r="O295" s="7">
        <f t="shared" si="35"/>
        <v>0</v>
      </c>
      <c r="P295" s="7">
        <f t="shared" si="36"/>
        <v>0</v>
      </c>
      <c r="Q295" s="7">
        <f t="shared" si="37"/>
        <v>0</v>
      </c>
    </row>
    <row r="296" spans="2:17" x14ac:dyDescent="0.25">
      <c r="B296" s="3" t="str">
        <f t="shared" si="30"/>
        <v/>
      </c>
      <c r="F296" s="3" t="str">
        <f t="shared" si="33"/>
        <v/>
      </c>
      <c r="I296" s="52">
        <f>STOCK!H297</f>
        <v>0</v>
      </c>
      <c r="J296" s="12">
        <f t="shared" si="34"/>
        <v>0</v>
      </c>
      <c r="K296" s="13" t="b">
        <f>IF(STOCK!I297=5.5%,STOCK!H297*1.05,IF(STOCK!I297=10%,STOCK!H297*1.1,IF(STOCK!I297=20%,STOCK!H297*1.2)))</f>
        <v>0</v>
      </c>
      <c r="L296" s="54">
        <f t="shared" si="31"/>
        <v>0</v>
      </c>
      <c r="M296" s="54">
        <f t="shared" si="32"/>
        <v>0</v>
      </c>
      <c r="N296" s="10">
        <v>5</v>
      </c>
      <c r="O296" s="7">
        <f t="shared" si="35"/>
        <v>0</v>
      </c>
      <c r="P296" s="7">
        <f t="shared" si="36"/>
        <v>0</v>
      </c>
      <c r="Q296" s="7">
        <f t="shared" si="37"/>
        <v>0</v>
      </c>
    </row>
    <row r="297" spans="2:17" x14ac:dyDescent="0.25">
      <c r="B297" s="3" t="str">
        <f t="shared" si="30"/>
        <v/>
      </c>
      <c r="F297" s="3" t="str">
        <f t="shared" si="33"/>
        <v/>
      </c>
      <c r="I297" s="52">
        <f>STOCK!H298</f>
        <v>0</v>
      </c>
      <c r="J297" s="12">
        <f t="shared" si="34"/>
        <v>0</v>
      </c>
      <c r="K297" s="13" t="b">
        <f>IF(STOCK!I298=5.5%,STOCK!H298*1.05,IF(STOCK!I298=10%,STOCK!H298*1.1,IF(STOCK!I298=20%,STOCK!H298*1.2)))</f>
        <v>0</v>
      </c>
      <c r="L297" s="54">
        <f t="shared" si="31"/>
        <v>0</v>
      </c>
      <c r="M297" s="54">
        <f t="shared" si="32"/>
        <v>0</v>
      </c>
      <c r="N297" s="10">
        <v>5</v>
      </c>
      <c r="O297" s="7">
        <f t="shared" si="35"/>
        <v>0</v>
      </c>
      <c r="P297" s="7">
        <f t="shared" si="36"/>
        <v>0</v>
      </c>
      <c r="Q297" s="7">
        <f t="shared" si="37"/>
        <v>0</v>
      </c>
    </row>
    <row r="298" spans="2:17" x14ac:dyDescent="0.25">
      <c r="B298" s="3" t="str">
        <f t="shared" si="30"/>
        <v/>
      </c>
      <c r="F298" s="3" t="str">
        <f t="shared" si="33"/>
        <v/>
      </c>
      <c r="I298" s="52">
        <f>STOCK!H299</f>
        <v>0</v>
      </c>
      <c r="J298" s="12">
        <f t="shared" si="34"/>
        <v>0</v>
      </c>
      <c r="K298" s="13" t="b">
        <f>IF(STOCK!I299=5.5%,STOCK!H299*1.05,IF(STOCK!I299=10%,STOCK!H299*1.1,IF(STOCK!I299=20%,STOCK!H299*1.2)))</f>
        <v>0</v>
      </c>
      <c r="L298" s="54">
        <f t="shared" si="31"/>
        <v>0</v>
      </c>
      <c r="M298" s="54">
        <f t="shared" si="32"/>
        <v>0</v>
      </c>
      <c r="N298" s="10">
        <v>5</v>
      </c>
      <c r="O298" s="7">
        <f t="shared" si="35"/>
        <v>0</v>
      </c>
      <c r="P298" s="7">
        <f t="shared" si="36"/>
        <v>0</v>
      </c>
      <c r="Q298" s="7">
        <f t="shared" si="37"/>
        <v>0</v>
      </c>
    </row>
    <row r="299" spans="2:17" x14ac:dyDescent="0.25">
      <c r="B299" s="3" t="str">
        <f t="shared" si="30"/>
        <v/>
      </c>
      <c r="F299" s="3" t="str">
        <f t="shared" si="33"/>
        <v/>
      </c>
      <c r="I299" s="52">
        <f>STOCK!H300</f>
        <v>0</v>
      </c>
      <c r="J299" s="12">
        <f t="shared" si="34"/>
        <v>0</v>
      </c>
      <c r="K299" s="13" t="b">
        <f>IF(STOCK!I300=5.5%,STOCK!H300*1.05,IF(STOCK!I300=10%,STOCK!H300*1.1,IF(STOCK!I300=20%,STOCK!H300*1.2)))</f>
        <v>0</v>
      </c>
      <c r="L299" s="54">
        <f t="shared" si="31"/>
        <v>0</v>
      </c>
      <c r="M299" s="54">
        <f t="shared" si="32"/>
        <v>0</v>
      </c>
      <c r="N299" s="10">
        <v>5</v>
      </c>
      <c r="O299" s="7">
        <f t="shared" si="35"/>
        <v>0</v>
      </c>
      <c r="P299" s="7">
        <f t="shared" si="36"/>
        <v>0</v>
      </c>
      <c r="Q299" s="7">
        <f t="shared" si="37"/>
        <v>0</v>
      </c>
    </row>
    <row r="300" spans="2:17" x14ac:dyDescent="0.25">
      <c r="B300" s="3" t="str">
        <f t="shared" si="30"/>
        <v/>
      </c>
      <c r="F300" s="3" t="str">
        <f t="shared" si="33"/>
        <v/>
      </c>
      <c r="I300" s="52">
        <f>STOCK!H301</f>
        <v>0</v>
      </c>
      <c r="J300" s="12">
        <f t="shared" si="34"/>
        <v>0</v>
      </c>
      <c r="K300" s="13" t="b">
        <f>IF(STOCK!I301=5.5%,STOCK!H301*1.05,IF(STOCK!I301=10%,STOCK!H301*1.1,IF(STOCK!I301=20%,STOCK!H301*1.2)))</f>
        <v>0</v>
      </c>
      <c r="L300" s="54">
        <f t="shared" si="31"/>
        <v>0</v>
      </c>
      <c r="M300" s="54">
        <f t="shared" si="32"/>
        <v>0</v>
      </c>
      <c r="N300" s="10">
        <v>5</v>
      </c>
      <c r="O300" s="7">
        <f t="shared" si="35"/>
        <v>0</v>
      </c>
      <c r="P300" s="7">
        <f t="shared" si="36"/>
        <v>0</v>
      </c>
      <c r="Q300" s="7">
        <f t="shared" si="37"/>
        <v>0</v>
      </c>
    </row>
    <row r="301" spans="2:17" x14ac:dyDescent="0.25">
      <c r="B301" s="3" t="str">
        <f t="shared" si="30"/>
        <v/>
      </c>
      <c r="F301" s="3" t="str">
        <f t="shared" si="33"/>
        <v/>
      </c>
      <c r="I301" s="52">
        <f>STOCK!H302</f>
        <v>0</v>
      </c>
      <c r="J301" s="12">
        <f t="shared" si="34"/>
        <v>0</v>
      </c>
      <c r="K301" s="13" t="b">
        <f>IF(STOCK!I302=5.5%,STOCK!H302*1.05,IF(STOCK!I302=10%,STOCK!H302*1.1,IF(STOCK!I302=20%,STOCK!H302*1.2)))</f>
        <v>0</v>
      </c>
      <c r="L301" s="54">
        <f t="shared" si="31"/>
        <v>0</v>
      </c>
      <c r="M301" s="54">
        <f t="shared" si="32"/>
        <v>0</v>
      </c>
      <c r="N301" s="10">
        <v>5</v>
      </c>
      <c r="O301" s="7">
        <f t="shared" si="35"/>
        <v>0</v>
      </c>
      <c r="P301" s="7">
        <f t="shared" si="36"/>
        <v>0</v>
      </c>
      <c r="Q301" s="7">
        <f t="shared" si="37"/>
        <v>0</v>
      </c>
    </row>
    <row r="302" spans="2:17" x14ac:dyDescent="0.25">
      <c r="B302" s="3" t="str">
        <f t="shared" si="30"/>
        <v/>
      </c>
      <c r="F302" s="3" t="str">
        <f t="shared" si="33"/>
        <v/>
      </c>
      <c r="I302" s="52">
        <f>STOCK!H303</f>
        <v>0</v>
      </c>
      <c r="J302" s="12">
        <f t="shared" si="34"/>
        <v>0</v>
      </c>
      <c r="K302" s="13" t="b">
        <f>IF(STOCK!I303=5.5%,STOCK!H303*1.05,IF(STOCK!I303=10%,STOCK!H303*1.1,IF(STOCK!I303=20%,STOCK!H303*1.2)))</f>
        <v>0</v>
      </c>
      <c r="L302" s="54">
        <f t="shared" si="31"/>
        <v>0</v>
      </c>
      <c r="M302" s="54">
        <f t="shared" si="32"/>
        <v>0</v>
      </c>
      <c r="N302" s="10">
        <v>5</v>
      </c>
      <c r="O302" s="7">
        <f t="shared" si="35"/>
        <v>0</v>
      </c>
      <c r="P302" s="7">
        <f t="shared" si="36"/>
        <v>0</v>
      </c>
      <c r="Q302" s="7">
        <f t="shared" si="37"/>
        <v>0</v>
      </c>
    </row>
    <row r="303" spans="2:17" x14ac:dyDescent="0.25">
      <c r="B303" s="3" t="str">
        <f t="shared" si="30"/>
        <v/>
      </c>
      <c r="F303" s="3" t="str">
        <f t="shared" si="33"/>
        <v/>
      </c>
      <c r="I303" s="52">
        <f>STOCK!H304</f>
        <v>0</v>
      </c>
      <c r="J303" s="12">
        <f t="shared" si="34"/>
        <v>0</v>
      </c>
      <c r="K303" s="13" t="b">
        <f>IF(STOCK!I304=5.5%,STOCK!H304*1.05,IF(STOCK!I304=10%,STOCK!H304*1.1,IF(STOCK!I304=20%,STOCK!H304*1.2)))</f>
        <v>0</v>
      </c>
      <c r="L303" s="54">
        <f t="shared" si="31"/>
        <v>0</v>
      </c>
      <c r="M303" s="54">
        <f t="shared" si="32"/>
        <v>0</v>
      </c>
      <c r="N303" s="10">
        <v>5</v>
      </c>
      <c r="O303" s="7">
        <f t="shared" si="35"/>
        <v>0</v>
      </c>
      <c r="P303" s="7">
        <f t="shared" si="36"/>
        <v>0</v>
      </c>
      <c r="Q303" s="7">
        <f t="shared" si="37"/>
        <v>0</v>
      </c>
    </row>
    <row r="304" spans="2:17" x14ac:dyDescent="0.25">
      <c r="B304" s="3" t="str">
        <f t="shared" si="30"/>
        <v/>
      </c>
      <c r="F304" s="3" t="str">
        <f t="shared" si="33"/>
        <v/>
      </c>
      <c r="I304" s="52">
        <f>STOCK!H305</f>
        <v>0</v>
      </c>
      <c r="J304" s="12">
        <f t="shared" si="34"/>
        <v>0</v>
      </c>
      <c r="K304" s="13" t="b">
        <f>IF(STOCK!I305=5.5%,STOCK!H305*1.05,IF(STOCK!I305=10%,STOCK!H305*1.1,IF(STOCK!I305=20%,STOCK!H305*1.2)))</f>
        <v>0</v>
      </c>
      <c r="L304" s="54">
        <f t="shared" si="31"/>
        <v>0</v>
      </c>
      <c r="M304" s="54">
        <f t="shared" si="32"/>
        <v>0</v>
      </c>
      <c r="N304" s="10">
        <v>5</v>
      </c>
      <c r="O304" s="7">
        <f t="shared" si="35"/>
        <v>0</v>
      </c>
      <c r="P304" s="7">
        <f t="shared" si="36"/>
        <v>0</v>
      </c>
      <c r="Q304" s="7">
        <f t="shared" si="37"/>
        <v>0</v>
      </c>
    </row>
    <row r="305" spans="2:17" x14ac:dyDescent="0.25">
      <c r="B305" s="3" t="str">
        <f t="shared" si="30"/>
        <v/>
      </c>
      <c r="F305" s="3" t="str">
        <f t="shared" si="33"/>
        <v/>
      </c>
      <c r="I305" s="52">
        <f>STOCK!H306</f>
        <v>0</v>
      </c>
      <c r="J305" s="12">
        <f t="shared" si="34"/>
        <v>0</v>
      </c>
      <c r="K305" s="13" t="b">
        <f>IF(STOCK!I306=5.5%,STOCK!H306*1.05,IF(STOCK!I306=10%,STOCK!H306*1.1,IF(STOCK!I306=20%,STOCK!H306*1.2)))</f>
        <v>0</v>
      </c>
      <c r="L305" s="54">
        <f t="shared" si="31"/>
        <v>0</v>
      </c>
      <c r="M305" s="54">
        <f t="shared" si="32"/>
        <v>0</v>
      </c>
      <c r="N305" s="10">
        <v>5</v>
      </c>
      <c r="O305" s="7">
        <f t="shared" si="35"/>
        <v>0</v>
      </c>
      <c r="P305" s="7">
        <f t="shared" si="36"/>
        <v>0</v>
      </c>
      <c r="Q305" s="7">
        <f t="shared" si="37"/>
        <v>0</v>
      </c>
    </row>
    <row r="306" spans="2:17" x14ac:dyDescent="0.25">
      <c r="B306" s="3" t="str">
        <f t="shared" si="30"/>
        <v/>
      </c>
      <c r="F306" s="3" t="str">
        <f t="shared" si="33"/>
        <v/>
      </c>
      <c r="I306" s="52">
        <f>STOCK!H307</f>
        <v>0</v>
      </c>
      <c r="J306" s="12">
        <f t="shared" si="34"/>
        <v>0</v>
      </c>
      <c r="K306" s="13" t="b">
        <f>IF(STOCK!I307=5.5%,STOCK!H307*1.05,IF(STOCK!I307=10%,STOCK!H307*1.1,IF(STOCK!I307=20%,STOCK!H307*1.2)))</f>
        <v>0</v>
      </c>
      <c r="L306" s="54">
        <f t="shared" si="31"/>
        <v>0</v>
      </c>
      <c r="M306" s="54">
        <f t="shared" si="32"/>
        <v>0</v>
      </c>
      <c r="N306" s="10">
        <v>5</v>
      </c>
      <c r="O306" s="7">
        <f t="shared" si="35"/>
        <v>0</v>
      </c>
      <c r="P306" s="7">
        <f t="shared" si="36"/>
        <v>0</v>
      </c>
      <c r="Q306" s="7">
        <f t="shared" si="37"/>
        <v>0</v>
      </c>
    </row>
    <row r="307" spans="2:17" x14ac:dyDescent="0.25">
      <c r="B307" s="3" t="str">
        <f t="shared" si="30"/>
        <v/>
      </c>
      <c r="F307" s="3" t="str">
        <f t="shared" si="33"/>
        <v/>
      </c>
      <c r="I307" s="52">
        <f>STOCK!H308</f>
        <v>0</v>
      </c>
      <c r="J307" s="12">
        <f t="shared" si="34"/>
        <v>0</v>
      </c>
      <c r="K307" s="13" t="b">
        <f>IF(STOCK!I308=5.5%,STOCK!H308*1.05,IF(STOCK!I308=10%,STOCK!H308*1.1,IF(STOCK!I308=20%,STOCK!H308*1.2)))</f>
        <v>0</v>
      </c>
      <c r="L307" s="54">
        <f t="shared" si="31"/>
        <v>0</v>
      </c>
      <c r="M307" s="54">
        <f t="shared" si="32"/>
        <v>0</v>
      </c>
      <c r="N307" s="10">
        <v>5</v>
      </c>
      <c r="O307" s="7">
        <f t="shared" si="35"/>
        <v>0</v>
      </c>
      <c r="P307" s="7">
        <f t="shared" si="36"/>
        <v>0</v>
      </c>
      <c r="Q307" s="7">
        <f t="shared" si="37"/>
        <v>0</v>
      </c>
    </row>
    <row r="308" spans="2:17" x14ac:dyDescent="0.25">
      <c r="B308" s="3" t="str">
        <f t="shared" si="30"/>
        <v/>
      </c>
      <c r="F308" s="3" t="str">
        <f t="shared" si="33"/>
        <v/>
      </c>
      <c r="I308" s="52">
        <f>STOCK!H309</f>
        <v>0</v>
      </c>
      <c r="J308" s="12">
        <f t="shared" si="34"/>
        <v>0</v>
      </c>
      <c r="K308" s="13" t="b">
        <f>IF(STOCK!I309=5.5%,STOCK!H309*1.05,IF(STOCK!I309=10%,STOCK!H309*1.1,IF(STOCK!I309=20%,STOCK!H309*1.2)))</f>
        <v>0</v>
      </c>
      <c r="L308" s="54">
        <f t="shared" si="31"/>
        <v>0</v>
      </c>
      <c r="M308" s="54">
        <f t="shared" si="32"/>
        <v>0</v>
      </c>
      <c r="N308" s="10">
        <v>5</v>
      </c>
      <c r="O308" s="7">
        <f t="shared" si="35"/>
        <v>0</v>
      </c>
      <c r="P308" s="7">
        <f t="shared" si="36"/>
        <v>0</v>
      </c>
      <c r="Q308" s="7">
        <f t="shared" si="37"/>
        <v>0</v>
      </c>
    </row>
    <row r="309" spans="2:17" x14ac:dyDescent="0.25">
      <c r="B309" s="3" t="str">
        <f t="shared" si="30"/>
        <v/>
      </c>
      <c r="F309" s="3" t="str">
        <f t="shared" si="33"/>
        <v/>
      </c>
      <c r="I309" s="52">
        <f>STOCK!H310</f>
        <v>0</v>
      </c>
      <c r="J309" s="12">
        <f t="shared" si="34"/>
        <v>0</v>
      </c>
      <c r="K309" s="13" t="b">
        <f>IF(STOCK!I310=5.5%,STOCK!H310*1.05,IF(STOCK!I310=10%,STOCK!H310*1.1,IF(STOCK!I310=20%,STOCK!H310*1.2)))</f>
        <v>0</v>
      </c>
      <c r="L309" s="54">
        <f t="shared" si="31"/>
        <v>0</v>
      </c>
      <c r="M309" s="54">
        <f t="shared" si="32"/>
        <v>0</v>
      </c>
      <c r="N309" s="10">
        <v>5</v>
      </c>
      <c r="O309" s="7">
        <f t="shared" si="35"/>
        <v>0</v>
      </c>
      <c r="P309" s="7">
        <f t="shared" si="36"/>
        <v>0</v>
      </c>
      <c r="Q309" s="7">
        <f t="shared" si="37"/>
        <v>0</v>
      </c>
    </row>
    <row r="310" spans="2:17" x14ac:dyDescent="0.25">
      <c r="B310" s="3" t="str">
        <f t="shared" si="30"/>
        <v/>
      </c>
      <c r="F310" s="3" t="str">
        <f t="shared" si="33"/>
        <v/>
      </c>
      <c r="I310" s="52">
        <f>STOCK!H311</f>
        <v>0</v>
      </c>
      <c r="J310" s="12">
        <f t="shared" si="34"/>
        <v>0</v>
      </c>
      <c r="K310" s="13" t="b">
        <f>IF(STOCK!I311=5.5%,STOCK!H311*1.05,IF(STOCK!I311=10%,STOCK!H311*1.1,IF(STOCK!I311=20%,STOCK!H311*1.2)))</f>
        <v>0</v>
      </c>
      <c r="L310" s="54">
        <f t="shared" si="31"/>
        <v>0</v>
      </c>
      <c r="M310" s="54">
        <f t="shared" si="32"/>
        <v>0</v>
      </c>
      <c r="N310" s="10">
        <v>5</v>
      </c>
      <c r="O310" s="7">
        <f t="shared" si="35"/>
        <v>0</v>
      </c>
      <c r="P310" s="7">
        <f t="shared" si="36"/>
        <v>0</v>
      </c>
      <c r="Q310" s="7">
        <f t="shared" si="37"/>
        <v>0</v>
      </c>
    </row>
    <row r="311" spans="2:17" x14ac:dyDescent="0.25">
      <c r="B311" s="3" t="str">
        <f t="shared" si="30"/>
        <v/>
      </c>
      <c r="F311" s="3" t="str">
        <f t="shared" si="33"/>
        <v/>
      </c>
      <c r="I311" s="52">
        <f>STOCK!H312</f>
        <v>0</v>
      </c>
      <c r="J311" s="12">
        <f t="shared" si="34"/>
        <v>0</v>
      </c>
      <c r="K311" s="13" t="b">
        <f>IF(STOCK!I312=5.5%,STOCK!H312*1.05,IF(STOCK!I312=10%,STOCK!H312*1.1,IF(STOCK!I312=20%,STOCK!H312*1.2)))</f>
        <v>0</v>
      </c>
      <c r="L311" s="54">
        <f t="shared" si="31"/>
        <v>0</v>
      </c>
      <c r="M311" s="54">
        <f t="shared" si="32"/>
        <v>0</v>
      </c>
      <c r="N311" s="10">
        <v>5</v>
      </c>
      <c r="O311" s="7">
        <f t="shared" si="35"/>
        <v>0</v>
      </c>
      <c r="P311" s="7">
        <f t="shared" si="36"/>
        <v>0</v>
      </c>
      <c r="Q311" s="7">
        <f t="shared" si="37"/>
        <v>0</v>
      </c>
    </row>
    <row r="312" spans="2:17" x14ac:dyDescent="0.25">
      <c r="B312" s="3" t="str">
        <f t="shared" si="30"/>
        <v/>
      </c>
      <c r="F312" s="3" t="str">
        <f t="shared" si="33"/>
        <v/>
      </c>
      <c r="I312" s="52">
        <f>STOCK!H313</f>
        <v>0</v>
      </c>
      <c r="J312" s="12">
        <f t="shared" si="34"/>
        <v>0</v>
      </c>
      <c r="K312" s="13" t="b">
        <f>IF(STOCK!I313=5.5%,STOCK!H313*1.05,IF(STOCK!I313=10%,STOCK!H313*1.1,IF(STOCK!I313=20%,STOCK!H313*1.2)))</f>
        <v>0</v>
      </c>
      <c r="L312" s="54">
        <f t="shared" si="31"/>
        <v>0</v>
      </c>
      <c r="M312" s="54">
        <f t="shared" si="32"/>
        <v>0</v>
      </c>
      <c r="N312" s="10">
        <v>5</v>
      </c>
      <c r="O312" s="7">
        <f t="shared" si="35"/>
        <v>0</v>
      </c>
      <c r="P312" s="7">
        <f t="shared" si="36"/>
        <v>0</v>
      </c>
      <c r="Q312" s="7">
        <f t="shared" si="37"/>
        <v>0</v>
      </c>
    </row>
    <row r="313" spans="2:17" x14ac:dyDescent="0.25">
      <c r="B313" s="3" t="str">
        <f t="shared" si="30"/>
        <v/>
      </c>
      <c r="F313" s="3" t="str">
        <f t="shared" si="33"/>
        <v/>
      </c>
      <c r="I313" s="52">
        <f>STOCK!H314</f>
        <v>0</v>
      </c>
      <c r="J313" s="12">
        <f t="shared" si="34"/>
        <v>0</v>
      </c>
      <c r="K313" s="13" t="b">
        <f>IF(STOCK!I314=5.5%,STOCK!H314*1.05,IF(STOCK!I314=10%,STOCK!H314*1.1,IF(STOCK!I314=20%,STOCK!H314*1.2)))</f>
        <v>0</v>
      </c>
      <c r="L313" s="54">
        <f t="shared" si="31"/>
        <v>0</v>
      </c>
      <c r="M313" s="54">
        <f t="shared" si="32"/>
        <v>0</v>
      </c>
      <c r="N313" s="10">
        <v>5</v>
      </c>
      <c r="O313" s="7">
        <f t="shared" si="35"/>
        <v>0</v>
      </c>
      <c r="P313" s="7">
        <f t="shared" si="36"/>
        <v>0</v>
      </c>
      <c r="Q313" s="7">
        <f t="shared" si="37"/>
        <v>0</v>
      </c>
    </row>
    <row r="314" spans="2:17" x14ac:dyDescent="0.25">
      <c r="B314" s="3" t="str">
        <f t="shared" si="30"/>
        <v/>
      </c>
      <c r="F314" s="3" t="str">
        <f t="shared" si="33"/>
        <v/>
      </c>
      <c r="I314" s="52">
        <f>STOCK!H315</f>
        <v>0</v>
      </c>
      <c r="J314" s="12">
        <f t="shared" si="34"/>
        <v>0</v>
      </c>
      <c r="K314" s="13" t="b">
        <f>IF(STOCK!I315=5.5%,STOCK!H315*1.05,IF(STOCK!I315=10%,STOCK!H315*1.1,IF(STOCK!I315=20%,STOCK!H315*1.2)))</f>
        <v>0</v>
      </c>
      <c r="L314" s="54">
        <f t="shared" si="31"/>
        <v>0</v>
      </c>
      <c r="M314" s="54">
        <f t="shared" si="32"/>
        <v>0</v>
      </c>
      <c r="N314" s="10">
        <v>5</v>
      </c>
      <c r="O314" s="7">
        <f t="shared" si="35"/>
        <v>0</v>
      </c>
      <c r="P314" s="7">
        <f t="shared" si="36"/>
        <v>0</v>
      </c>
      <c r="Q314" s="7">
        <f t="shared" si="37"/>
        <v>0</v>
      </c>
    </row>
    <row r="315" spans="2:17" x14ac:dyDescent="0.25">
      <c r="B315" s="3" t="str">
        <f t="shared" si="30"/>
        <v/>
      </c>
      <c r="F315" s="3" t="str">
        <f t="shared" si="33"/>
        <v/>
      </c>
      <c r="I315" s="52">
        <f>STOCK!H316</f>
        <v>0</v>
      </c>
      <c r="J315" s="12">
        <f t="shared" si="34"/>
        <v>0</v>
      </c>
      <c r="K315" s="13" t="b">
        <f>IF(STOCK!I316=5.5%,STOCK!H316*1.05,IF(STOCK!I316=10%,STOCK!H316*1.1,IF(STOCK!I316=20%,STOCK!H316*1.2)))</f>
        <v>0</v>
      </c>
      <c r="L315" s="54">
        <f t="shared" si="31"/>
        <v>0</v>
      </c>
      <c r="M315" s="54">
        <f t="shared" si="32"/>
        <v>0</v>
      </c>
      <c r="N315" s="10">
        <v>5</v>
      </c>
      <c r="O315" s="7">
        <f t="shared" si="35"/>
        <v>0</v>
      </c>
      <c r="P315" s="7">
        <f t="shared" si="36"/>
        <v>0</v>
      </c>
      <c r="Q315" s="7">
        <f t="shared" si="37"/>
        <v>0</v>
      </c>
    </row>
    <row r="316" spans="2:17" x14ac:dyDescent="0.25">
      <c r="B316" s="3" t="str">
        <f t="shared" si="30"/>
        <v/>
      </c>
      <c r="F316" s="3" t="str">
        <f t="shared" si="33"/>
        <v/>
      </c>
      <c r="I316" s="52">
        <f>STOCK!H317</f>
        <v>0</v>
      </c>
      <c r="J316" s="12">
        <f t="shared" si="34"/>
        <v>0</v>
      </c>
      <c r="K316" s="13" t="b">
        <f>IF(STOCK!I317=5.5%,STOCK!H317*1.05,IF(STOCK!I317=10%,STOCK!H317*1.1,IF(STOCK!I317=20%,STOCK!H317*1.2)))</f>
        <v>0</v>
      </c>
      <c r="L316" s="54">
        <f t="shared" si="31"/>
        <v>0</v>
      </c>
      <c r="M316" s="54">
        <f t="shared" si="32"/>
        <v>0</v>
      </c>
      <c r="N316" s="10">
        <v>5</v>
      </c>
      <c r="O316" s="7">
        <f t="shared" si="35"/>
        <v>0</v>
      </c>
      <c r="P316" s="7">
        <f t="shared" si="36"/>
        <v>0</v>
      </c>
      <c r="Q316" s="7">
        <f t="shared" si="37"/>
        <v>0</v>
      </c>
    </row>
    <row r="317" spans="2:17" x14ac:dyDescent="0.25">
      <c r="B317" s="3" t="str">
        <f t="shared" si="30"/>
        <v/>
      </c>
      <c r="F317" s="3" t="str">
        <f t="shared" si="33"/>
        <v/>
      </c>
      <c r="I317" s="52">
        <f>STOCK!H318</f>
        <v>0</v>
      </c>
      <c r="J317" s="12">
        <f t="shared" si="34"/>
        <v>0</v>
      </c>
      <c r="K317" s="13" t="b">
        <f>IF(STOCK!I318=5.5%,STOCK!H318*1.05,IF(STOCK!I318=10%,STOCK!H318*1.1,IF(STOCK!I318=20%,STOCK!H318*1.2)))</f>
        <v>0</v>
      </c>
      <c r="L317" s="54">
        <f t="shared" si="31"/>
        <v>0</v>
      </c>
      <c r="M317" s="54">
        <f t="shared" si="32"/>
        <v>0</v>
      </c>
      <c r="N317" s="10">
        <v>5</v>
      </c>
      <c r="O317" s="7">
        <f t="shared" si="35"/>
        <v>0</v>
      </c>
      <c r="P317" s="7">
        <f t="shared" si="36"/>
        <v>0</v>
      </c>
      <c r="Q317" s="7">
        <f t="shared" si="37"/>
        <v>0</v>
      </c>
    </row>
    <row r="318" spans="2:17" x14ac:dyDescent="0.25">
      <c r="B318" s="3" t="str">
        <f t="shared" si="30"/>
        <v/>
      </c>
      <c r="F318" s="3" t="str">
        <f t="shared" si="33"/>
        <v/>
      </c>
      <c r="I318" s="52">
        <f>STOCK!H319</f>
        <v>0</v>
      </c>
      <c r="J318" s="12">
        <f t="shared" si="34"/>
        <v>0</v>
      </c>
      <c r="K318" s="13" t="b">
        <f>IF(STOCK!I319=5.5%,STOCK!H319*1.05,IF(STOCK!I319=10%,STOCK!H319*1.1,IF(STOCK!I319=20%,STOCK!H319*1.2)))</f>
        <v>0</v>
      </c>
      <c r="L318" s="54">
        <f t="shared" si="31"/>
        <v>0</v>
      </c>
      <c r="M318" s="54">
        <f t="shared" si="32"/>
        <v>0</v>
      </c>
      <c r="N318" s="10">
        <v>5</v>
      </c>
      <c r="O318" s="7">
        <f t="shared" si="35"/>
        <v>0</v>
      </c>
      <c r="P318" s="7">
        <f t="shared" si="36"/>
        <v>0</v>
      </c>
      <c r="Q318" s="7">
        <f t="shared" si="37"/>
        <v>0</v>
      </c>
    </row>
    <row r="319" spans="2:17" x14ac:dyDescent="0.25">
      <c r="B319" s="3" t="str">
        <f t="shared" si="30"/>
        <v/>
      </c>
      <c r="F319" s="3" t="str">
        <f t="shared" si="33"/>
        <v/>
      </c>
      <c r="I319" s="52">
        <f>STOCK!H320</f>
        <v>0</v>
      </c>
      <c r="J319" s="12">
        <f t="shared" si="34"/>
        <v>0</v>
      </c>
      <c r="K319" s="13" t="b">
        <f>IF(STOCK!I320=5.5%,STOCK!H320*1.05,IF(STOCK!I320=10%,STOCK!H320*1.1,IF(STOCK!I320=20%,STOCK!H320*1.2)))</f>
        <v>0</v>
      </c>
      <c r="L319" s="54">
        <f t="shared" si="31"/>
        <v>0</v>
      </c>
      <c r="M319" s="54">
        <f t="shared" si="32"/>
        <v>0</v>
      </c>
      <c r="N319" s="10">
        <v>5</v>
      </c>
      <c r="O319" s="7">
        <f t="shared" si="35"/>
        <v>0</v>
      </c>
      <c r="P319" s="7">
        <f t="shared" si="36"/>
        <v>0</v>
      </c>
      <c r="Q319" s="7">
        <f t="shared" si="37"/>
        <v>0</v>
      </c>
    </row>
    <row r="320" spans="2:17" x14ac:dyDescent="0.25">
      <c r="B320" s="3" t="str">
        <f t="shared" si="30"/>
        <v/>
      </c>
      <c r="F320" s="3" t="str">
        <f t="shared" si="33"/>
        <v/>
      </c>
      <c r="I320" s="52">
        <f>STOCK!H321</f>
        <v>0</v>
      </c>
      <c r="J320" s="12">
        <f t="shared" si="34"/>
        <v>0</v>
      </c>
      <c r="K320" s="13" t="b">
        <f>IF(STOCK!I321=5.5%,STOCK!H321*1.05,IF(STOCK!I321=10%,STOCK!H321*1.1,IF(STOCK!I321=20%,STOCK!H321*1.2)))</f>
        <v>0</v>
      </c>
      <c r="L320" s="54">
        <f t="shared" si="31"/>
        <v>0</v>
      </c>
      <c r="M320" s="54">
        <f t="shared" si="32"/>
        <v>0</v>
      </c>
      <c r="N320" s="10">
        <v>5</v>
      </c>
      <c r="O320" s="7">
        <f t="shared" si="35"/>
        <v>0</v>
      </c>
      <c r="P320" s="7">
        <f t="shared" si="36"/>
        <v>0</v>
      </c>
      <c r="Q320" s="7">
        <f t="shared" si="37"/>
        <v>0</v>
      </c>
    </row>
    <row r="321" spans="2:17" x14ac:dyDescent="0.25">
      <c r="B321" s="3" t="str">
        <f t="shared" si="30"/>
        <v/>
      </c>
      <c r="F321" s="3" t="str">
        <f t="shared" si="33"/>
        <v/>
      </c>
      <c r="I321" s="52">
        <f>STOCK!H322</f>
        <v>0</v>
      </c>
      <c r="J321" s="12">
        <f t="shared" si="34"/>
        <v>0</v>
      </c>
      <c r="K321" s="13" t="b">
        <f>IF(STOCK!I322=5.5%,STOCK!H322*1.05,IF(STOCK!I322=10%,STOCK!H322*1.1,IF(STOCK!I322=20%,STOCK!H322*1.2)))</f>
        <v>0</v>
      </c>
      <c r="L321" s="54">
        <f t="shared" si="31"/>
        <v>0</v>
      </c>
      <c r="M321" s="54">
        <f t="shared" si="32"/>
        <v>0</v>
      </c>
      <c r="N321" s="10">
        <v>5</v>
      </c>
      <c r="O321" s="7">
        <f t="shared" si="35"/>
        <v>0</v>
      </c>
      <c r="P321" s="7">
        <f t="shared" si="36"/>
        <v>0</v>
      </c>
      <c r="Q321" s="7">
        <f t="shared" si="37"/>
        <v>0</v>
      </c>
    </row>
    <row r="322" spans="2:17" x14ac:dyDescent="0.25">
      <c r="B322" s="3" t="str">
        <f t="shared" ref="B322:B385" si="38">LEFT(A322,2)</f>
        <v/>
      </c>
      <c r="F322" s="3" t="str">
        <f t="shared" si="33"/>
        <v/>
      </c>
      <c r="I322" s="52">
        <f>STOCK!H323</f>
        <v>0</v>
      </c>
      <c r="J322" s="12">
        <f t="shared" si="34"/>
        <v>0</v>
      </c>
      <c r="K322" s="13" t="b">
        <f>IF(STOCK!I323=5.5%,STOCK!H323*1.05,IF(STOCK!I323=10%,STOCK!H323*1.1,IF(STOCK!I323=20%,STOCK!H323*1.2)))</f>
        <v>0</v>
      </c>
      <c r="L322" s="54">
        <f t="shared" si="31"/>
        <v>0</v>
      </c>
      <c r="M322" s="54">
        <f t="shared" si="32"/>
        <v>0</v>
      </c>
      <c r="N322" s="10">
        <v>5</v>
      </c>
      <c r="O322" s="7">
        <f t="shared" si="35"/>
        <v>0</v>
      </c>
      <c r="P322" s="7">
        <f t="shared" si="36"/>
        <v>0</v>
      </c>
      <c r="Q322" s="7">
        <f t="shared" si="37"/>
        <v>0</v>
      </c>
    </row>
    <row r="323" spans="2:17" x14ac:dyDescent="0.25">
      <c r="B323" s="3" t="str">
        <f t="shared" si="38"/>
        <v/>
      </c>
      <c r="F323" s="3" t="str">
        <f t="shared" si="33"/>
        <v/>
      </c>
      <c r="I323" s="52">
        <f>STOCK!H324</f>
        <v>0</v>
      </c>
      <c r="J323" s="12">
        <f t="shared" si="34"/>
        <v>0</v>
      </c>
      <c r="K323" s="13" t="b">
        <f>IF(STOCK!I324=5.5%,STOCK!H324*1.05,IF(STOCK!I324=10%,STOCK!H324*1.1,IF(STOCK!I324=20%,STOCK!H324*1.2)))</f>
        <v>0</v>
      </c>
      <c r="L323" s="54">
        <f t="shared" ref="L323:L386" si="39">+I323*2</f>
        <v>0</v>
      </c>
      <c r="M323" s="54">
        <f t="shared" ref="M323:M386" si="40">((L323*3)/1.1)/3</f>
        <v>0</v>
      </c>
      <c r="N323" s="10">
        <v>5</v>
      </c>
      <c r="O323" s="7">
        <f t="shared" si="35"/>
        <v>0</v>
      </c>
      <c r="P323" s="7">
        <f t="shared" si="36"/>
        <v>0</v>
      </c>
      <c r="Q323" s="7">
        <f t="shared" si="37"/>
        <v>0</v>
      </c>
    </row>
    <row r="324" spans="2:17" x14ac:dyDescent="0.25">
      <c r="B324" s="3" t="str">
        <f t="shared" si="38"/>
        <v/>
      </c>
      <c r="F324" s="3" t="str">
        <f t="shared" si="33"/>
        <v/>
      </c>
      <c r="I324" s="52">
        <f>STOCK!H325</f>
        <v>0</v>
      </c>
      <c r="J324" s="12">
        <f t="shared" si="34"/>
        <v>0</v>
      </c>
      <c r="K324" s="13" t="b">
        <f>IF(STOCK!I325=5.5%,STOCK!H325*1.05,IF(STOCK!I325=10%,STOCK!H325*1.1,IF(STOCK!I325=20%,STOCK!H325*1.2)))</f>
        <v>0</v>
      </c>
      <c r="L324" s="54">
        <f t="shared" si="39"/>
        <v>0</v>
      </c>
      <c r="M324" s="54">
        <f t="shared" si="40"/>
        <v>0</v>
      </c>
      <c r="N324" s="10">
        <v>5</v>
      </c>
      <c r="O324" s="7">
        <f t="shared" si="35"/>
        <v>0</v>
      </c>
      <c r="P324" s="7">
        <f t="shared" si="36"/>
        <v>0</v>
      </c>
      <c r="Q324" s="7">
        <f t="shared" si="37"/>
        <v>0</v>
      </c>
    </row>
    <row r="325" spans="2:17" x14ac:dyDescent="0.25">
      <c r="B325" s="3" t="str">
        <f t="shared" si="38"/>
        <v/>
      </c>
      <c r="F325" s="3" t="str">
        <f t="shared" si="33"/>
        <v/>
      </c>
      <c r="I325" s="52">
        <f>STOCK!H326</f>
        <v>0</v>
      </c>
      <c r="J325" s="12">
        <f t="shared" si="34"/>
        <v>0</v>
      </c>
      <c r="K325" s="13" t="b">
        <f>IF(STOCK!I326=5.5%,STOCK!H326*1.05,IF(STOCK!I326=10%,STOCK!H326*1.1,IF(STOCK!I326=20%,STOCK!H326*1.2)))</f>
        <v>0</v>
      </c>
      <c r="L325" s="54">
        <f t="shared" si="39"/>
        <v>0</v>
      </c>
      <c r="M325" s="54">
        <f t="shared" si="40"/>
        <v>0</v>
      </c>
      <c r="N325" s="10">
        <v>5</v>
      </c>
      <c r="O325" s="7">
        <f t="shared" si="35"/>
        <v>0</v>
      </c>
      <c r="P325" s="7">
        <f t="shared" si="36"/>
        <v>0</v>
      </c>
      <c r="Q325" s="7">
        <f t="shared" si="37"/>
        <v>0</v>
      </c>
    </row>
    <row r="326" spans="2:17" x14ac:dyDescent="0.25">
      <c r="B326" s="3" t="str">
        <f t="shared" si="38"/>
        <v/>
      </c>
      <c r="F326" s="3" t="str">
        <f t="shared" si="33"/>
        <v/>
      </c>
      <c r="I326" s="52">
        <f>STOCK!H327</f>
        <v>0</v>
      </c>
      <c r="J326" s="12">
        <f t="shared" si="34"/>
        <v>0</v>
      </c>
      <c r="K326" s="13" t="b">
        <f>IF(STOCK!I327=5.5%,STOCK!H327*1.05,IF(STOCK!I327=10%,STOCK!H327*1.1,IF(STOCK!I327=20%,STOCK!H327*1.2)))</f>
        <v>0</v>
      </c>
      <c r="L326" s="54">
        <f t="shared" si="39"/>
        <v>0</v>
      </c>
      <c r="M326" s="54">
        <f t="shared" si="40"/>
        <v>0</v>
      </c>
      <c r="N326" s="10">
        <v>5</v>
      </c>
      <c r="O326" s="7">
        <f t="shared" si="35"/>
        <v>0</v>
      </c>
      <c r="P326" s="7">
        <f t="shared" si="36"/>
        <v>0</v>
      </c>
      <c r="Q326" s="7">
        <f t="shared" si="37"/>
        <v>0</v>
      </c>
    </row>
    <row r="327" spans="2:17" x14ac:dyDescent="0.25">
      <c r="B327" s="3" t="str">
        <f t="shared" si="38"/>
        <v/>
      </c>
      <c r="F327" s="3" t="str">
        <f t="shared" si="33"/>
        <v/>
      </c>
      <c r="I327" s="52">
        <f>STOCK!H328</f>
        <v>0</v>
      </c>
      <c r="J327" s="12">
        <f t="shared" si="34"/>
        <v>0</v>
      </c>
      <c r="K327" s="13" t="b">
        <f>IF(STOCK!I328=5.5%,STOCK!H328*1.05,IF(STOCK!I328=10%,STOCK!H328*1.1,IF(STOCK!I328=20%,STOCK!H328*1.2)))</f>
        <v>0</v>
      </c>
      <c r="L327" s="54">
        <f t="shared" si="39"/>
        <v>0</v>
      </c>
      <c r="M327" s="54">
        <f t="shared" si="40"/>
        <v>0</v>
      </c>
      <c r="N327" s="10">
        <v>5</v>
      </c>
      <c r="O327" s="7">
        <f t="shared" si="35"/>
        <v>0</v>
      </c>
      <c r="P327" s="7">
        <f t="shared" si="36"/>
        <v>0</v>
      </c>
      <c r="Q327" s="7">
        <f t="shared" si="37"/>
        <v>0</v>
      </c>
    </row>
    <row r="328" spans="2:17" x14ac:dyDescent="0.25">
      <c r="B328" s="3" t="str">
        <f t="shared" si="38"/>
        <v/>
      </c>
      <c r="F328" s="3" t="str">
        <f t="shared" si="33"/>
        <v/>
      </c>
      <c r="I328" s="52">
        <f>STOCK!H329</f>
        <v>0</v>
      </c>
      <c r="J328" s="12">
        <f t="shared" si="34"/>
        <v>0</v>
      </c>
      <c r="K328" s="13" t="b">
        <f>IF(STOCK!I329=5.5%,STOCK!H329*1.05,IF(STOCK!I329=10%,STOCK!H329*1.1,IF(STOCK!I329=20%,STOCK!H329*1.2)))</f>
        <v>0</v>
      </c>
      <c r="L328" s="54">
        <f t="shared" si="39"/>
        <v>0</v>
      </c>
      <c r="M328" s="54">
        <f t="shared" si="40"/>
        <v>0</v>
      </c>
      <c r="N328" s="10">
        <v>5</v>
      </c>
      <c r="O328" s="7">
        <f t="shared" si="35"/>
        <v>0</v>
      </c>
      <c r="P328" s="7">
        <f t="shared" si="36"/>
        <v>0</v>
      </c>
      <c r="Q328" s="7">
        <f t="shared" si="37"/>
        <v>0</v>
      </c>
    </row>
    <row r="329" spans="2:17" x14ac:dyDescent="0.25">
      <c r="B329" s="3" t="str">
        <f t="shared" si="38"/>
        <v/>
      </c>
      <c r="F329" s="3" t="str">
        <f t="shared" ref="F329:F392" si="41">+IF(B329="RG","ROUGE",IF(B329="BL","BLANC",IF(B329="RS","ROSE","")))</f>
        <v/>
      </c>
      <c r="I329" s="52">
        <f>STOCK!H330</f>
        <v>0</v>
      </c>
      <c r="J329" s="12">
        <f t="shared" si="34"/>
        <v>0</v>
      </c>
      <c r="K329" s="13" t="b">
        <f>IF(STOCK!I330=5.5%,STOCK!H330*1.05,IF(STOCK!I330=10%,STOCK!H330*1.1,IF(STOCK!I330=20%,STOCK!H330*1.2)))</f>
        <v>0</v>
      </c>
      <c r="L329" s="54">
        <f t="shared" si="39"/>
        <v>0</v>
      </c>
      <c r="M329" s="54">
        <f t="shared" si="40"/>
        <v>0</v>
      </c>
      <c r="N329" s="10">
        <v>5</v>
      </c>
      <c r="O329" s="7">
        <f t="shared" si="35"/>
        <v>0</v>
      </c>
      <c r="P329" s="7">
        <f t="shared" si="36"/>
        <v>0</v>
      </c>
      <c r="Q329" s="7">
        <f t="shared" si="37"/>
        <v>0</v>
      </c>
    </row>
    <row r="330" spans="2:17" x14ac:dyDescent="0.25">
      <c r="B330" s="3" t="str">
        <f t="shared" si="38"/>
        <v/>
      </c>
      <c r="F330" s="3" t="str">
        <f t="shared" si="41"/>
        <v/>
      </c>
      <c r="I330" s="52">
        <f>STOCK!H331</f>
        <v>0</v>
      </c>
      <c r="J330" s="12">
        <f t="shared" si="34"/>
        <v>0</v>
      </c>
      <c r="K330" s="13" t="b">
        <f>IF(STOCK!I331=5.5%,STOCK!H331*1.05,IF(STOCK!I331=10%,STOCK!H331*1.1,IF(STOCK!I331=20%,STOCK!H331*1.2)))</f>
        <v>0</v>
      </c>
      <c r="L330" s="54">
        <f t="shared" si="39"/>
        <v>0</v>
      </c>
      <c r="M330" s="54">
        <f t="shared" si="40"/>
        <v>0</v>
      </c>
      <c r="N330" s="10">
        <v>5</v>
      </c>
      <c r="O330" s="7">
        <f t="shared" si="35"/>
        <v>0</v>
      </c>
      <c r="P330" s="7">
        <f t="shared" si="36"/>
        <v>0</v>
      </c>
      <c r="Q330" s="7">
        <f t="shared" si="37"/>
        <v>0</v>
      </c>
    </row>
    <row r="331" spans="2:17" x14ac:dyDescent="0.25">
      <c r="B331" s="3" t="str">
        <f t="shared" si="38"/>
        <v/>
      </c>
      <c r="F331" s="3" t="str">
        <f t="shared" si="41"/>
        <v/>
      </c>
      <c r="I331" s="52">
        <f>STOCK!H332</f>
        <v>0</v>
      </c>
      <c r="J331" s="12">
        <f t="shared" si="34"/>
        <v>0</v>
      </c>
      <c r="K331" s="13" t="b">
        <f>IF(STOCK!I332=5.5%,STOCK!H332*1.05,IF(STOCK!I332=10%,STOCK!H332*1.1,IF(STOCK!I332=20%,STOCK!H332*1.2)))</f>
        <v>0</v>
      </c>
      <c r="L331" s="54">
        <f t="shared" si="39"/>
        <v>0</v>
      </c>
      <c r="M331" s="54">
        <f t="shared" si="40"/>
        <v>0</v>
      </c>
      <c r="N331" s="10">
        <v>5</v>
      </c>
      <c r="O331" s="7">
        <f t="shared" si="35"/>
        <v>0</v>
      </c>
      <c r="P331" s="7">
        <f t="shared" si="36"/>
        <v>0</v>
      </c>
      <c r="Q331" s="7">
        <f t="shared" si="37"/>
        <v>0</v>
      </c>
    </row>
    <row r="332" spans="2:17" x14ac:dyDescent="0.25">
      <c r="B332" s="3" t="str">
        <f t="shared" si="38"/>
        <v/>
      </c>
      <c r="F332" s="3" t="str">
        <f t="shared" si="41"/>
        <v/>
      </c>
      <c r="I332" s="52">
        <f>STOCK!H333</f>
        <v>0</v>
      </c>
      <c r="J332" s="12">
        <f t="shared" si="34"/>
        <v>0</v>
      </c>
      <c r="K332" s="13" t="b">
        <f>IF(STOCK!I333=5.5%,STOCK!H333*1.05,IF(STOCK!I333=10%,STOCK!H333*1.1,IF(STOCK!I333=20%,STOCK!H333*1.2)))</f>
        <v>0</v>
      </c>
      <c r="L332" s="54">
        <f t="shared" si="39"/>
        <v>0</v>
      </c>
      <c r="M332" s="54">
        <f t="shared" si="40"/>
        <v>0</v>
      </c>
      <c r="N332" s="10">
        <v>5</v>
      </c>
      <c r="O332" s="7">
        <f t="shared" si="35"/>
        <v>0</v>
      </c>
      <c r="P332" s="7">
        <f t="shared" si="36"/>
        <v>0</v>
      </c>
      <c r="Q332" s="7">
        <f t="shared" si="37"/>
        <v>0</v>
      </c>
    </row>
    <row r="333" spans="2:17" x14ac:dyDescent="0.25">
      <c r="B333" s="3" t="str">
        <f t="shared" si="38"/>
        <v/>
      </c>
      <c r="F333" s="3" t="str">
        <f t="shared" si="41"/>
        <v/>
      </c>
      <c r="I333" s="52">
        <f>STOCK!H334</f>
        <v>0</v>
      </c>
      <c r="J333" s="12">
        <f t="shared" si="34"/>
        <v>0</v>
      </c>
      <c r="K333" s="13" t="b">
        <f>IF(STOCK!I334=5.5%,STOCK!H334*1.05,IF(STOCK!I334=10%,STOCK!H334*1.1,IF(STOCK!I334=20%,STOCK!H334*1.2)))</f>
        <v>0</v>
      </c>
      <c r="L333" s="54">
        <f t="shared" si="39"/>
        <v>0</v>
      </c>
      <c r="M333" s="54">
        <f t="shared" si="40"/>
        <v>0</v>
      </c>
      <c r="N333" s="10">
        <v>5</v>
      </c>
      <c r="O333" s="7">
        <f t="shared" si="35"/>
        <v>0</v>
      </c>
      <c r="P333" s="7">
        <f t="shared" si="36"/>
        <v>0</v>
      </c>
      <c r="Q333" s="7">
        <f t="shared" si="37"/>
        <v>0</v>
      </c>
    </row>
    <row r="334" spans="2:17" x14ac:dyDescent="0.25">
      <c r="B334" s="3" t="str">
        <f t="shared" si="38"/>
        <v/>
      </c>
      <c r="F334" s="3" t="str">
        <f t="shared" si="41"/>
        <v/>
      </c>
      <c r="I334" s="52">
        <f>STOCK!H335</f>
        <v>0</v>
      </c>
      <c r="J334" s="12">
        <f t="shared" si="34"/>
        <v>0</v>
      </c>
      <c r="K334" s="13" t="b">
        <f>IF(STOCK!I335=5.5%,STOCK!H335*1.05,IF(STOCK!I335=10%,STOCK!H335*1.1,IF(STOCK!I335=20%,STOCK!H335*1.2)))</f>
        <v>0</v>
      </c>
      <c r="L334" s="54">
        <f t="shared" si="39"/>
        <v>0</v>
      </c>
      <c r="M334" s="54">
        <f t="shared" si="40"/>
        <v>0</v>
      </c>
      <c r="N334" s="10">
        <v>5</v>
      </c>
      <c r="O334" s="7">
        <f t="shared" si="35"/>
        <v>0</v>
      </c>
      <c r="P334" s="7">
        <f t="shared" si="36"/>
        <v>0</v>
      </c>
      <c r="Q334" s="7">
        <f t="shared" si="37"/>
        <v>0</v>
      </c>
    </row>
    <row r="335" spans="2:17" x14ac:dyDescent="0.25">
      <c r="B335" s="3" t="str">
        <f t="shared" si="38"/>
        <v/>
      </c>
      <c r="F335" s="3" t="str">
        <f t="shared" si="41"/>
        <v/>
      </c>
      <c r="I335" s="52">
        <f>STOCK!H336</f>
        <v>0</v>
      </c>
      <c r="J335" s="12">
        <f t="shared" si="34"/>
        <v>0</v>
      </c>
      <c r="K335" s="13" t="b">
        <f>IF(STOCK!I336=5.5%,STOCK!H336*1.05,IF(STOCK!I336=10%,STOCK!H336*1.1,IF(STOCK!I336=20%,STOCK!H336*1.2)))</f>
        <v>0</v>
      </c>
      <c r="L335" s="54">
        <f t="shared" si="39"/>
        <v>0</v>
      </c>
      <c r="M335" s="54">
        <f t="shared" si="40"/>
        <v>0</v>
      </c>
      <c r="N335" s="10">
        <v>5</v>
      </c>
      <c r="O335" s="7">
        <f t="shared" si="35"/>
        <v>0</v>
      </c>
      <c r="P335" s="7">
        <f t="shared" si="36"/>
        <v>0</v>
      </c>
      <c r="Q335" s="7">
        <f t="shared" si="37"/>
        <v>0</v>
      </c>
    </row>
    <row r="336" spans="2:17" x14ac:dyDescent="0.25">
      <c r="B336" s="3" t="str">
        <f t="shared" si="38"/>
        <v/>
      </c>
      <c r="F336" s="3" t="str">
        <f t="shared" si="41"/>
        <v/>
      </c>
      <c r="I336" s="52">
        <f>STOCK!H337</f>
        <v>0</v>
      </c>
      <c r="J336" s="12">
        <f t="shared" si="34"/>
        <v>0</v>
      </c>
      <c r="K336" s="13" t="b">
        <f>IF(STOCK!I337=5.5%,STOCK!H337*1.05,IF(STOCK!I337=10%,STOCK!H337*1.1,IF(STOCK!I337=20%,STOCK!H337*1.2)))</f>
        <v>0</v>
      </c>
      <c r="L336" s="54">
        <f t="shared" si="39"/>
        <v>0</v>
      </c>
      <c r="M336" s="54">
        <f t="shared" si="40"/>
        <v>0</v>
      </c>
      <c r="N336" s="10">
        <v>5</v>
      </c>
      <c r="O336" s="7">
        <f t="shared" si="35"/>
        <v>0</v>
      </c>
      <c r="P336" s="7">
        <f t="shared" si="36"/>
        <v>0</v>
      </c>
      <c r="Q336" s="7">
        <f t="shared" si="37"/>
        <v>0</v>
      </c>
    </row>
    <row r="337" spans="2:17" x14ac:dyDescent="0.25">
      <c r="B337" s="3" t="str">
        <f t="shared" si="38"/>
        <v/>
      </c>
      <c r="F337" s="3" t="str">
        <f t="shared" si="41"/>
        <v/>
      </c>
      <c r="I337" s="52">
        <f>STOCK!H338</f>
        <v>0</v>
      </c>
      <c r="J337" s="12">
        <f t="shared" si="34"/>
        <v>0</v>
      </c>
      <c r="K337" s="13" t="b">
        <f>IF(STOCK!I338=5.5%,STOCK!H338*1.05,IF(STOCK!I338=10%,STOCK!H338*1.1,IF(STOCK!I338=20%,STOCK!H338*1.2)))</f>
        <v>0</v>
      </c>
      <c r="L337" s="54">
        <f t="shared" si="39"/>
        <v>0</v>
      </c>
      <c r="M337" s="54">
        <f t="shared" si="40"/>
        <v>0</v>
      </c>
      <c r="N337" s="10">
        <v>5</v>
      </c>
      <c r="O337" s="7">
        <f t="shared" si="35"/>
        <v>0</v>
      </c>
      <c r="P337" s="7">
        <f t="shared" si="36"/>
        <v>0</v>
      </c>
      <c r="Q337" s="7">
        <f t="shared" si="37"/>
        <v>0</v>
      </c>
    </row>
    <row r="338" spans="2:17" x14ac:dyDescent="0.25">
      <c r="B338" s="3" t="str">
        <f t="shared" si="38"/>
        <v/>
      </c>
      <c r="F338" s="3" t="str">
        <f t="shared" si="41"/>
        <v/>
      </c>
      <c r="I338" s="52">
        <f>STOCK!H339</f>
        <v>0</v>
      </c>
      <c r="J338" s="12">
        <f t="shared" si="34"/>
        <v>0</v>
      </c>
      <c r="K338" s="13" t="b">
        <f>IF(STOCK!I339=5.5%,STOCK!H339*1.05,IF(STOCK!I339=10%,STOCK!H339*1.1,IF(STOCK!I339=20%,STOCK!H339*1.2)))</f>
        <v>0</v>
      </c>
      <c r="L338" s="54">
        <f t="shared" si="39"/>
        <v>0</v>
      </c>
      <c r="M338" s="54">
        <f t="shared" si="40"/>
        <v>0</v>
      </c>
      <c r="N338" s="10">
        <v>5</v>
      </c>
      <c r="O338" s="7">
        <f t="shared" si="35"/>
        <v>0</v>
      </c>
      <c r="P338" s="7">
        <f t="shared" si="36"/>
        <v>0</v>
      </c>
      <c r="Q338" s="7">
        <f t="shared" si="37"/>
        <v>0</v>
      </c>
    </row>
    <row r="339" spans="2:17" x14ac:dyDescent="0.25">
      <c r="B339" s="3" t="str">
        <f t="shared" si="38"/>
        <v/>
      </c>
      <c r="F339" s="3" t="str">
        <f t="shared" si="41"/>
        <v/>
      </c>
      <c r="I339" s="52">
        <f>STOCK!H340</f>
        <v>0</v>
      </c>
      <c r="J339" s="12">
        <f t="shared" si="34"/>
        <v>0</v>
      </c>
      <c r="K339" s="13" t="b">
        <f>IF(STOCK!I340=5.5%,STOCK!H340*1.05,IF(STOCK!I340=10%,STOCK!H340*1.1,IF(STOCK!I340=20%,STOCK!H340*1.2)))</f>
        <v>0</v>
      </c>
      <c r="L339" s="54">
        <f t="shared" si="39"/>
        <v>0</v>
      </c>
      <c r="M339" s="54">
        <f t="shared" si="40"/>
        <v>0</v>
      </c>
      <c r="N339" s="10">
        <v>5</v>
      </c>
      <c r="O339" s="7">
        <f t="shared" si="35"/>
        <v>0</v>
      </c>
      <c r="P339" s="7">
        <f t="shared" si="36"/>
        <v>0</v>
      </c>
      <c r="Q339" s="7">
        <f t="shared" si="37"/>
        <v>0</v>
      </c>
    </row>
    <row r="340" spans="2:17" x14ac:dyDescent="0.25">
      <c r="B340" s="3" t="str">
        <f t="shared" si="38"/>
        <v/>
      </c>
      <c r="F340" s="3" t="str">
        <f t="shared" si="41"/>
        <v/>
      </c>
      <c r="I340" s="52">
        <f>STOCK!H341</f>
        <v>0</v>
      </c>
      <c r="J340" s="12">
        <f t="shared" si="34"/>
        <v>0</v>
      </c>
      <c r="K340" s="13" t="b">
        <f>IF(STOCK!I341=5.5%,STOCK!H341*1.05,IF(STOCK!I341=10%,STOCK!H341*1.1,IF(STOCK!I341=20%,STOCK!H341*1.2)))</f>
        <v>0</v>
      </c>
      <c r="L340" s="54">
        <f t="shared" si="39"/>
        <v>0</v>
      </c>
      <c r="M340" s="54">
        <f t="shared" si="40"/>
        <v>0</v>
      </c>
      <c r="N340" s="10">
        <v>5</v>
      </c>
      <c r="O340" s="7">
        <f t="shared" si="35"/>
        <v>0</v>
      </c>
      <c r="P340" s="7">
        <f t="shared" si="36"/>
        <v>0</v>
      </c>
      <c r="Q340" s="7">
        <f t="shared" si="37"/>
        <v>0</v>
      </c>
    </row>
    <row r="341" spans="2:17" x14ac:dyDescent="0.25">
      <c r="B341" s="3" t="str">
        <f t="shared" si="38"/>
        <v/>
      </c>
      <c r="F341" s="3" t="str">
        <f t="shared" si="41"/>
        <v/>
      </c>
      <c r="I341" s="52">
        <f>STOCK!H342</f>
        <v>0</v>
      </c>
      <c r="J341" s="12">
        <f t="shared" si="34"/>
        <v>0</v>
      </c>
      <c r="K341" s="13" t="b">
        <f>IF(STOCK!I342=5.5%,STOCK!H342*1.05,IF(STOCK!I342=10%,STOCK!H342*1.1,IF(STOCK!I342=20%,STOCK!H342*1.2)))</f>
        <v>0</v>
      </c>
      <c r="L341" s="54">
        <f t="shared" si="39"/>
        <v>0</v>
      </c>
      <c r="M341" s="54">
        <f t="shared" si="40"/>
        <v>0</v>
      </c>
      <c r="N341" s="10">
        <v>5</v>
      </c>
      <c r="O341" s="7">
        <f t="shared" si="35"/>
        <v>0</v>
      </c>
      <c r="P341" s="7">
        <f t="shared" si="36"/>
        <v>0</v>
      </c>
      <c r="Q341" s="7">
        <f t="shared" si="37"/>
        <v>0</v>
      </c>
    </row>
    <row r="342" spans="2:17" x14ac:dyDescent="0.25">
      <c r="B342" s="3" t="str">
        <f t="shared" si="38"/>
        <v/>
      </c>
      <c r="F342" s="3" t="str">
        <f t="shared" si="41"/>
        <v/>
      </c>
      <c r="I342" s="52">
        <f>STOCK!H343</f>
        <v>0</v>
      </c>
      <c r="J342" s="12">
        <f t="shared" si="34"/>
        <v>0</v>
      </c>
      <c r="K342" s="13" t="b">
        <f>IF(STOCK!I343=5.5%,STOCK!H343*1.05,IF(STOCK!I343=10%,STOCK!H343*1.1,IF(STOCK!I343=20%,STOCK!H343*1.2)))</f>
        <v>0</v>
      </c>
      <c r="L342" s="54">
        <f t="shared" si="39"/>
        <v>0</v>
      </c>
      <c r="M342" s="54">
        <f t="shared" si="40"/>
        <v>0</v>
      </c>
      <c r="N342" s="10">
        <v>5</v>
      </c>
      <c r="O342" s="7">
        <f t="shared" si="35"/>
        <v>0</v>
      </c>
      <c r="P342" s="7">
        <f t="shared" si="36"/>
        <v>0</v>
      </c>
      <c r="Q342" s="7">
        <f t="shared" si="37"/>
        <v>0</v>
      </c>
    </row>
    <row r="343" spans="2:17" x14ac:dyDescent="0.25">
      <c r="B343" s="3" t="str">
        <f t="shared" si="38"/>
        <v/>
      </c>
      <c r="F343" s="3" t="str">
        <f t="shared" si="41"/>
        <v/>
      </c>
      <c r="I343" s="52">
        <f>STOCK!H344</f>
        <v>0</v>
      </c>
      <c r="J343" s="12">
        <f t="shared" si="34"/>
        <v>0</v>
      </c>
      <c r="K343" s="13" t="b">
        <f>IF(STOCK!I344=5.5%,STOCK!H344*1.05,IF(STOCK!I344=10%,STOCK!H344*1.1,IF(STOCK!I344=20%,STOCK!H344*1.2)))</f>
        <v>0</v>
      </c>
      <c r="L343" s="54">
        <f t="shared" si="39"/>
        <v>0</v>
      </c>
      <c r="M343" s="54">
        <f t="shared" si="40"/>
        <v>0</v>
      </c>
      <c r="N343" s="10">
        <v>5</v>
      </c>
      <c r="O343" s="7">
        <f t="shared" si="35"/>
        <v>0</v>
      </c>
      <c r="P343" s="7">
        <f t="shared" si="36"/>
        <v>0</v>
      </c>
      <c r="Q343" s="7">
        <f t="shared" si="37"/>
        <v>0</v>
      </c>
    </row>
    <row r="344" spans="2:17" x14ac:dyDescent="0.25">
      <c r="B344" s="3" t="str">
        <f t="shared" si="38"/>
        <v/>
      </c>
      <c r="F344" s="3" t="str">
        <f t="shared" si="41"/>
        <v/>
      </c>
      <c r="I344" s="52">
        <f>STOCK!H345</f>
        <v>0</v>
      </c>
      <c r="J344" s="12">
        <f t="shared" si="34"/>
        <v>0</v>
      </c>
      <c r="K344" s="13" t="b">
        <f>IF(STOCK!I345=5.5%,STOCK!H345*1.05,IF(STOCK!I345=10%,STOCK!H345*1.1,IF(STOCK!I345=20%,STOCK!H345*1.2)))</f>
        <v>0</v>
      </c>
      <c r="L344" s="54">
        <f t="shared" si="39"/>
        <v>0</v>
      </c>
      <c r="M344" s="54">
        <f t="shared" si="40"/>
        <v>0</v>
      </c>
      <c r="N344" s="10">
        <v>5</v>
      </c>
      <c r="O344" s="7">
        <f t="shared" si="35"/>
        <v>0</v>
      </c>
      <c r="P344" s="7">
        <f t="shared" si="36"/>
        <v>0</v>
      </c>
      <c r="Q344" s="7">
        <f t="shared" si="37"/>
        <v>0</v>
      </c>
    </row>
    <row r="345" spans="2:17" x14ac:dyDescent="0.25">
      <c r="B345" s="3" t="str">
        <f t="shared" si="38"/>
        <v/>
      </c>
      <c r="F345" s="3" t="str">
        <f t="shared" si="41"/>
        <v/>
      </c>
      <c r="I345" s="52">
        <f>STOCK!H346</f>
        <v>0</v>
      </c>
      <c r="J345" s="12">
        <f t="shared" si="34"/>
        <v>0</v>
      </c>
      <c r="K345" s="13" t="b">
        <f>IF(STOCK!I346=5.5%,STOCK!H346*1.05,IF(STOCK!I346=10%,STOCK!H346*1.1,IF(STOCK!I346=20%,STOCK!H346*1.2)))</f>
        <v>0</v>
      </c>
      <c r="L345" s="54">
        <f t="shared" si="39"/>
        <v>0</v>
      </c>
      <c r="M345" s="54">
        <f t="shared" si="40"/>
        <v>0</v>
      </c>
      <c r="N345" s="10">
        <v>5</v>
      </c>
      <c r="O345" s="7">
        <f t="shared" si="35"/>
        <v>0</v>
      </c>
      <c r="P345" s="7">
        <f t="shared" si="36"/>
        <v>0</v>
      </c>
      <c r="Q345" s="7">
        <f t="shared" si="37"/>
        <v>0</v>
      </c>
    </row>
    <row r="346" spans="2:17" x14ac:dyDescent="0.25">
      <c r="B346" s="3" t="str">
        <f t="shared" si="38"/>
        <v/>
      </c>
      <c r="F346" s="3" t="str">
        <f t="shared" si="41"/>
        <v/>
      </c>
      <c r="I346" s="52">
        <f>STOCK!H347</f>
        <v>0</v>
      </c>
      <c r="J346" s="12">
        <f t="shared" si="34"/>
        <v>0</v>
      </c>
      <c r="K346" s="13" t="b">
        <f>IF(STOCK!I347=5.5%,STOCK!H347*1.05,IF(STOCK!I347=10%,STOCK!H347*1.1,IF(STOCK!I347=20%,STOCK!H347*1.2)))</f>
        <v>0</v>
      </c>
      <c r="L346" s="54">
        <f t="shared" si="39"/>
        <v>0</v>
      </c>
      <c r="M346" s="54">
        <f t="shared" si="40"/>
        <v>0</v>
      </c>
      <c r="N346" s="10">
        <v>5</v>
      </c>
      <c r="O346" s="7">
        <f t="shared" si="35"/>
        <v>0</v>
      </c>
      <c r="P346" s="7">
        <f t="shared" si="36"/>
        <v>0</v>
      </c>
      <c r="Q346" s="7">
        <f t="shared" si="37"/>
        <v>0</v>
      </c>
    </row>
    <row r="347" spans="2:17" x14ac:dyDescent="0.25">
      <c r="B347" s="3" t="str">
        <f t="shared" si="38"/>
        <v/>
      </c>
      <c r="F347" s="3" t="str">
        <f t="shared" si="41"/>
        <v/>
      </c>
      <c r="I347" s="52">
        <f>STOCK!H348</f>
        <v>0</v>
      </c>
      <c r="J347" s="12">
        <f t="shared" si="34"/>
        <v>0</v>
      </c>
      <c r="K347" s="13" t="b">
        <f>IF(STOCK!I348=5.5%,STOCK!H348*1.05,IF(STOCK!I348=10%,STOCK!H348*1.1,IF(STOCK!I348=20%,STOCK!H348*1.2)))</f>
        <v>0</v>
      </c>
      <c r="L347" s="54">
        <f t="shared" si="39"/>
        <v>0</v>
      </c>
      <c r="M347" s="54">
        <f t="shared" si="40"/>
        <v>0</v>
      </c>
      <c r="N347" s="10">
        <v>5</v>
      </c>
      <c r="O347" s="7">
        <f t="shared" si="35"/>
        <v>0</v>
      </c>
      <c r="P347" s="7">
        <f t="shared" si="36"/>
        <v>0</v>
      </c>
      <c r="Q347" s="7">
        <f t="shared" si="37"/>
        <v>0</v>
      </c>
    </row>
    <row r="348" spans="2:17" x14ac:dyDescent="0.25">
      <c r="B348" s="3" t="str">
        <f t="shared" si="38"/>
        <v/>
      </c>
      <c r="F348" s="3" t="str">
        <f t="shared" si="41"/>
        <v/>
      </c>
      <c r="I348" s="52">
        <f>STOCK!H349</f>
        <v>0</v>
      </c>
      <c r="J348" s="12">
        <f t="shared" si="34"/>
        <v>0</v>
      </c>
      <c r="K348" s="13" t="b">
        <f>IF(STOCK!I349=5.5%,STOCK!H349*1.05,IF(STOCK!I349=10%,STOCK!H349*1.1,IF(STOCK!I349=20%,STOCK!H349*1.2)))</f>
        <v>0</v>
      </c>
      <c r="L348" s="54">
        <f t="shared" si="39"/>
        <v>0</v>
      </c>
      <c r="M348" s="54">
        <f t="shared" si="40"/>
        <v>0</v>
      </c>
      <c r="N348" s="10">
        <v>5</v>
      </c>
      <c r="O348" s="7">
        <f t="shared" si="35"/>
        <v>0</v>
      </c>
      <c r="P348" s="7">
        <f t="shared" si="36"/>
        <v>0</v>
      </c>
      <c r="Q348" s="7">
        <f t="shared" si="37"/>
        <v>0</v>
      </c>
    </row>
    <row r="349" spans="2:17" x14ac:dyDescent="0.25">
      <c r="B349" s="3" t="str">
        <f t="shared" si="38"/>
        <v/>
      </c>
      <c r="F349" s="3" t="str">
        <f t="shared" si="41"/>
        <v/>
      </c>
      <c r="I349" s="52">
        <f>STOCK!H350</f>
        <v>0</v>
      </c>
      <c r="J349" s="12">
        <f t="shared" si="34"/>
        <v>0</v>
      </c>
      <c r="K349" s="13" t="b">
        <f>IF(STOCK!I350=5.5%,STOCK!H350*1.05,IF(STOCK!I350=10%,STOCK!H350*1.1,IF(STOCK!I350=20%,STOCK!H350*1.2)))</f>
        <v>0</v>
      </c>
      <c r="L349" s="54">
        <f t="shared" si="39"/>
        <v>0</v>
      </c>
      <c r="M349" s="54">
        <f t="shared" si="40"/>
        <v>0</v>
      </c>
      <c r="N349" s="10">
        <v>5</v>
      </c>
      <c r="O349" s="7">
        <f t="shared" si="35"/>
        <v>0</v>
      </c>
      <c r="P349" s="7">
        <f t="shared" si="36"/>
        <v>0</v>
      </c>
      <c r="Q349" s="7">
        <f t="shared" si="37"/>
        <v>0</v>
      </c>
    </row>
    <row r="350" spans="2:17" x14ac:dyDescent="0.25">
      <c r="B350" s="3" t="str">
        <f t="shared" si="38"/>
        <v/>
      </c>
      <c r="F350" s="3" t="str">
        <f t="shared" si="41"/>
        <v/>
      </c>
      <c r="I350" s="52">
        <f>STOCK!H351</f>
        <v>0</v>
      </c>
      <c r="J350" s="12">
        <f t="shared" si="34"/>
        <v>0</v>
      </c>
      <c r="K350" s="13" t="b">
        <f>IF(STOCK!I351=5.5%,STOCK!H351*1.05,IF(STOCK!I351=10%,STOCK!H351*1.1,IF(STOCK!I351=20%,STOCK!H351*1.2)))</f>
        <v>0</v>
      </c>
      <c r="L350" s="54">
        <f t="shared" si="39"/>
        <v>0</v>
      </c>
      <c r="M350" s="54">
        <f t="shared" si="40"/>
        <v>0</v>
      </c>
      <c r="N350" s="10">
        <v>5</v>
      </c>
      <c r="O350" s="7">
        <f t="shared" si="35"/>
        <v>0</v>
      </c>
      <c r="P350" s="7">
        <f t="shared" si="36"/>
        <v>0</v>
      </c>
      <c r="Q350" s="7">
        <f t="shared" si="37"/>
        <v>0</v>
      </c>
    </row>
    <row r="351" spans="2:17" x14ac:dyDescent="0.25">
      <c r="B351" s="3" t="str">
        <f t="shared" si="38"/>
        <v/>
      </c>
      <c r="F351" s="3" t="str">
        <f t="shared" si="41"/>
        <v/>
      </c>
      <c r="I351" s="52">
        <f>STOCK!H352</f>
        <v>0</v>
      </c>
      <c r="J351" s="12">
        <f t="shared" si="34"/>
        <v>0</v>
      </c>
      <c r="K351" s="13" t="b">
        <f>IF(STOCK!I352=5.5%,STOCK!H352*1.05,IF(STOCK!I352=10%,STOCK!H352*1.1,IF(STOCK!I352=20%,STOCK!H352*1.2)))</f>
        <v>0</v>
      </c>
      <c r="L351" s="54">
        <f t="shared" si="39"/>
        <v>0</v>
      </c>
      <c r="M351" s="54">
        <f t="shared" si="40"/>
        <v>0</v>
      </c>
      <c r="N351" s="10">
        <v>5</v>
      </c>
      <c r="O351" s="7">
        <f t="shared" si="35"/>
        <v>0</v>
      </c>
      <c r="P351" s="7">
        <f t="shared" si="36"/>
        <v>0</v>
      </c>
      <c r="Q351" s="7">
        <f t="shared" si="37"/>
        <v>0</v>
      </c>
    </row>
    <row r="352" spans="2:17" x14ac:dyDescent="0.25">
      <c r="B352" s="3" t="str">
        <f t="shared" si="38"/>
        <v/>
      </c>
      <c r="F352" s="3" t="str">
        <f t="shared" si="41"/>
        <v/>
      </c>
      <c r="I352" s="52">
        <f>STOCK!H353</f>
        <v>0</v>
      </c>
      <c r="J352" s="12">
        <f t="shared" si="34"/>
        <v>0</v>
      </c>
      <c r="K352" s="13" t="b">
        <f>IF(STOCK!I353=5.5%,STOCK!H353*1.05,IF(STOCK!I353=10%,STOCK!H353*1.1,IF(STOCK!I353=20%,STOCK!H353*1.2)))</f>
        <v>0</v>
      </c>
      <c r="L352" s="54">
        <f t="shared" si="39"/>
        <v>0</v>
      </c>
      <c r="M352" s="54">
        <f t="shared" si="40"/>
        <v>0</v>
      </c>
      <c r="N352" s="10">
        <v>5</v>
      </c>
      <c r="O352" s="7">
        <f t="shared" si="35"/>
        <v>0</v>
      </c>
      <c r="P352" s="7">
        <f t="shared" si="36"/>
        <v>0</v>
      </c>
      <c r="Q352" s="7">
        <f t="shared" si="37"/>
        <v>0</v>
      </c>
    </row>
    <row r="353" spans="2:17" x14ac:dyDescent="0.25">
      <c r="B353" s="3" t="str">
        <f t="shared" si="38"/>
        <v/>
      </c>
      <c r="F353" s="3" t="str">
        <f t="shared" si="41"/>
        <v/>
      </c>
      <c r="I353" s="52">
        <f>STOCK!H354</f>
        <v>0</v>
      </c>
      <c r="J353" s="12">
        <f t="shared" si="34"/>
        <v>0</v>
      </c>
      <c r="K353" s="13" t="b">
        <f>IF(STOCK!I354=5.5%,STOCK!H354*1.05,IF(STOCK!I354=10%,STOCK!H354*1.1,IF(STOCK!I354=20%,STOCK!H354*1.2)))</f>
        <v>0</v>
      </c>
      <c r="L353" s="54">
        <f t="shared" si="39"/>
        <v>0</v>
      </c>
      <c r="M353" s="54">
        <f t="shared" si="40"/>
        <v>0</v>
      </c>
      <c r="N353" s="10">
        <v>5</v>
      </c>
      <c r="O353" s="7">
        <f t="shared" si="35"/>
        <v>0</v>
      </c>
      <c r="P353" s="7">
        <f t="shared" si="36"/>
        <v>0</v>
      </c>
      <c r="Q353" s="7">
        <f t="shared" si="37"/>
        <v>0</v>
      </c>
    </row>
    <row r="354" spans="2:17" x14ac:dyDescent="0.25">
      <c r="B354" s="3" t="str">
        <f t="shared" si="38"/>
        <v/>
      </c>
      <c r="F354" s="3" t="str">
        <f t="shared" si="41"/>
        <v/>
      </c>
      <c r="I354" s="52">
        <f>STOCK!H355</f>
        <v>0</v>
      </c>
      <c r="J354" s="12">
        <f t="shared" si="34"/>
        <v>0</v>
      </c>
      <c r="K354" s="13" t="b">
        <f>IF(STOCK!I355=5.5%,STOCK!H355*1.05,IF(STOCK!I355=10%,STOCK!H355*1.1,IF(STOCK!I355=20%,STOCK!H355*1.2)))</f>
        <v>0</v>
      </c>
      <c r="L354" s="54">
        <f t="shared" si="39"/>
        <v>0</v>
      </c>
      <c r="M354" s="54">
        <f t="shared" si="40"/>
        <v>0</v>
      </c>
      <c r="N354" s="10">
        <v>5</v>
      </c>
      <c r="O354" s="7">
        <f t="shared" si="35"/>
        <v>0</v>
      </c>
      <c r="P354" s="7">
        <f t="shared" si="36"/>
        <v>0</v>
      </c>
      <c r="Q354" s="7">
        <f t="shared" si="37"/>
        <v>0</v>
      </c>
    </row>
    <row r="355" spans="2:17" x14ac:dyDescent="0.25">
      <c r="B355" s="3" t="str">
        <f t="shared" si="38"/>
        <v/>
      </c>
      <c r="F355" s="3" t="str">
        <f t="shared" si="41"/>
        <v/>
      </c>
      <c r="I355" s="52">
        <f>STOCK!H356</f>
        <v>0</v>
      </c>
      <c r="J355" s="12">
        <f t="shared" si="34"/>
        <v>0</v>
      </c>
      <c r="K355" s="13" t="b">
        <f>IF(STOCK!I356=5.5%,STOCK!H356*1.05,IF(STOCK!I356=10%,STOCK!H356*1.1,IF(STOCK!I356=20%,STOCK!H356*1.2)))</f>
        <v>0</v>
      </c>
      <c r="L355" s="54">
        <f t="shared" si="39"/>
        <v>0</v>
      </c>
      <c r="M355" s="54">
        <f t="shared" si="40"/>
        <v>0</v>
      </c>
      <c r="N355" s="10">
        <v>5</v>
      </c>
      <c r="O355" s="7">
        <f t="shared" si="35"/>
        <v>0</v>
      </c>
      <c r="P355" s="7">
        <f t="shared" si="36"/>
        <v>0</v>
      </c>
      <c r="Q355" s="7">
        <f t="shared" si="37"/>
        <v>0</v>
      </c>
    </row>
    <row r="356" spans="2:17" x14ac:dyDescent="0.25">
      <c r="B356" s="3" t="str">
        <f t="shared" si="38"/>
        <v/>
      </c>
      <c r="F356" s="3" t="str">
        <f t="shared" si="41"/>
        <v/>
      </c>
      <c r="I356" s="52">
        <f>STOCK!H357</f>
        <v>0</v>
      </c>
      <c r="J356" s="12">
        <f t="shared" si="34"/>
        <v>0</v>
      </c>
      <c r="K356" s="13" t="b">
        <f>IF(STOCK!I357=5.5%,STOCK!H357*1.05,IF(STOCK!I357=10%,STOCK!H357*1.1,IF(STOCK!I357=20%,STOCK!H357*1.2)))</f>
        <v>0</v>
      </c>
      <c r="L356" s="54">
        <f t="shared" si="39"/>
        <v>0</v>
      </c>
      <c r="M356" s="54">
        <f t="shared" si="40"/>
        <v>0</v>
      </c>
      <c r="N356" s="10">
        <v>5</v>
      </c>
      <c r="O356" s="7">
        <f t="shared" si="35"/>
        <v>0</v>
      </c>
      <c r="P356" s="7">
        <f t="shared" si="36"/>
        <v>0</v>
      </c>
      <c r="Q356" s="7">
        <f t="shared" si="37"/>
        <v>0</v>
      </c>
    </row>
    <row r="357" spans="2:17" x14ac:dyDescent="0.25">
      <c r="B357" s="3" t="str">
        <f t="shared" si="38"/>
        <v/>
      </c>
      <c r="F357" s="3" t="str">
        <f t="shared" si="41"/>
        <v/>
      </c>
      <c r="I357" s="52">
        <f>STOCK!H358</f>
        <v>0</v>
      </c>
      <c r="J357" s="12">
        <f t="shared" ref="J357:J420" si="42">+K357-I357</f>
        <v>0</v>
      </c>
      <c r="K357" s="13" t="b">
        <f>IF(STOCK!I358=5.5%,STOCK!H358*1.05,IF(STOCK!I358=10%,STOCK!H358*1.1,IF(STOCK!I358=20%,STOCK!H358*1.2)))</f>
        <v>0</v>
      </c>
      <c r="L357" s="54">
        <f t="shared" si="39"/>
        <v>0</v>
      </c>
      <c r="M357" s="54">
        <f t="shared" si="40"/>
        <v>0</v>
      </c>
      <c r="N357" s="10">
        <v>5</v>
      </c>
      <c r="O357" s="7">
        <f t="shared" ref="O357:O420" si="43">+I357</f>
        <v>0</v>
      </c>
      <c r="P357" s="7">
        <f t="shared" ref="P357:P420" si="44">+I357</f>
        <v>0</v>
      </c>
      <c r="Q357" s="7">
        <f t="shared" ref="Q357:Q420" si="45">+I357</f>
        <v>0</v>
      </c>
    </row>
    <row r="358" spans="2:17" x14ac:dyDescent="0.25">
      <c r="B358" s="3" t="str">
        <f t="shared" si="38"/>
        <v/>
      </c>
      <c r="F358" s="3" t="str">
        <f t="shared" si="41"/>
        <v/>
      </c>
      <c r="I358" s="52">
        <f>STOCK!H359</f>
        <v>0</v>
      </c>
      <c r="J358" s="12">
        <f t="shared" si="42"/>
        <v>0</v>
      </c>
      <c r="K358" s="13" t="b">
        <f>IF(STOCK!I359=5.5%,STOCK!H359*1.05,IF(STOCK!I359=10%,STOCK!H359*1.1,IF(STOCK!I359=20%,STOCK!H359*1.2)))</f>
        <v>0</v>
      </c>
      <c r="L358" s="54">
        <f t="shared" si="39"/>
        <v>0</v>
      </c>
      <c r="M358" s="54">
        <f t="shared" si="40"/>
        <v>0</v>
      </c>
      <c r="N358" s="10">
        <v>5</v>
      </c>
      <c r="O358" s="7">
        <f t="shared" si="43"/>
        <v>0</v>
      </c>
      <c r="P358" s="7">
        <f t="shared" si="44"/>
        <v>0</v>
      </c>
      <c r="Q358" s="7">
        <f t="shared" si="45"/>
        <v>0</v>
      </c>
    </row>
    <row r="359" spans="2:17" x14ac:dyDescent="0.25">
      <c r="B359" s="3" t="str">
        <f t="shared" si="38"/>
        <v/>
      </c>
      <c r="F359" s="3" t="str">
        <f t="shared" si="41"/>
        <v/>
      </c>
      <c r="I359" s="52">
        <f>STOCK!H360</f>
        <v>0</v>
      </c>
      <c r="J359" s="12">
        <f t="shared" si="42"/>
        <v>0</v>
      </c>
      <c r="K359" s="13" t="b">
        <f>IF(STOCK!I360=5.5%,STOCK!H360*1.05,IF(STOCK!I360=10%,STOCK!H360*1.1,IF(STOCK!I360=20%,STOCK!H360*1.2)))</f>
        <v>0</v>
      </c>
      <c r="L359" s="54">
        <f t="shared" si="39"/>
        <v>0</v>
      </c>
      <c r="M359" s="54">
        <f t="shared" si="40"/>
        <v>0</v>
      </c>
      <c r="N359" s="10">
        <v>5</v>
      </c>
      <c r="O359" s="7">
        <f t="shared" si="43"/>
        <v>0</v>
      </c>
      <c r="P359" s="7">
        <f t="shared" si="44"/>
        <v>0</v>
      </c>
      <c r="Q359" s="7">
        <f t="shared" si="45"/>
        <v>0</v>
      </c>
    </row>
    <row r="360" spans="2:17" x14ac:dyDescent="0.25">
      <c r="B360" s="3" t="str">
        <f t="shared" si="38"/>
        <v/>
      </c>
      <c r="F360" s="3" t="str">
        <f t="shared" si="41"/>
        <v/>
      </c>
      <c r="I360" s="52">
        <f>STOCK!H361</f>
        <v>0</v>
      </c>
      <c r="J360" s="12">
        <f t="shared" si="42"/>
        <v>0</v>
      </c>
      <c r="K360" s="13" t="b">
        <f>IF(STOCK!I361=5.5%,STOCK!H361*1.05,IF(STOCK!I361=10%,STOCK!H361*1.1,IF(STOCK!I361=20%,STOCK!H361*1.2)))</f>
        <v>0</v>
      </c>
      <c r="L360" s="54">
        <f t="shared" si="39"/>
        <v>0</v>
      </c>
      <c r="M360" s="54">
        <f t="shared" si="40"/>
        <v>0</v>
      </c>
      <c r="N360" s="10">
        <v>5</v>
      </c>
      <c r="O360" s="7">
        <f t="shared" si="43"/>
        <v>0</v>
      </c>
      <c r="P360" s="7">
        <f t="shared" si="44"/>
        <v>0</v>
      </c>
      <c r="Q360" s="7">
        <f t="shared" si="45"/>
        <v>0</v>
      </c>
    </row>
    <row r="361" spans="2:17" x14ac:dyDescent="0.25">
      <c r="B361" s="3" t="str">
        <f t="shared" si="38"/>
        <v/>
      </c>
      <c r="F361" s="3" t="str">
        <f t="shared" si="41"/>
        <v/>
      </c>
      <c r="I361" s="52">
        <f>STOCK!H362</f>
        <v>0</v>
      </c>
      <c r="J361" s="12">
        <f t="shared" si="42"/>
        <v>0</v>
      </c>
      <c r="K361" s="13" t="b">
        <f>IF(STOCK!I362=5.5%,STOCK!H362*1.05,IF(STOCK!I362=10%,STOCK!H362*1.1,IF(STOCK!I362=20%,STOCK!H362*1.2)))</f>
        <v>0</v>
      </c>
      <c r="L361" s="54">
        <f t="shared" si="39"/>
        <v>0</v>
      </c>
      <c r="M361" s="54">
        <f t="shared" si="40"/>
        <v>0</v>
      </c>
      <c r="N361" s="10">
        <v>5</v>
      </c>
      <c r="O361" s="7">
        <f t="shared" si="43"/>
        <v>0</v>
      </c>
      <c r="P361" s="7">
        <f t="shared" si="44"/>
        <v>0</v>
      </c>
      <c r="Q361" s="7">
        <f t="shared" si="45"/>
        <v>0</v>
      </c>
    </row>
    <row r="362" spans="2:17" x14ac:dyDescent="0.25">
      <c r="B362" s="3" t="str">
        <f t="shared" si="38"/>
        <v/>
      </c>
      <c r="F362" s="3" t="str">
        <f t="shared" si="41"/>
        <v/>
      </c>
      <c r="I362" s="52">
        <f>STOCK!H363</f>
        <v>0</v>
      </c>
      <c r="J362" s="12">
        <f t="shared" si="42"/>
        <v>0</v>
      </c>
      <c r="K362" s="13" t="b">
        <f>IF(STOCK!I363=5.5%,STOCK!H363*1.05,IF(STOCK!I363=10%,STOCK!H363*1.1,IF(STOCK!I363=20%,STOCK!H363*1.2)))</f>
        <v>0</v>
      </c>
      <c r="L362" s="54">
        <f t="shared" si="39"/>
        <v>0</v>
      </c>
      <c r="M362" s="54">
        <f t="shared" si="40"/>
        <v>0</v>
      </c>
      <c r="N362" s="10">
        <v>5</v>
      </c>
      <c r="O362" s="7">
        <f t="shared" si="43"/>
        <v>0</v>
      </c>
      <c r="P362" s="7">
        <f t="shared" si="44"/>
        <v>0</v>
      </c>
      <c r="Q362" s="7">
        <f t="shared" si="45"/>
        <v>0</v>
      </c>
    </row>
    <row r="363" spans="2:17" x14ac:dyDescent="0.25">
      <c r="B363" s="3" t="str">
        <f t="shared" si="38"/>
        <v/>
      </c>
      <c r="F363" s="3" t="str">
        <f t="shared" si="41"/>
        <v/>
      </c>
      <c r="I363" s="52">
        <f>STOCK!H364</f>
        <v>0</v>
      </c>
      <c r="J363" s="12">
        <f t="shared" si="42"/>
        <v>0</v>
      </c>
      <c r="K363" s="13" t="b">
        <f>IF(STOCK!I364=5.5%,STOCK!H364*1.05,IF(STOCK!I364=10%,STOCK!H364*1.1,IF(STOCK!I364=20%,STOCK!H364*1.2)))</f>
        <v>0</v>
      </c>
      <c r="L363" s="54">
        <f t="shared" si="39"/>
        <v>0</v>
      </c>
      <c r="M363" s="54">
        <f t="shared" si="40"/>
        <v>0</v>
      </c>
      <c r="N363" s="10">
        <v>5</v>
      </c>
      <c r="O363" s="7">
        <f t="shared" si="43"/>
        <v>0</v>
      </c>
      <c r="P363" s="7">
        <f t="shared" si="44"/>
        <v>0</v>
      </c>
      <c r="Q363" s="7">
        <f t="shared" si="45"/>
        <v>0</v>
      </c>
    </row>
    <row r="364" spans="2:17" x14ac:dyDescent="0.25">
      <c r="B364" s="3" t="str">
        <f t="shared" si="38"/>
        <v/>
      </c>
      <c r="F364" s="3" t="str">
        <f t="shared" si="41"/>
        <v/>
      </c>
      <c r="I364" s="52">
        <f>STOCK!H365</f>
        <v>0</v>
      </c>
      <c r="J364" s="12">
        <f t="shared" si="42"/>
        <v>0</v>
      </c>
      <c r="K364" s="13" t="b">
        <f>IF(STOCK!I365=5.5%,STOCK!H365*1.05,IF(STOCK!I365=10%,STOCK!H365*1.1,IF(STOCK!I365=20%,STOCK!H365*1.2)))</f>
        <v>0</v>
      </c>
      <c r="L364" s="54">
        <f t="shared" si="39"/>
        <v>0</v>
      </c>
      <c r="M364" s="54">
        <f t="shared" si="40"/>
        <v>0</v>
      </c>
      <c r="N364" s="10">
        <v>5</v>
      </c>
      <c r="O364" s="7">
        <f t="shared" si="43"/>
        <v>0</v>
      </c>
      <c r="P364" s="7">
        <f t="shared" si="44"/>
        <v>0</v>
      </c>
      <c r="Q364" s="7">
        <f t="shared" si="45"/>
        <v>0</v>
      </c>
    </row>
    <row r="365" spans="2:17" x14ac:dyDescent="0.25">
      <c r="B365" s="3" t="str">
        <f t="shared" si="38"/>
        <v/>
      </c>
      <c r="F365" s="3" t="str">
        <f t="shared" si="41"/>
        <v/>
      </c>
      <c r="I365" s="52">
        <f>STOCK!H366</f>
        <v>0</v>
      </c>
      <c r="J365" s="12">
        <f t="shared" si="42"/>
        <v>0</v>
      </c>
      <c r="K365" s="13" t="b">
        <f>IF(STOCK!I366=5.5%,STOCK!H366*1.05,IF(STOCK!I366=10%,STOCK!H366*1.1,IF(STOCK!I366=20%,STOCK!H366*1.2)))</f>
        <v>0</v>
      </c>
      <c r="L365" s="54">
        <f t="shared" si="39"/>
        <v>0</v>
      </c>
      <c r="M365" s="54">
        <f t="shared" si="40"/>
        <v>0</v>
      </c>
      <c r="N365" s="10">
        <v>5</v>
      </c>
      <c r="O365" s="7">
        <f t="shared" si="43"/>
        <v>0</v>
      </c>
      <c r="P365" s="7">
        <f t="shared" si="44"/>
        <v>0</v>
      </c>
      <c r="Q365" s="7">
        <f t="shared" si="45"/>
        <v>0</v>
      </c>
    </row>
    <row r="366" spans="2:17" x14ac:dyDescent="0.25">
      <c r="B366" s="3" t="str">
        <f t="shared" si="38"/>
        <v/>
      </c>
      <c r="F366" s="3" t="str">
        <f t="shared" si="41"/>
        <v/>
      </c>
      <c r="I366" s="52">
        <f>STOCK!H367</f>
        <v>0</v>
      </c>
      <c r="J366" s="12">
        <f t="shared" si="42"/>
        <v>0</v>
      </c>
      <c r="K366" s="13" t="b">
        <f>IF(STOCK!I367=5.5%,STOCK!H367*1.05,IF(STOCK!I367=10%,STOCK!H367*1.1,IF(STOCK!I367=20%,STOCK!H367*1.2)))</f>
        <v>0</v>
      </c>
      <c r="L366" s="54">
        <f t="shared" si="39"/>
        <v>0</v>
      </c>
      <c r="M366" s="54">
        <f t="shared" si="40"/>
        <v>0</v>
      </c>
      <c r="N366" s="10">
        <v>5</v>
      </c>
      <c r="O366" s="7">
        <f t="shared" si="43"/>
        <v>0</v>
      </c>
      <c r="P366" s="7">
        <f t="shared" si="44"/>
        <v>0</v>
      </c>
      <c r="Q366" s="7">
        <f t="shared" si="45"/>
        <v>0</v>
      </c>
    </row>
    <row r="367" spans="2:17" x14ac:dyDescent="0.25">
      <c r="B367" s="3" t="str">
        <f t="shared" si="38"/>
        <v/>
      </c>
      <c r="F367" s="3" t="str">
        <f t="shared" si="41"/>
        <v/>
      </c>
      <c r="I367" s="52">
        <f>STOCK!H368</f>
        <v>0</v>
      </c>
      <c r="J367" s="12">
        <f t="shared" si="42"/>
        <v>0</v>
      </c>
      <c r="K367" s="13" t="b">
        <f>IF(STOCK!I368=5.5%,STOCK!H368*1.05,IF(STOCK!I368=10%,STOCK!H368*1.1,IF(STOCK!I368=20%,STOCK!H368*1.2)))</f>
        <v>0</v>
      </c>
      <c r="L367" s="54">
        <f t="shared" si="39"/>
        <v>0</v>
      </c>
      <c r="M367" s="54">
        <f t="shared" si="40"/>
        <v>0</v>
      </c>
      <c r="N367" s="10">
        <v>5</v>
      </c>
      <c r="O367" s="7">
        <f t="shared" si="43"/>
        <v>0</v>
      </c>
      <c r="P367" s="7">
        <f t="shared" si="44"/>
        <v>0</v>
      </c>
      <c r="Q367" s="7">
        <f t="shared" si="45"/>
        <v>0</v>
      </c>
    </row>
    <row r="368" spans="2:17" x14ac:dyDescent="0.25">
      <c r="B368" s="3" t="str">
        <f t="shared" si="38"/>
        <v/>
      </c>
      <c r="F368" s="3" t="str">
        <f t="shared" si="41"/>
        <v/>
      </c>
      <c r="I368" s="52">
        <f>STOCK!H369</f>
        <v>0</v>
      </c>
      <c r="J368" s="12">
        <f t="shared" si="42"/>
        <v>0</v>
      </c>
      <c r="K368" s="13" t="b">
        <f>IF(STOCK!I369=5.5%,STOCK!H369*1.05,IF(STOCK!I369=10%,STOCK!H369*1.1,IF(STOCK!I369=20%,STOCK!H369*1.2)))</f>
        <v>0</v>
      </c>
      <c r="L368" s="54">
        <f t="shared" si="39"/>
        <v>0</v>
      </c>
      <c r="M368" s="54">
        <f t="shared" si="40"/>
        <v>0</v>
      </c>
      <c r="N368" s="10">
        <v>5</v>
      </c>
      <c r="O368" s="7">
        <f t="shared" si="43"/>
        <v>0</v>
      </c>
      <c r="P368" s="7">
        <f t="shared" si="44"/>
        <v>0</v>
      </c>
      <c r="Q368" s="7">
        <f t="shared" si="45"/>
        <v>0</v>
      </c>
    </row>
    <row r="369" spans="2:17" x14ac:dyDescent="0.25">
      <c r="B369" s="3" t="str">
        <f t="shared" si="38"/>
        <v/>
      </c>
      <c r="F369" s="3" t="str">
        <f t="shared" si="41"/>
        <v/>
      </c>
      <c r="I369" s="52">
        <f>STOCK!H370</f>
        <v>0</v>
      </c>
      <c r="J369" s="12">
        <f t="shared" si="42"/>
        <v>0</v>
      </c>
      <c r="K369" s="13" t="b">
        <f>IF(STOCK!I370=5.5%,STOCK!H370*1.05,IF(STOCK!I370=10%,STOCK!H370*1.1,IF(STOCK!I370=20%,STOCK!H370*1.2)))</f>
        <v>0</v>
      </c>
      <c r="L369" s="54">
        <f t="shared" si="39"/>
        <v>0</v>
      </c>
      <c r="M369" s="54">
        <f t="shared" si="40"/>
        <v>0</v>
      </c>
      <c r="N369" s="10">
        <v>5</v>
      </c>
      <c r="O369" s="7">
        <f t="shared" si="43"/>
        <v>0</v>
      </c>
      <c r="P369" s="7">
        <f t="shared" si="44"/>
        <v>0</v>
      </c>
      <c r="Q369" s="7">
        <f t="shared" si="45"/>
        <v>0</v>
      </c>
    </row>
    <row r="370" spans="2:17" x14ac:dyDescent="0.25">
      <c r="B370" s="3" t="str">
        <f t="shared" si="38"/>
        <v/>
      </c>
      <c r="F370" s="3" t="str">
        <f t="shared" si="41"/>
        <v/>
      </c>
      <c r="I370" s="52">
        <f>STOCK!H371</f>
        <v>0</v>
      </c>
      <c r="J370" s="12">
        <f t="shared" si="42"/>
        <v>0</v>
      </c>
      <c r="K370" s="13" t="b">
        <f>IF(STOCK!I371=5.5%,STOCK!H371*1.05,IF(STOCK!I371=10%,STOCK!H371*1.1,IF(STOCK!I371=20%,STOCK!H371*1.2)))</f>
        <v>0</v>
      </c>
      <c r="L370" s="54">
        <f t="shared" si="39"/>
        <v>0</v>
      </c>
      <c r="M370" s="54">
        <f t="shared" si="40"/>
        <v>0</v>
      </c>
      <c r="N370" s="10">
        <v>5</v>
      </c>
      <c r="O370" s="7">
        <f t="shared" si="43"/>
        <v>0</v>
      </c>
      <c r="P370" s="7">
        <f t="shared" si="44"/>
        <v>0</v>
      </c>
      <c r="Q370" s="7">
        <f t="shared" si="45"/>
        <v>0</v>
      </c>
    </row>
    <row r="371" spans="2:17" x14ac:dyDescent="0.25">
      <c r="B371" s="3" t="str">
        <f t="shared" si="38"/>
        <v/>
      </c>
      <c r="F371" s="3" t="str">
        <f t="shared" si="41"/>
        <v/>
      </c>
      <c r="I371" s="52">
        <f>STOCK!H372</f>
        <v>0</v>
      </c>
      <c r="J371" s="12">
        <f t="shared" si="42"/>
        <v>0</v>
      </c>
      <c r="K371" s="13" t="b">
        <f>IF(STOCK!I372=5.5%,STOCK!H372*1.05,IF(STOCK!I372=10%,STOCK!H372*1.1,IF(STOCK!I372=20%,STOCK!H372*1.2)))</f>
        <v>0</v>
      </c>
      <c r="L371" s="54">
        <f t="shared" si="39"/>
        <v>0</v>
      </c>
      <c r="M371" s="54">
        <f t="shared" si="40"/>
        <v>0</v>
      </c>
      <c r="N371" s="10">
        <v>5</v>
      </c>
      <c r="O371" s="7">
        <f t="shared" si="43"/>
        <v>0</v>
      </c>
      <c r="P371" s="7">
        <f t="shared" si="44"/>
        <v>0</v>
      </c>
      <c r="Q371" s="7">
        <f t="shared" si="45"/>
        <v>0</v>
      </c>
    </row>
    <row r="372" spans="2:17" x14ac:dyDescent="0.25">
      <c r="B372" s="3" t="str">
        <f t="shared" si="38"/>
        <v/>
      </c>
      <c r="F372" s="3" t="str">
        <f t="shared" si="41"/>
        <v/>
      </c>
      <c r="I372" s="52">
        <f>STOCK!H373</f>
        <v>0</v>
      </c>
      <c r="J372" s="12">
        <f t="shared" si="42"/>
        <v>0</v>
      </c>
      <c r="K372" s="13" t="b">
        <f>IF(STOCK!I373=5.5%,STOCK!H373*1.05,IF(STOCK!I373=10%,STOCK!H373*1.1,IF(STOCK!I373=20%,STOCK!H373*1.2)))</f>
        <v>0</v>
      </c>
      <c r="L372" s="54">
        <f t="shared" si="39"/>
        <v>0</v>
      </c>
      <c r="M372" s="54">
        <f t="shared" si="40"/>
        <v>0</v>
      </c>
      <c r="N372" s="10">
        <v>5</v>
      </c>
      <c r="O372" s="7">
        <f t="shared" si="43"/>
        <v>0</v>
      </c>
      <c r="P372" s="7">
        <f t="shared" si="44"/>
        <v>0</v>
      </c>
      <c r="Q372" s="7">
        <f t="shared" si="45"/>
        <v>0</v>
      </c>
    </row>
    <row r="373" spans="2:17" x14ac:dyDescent="0.25">
      <c r="B373" s="3" t="str">
        <f t="shared" si="38"/>
        <v/>
      </c>
      <c r="F373" s="3" t="str">
        <f t="shared" si="41"/>
        <v/>
      </c>
      <c r="I373" s="52">
        <f>STOCK!H374</f>
        <v>0</v>
      </c>
      <c r="J373" s="12">
        <f t="shared" si="42"/>
        <v>0</v>
      </c>
      <c r="K373" s="13" t="b">
        <f>IF(STOCK!I374=5.5%,STOCK!H374*1.05,IF(STOCK!I374=10%,STOCK!H374*1.1,IF(STOCK!I374=20%,STOCK!H374*1.2)))</f>
        <v>0</v>
      </c>
      <c r="L373" s="54">
        <f t="shared" si="39"/>
        <v>0</v>
      </c>
      <c r="M373" s="54">
        <f t="shared" si="40"/>
        <v>0</v>
      </c>
      <c r="N373" s="10">
        <v>5</v>
      </c>
      <c r="O373" s="7">
        <f t="shared" si="43"/>
        <v>0</v>
      </c>
      <c r="P373" s="7">
        <f t="shared" si="44"/>
        <v>0</v>
      </c>
      <c r="Q373" s="7">
        <f t="shared" si="45"/>
        <v>0</v>
      </c>
    </row>
    <row r="374" spans="2:17" x14ac:dyDescent="0.25">
      <c r="B374" s="3" t="str">
        <f t="shared" si="38"/>
        <v/>
      </c>
      <c r="F374" s="3" t="str">
        <f t="shared" si="41"/>
        <v/>
      </c>
      <c r="I374" s="52">
        <f>STOCK!H375</f>
        <v>0</v>
      </c>
      <c r="J374" s="12">
        <f t="shared" si="42"/>
        <v>0</v>
      </c>
      <c r="K374" s="13" t="b">
        <f>IF(STOCK!I375=5.5%,STOCK!H375*1.05,IF(STOCK!I375=10%,STOCK!H375*1.1,IF(STOCK!I375=20%,STOCK!H375*1.2)))</f>
        <v>0</v>
      </c>
      <c r="L374" s="54">
        <f t="shared" si="39"/>
        <v>0</v>
      </c>
      <c r="M374" s="54">
        <f t="shared" si="40"/>
        <v>0</v>
      </c>
      <c r="N374" s="10">
        <v>5</v>
      </c>
      <c r="O374" s="7">
        <f t="shared" si="43"/>
        <v>0</v>
      </c>
      <c r="P374" s="7">
        <f t="shared" si="44"/>
        <v>0</v>
      </c>
      <c r="Q374" s="7">
        <f t="shared" si="45"/>
        <v>0</v>
      </c>
    </row>
    <row r="375" spans="2:17" x14ac:dyDescent="0.25">
      <c r="B375" s="3" t="str">
        <f t="shared" si="38"/>
        <v/>
      </c>
      <c r="F375" s="3" t="str">
        <f t="shared" si="41"/>
        <v/>
      </c>
      <c r="I375" s="52">
        <f>STOCK!H376</f>
        <v>0</v>
      </c>
      <c r="J375" s="12">
        <f t="shared" si="42"/>
        <v>0</v>
      </c>
      <c r="K375" s="13" t="b">
        <f>IF(STOCK!I376=5.5%,STOCK!H376*1.05,IF(STOCK!I376=10%,STOCK!H376*1.1,IF(STOCK!I376=20%,STOCK!H376*1.2)))</f>
        <v>0</v>
      </c>
      <c r="L375" s="54">
        <f t="shared" si="39"/>
        <v>0</v>
      </c>
      <c r="M375" s="54">
        <f t="shared" si="40"/>
        <v>0</v>
      </c>
      <c r="N375" s="10">
        <v>5</v>
      </c>
      <c r="O375" s="7">
        <f t="shared" si="43"/>
        <v>0</v>
      </c>
      <c r="P375" s="7">
        <f t="shared" si="44"/>
        <v>0</v>
      </c>
      <c r="Q375" s="7">
        <f t="shared" si="45"/>
        <v>0</v>
      </c>
    </row>
    <row r="376" spans="2:17" x14ac:dyDescent="0.25">
      <c r="B376" s="3" t="str">
        <f t="shared" si="38"/>
        <v/>
      </c>
      <c r="F376" s="3" t="str">
        <f t="shared" si="41"/>
        <v/>
      </c>
      <c r="I376" s="52">
        <f>STOCK!H377</f>
        <v>0</v>
      </c>
      <c r="J376" s="12">
        <f t="shared" si="42"/>
        <v>0</v>
      </c>
      <c r="K376" s="13" t="b">
        <f>IF(STOCK!I377=5.5%,STOCK!H377*1.05,IF(STOCK!I377=10%,STOCK!H377*1.1,IF(STOCK!I377=20%,STOCK!H377*1.2)))</f>
        <v>0</v>
      </c>
      <c r="L376" s="54">
        <f t="shared" si="39"/>
        <v>0</v>
      </c>
      <c r="M376" s="54">
        <f t="shared" si="40"/>
        <v>0</v>
      </c>
      <c r="N376" s="10">
        <v>5</v>
      </c>
      <c r="O376" s="7">
        <f t="shared" si="43"/>
        <v>0</v>
      </c>
      <c r="P376" s="7">
        <f t="shared" si="44"/>
        <v>0</v>
      </c>
      <c r="Q376" s="7">
        <f t="shared" si="45"/>
        <v>0</v>
      </c>
    </row>
    <row r="377" spans="2:17" x14ac:dyDescent="0.25">
      <c r="B377" s="3" t="str">
        <f t="shared" si="38"/>
        <v/>
      </c>
      <c r="F377" s="3" t="str">
        <f t="shared" si="41"/>
        <v/>
      </c>
      <c r="I377" s="52">
        <f>STOCK!H378</f>
        <v>0</v>
      </c>
      <c r="J377" s="12">
        <f t="shared" si="42"/>
        <v>0</v>
      </c>
      <c r="K377" s="13" t="b">
        <f>IF(STOCK!I378=5.5%,STOCK!H378*1.05,IF(STOCK!I378=10%,STOCK!H378*1.1,IF(STOCK!I378=20%,STOCK!H378*1.2)))</f>
        <v>0</v>
      </c>
      <c r="L377" s="54">
        <f t="shared" si="39"/>
        <v>0</v>
      </c>
      <c r="M377" s="54">
        <f t="shared" si="40"/>
        <v>0</v>
      </c>
      <c r="N377" s="10">
        <v>5</v>
      </c>
      <c r="O377" s="7">
        <f t="shared" si="43"/>
        <v>0</v>
      </c>
      <c r="P377" s="7">
        <f t="shared" si="44"/>
        <v>0</v>
      </c>
      <c r="Q377" s="7">
        <f t="shared" si="45"/>
        <v>0</v>
      </c>
    </row>
    <row r="378" spans="2:17" x14ac:dyDescent="0.25">
      <c r="B378" s="3" t="str">
        <f t="shared" si="38"/>
        <v/>
      </c>
      <c r="F378" s="3" t="str">
        <f t="shared" si="41"/>
        <v/>
      </c>
      <c r="I378" s="52">
        <f>STOCK!H379</f>
        <v>0</v>
      </c>
      <c r="J378" s="12">
        <f t="shared" si="42"/>
        <v>0</v>
      </c>
      <c r="K378" s="13" t="b">
        <f>IF(STOCK!I379=5.5%,STOCK!H379*1.05,IF(STOCK!I379=10%,STOCK!H379*1.1,IF(STOCK!I379=20%,STOCK!H379*1.2)))</f>
        <v>0</v>
      </c>
      <c r="L378" s="54">
        <f t="shared" si="39"/>
        <v>0</v>
      </c>
      <c r="M378" s="54">
        <f t="shared" si="40"/>
        <v>0</v>
      </c>
      <c r="N378" s="10">
        <v>5</v>
      </c>
      <c r="O378" s="7">
        <f t="shared" si="43"/>
        <v>0</v>
      </c>
      <c r="P378" s="7">
        <f t="shared" si="44"/>
        <v>0</v>
      </c>
      <c r="Q378" s="7">
        <f t="shared" si="45"/>
        <v>0</v>
      </c>
    </row>
    <row r="379" spans="2:17" x14ac:dyDescent="0.25">
      <c r="B379" s="3" t="str">
        <f t="shared" si="38"/>
        <v/>
      </c>
      <c r="F379" s="3" t="str">
        <f t="shared" si="41"/>
        <v/>
      </c>
      <c r="I379" s="52">
        <f>STOCK!H380</f>
        <v>0</v>
      </c>
      <c r="J379" s="12">
        <f t="shared" si="42"/>
        <v>0</v>
      </c>
      <c r="K379" s="13" t="b">
        <f>IF(STOCK!I380=5.5%,STOCK!H380*1.05,IF(STOCK!I380=10%,STOCK!H380*1.1,IF(STOCK!I380=20%,STOCK!H380*1.2)))</f>
        <v>0</v>
      </c>
      <c r="L379" s="54">
        <f t="shared" si="39"/>
        <v>0</v>
      </c>
      <c r="M379" s="54">
        <f t="shared" si="40"/>
        <v>0</v>
      </c>
      <c r="N379" s="10">
        <v>5</v>
      </c>
      <c r="O379" s="7">
        <f t="shared" si="43"/>
        <v>0</v>
      </c>
      <c r="P379" s="7">
        <f t="shared" si="44"/>
        <v>0</v>
      </c>
      <c r="Q379" s="7">
        <f t="shared" si="45"/>
        <v>0</v>
      </c>
    </row>
    <row r="380" spans="2:17" x14ac:dyDescent="0.25">
      <c r="B380" s="3" t="str">
        <f t="shared" si="38"/>
        <v/>
      </c>
      <c r="F380" s="3" t="str">
        <f t="shared" si="41"/>
        <v/>
      </c>
      <c r="I380" s="52">
        <f>STOCK!H381</f>
        <v>0</v>
      </c>
      <c r="J380" s="12">
        <f t="shared" si="42"/>
        <v>0</v>
      </c>
      <c r="K380" s="13" t="b">
        <f>IF(STOCK!I381=5.5%,STOCK!H381*1.05,IF(STOCK!I381=10%,STOCK!H381*1.1,IF(STOCK!I381=20%,STOCK!H381*1.2)))</f>
        <v>0</v>
      </c>
      <c r="L380" s="54">
        <f t="shared" si="39"/>
        <v>0</v>
      </c>
      <c r="M380" s="54">
        <f t="shared" si="40"/>
        <v>0</v>
      </c>
      <c r="N380" s="10">
        <v>5</v>
      </c>
      <c r="O380" s="7">
        <f t="shared" si="43"/>
        <v>0</v>
      </c>
      <c r="P380" s="7">
        <f t="shared" si="44"/>
        <v>0</v>
      </c>
      <c r="Q380" s="7">
        <f t="shared" si="45"/>
        <v>0</v>
      </c>
    </row>
    <row r="381" spans="2:17" x14ac:dyDescent="0.25">
      <c r="B381" s="3" t="str">
        <f t="shared" si="38"/>
        <v/>
      </c>
      <c r="F381" s="3" t="str">
        <f t="shared" si="41"/>
        <v/>
      </c>
      <c r="I381" s="52">
        <f>STOCK!H382</f>
        <v>0</v>
      </c>
      <c r="J381" s="12">
        <f t="shared" si="42"/>
        <v>0</v>
      </c>
      <c r="K381" s="13" t="b">
        <f>IF(STOCK!I382=5.5%,STOCK!H382*1.05,IF(STOCK!I382=10%,STOCK!H382*1.1,IF(STOCK!I382=20%,STOCK!H382*1.2)))</f>
        <v>0</v>
      </c>
      <c r="L381" s="54">
        <f t="shared" si="39"/>
        <v>0</v>
      </c>
      <c r="M381" s="54">
        <f t="shared" si="40"/>
        <v>0</v>
      </c>
      <c r="N381" s="10">
        <v>5</v>
      </c>
      <c r="O381" s="7">
        <f t="shared" si="43"/>
        <v>0</v>
      </c>
      <c r="P381" s="7">
        <f t="shared" si="44"/>
        <v>0</v>
      </c>
      <c r="Q381" s="7">
        <f t="shared" si="45"/>
        <v>0</v>
      </c>
    </row>
    <row r="382" spans="2:17" x14ac:dyDescent="0.25">
      <c r="B382" s="3" t="str">
        <f t="shared" si="38"/>
        <v/>
      </c>
      <c r="F382" s="3" t="str">
        <f t="shared" si="41"/>
        <v/>
      </c>
      <c r="I382" s="52">
        <f>STOCK!H383</f>
        <v>0</v>
      </c>
      <c r="J382" s="12">
        <f t="shared" si="42"/>
        <v>0</v>
      </c>
      <c r="K382" s="13" t="b">
        <f>IF(STOCK!I383=5.5%,STOCK!H383*1.05,IF(STOCK!I383=10%,STOCK!H383*1.1,IF(STOCK!I383=20%,STOCK!H383*1.2)))</f>
        <v>0</v>
      </c>
      <c r="L382" s="54">
        <f t="shared" si="39"/>
        <v>0</v>
      </c>
      <c r="M382" s="54">
        <f t="shared" si="40"/>
        <v>0</v>
      </c>
      <c r="N382" s="10">
        <v>5</v>
      </c>
      <c r="O382" s="7">
        <f t="shared" si="43"/>
        <v>0</v>
      </c>
      <c r="P382" s="7">
        <f t="shared" si="44"/>
        <v>0</v>
      </c>
      <c r="Q382" s="7">
        <f t="shared" si="45"/>
        <v>0</v>
      </c>
    </row>
    <row r="383" spans="2:17" x14ac:dyDescent="0.25">
      <c r="B383" s="3" t="str">
        <f t="shared" si="38"/>
        <v/>
      </c>
      <c r="F383" s="3" t="str">
        <f t="shared" si="41"/>
        <v/>
      </c>
      <c r="I383" s="52">
        <f>STOCK!H384</f>
        <v>0</v>
      </c>
      <c r="J383" s="12">
        <f t="shared" si="42"/>
        <v>0</v>
      </c>
      <c r="K383" s="13" t="b">
        <f>IF(STOCK!I384=5.5%,STOCK!H384*1.05,IF(STOCK!I384=10%,STOCK!H384*1.1,IF(STOCK!I384=20%,STOCK!H384*1.2)))</f>
        <v>0</v>
      </c>
      <c r="L383" s="54">
        <f t="shared" si="39"/>
        <v>0</v>
      </c>
      <c r="M383" s="54">
        <f t="shared" si="40"/>
        <v>0</v>
      </c>
      <c r="N383" s="10">
        <v>5</v>
      </c>
      <c r="O383" s="7">
        <f t="shared" si="43"/>
        <v>0</v>
      </c>
      <c r="P383" s="7">
        <f t="shared" si="44"/>
        <v>0</v>
      </c>
      <c r="Q383" s="7">
        <f t="shared" si="45"/>
        <v>0</v>
      </c>
    </row>
    <row r="384" spans="2:17" x14ac:dyDescent="0.25">
      <c r="B384" s="3" t="str">
        <f t="shared" si="38"/>
        <v/>
      </c>
      <c r="F384" s="3" t="str">
        <f t="shared" si="41"/>
        <v/>
      </c>
      <c r="I384" s="52">
        <f>STOCK!H385</f>
        <v>0</v>
      </c>
      <c r="J384" s="12">
        <f t="shared" si="42"/>
        <v>0</v>
      </c>
      <c r="K384" s="13" t="b">
        <f>IF(STOCK!I385=5.5%,STOCK!H385*1.05,IF(STOCK!I385=10%,STOCK!H385*1.1,IF(STOCK!I385=20%,STOCK!H385*1.2)))</f>
        <v>0</v>
      </c>
      <c r="L384" s="54">
        <f t="shared" si="39"/>
        <v>0</v>
      </c>
      <c r="M384" s="54">
        <f t="shared" si="40"/>
        <v>0</v>
      </c>
      <c r="N384" s="10">
        <v>5</v>
      </c>
      <c r="O384" s="7">
        <f t="shared" si="43"/>
        <v>0</v>
      </c>
      <c r="P384" s="7">
        <f t="shared" si="44"/>
        <v>0</v>
      </c>
      <c r="Q384" s="7">
        <f t="shared" si="45"/>
        <v>0</v>
      </c>
    </row>
    <row r="385" spans="2:17" x14ac:dyDescent="0.25">
      <c r="B385" s="3" t="str">
        <f t="shared" si="38"/>
        <v/>
      </c>
      <c r="F385" s="3" t="str">
        <f t="shared" si="41"/>
        <v/>
      </c>
      <c r="I385" s="52">
        <f>STOCK!H386</f>
        <v>0</v>
      </c>
      <c r="J385" s="12">
        <f t="shared" si="42"/>
        <v>0</v>
      </c>
      <c r="K385" s="13" t="b">
        <f>IF(STOCK!I386=5.5%,STOCK!H386*1.05,IF(STOCK!I386=10%,STOCK!H386*1.1,IF(STOCK!I386=20%,STOCK!H386*1.2)))</f>
        <v>0</v>
      </c>
      <c r="L385" s="54">
        <f t="shared" si="39"/>
        <v>0</v>
      </c>
      <c r="M385" s="54">
        <f t="shared" si="40"/>
        <v>0</v>
      </c>
      <c r="N385" s="10">
        <v>5</v>
      </c>
      <c r="O385" s="7">
        <f t="shared" si="43"/>
        <v>0</v>
      </c>
      <c r="P385" s="7">
        <f t="shared" si="44"/>
        <v>0</v>
      </c>
      <c r="Q385" s="7">
        <f t="shared" si="45"/>
        <v>0</v>
      </c>
    </row>
    <row r="386" spans="2:17" x14ac:dyDescent="0.25">
      <c r="B386" s="3" t="str">
        <f t="shared" ref="B386:B449" si="46">LEFT(A386,2)</f>
        <v/>
      </c>
      <c r="F386" s="3" t="str">
        <f t="shared" si="41"/>
        <v/>
      </c>
      <c r="I386" s="52">
        <f>STOCK!H387</f>
        <v>0</v>
      </c>
      <c r="J386" s="12">
        <f t="shared" si="42"/>
        <v>0</v>
      </c>
      <c r="K386" s="13" t="b">
        <f>IF(STOCK!I387=5.5%,STOCK!H387*1.05,IF(STOCK!I387=10%,STOCK!H387*1.1,IF(STOCK!I387=20%,STOCK!H387*1.2)))</f>
        <v>0</v>
      </c>
      <c r="L386" s="54">
        <f t="shared" si="39"/>
        <v>0</v>
      </c>
      <c r="M386" s="54">
        <f t="shared" si="40"/>
        <v>0</v>
      </c>
      <c r="N386" s="10">
        <v>5</v>
      </c>
      <c r="O386" s="7">
        <f t="shared" si="43"/>
        <v>0</v>
      </c>
      <c r="P386" s="7">
        <f t="shared" si="44"/>
        <v>0</v>
      </c>
      <c r="Q386" s="7">
        <f t="shared" si="45"/>
        <v>0</v>
      </c>
    </row>
    <row r="387" spans="2:17" x14ac:dyDescent="0.25">
      <c r="B387" s="3" t="str">
        <f t="shared" si="46"/>
        <v/>
      </c>
      <c r="F387" s="3" t="str">
        <f t="shared" si="41"/>
        <v/>
      </c>
      <c r="I387" s="52">
        <f>STOCK!H388</f>
        <v>0</v>
      </c>
      <c r="J387" s="12">
        <f t="shared" si="42"/>
        <v>0</v>
      </c>
      <c r="K387" s="13" t="b">
        <f>IF(STOCK!I388=5.5%,STOCK!H388*1.05,IF(STOCK!I388=10%,STOCK!H388*1.1,IF(STOCK!I388=20%,STOCK!H388*1.2)))</f>
        <v>0</v>
      </c>
      <c r="L387" s="54">
        <f t="shared" ref="L387:L450" si="47">+I387*2</f>
        <v>0</v>
      </c>
      <c r="M387" s="54">
        <f t="shared" ref="M387:M450" si="48">((L387*3)/1.1)/3</f>
        <v>0</v>
      </c>
      <c r="N387" s="10">
        <v>5</v>
      </c>
      <c r="O387" s="7">
        <f t="shared" si="43"/>
        <v>0</v>
      </c>
      <c r="P387" s="7">
        <f t="shared" si="44"/>
        <v>0</v>
      </c>
      <c r="Q387" s="7">
        <f t="shared" si="45"/>
        <v>0</v>
      </c>
    </row>
    <row r="388" spans="2:17" x14ac:dyDescent="0.25">
      <c r="B388" s="3" t="str">
        <f t="shared" si="46"/>
        <v/>
      </c>
      <c r="F388" s="3" t="str">
        <f t="shared" si="41"/>
        <v/>
      </c>
      <c r="I388" s="52">
        <f>STOCK!H389</f>
        <v>0</v>
      </c>
      <c r="J388" s="12">
        <f t="shared" si="42"/>
        <v>0</v>
      </c>
      <c r="K388" s="13" t="b">
        <f>IF(STOCK!I389=5.5%,STOCK!H389*1.05,IF(STOCK!I389=10%,STOCK!H389*1.1,IF(STOCK!I389=20%,STOCK!H389*1.2)))</f>
        <v>0</v>
      </c>
      <c r="L388" s="54">
        <f t="shared" si="47"/>
        <v>0</v>
      </c>
      <c r="M388" s="54">
        <f t="shared" si="48"/>
        <v>0</v>
      </c>
      <c r="N388" s="10">
        <v>5</v>
      </c>
      <c r="O388" s="7">
        <f t="shared" si="43"/>
        <v>0</v>
      </c>
      <c r="P388" s="7">
        <f t="shared" si="44"/>
        <v>0</v>
      </c>
      <c r="Q388" s="7">
        <f t="shared" si="45"/>
        <v>0</v>
      </c>
    </row>
    <row r="389" spans="2:17" x14ac:dyDescent="0.25">
      <c r="B389" s="3" t="str">
        <f t="shared" si="46"/>
        <v/>
      </c>
      <c r="F389" s="3" t="str">
        <f t="shared" si="41"/>
        <v/>
      </c>
      <c r="I389" s="52">
        <f>STOCK!H390</f>
        <v>0</v>
      </c>
      <c r="J389" s="12">
        <f t="shared" si="42"/>
        <v>0</v>
      </c>
      <c r="K389" s="13" t="b">
        <f>IF(STOCK!I390=5.5%,STOCK!H390*1.05,IF(STOCK!I390=10%,STOCK!H390*1.1,IF(STOCK!I390=20%,STOCK!H390*1.2)))</f>
        <v>0</v>
      </c>
      <c r="L389" s="54">
        <f t="shared" si="47"/>
        <v>0</v>
      </c>
      <c r="M389" s="54">
        <f t="shared" si="48"/>
        <v>0</v>
      </c>
      <c r="N389" s="10">
        <v>5</v>
      </c>
      <c r="O389" s="7">
        <f t="shared" si="43"/>
        <v>0</v>
      </c>
      <c r="P389" s="7">
        <f t="shared" si="44"/>
        <v>0</v>
      </c>
      <c r="Q389" s="7">
        <f t="shared" si="45"/>
        <v>0</v>
      </c>
    </row>
    <row r="390" spans="2:17" x14ac:dyDescent="0.25">
      <c r="B390" s="3" t="str">
        <f t="shared" si="46"/>
        <v/>
      </c>
      <c r="F390" s="3" t="str">
        <f t="shared" si="41"/>
        <v/>
      </c>
      <c r="I390" s="52">
        <f>STOCK!H391</f>
        <v>0</v>
      </c>
      <c r="J390" s="12">
        <f t="shared" si="42"/>
        <v>0</v>
      </c>
      <c r="K390" s="13" t="b">
        <f>IF(STOCK!I391=5.5%,STOCK!H391*1.05,IF(STOCK!I391=10%,STOCK!H391*1.1,IF(STOCK!I391=20%,STOCK!H391*1.2)))</f>
        <v>0</v>
      </c>
      <c r="L390" s="54">
        <f t="shared" si="47"/>
        <v>0</v>
      </c>
      <c r="M390" s="54">
        <f t="shared" si="48"/>
        <v>0</v>
      </c>
      <c r="N390" s="10">
        <v>5</v>
      </c>
      <c r="O390" s="7">
        <f t="shared" si="43"/>
        <v>0</v>
      </c>
      <c r="P390" s="7">
        <f t="shared" si="44"/>
        <v>0</v>
      </c>
      <c r="Q390" s="7">
        <f t="shared" si="45"/>
        <v>0</v>
      </c>
    </row>
    <row r="391" spans="2:17" x14ac:dyDescent="0.25">
      <c r="B391" s="3" t="str">
        <f t="shared" si="46"/>
        <v/>
      </c>
      <c r="F391" s="3" t="str">
        <f t="shared" si="41"/>
        <v/>
      </c>
      <c r="I391" s="52">
        <f>STOCK!H392</f>
        <v>0</v>
      </c>
      <c r="J391" s="12">
        <f t="shared" si="42"/>
        <v>0</v>
      </c>
      <c r="K391" s="13" t="b">
        <f>IF(STOCK!I392=5.5%,STOCK!H392*1.05,IF(STOCK!I392=10%,STOCK!H392*1.1,IF(STOCK!I392=20%,STOCK!H392*1.2)))</f>
        <v>0</v>
      </c>
      <c r="L391" s="54">
        <f t="shared" si="47"/>
        <v>0</v>
      </c>
      <c r="M391" s="54">
        <f t="shared" si="48"/>
        <v>0</v>
      </c>
      <c r="N391" s="10">
        <v>5</v>
      </c>
      <c r="O391" s="7">
        <f t="shared" si="43"/>
        <v>0</v>
      </c>
      <c r="P391" s="7">
        <f t="shared" si="44"/>
        <v>0</v>
      </c>
      <c r="Q391" s="7">
        <f t="shared" si="45"/>
        <v>0</v>
      </c>
    </row>
    <row r="392" spans="2:17" x14ac:dyDescent="0.25">
      <c r="B392" s="3" t="str">
        <f t="shared" si="46"/>
        <v/>
      </c>
      <c r="F392" s="3" t="str">
        <f t="shared" si="41"/>
        <v/>
      </c>
      <c r="I392" s="52">
        <f>STOCK!H393</f>
        <v>0</v>
      </c>
      <c r="J392" s="12">
        <f t="shared" si="42"/>
        <v>0</v>
      </c>
      <c r="K392" s="13" t="b">
        <f>IF(STOCK!I393=5.5%,STOCK!H393*1.05,IF(STOCK!I393=10%,STOCK!H393*1.1,IF(STOCK!I393=20%,STOCK!H393*1.2)))</f>
        <v>0</v>
      </c>
      <c r="L392" s="54">
        <f t="shared" si="47"/>
        <v>0</v>
      </c>
      <c r="M392" s="54">
        <f t="shared" si="48"/>
        <v>0</v>
      </c>
      <c r="N392" s="10">
        <v>5</v>
      </c>
      <c r="O392" s="7">
        <f t="shared" si="43"/>
        <v>0</v>
      </c>
      <c r="P392" s="7">
        <f t="shared" si="44"/>
        <v>0</v>
      </c>
      <c r="Q392" s="7">
        <f t="shared" si="45"/>
        <v>0</v>
      </c>
    </row>
    <row r="393" spans="2:17" x14ac:dyDescent="0.25">
      <c r="B393" s="3" t="str">
        <f t="shared" si="46"/>
        <v/>
      </c>
      <c r="F393" s="3" t="str">
        <f t="shared" ref="F393:F456" si="49">+IF(B393="RG","ROUGE",IF(B393="BL","BLANC",IF(B393="RS","ROSE","")))</f>
        <v/>
      </c>
      <c r="I393" s="52">
        <f>STOCK!H394</f>
        <v>0</v>
      </c>
      <c r="J393" s="12">
        <f t="shared" si="42"/>
        <v>0</v>
      </c>
      <c r="K393" s="13" t="b">
        <f>IF(STOCK!I394=5.5%,STOCK!H394*1.05,IF(STOCK!I394=10%,STOCK!H394*1.1,IF(STOCK!I394=20%,STOCK!H394*1.2)))</f>
        <v>0</v>
      </c>
      <c r="L393" s="54">
        <f t="shared" si="47"/>
        <v>0</v>
      </c>
      <c r="M393" s="54">
        <f t="shared" si="48"/>
        <v>0</v>
      </c>
      <c r="N393" s="10">
        <v>5</v>
      </c>
      <c r="O393" s="7">
        <f t="shared" si="43"/>
        <v>0</v>
      </c>
      <c r="P393" s="7">
        <f t="shared" si="44"/>
        <v>0</v>
      </c>
      <c r="Q393" s="7">
        <f t="shared" si="45"/>
        <v>0</v>
      </c>
    </row>
    <row r="394" spans="2:17" x14ac:dyDescent="0.25">
      <c r="B394" s="3" t="str">
        <f t="shared" si="46"/>
        <v/>
      </c>
      <c r="F394" s="3" t="str">
        <f t="shared" si="49"/>
        <v/>
      </c>
      <c r="I394" s="52">
        <f>STOCK!H395</f>
        <v>0</v>
      </c>
      <c r="J394" s="12">
        <f t="shared" si="42"/>
        <v>0</v>
      </c>
      <c r="K394" s="13" t="b">
        <f>IF(STOCK!I395=5.5%,STOCK!H395*1.05,IF(STOCK!I395=10%,STOCK!H395*1.1,IF(STOCK!I395=20%,STOCK!H395*1.2)))</f>
        <v>0</v>
      </c>
      <c r="L394" s="54">
        <f t="shared" si="47"/>
        <v>0</v>
      </c>
      <c r="M394" s="54">
        <f t="shared" si="48"/>
        <v>0</v>
      </c>
      <c r="N394" s="10">
        <v>5</v>
      </c>
      <c r="O394" s="7">
        <f t="shared" si="43"/>
        <v>0</v>
      </c>
      <c r="P394" s="7">
        <f t="shared" si="44"/>
        <v>0</v>
      </c>
      <c r="Q394" s="7">
        <f t="shared" si="45"/>
        <v>0</v>
      </c>
    </row>
    <row r="395" spans="2:17" x14ac:dyDescent="0.25">
      <c r="B395" s="3" t="str">
        <f t="shared" si="46"/>
        <v/>
      </c>
      <c r="F395" s="3" t="str">
        <f t="shared" si="49"/>
        <v/>
      </c>
      <c r="I395" s="52">
        <f>STOCK!H396</f>
        <v>0</v>
      </c>
      <c r="J395" s="12">
        <f t="shared" si="42"/>
        <v>0</v>
      </c>
      <c r="K395" s="13" t="b">
        <f>IF(STOCK!I396=5.5%,STOCK!H396*1.05,IF(STOCK!I396=10%,STOCK!H396*1.1,IF(STOCK!I396=20%,STOCK!H396*1.2)))</f>
        <v>0</v>
      </c>
      <c r="L395" s="54">
        <f t="shared" si="47"/>
        <v>0</v>
      </c>
      <c r="M395" s="54">
        <f t="shared" si="48"/>
        <v>0</v>
      </c>
      <c r="N395" s="10">
        <v>5</v>
      </c>
      <c r="O395" s="7">
        <f t="shared" si="43"/>
        <v>0</v>
      </c>
      <c r="P395" s="7">
        <f t="shared" si="44"/>
        <v>0</v>
      </c>
      <c r="Q395" s="7">
        <f t="shared" si="45"/>
        <v>0</v>
      </c>
    </row>
    <row r="396" spans="2:17" x14ac:dyDescent="0.25">
      <c r="B396" s="3" t="str">
        <f t="shared" si="46"/>
        <v/>
      </c>
      <c r="F396" s="3" t="str">
        <f t="shared" si="49"/>
        <v/>
      </c>
      <c r="I396" s="52">
        <f>STOCK!H397</f>
        <v>0</v>
      </c>
      <c r="J396" s="12">
        <f t="shared" si="42"/>
        <v>0</v>
      </c>
      <c r="K396" s="13" t="b">
        <f>IF(STOCK!I397=5.5%,STOCK!H397*1.05,IF(STOCK!I397=10%,STOCK!H397*1.1,IF(STOCK!I397=20%,STOCK!H397*1.2)))</f>
        <v>0</v>
      </c>
      <c r="L396" s="54">
        <f t="shared" si="47"/>
        <v>0</v>
      </c>
      <c r="M396" s="54">
        <f t="shared" si="48"/>
        <v>0</v>
      </c>
      <c r="N396" s="10">
        <v>5</v>
      </c>
      <c r="O396" s="7">
        <f t="shared" si="43"/>
        <v>0</v>
      </c>
      <c r="P396" s="7">
        <f t="shared" si="44"/>
        <v>0</v>
      </c>
      <c r="Q396" s="7">
        <f t="shared" si="45"/>
        <v>0</v>
      </c>
    </row>
    <row r="397" spans="2:17" x14ac:dyDescent="0.25">
      <c r="B397" s="3" t="str">
        <f t="shared" si="46"/>
        <v/>
      </c>
      <c r="F397" s="3" t="str">
        <f t="shared" si="49"/>
        <v/>
      </c>
      <c r="I397" s="52">
        <f>STOCK!H398</f>
        <v>0</v>
      </c>
      <c r="J397" s="12">
        <f t="shared" si="42"/>
        <v>0</v>
      </c>
      <c r="K397" s="13" t="b">
        <f>IF(STOCK!I398=5.5%,STOCK!H398*1.05,IF(STOCK!I398=10%,STOCK!H398*1.1,IF(STOCK!I398=20%,STOCK!H398*1.2)))</f>
        <v>0</v>
      </c>
      <c r="L397" s="54">
        <f t="shared" si="47"/>
        <v>0</v>
      </c>
      <c r="M397" s="54">
        <f t="shared" si="48"/>
        <v>0</v>
      </c>
      <c r="N397" s="10">
        <v>5</v>
      </c>
      <c r="O397" s="7">
        <f t="shared" si="43"/>
        <v>0</v>
      </c>
      <c r="P397" s="7">
        <f t="shared" si="44"/>
        <v>0</v>
      </c>
      <c r="Q397" s="7">
        <f t="shared" si="45"/>
        <v>0</v>
      </c>
    </row>
    <row r="398" spans="2:17" x14ac:dyDescent="0.25">
      <c r="B398" s="3" t="str">
        <f t="shared" si="46"/>
        <v/>
      </c>
      <c r="F398" s="3" t="str">
        <f t="shared" si="49"/>
        <v/>
      </c>
      <c r="I398" s="52">
        <f>STOCK!H399</f>
        <v>0</v>
      </c>
      <c r="J398" s="12">
        <f t="shared" si="42"/>
        <v>0</v>
      </c>
      <c r="K398" s="13" t="b">
        <f>IF(STOCK!I399=5.5%,STOCK!H399*1.05,IF(STOCK!I399=10%,STOCK!H399*1.1,IF(STOCK!I399=20%,STOCK!H399*1.2)))</f>
        <v>0</v>
      </c>
      <c r="L398" s="54">
        <f t="shared" si="47"/>
        <v>0</v>
      </c>
      <c r="M398" s="54">
        <f t="shared" si="48"/>
        <v>0</v>
      </c>
      <c r="N398" s="10">
        <v>5</v>
      </c>
      <c r="O398" s="7">
        <f t="shared" si="43"/>
        <v>0</v>
      </c>
      <c r="P398" s="7">
        <f t="shared" si="44"/>
        <v>0</v>
      </c>
      <c r="Q398" s="7">
        <f t="shared" si="45"/>
        <v>0</v>
      </c>
    </row>
    <row r="399" spans="2:17" x14ac:dyDescent="0.25">
      <c r="B399" s="3" t="str">
        <f t="shared" si="46"/>
        <v/>
      </c>
      <c r="F399" s="3" t="str">
        <f t="shared" si="49"/>
        <v/>
      </c>
      <c r="I399" s="52">
        <f>STOCK!H400</f>
        <v>0</v>
      </c>
      <c r="J399" s="12">
        <f t="shared" si="42"/>
        <v>0</v>
      </c>
      <c r="K399" s="13" t="b">
        <f>IF(STOCK!I400=5.5%,STOCK!H400*1.05,IF(STOCK!I400=10%,STOCK!H400*1.1,IF(STOCK!I400=20%,STOCK!H400*1.2)))</f>
        <v>0</v>
      </c>
      <c r="L399" s="54">
        <f t="shared" si="47"/>
        <v>0</v>
      </c>
      <c r="M399" s="54">
        <f t="shared" si="48"/>
        <v>0</v>
      </c>
      <c r="N399" s="10">
        <v>5</v>
      </c>
      <c r="O399" s="7">
        <f t="shared" si="43"/>
        <v>0</v>
      </c>
      <c r="P399" s="7">
        <f t="shared" si="44"/>
        <v>0</v>
      </c>
      <c r="Q399" s="7">
        <f t="shared" si="45"/>
        <v>0</v>
      </c>
    </row>
    <row r="400" spans="2:17" x14ac:dyDescent="0.25">
      <c r="B400" s="3" t="str">
        <f t="shared" si="46"/>
        <v/>
      </c>
      <c r="F400" s="3" t="str">
        <f t="shared" si="49"/>
        <v/>
      </c>
      <c r="I400" s="52">
        <f>STOCK!H401</f>
        <v>0</v>
      </c>
      <c r="J400" s="12">
        <f t="shared" si="42"/>
        <v>0</v>
      </c>
      <c r="K400" s="13" t="b">
        <f>IF(STOCK!I401=5.5%,STOCK!H401*1.05,IF(STOCK!I401=10%,STOCK!H401*1.1,IF(STOCK!I401=20%,STOCK!H401*1.2)))</f>
        <v>0</v>
      </c>
      <c r="L400" s="54">
        <f t="shared" si="47"/>
        <v>0</v>
      </c>
      <c r="M400" s="54">
        <f t="shared" si="48"/>
        <v>0</v>
      </c>
      <c r="N400" s="10">
        <v>5</v>
      </c>
      <c r="O400" s="7">
        <f t="shared" si="43"/>
        <v>0</v>
      </c>
      <c r="P400" s="7">
        <f t="shared" si="44"/>
        <v>0</v>
      </c>
      <c r="Q400" s="7">
        <f t="shared" si="45"/>
        <v>0</v>
      </c>
    </row>
    <row r="401" spans="2:17" x14ac:dyDescent="0.25">
      <c r="B401" s="3" t="str">
        <f t="shared" si="46"/>
        <v/>
      </c>
      <c r="F401" s="3" t="str">
        <f t="shared" si="49"/>
        <v/>
      </c>
      <c r="I401" s="52">
        <f>STOCK!H402</f>
        <v>0</v>
      </c>
      <c r="J401" s="12">
        <f t="shared" si="42"/>
        <v>0</v>
      </c>
      <c r="K401" s="13" t="b">
        <f>IF(STOCK!I402=5.5%,STOCK!H402*1.05,IF(STOCK!I402=10%,STOCK!H402*1.1,IF(STOCK!I402=20%,STOCK!H402*1.2)))</f>
        <v>0</v>
      </c>
      <c r="L401" s="54">
        <f t="shared" si="47"/>
        <v>0</v>
      </c>
      <c r="M401" s="54">
        <f t="shared" si="48"/>
        <v>0</v>
      </c>
      <c r="N401" s="10">
        <v>5</v>
      </c>
      <c r="O401" s="7">
        <f t="shared" si="43"/>
        <v>0</v>
      </c>
      <c r="P401" s="7">
        <f t="shared" si="44"/>
        <v>0</v>
      </c>
      <c r="Q401" s="7">
        <f t="shared" si="45"/>
        <v>0</v>
      </c>
    </row>
    <row r="402" spans="2:17" x14ac:dyDescent="0.25">
      <c r="B402" s="3" t="str">
        <f t="shared" si="46"/>
        <v/>
      </c>
      <c r="F402" s="3" t="str">
        <f t="shared" si="49"/>
        <v/>
      </c>
      <c r="I402" s="52">
        <f>STOCK!H403</f>
        <v>0</v>
      </c>
      <c r="J402" s="12">
        <f t="shared" si="42"/>
        <v>0</v>
      </c>
      <c r="K402" s="13" t="b">
        <f>IF(STOCK!I403=5.5%,STOCK!H403*1.05,IF(STOCK!I403=10%,STOCK!H403*1.1,IF(STOCK!I403=20%,STOCK!H403*1.2)))</f>
        <v>0</v>
      </c>
      <c r="L402" s="54">
        <f t="shared" si="47"/>
        <v>0</v>
      </c>
      <c r="M402" s="54">
        <f t="shared" si="48"/>
        <v>0</v>
      </c>
      <c r="N402" s="10">
        <v>5</v>
      </c>
      <c r="O402" s="7">
        <f t="shared" si="43"/>
        <v>0</v>
      </c>
      <c r="P402" s="7">
        <f t="shared" si="44"/>
        <v>0</v>
      </c>
      <c r="Q402" s="7">
        <f t="shared" si="45"/>
        <v>0</v>
      </c>
    </row>
    <row r="403" spans="2:17" x14ac:dyDescent="0.25">
      <c r="B403" s="3" t="str">
        <f t="shared" si="46"/>
        <v/>
      </c>
      <c r="F403" s="3" t="str">
        <f t="shared" si="49"/>
        <v/>
      </c>
      <c r="I403" s="52">
        <f>STOCK!H404</f>
        <v>0</v>
      </c>
      <c r="J403" s="12">
        <f t="shared" si="42"/>
        <v>0</v>
      </c>
      <c r="K403" s="13" t="b">
        <f>IF(STOCK!I404=5.5%,STOCK!H404*1.05,IF(STOCK!I404=10%,STOCK!H404*1.1,IF(STOCK!I404=20%,STOCK!H404*1.2)))</f>
        <v>0</v>
      </c>
      <c r="L403" s="54">
        <f t="shared" si="47"/>
        <v>0</v>
      </c>
      <c r="M403" s="54">
        <f t="shared" si="48"/>
        <v>0</v>
      </c>
      <c r="N403" s="10">
        <v>5</v>
      </c>
      <c r="O403" s="7">
        <f t="shared" si="43"/>
        <v>0</v>
      </c>
      <c r="P403" s="7">
        <f t="shared" si="44"/>
        <v>0</v>
      </c>
      <c r="Q403" s="7">
        <f t="shared" si="45"/>
        <v>0</v>
      </c>
    </row>
    <row r="404" spans="2:17" x14ac:dyDescent="0.25">
      <c r="B404" s="3" t="str">
        <f t="shared" si="46"/>
        <v/>
      </c>
      <c r="F404" s="3" t="str">
        <f t="shared" si="49"/>
        <v/>
      </c>
      <c r="I404" s="52">
        <f>STOCK!H405</f>
        <v>0</v>
      </c>
      <c r="J404" s="12">
        <f t="shared" si="42"/>
        <v>0</v>
      </c>
      <c r="K404" s="13" t="b">
        <f>IF(STOCK!I405=5.5%,STOCK!H405*1.05,IF(STOCK!I405=10%,STOCK!H405*1.1,IF(STOCK!I405=20%,STOCK!H405*1.2)))</f>
        <v>0</v>
      </c>
      <c r="L404" s="54">
        <f t="shared" si="47"/>
        <v>0</v>
      </c>
      <c r="M404" s="54">
        <f t="shared" si="48"/>
        <v>0</v>
      </c>
      <c r="N404" s="10">
        <v>5</v>
      </c>
      <c r="O404" s="7">
        <f t="shared" si="43"/>
        <v>0</v>
      </c>
      <c r="P404" s="7">
        <f t="shared" si="44"/>
        <v>0</v>
      </c>
      <c r="Q404" s="7">
        <f t="shared" si="45"/>
        <v>0</v>
      </c>
    </row>
    <row r="405" spans="2:17" x14ac:dyDescent="0.25">
      <c r="B405" s="3" t="str">
        <f t="shared" si="46"/>
        <v/>
      </c>
      <c r="F405" s="3" t="str">
        <f t="shared" si="49"/>
        <v/>
      </c>
      <c r="I405" s="52">
        <f>STOCK!H406</f>
        <v>0</v>
      </c>
      <c r="J405" s="12">
        <f t="shared" si="42"/>
        <v>0</v>
      </c>
      <c r="K405" s="13" t="b">
        <f>IF(STOCK!I406=5.5%,STOCK!H406*1.05,IF(STOCK!I406=10%,STOCK!H406*1.1,IF(STOCK!I406=20%,STOCK!H406*1.2)))</f>
        <v>0</v>
      </c>
      <c r="L405" s="54">
        <f t="shared" si="47"/>
        <v>0</v>
      </c>
      <c r="M405" s="54">
        <f t="shared" si="48"/>
        <v>0</v>
      </c>
      <c r="N405" s="10">
        <v>5</v>
      </c>
      <c r="O405" s="7">
        <f t="shared" si="43"/>
        <v>0</v>
      </c>
      <c r="P405" s="7">
        <f t="shared" si="44"/>
        <v>0</v>
      </c>
      <c r="Q405" s="7">
        <f t="shared" si="45"/>
        <v>0</v>
      </c>
    </row>
    <row r="406" spans="2:17" x14ac:dyDescent="0.25">
      <c r="B406" s="3" t="str">
        <f t="shared" si="46"/>
        <v/>
      </c>
      <c r="F406" s="3" t="str">
        <f t="shared" si="49"/>
        <v/>
      </c>
      <c r="I406" s="52">
        <f>STOCK!H407</f>
        <v>0</v>
      </c>
      <c r="J406" s="12">
        <f t="shared" si="42"/>
        <v>0</v>
      </c>
      <c r="K406" s="13" t="b">
        <f>IF(STOCK!I407=5.5%,STOCK!H407*1.05,IF(STOCK!I407=10%,STOCK!H407*1.1,IF(STOCK!I407=20%,STOCK!H407*1.2)))</f>
        <v>0</v>
      </c>
      <c r="L406" s="54">
        <f t="shared" si="47"/>
        <v>0</v>
      </c>
      <c r="M406" s="54">
        <f t="shared" si="48"/>
        <v>0</v>
      </c>
      <c r="N406" s="10">
        <v>5</v>
      </c>
      <c r="O406" s="7">
        <f t="shared" si="43"/>
        <v>0</v>
      </c>
      <c r="P406" s="7">
        <f t="shared" si="44"/>
        <v>0</v>
      </c>
      <c r="Q406" s="7">
        <f t="shared" si="45"/>
        <v>0</v>
      </c>
    </row>
    <row r="407" spans="2:17" x14ac:dyDescent="0.25">
      <c r="B407" s="3" t="str">
        <f t="shared" si="46"/>
        <v/>
      </c>
      <c r="F407" s="3" t="str">
        <f t="shared" si="49"/>
        <v/>
      </c>
      <c r="I407" s="52">
        <f>STOCK!H408</f>
        <v>0</v>
      </c>
      <c r="J407" s="12">
        <f t="shared" si="42"/>
        <v>0</v>
      </c>
      <c r="K407" s="13" t="b">
        <f>IF(STOCK!I408=5.5%,STOCK!H408*1.05,IF(STOCK!I408=10%,STOCK!H408*1.1,IF(STOCK!I408=20%,STOCK!H408*1.2)))</f>
        <v>0</v>
      </c>
      <c r="L407" s="54">
        <f t="shared" si="47"/>
        <v>0</v>
      </c>
      <c r="M407" s="54">
        <f t="shared" si="48"/>
        <v>0</v>
      </c>
      <c r="N407" s="10">
        <v>5</v>
      </c>
      <c r="O407" s="7">
        <f t="shared" si="43"/>
        <v>0</v>
      </c>
      <c r="P407" s="7">
        <f t="shared" si="44"/>
        <v>0</v>
      </c>
      <c r="Q407" s="7">
        <f t="shared" si="45"/>
        <v>0</v>
      </c>
    </row>
    <row r="408" spans="2:17" x14ac:dyDescent="0.25">
      <c r="B408" s="3" t="str">
        <f t="shared" si="46"/>
        <v/>
      </c>
      <c r="F408" s="3" t="str">
        <f t="shared" si="49"/>
        <v/>
      </c>
      <c r="I408" s="52">
        <f>STOCK!H409</f>
        <v>0</v>
      </c>
      <c r="J408" s="12">
        <f t="shared" si="42"/>
        <v>0</v>
      </c>
      <c r="K408" s="13" t="b">
        <f>IF(STOCK!I409=5.5%,STOCK!H409*1.05,IF(STOCK!I409=10%,STOCK!H409*1.1,IF(STOCK!I409=20%,STOCK!H409*1.2)))</f>
        <v>0</v>
      </c>
      <c r="L408" s="54">
        <f t="shared" si="47"/>
        <v>0</v>
      </c>
      <c r="M408" s="54">
        <f t="shared" si="48"/>
        <v>0</v>
      </c>
      <c r="N408" s="10">
        <v>5</v>
      </c>
      <c r="O408" s="7">
        <f t="shared" si="43"/>
        <v>0</v>
      </c>
      <c r="P408" s="7">
        <f t="shared" si="44"/>
        <v>0</v>
      </c>
      <c r="Q408" s="7">
        <f t="shared" si="45"/>
        <v>0</v>
      </c>
    </row>
    <row r="409" spans="2:17" x14ac:dyDescent="0.25">
      <c r="B409" s="3" t="str">
        <f t="shared" si="46"/>
        <v/>
      </c>
      <c r="F409" s="3" t="str">
        <f t="shared" si="49"/>
        <v/>
      </c>
      <c r="I409" s="52">
        <f>STOCK!H410</f>
        <v>0</v>
      </c>
      <c r="J409" s="12">
        <f t="shared" si="42"/>
        <v>0</v>
      </c>
      <c r="K409" s="13" t="b">
        <f>IF(STOCK!I410=5.5%,STOCK!H410*1.05,IF(STOCK!I410=10%,STOCK!H410*1.1,IF(STOCK!I410=20%,STOCK!H410*1.2)))</f>
        <v>0</v>
      </c>
      <c r="L409" s="54">
        <f t="shared" si="47"/>
        <v>0</v>
      </c>
      <c r="M409" s="54">
        <f t="shared" si="48"/>
        <v>0</v>
      </c>
      <c r="N409" s="10">
        <v>5</v>
      </c>
      <c r="O409" s="7">
        <f t="shared" si="43"/>
        <v>0</v>
      </c>
      <c r="P409" s="7">
        <f t="shared" si="44"/>
        <v>0</v>
      </c>
      <c r="Q409" s="7">
        <f t="shared" si="45"/>
        <v>0</v>
      </c>
    </row>
    <row r="410" spans="2:17" x14ac:dyDescent="0.25">
      <c r="B410" s="3" t="str">
        <f t="shared" si="46"/>
        <v/>
      </c>
      <c r="F410" s="3" t="str">
        <f t="shared" si="49"/>
        <v/>
      </c>
      <c r="I410" s="52">
        <f>STOCK!H411</f>
        <v>0</v>
      </c>
      <c r="J410" s="12">
        <f t="shared" si="42"/>
        <v>0</v>
      </c>
      <c r="K410" s="13" t="b">
        <f>IF(STOCK!I411=5.5%,STOCK!H411*1.05,IF(STOCK!I411=10%,STOCK!H411*1.1,IF(STOCK!I411=20%,STOCK!H411*1.2)))</f>
        <v>0</v>
      </c>
      <c r="L410" s="54">
        <f t="shared" si="47"/>
        <v>0</v>
      </c>
      <c r="M410" s="54">
        <f t="shared" si="48"/>
        <v>0</v>
      </c>
      <c r="N410" s="10">
        <v>5</v>
      </c>
      <c r="O410" s="7">
        <f t="shared" si="43"/>
        <v>0</v>
      </c>
      <c r="P410" s="7">
        <f t="shared" si="44"/>
        <v>0</v>
      </c>
      <c r="Q410" s="7">
        <f t="shared" si="45"/>
        <v>0</v>
      </c>
    </row>
    <row r="411" spans="2:17" x14ac:dyDescent="0.25">
      <c r="B411" s="3" t="str">
        <f t="shared" si="46"/>
        <v/>
      </c>
      <c r="F411" s="3" t="str">
        <f t="shared" si="49"/>
        <v/>
      </c>
      <c r="I411" s="52">
        <f>STOCK!H412</f>
        <v>0</v>
      </c>
      <c r="J411" s="12">
        <f t="shared" si="42"/>
        <v>0</v>
      </c>
      <c r="K411" s="13" t="b">
        <f>IF(STOCK!I412=5.5%,STOCK!H412*1.05,IF(STOCK!I412=10%,STOCK!H412*1.1,IF(STOCK!I412=20%,STOCK!H412*1.2)))</f>
        <v>0</v>
      </c>
      <c r="L411" s="54">
        <f t="shared" si="47"/>
        <v>0</v>
      </c>
      <c r="M411" s="54">
        <f t="shared" si="48"/>
        <v>0</v>
      </c>
      <c r="N411" s="10">
        <v>5</v>
      </c>
      <c r="O411" s="7">
        <f t="shared" si="43"/>
        <v>0</v>
      </c>
      <c r="P411" s="7">
        <f t="shared" si="44"/>
        <v>0</v>
      </c>
      <c r="Q411" s="7">
        <f t="shared" si="45"/>
        <v>0</v>
      </c>
    </row>
    <row r="412" spans="2:17" x14ac:dyDescent="0.25">
      <c r="B412" s="3" t="str">
        <f t="shared" si="46"/>
        <v/>
      </c>
      <c r="F412" s="3" t="str">
        <f t="shared" si="49"/>
        <v/>
      </c>
      <c r="I412" s="52">
        <f>STOCK!H413</f>
        <v>0</v>
      </c>
      <c r="J412" s="12">
        <f t="shared" si="42"/>
        <v>0</v>
      </c>
      <c r="K412" s="13" t="b">
        <f>IF(STOCK!I413=5.5%,STOCK!H413*1.05,IF(STOCK!I413=10%,STOCK!H413*1.1,IF(STOCK!I413=20%,STOCK!H413*1.2)))</f>
        <v>0</v>
      </c>
      <c r="L412" s="54">
        <f t="shared" si="47"/>
        <v>0</v>
      </c>
      <c r="M412" s="54">
        <f t="shared" si="48"/>
        <v>0</v>
      </c>
      <c r="N412" s="10">
        <v>5</v>
      </c>
      <c r="O412" s="7">
        <f t="shared" si="43"/>
        <v>0</v>
      </c>
      <c r="P412" s="7">
        <f t="shared" si="44"/>
        <v>0</v>
      </c>
      <c r="Q412" s="7">
        <f t="shared" si="45"/>
        <v>0</v>
      </c>
    </row>
    <row r="413" spans="2:17" x14ac:dyDescent="0.25">
      <c r="B413" s="3" t="str">
        <f t="shared" si="46"/>
        <v/>
      </c>
      <c r="F413" s="3" t="str">
        <f t="shared" si="49"/>
        <v/>
      </c>
      <c r="I413" s="52">
        <f>STOCK!H414</f>
        <v>0</v>
      </c>
      <c r="J413" s="12">
        <f t="shared" si="42"/>
        <v>0</v>
      </c>
      <c r="K413" s="13" t="b">
        <f>IF(STOCK!I414=5.5%,STOCK!H414*1.05,IF(STOCK!I414=10%,STOCK!H414*1.1,IF(STOCK!I414=20%,STOCK!H414*1.2)))</f>
        <v>0</v>
      </c>
      <c r="L413" s="54">
        <f t="shared" si="47"/>
        <v>0</v>
      </c>
      <c r="M413" s="54">
        <f t="shared" si="48"/>
        <v>0</v>
      </c>
      <c r="N413" s="10">
        <v>5</v>
      </c>
      <c r="O413" s="7">
        <f t="shared" si="43"/>
        <v>0</v>
      </c>
      <c r="P413" s="7">
        <f t="shared" si="44"/>
        <v>0</v>
      </c>
      <c r="Q413" s="7">
        <f t="shared" si="45"/>
        <v>0</v>
      </c>
    </row>
    <row r="414" spans="2:17" x14ac:dyDescent="0.25">
      <c r="B414" s="3" t="str">
        <f t="shared" si="46"/>
        <v/>
      </c>
      <c r="F414" s="3" t="str">
        <f t="shared" si="49"/>
        <v/>
      </c>
      <c r="I414" s="52">
        <f>STOCK!H415</f>
        <v>0</v>
      </c>
      <c r="J414" s="12">
        <f t="shared" si="42"/>
        <v>0</v>
      </c>
      <c r="K414" s="13" t="b">
        <f>IF(STOCK!I415=5.5%,STOCK!H415*1.05,IF(STOCK!I415=10%,STOCK!H415*1.1,IF(STOCK!I415=20%,STOCK!H415*1.2)))</f>
        <v>0</v>
      </c>
      <c r="L414" s="54">
        <f t="shared" si="47"/>
        <v>0</v>
      </c>
      <c r="M414" s="54">
        <f t="shared" si="48"/>
        <v>0</v>
      </c>
      <c r="N414" s="10">
        <v>5</v>
      </c>
      <c r="O414" s="7">
        <f t="shared" si="43"/>
        <v>0</v>
      </c>
      <c r="P414" s="7">
        <f t="shared" si="44"/>
        <v>0</v>
      </c>
      <c r="Q414" s="7">
        <f t="shared" si="45"/>
        <v>0</v>
      </c>
    </row>
    <row r="415" spans="2:17" x14ac:dyDescent="0.25">
      <c r="B415" s="3" t="str">
        <f t="shared" si="46"/>
        <v/>
      </c>
      <c r="F415" s="3" t="str">
        <f t="shared" si="49"/>
        <v/>
      </c>
      <c r="I415" s="52">
        <f>STOCK!H416</f>
        <v>0</v>
      </c>
      <c r="J415" s="12">
        <f t="shared" si="42"/>
        <v>0</v>
      </c>
      <c r="K415" s="13" t="b">
        <f>IF(STOCK!I416=5.5%,STOCK!H416*1.05,IF(STOCK!I416=10%,STOCK!H416*1.1,IF(STOCK!I416=20%,STOCK!H416*1.2)))</f>
        <v>0</v>
      </c>
      <c r="L415" s="54">
        <f t="shared" si="47"/>
        <v>0</v>
      </c>
      <c r="M415" s="54">
        <f t="shared" si="48"/>
        <v>0</v>
      </c>
      <c r="N415" s="10">
        <v>5</v>
      </c>
      <c r="O415" s="7">
        <f t="shared" si="43"/>
        <v>0</v>
      </c>
      <c r="P415" s="7">
        <f t="shared" si="44"/>
        <v>0</v>
      </c>
      <c r="Q415" s="7">
        <f t="shared" si="45"/>
        <v>0</v>
      </c>
    </row>
    <row r="416" spans="2:17" x14ac:dyDescent="0.25">
      <c r="B416" s="3" t="str">
        <f t="shared" si="46"/>
        <v/>
      </c>
      <c r="F416" s="3" t="str">
        <f t="shared" si="49"/>
        <v/>
      </c>
      <c r="I416" s="52">
        <f>STOCK!H417</f>
        <v>0</v>
      </c>
      <c r="J416" s="12">
        <f t="shared" si="42"/>
        <v>0</v>
      </c>
      <c r="K416" s="13" t="b">
        <f>IF(STOCK!I417=5.5%,STOCK!H417*1.05,IF(STOCK!I417=10%,STOCK!H417*1.1,IF(STOCK!I417=20%,STOCK!H417*1.2)))</f>
        <v>0</v>
      </c>
      <c r="L416" s="54">
        <f t="shared" si="47"/>
        <v>0</v>
      </c>
      <c r="M416" s="54">
        <f t="shared" si="48"/>
        <v>0</v>
      </c>
      <c r="N416" s="10">
        <v>5</v>
      </c>
      <c r="O416" s="7">
        <f t="shared" si="43"/>
        <v>0</v>
      </c>
      <c r="P416" s="7">
        <f t="shared" si="44"/>
        <v>0</v>
      </c>
      <c r="Q416" s="7">
        <f t="shared" si="45"/>
        <v>0</v>
      </c>
    </row>
    <row r="417" spans="2:17" x14ac:dyDescent="0.25">
      <c r="B417" s="3" t="str">
        <f t="shared" si="46"/>
        <v/>
      </c>
      <c r="F417" s="3" t="str">
        <f t="shared" si="49"/>
        <v/>
      </c>
      <c r="I417" s="52">
        <f>STOCK!H418</f>
        <v>0</v>
      </c>
      <c r="J417" s="12">
        <f t="shared" si="42"/>
        <v>0</v>
      </c>
      <c r="K417" s="13" t="b">
        <f>IF(STOCK!I418=5.5%,STOCK!H418*1.05,IF(STOCK!I418=10%,STOCK!H418*1.1,IF(STOCK!I418=20%,STOCK!H418*1.2)))</f>
        <v>0</v>
      </c>
      <c r="L417" s="54">
        <f t="shared" si="47"/>
        <v>0</v>
      </c>
      <c r="M417" s="54">
        <f t="shared" si="48"/>
        <v>0</v>
      </c>
      <c r="N417" s="10">
        <v>5</v>
      </c>
      <c r="O417" s="7">
        <f t="shared" si="43"/>
        <v>0</v>
      </c>
      <c r="P417" s="7">
        <f t="shared" si="44"/>
        <v>0</v>
      </c>
      <c r="Q417" s="7">
        <f t="shared" si="45"/>
        <v>0</v>
      </c>
    </row>
    <row r="418" spans="2:17" x14ac:dyDescent="0.25">
      <c r="B418" s="3" t="str">
        <f t="shared" si="46"/>
        <v/>
      </c>
      <c r="F418" s="3" t="str">
        <f t="shared" si="49"/>
        <v/>
      </c>
      <c r="I418" s="52">
        <f>STOCK!H419</f>
        <v>0</v>
      </c>
      <c r="J418" s="12">
        <f t="shared" si="42"/>
        <v>0</v>
      </c>
      <c r="K418" s="13" t="b">
        <f>IF(STOCK!I419=5.5%,STOCK!H419*1.05,IF(STOCK!I419=10%,STOCK!H419*1.1,IF(STOCK!I419=20%,STOCK!H419*1.2)))</f>
        <v>0</v>
      </c>
      <c r="L418" s="54">
        <f t="shared" si="47"/>
        <v>0</v>
      </c>
      <c r="M418" s="54">
        <f t="shared" si="48"/>
        <v>0</v>
      </c>
      <c r="N418" s="10">
        <v>5</v>
      </c>
      <c r="O418" s="7">
        <f t="shared" si="43"/>
        <v>0</v>
      </c>
      <c r="P418" s="7">
        <f t="shared" si="44"/>
        <v>0</v>
      </c>
      <c r="Q418" s="7">
        <f t="shared" si="45"/>
        <v>0</v>
      </c>
    </row>
    <row r="419" spans="2:17" x14ac:dyDescent="0.25">
      <c r="B419" s="3" t="str">
        <f t="shared" si="46"/>
        <v/>
      </c>
      <c r="F419" s="3" t="str">
        <f t="shared" si="49"/>
        <v/>
      </c>
      <c r="I419" s="52">
        <f>STOCK!H420</f>
        <v>0</v>
      </c>
      <c r="J419" s="12">
        <f t="shared" si="42"/>
        <v>0</v>
      </c>
      <c r="K419" s="13" t="b">
        <f>IF(STOCK!I420=5.5%,STOCK!H420*1.05,IF(STOCK!I420=10%,STOCK!H420*1.1,IF(STOCK!I420=20%,STOCK!H420*1.2)))</f>
        <v>0</v>
      </c>
      <c r="L419" s="54">
        <f t="shared" si="47"/>
        <v>0</v>
      </c>
      <c r="M419" s="54">
        <f t="shared" si="48"/>
        <v>0</v>
      </c>
      <c r="N419" s="10">
        <v>5</v>
      </c>
      <c r="O419" s="7">
        <f t="shared" si="43"/>
        <v>0</v>
      </c>
      <c r="P419" s="7">
        <f t="shared" si="44"/>
        <v>0</v>
      </c>
      <c r="Q419" s="7">
        <f t="shared" si="45"/>
        <v>0</v>
      </c>
    </row>
    <row r="420" spans="2:17" x14ac:dyDescent="0.25">
      <c r="B420" s="3" t="str">
        <f t="shared" si="46"/>
        <v/>
      </c>
      <c r="F420" s="3" t="str">
        <f t="shared" si="49"/>
        <v/>
      </c>
      <c r="I420" s="52">
        <f>STOCK!H421</f>
        <v>0</v>
      </c>
      <c r="J420" s="12">
        <f t="shared" si="42"/>
        <v>0</v>
      </c>
      <c r="K420" s="13" t="b">
        <f>IF(STOCK!I421=5.5%,STOCK!H421*1.05,IF(STOCK!I421=10%,STOCK!H421*1.1,IF(STOCK!I421=20%,STOCK!H421*1.2)))</f>
        <v>0</v>
      </c>
      <c r="L420" s="54">
        <f t="shared" si="47"/>
        <v>0</v>
      </c>
      <c r="M420" s="54">
        <f t="shared" si="48"/>
        <v>0</v>
      </c>
      <c r="N420" s="10">
        <v>5</v>
      </c>
      <c r="O420" s="7">
        <f t="shared" si="43"/>
        <v>0</v>
      </c>
      <c r="P420" s="7">
        <f t="shared" si="44"/>
        <v>0</v>
      </c>
      <c r="Q420" s="7">
        <f t="shared" si="45"/>
        <v>0</v>
      </c>
    </row>
    <row r="421" spans="2:17" x14ac:dyDescent="0.25">
      <c r="B421" s="3" t="str">
        <f t="shared" si="46"/>
        <v/>
      </c>
      <c r="F421" s="3" t="str">
        <f t="shared" si="49"/>
        <v/>
      </c>
      <c r="I421" s="52">
        <f>STOCK!H422</f>
        <v>0</v>
      </c>
      <c r="J421" s="12">
        <f t="shared" ref="J421:J484" si="50">+K421-I421</f>
        <v>0</v>
      </c>
      <c r="K421" s="13" t="b">
        <f>IF(STOCK!I422=5.5%,STOCK!H422*1.05,IF(STOCK!I422=10%,STOCK!H422*1.1,IF(STOCK!I422=20%,STOCK!H422*1.2)))</f>
        <v>0</v>
      </c>
      <c r="L421" s="54">
        <f t="shared" si="47"/>
        <v>0</v>
      </c>
      <c r="M421" s="54">
        <f t="shared" si="48"/>
        <v>0</v>
      </c>
      <c r="N421" s="10">
        <v>5</v>
      </c>
      <c r="O421" s="7">
        <f t="shared" ref="O421:O484" si="51">+I421</f>
        <v>0</v>
      </c>
      <c r="P421" s="7">
        <f t="shared" ref="P421:P484" si="52">+I421</f>
        <v>0</v>
      </c>
      <c r="Q421" s="7">
        <f t="shared" ref="Q421:Q484" si="53">+I421</f>
        <v>0</v>
      </c>
    </row>
    <row r="422" spans="2:17" x14ac:dyDescent="0.25">
      <c r="B422" s="3" t="str">
        <f t="shared" si="46"/>
        <v/>
      </c>
      <c r="F422" s="3" t="str">
        <f t="shared" si="49"/>
        <v/>
      </c>
      <c r="I422" s="52">
        <f>STOCK!H423</f>
        <v>0</v>
      </c>
      <c r="J422" s="12">
        <f t="shared" si="50"/>
        <v>0</v>
      </c>
      <c r="K422" s="13" t="b">
        <f>IF(STOCK!I423=5.5%,STOCK!H423*1.05,IF(STOCK!I423=10%,STOCK!H423*1.1,IF(STOCK!I423=20%,STOCK!H423*1.2)))</f>
        <v>0</v>
      </c>
      <c r="L422" s="54">
        <f t="shared" si="47"/>
        <v>0</v>
      </c>
      <c r="M422" s="54">
        <f t="shared" si="48"/>
        <v>0</v>
      </c>
      <c r="N422" s="10">
        <v>5</v>
      </c>
      <c r="O422" s="7">
        <f t="shared" si="51"/>
        <v>0</v>
      </c>
      <c r="P422" s="7">
        <f t="shared" si="52"/>
        <v>0</v>
      </c>
      <c r="Q422" s="7">
        <f t="shared" si="53"/>
        <v>0</v>
      </c>
    </row>
    <row r="423" spans="2:17" x14ac:dyDescent="0.25">
      <c r="B423" s="3" t="str">
        <f t="shared" si="46"/>
        <v/>
      </c>
      <c r="F423" s="3" t="str">
        <f t="shared" si="49"/>
        <v/>
      </c>
      <c r="I423" s="52">
        <f>STOCK!H424</f>
        <v>0</v>
      </c>
      <c r="J423" s="12">
        <f t="shared" si="50"/>
        <v>0</v>
      </c>
      <c r="K423" s="13" t="b">
        <f>IF(STOCK!I424=5.5%,STOCK!H424*1.05,IF(STOCK!I424=10%,STOCK!H424*1.1,IF(STOCK!I424=20%,STOCK!H424*1.2)))</f>
        <v>0</v>
      </c>
      <c r="L423" s="54">
        <f t="shared" si="47"/>
        <v>0</v>
      </c>
      <c r="M423" s="54">
        <f t="shared" si="48"/>
        <v>0</v>
      </c>
      <c r="N423" s="10">
        <v>5</v>
      </c>
      <c r="O423" s="7">
        <f t="shared" si="51"/>
        <v>0</v>
      </c>
      <c r="P423" s="7">
        <f t="shared" si="52"/>
        <v>0</v>
      </c>
      <c r="Q423" s="7">
        <f t="shared" si="53"/>
        <v>0</v>
      </c>
    </row>
    <row r="424" spans="2:17" x14ac:dyDescent="0.25">
      <c r="B424" s="3" t="str">
        <f t="shared" si="46"/>
        <v/>
      </c>
      <c r="F424" s="3" t="str">
        <f t="shared" si="49"/>
        <v/>
      </c>
      <c r="I424" s="52">
        <f>STOCK!H425</f>
        <v>0</v>
      </c>
      <c r="J424" s="12">
        <f t="shared" si="50"/>
        <v>0</v>
      </c>
      <c r="K424" s="13" t="b">
        <f>IF(STOCK!I425=5.5%,STOCK!H425*1.05,IF(STOCK!I425=10%,STOCK!H425*1.1,IF(STOCK!I425=20%,STOCK!H425*1.2)))</f>
        <v>0</v>
      </c>
      <c r="L424" s="54">
        <f t="shared" si="47"/>
        <v>0</v>
      </c>
      <c r="M424" s="54">
        <f t="shared" si="48"/>
        <v>0</v>
      </c>
      <c r="N424" s="10">
        <v>5</v>
      </c>
      <c r="O424" s="7">
        <f t="shared" si="51"/>
        <v>0</v>
      </c>
      <c r="P424" s="7">
        <f t="shared" si="52"/>
        <v>0</v>
      </c>
      <c r="Q424" s="7">
        <f t="shared" si="53"/>
        <v>0</v>
      </c>
    </row>
    <row r="425" spans="2:17" x14ac:dyDescent="0.25">
      <c r="B425" s="3" t="str">
        <f t="shared" si="46"/>
        <v/>
      </c>
      <c r="F425" s="3" t="str">
        <f t="shared" si="49"/>
        <v/>
      </c>
      <c r="I425" s="52">
        <f>STOCK!H426</f>
        <v>0</v>
      </c>
      <c r="J425" s="12">
        <f t="shared" si="50"/>
        <v>0</v>
      </c>
      <c r="K425" s="13" t="b">
        <f>IF(STOCK!I426=5.5%,STOCK!H426*1.05,IF(STOCK!I426=10%,STOCK!H426*1.1,IF(STOCK!I426=20%,STOCK!H426*1.2)))</f>
        <v>0</v>
      </c>
      <c r="L425" s="54">
        <f t="shared" si="47"/>
        <v>0</v>
      </c>
      <c r="M425" s="54">
        <f t="shared" si="48"/>
        <v>0</v>
      </c>
      <c r="N425" s="10">
        <v>5</v>
      </c>
      <c r="O425" s="7">
        <f t="shared" si="51"/>
        <v>0</v>
      </c>
      <c r="P425" s="7">
        <f t="shared" si="52"/>
        <v>0</v>
      </c>
      <c r="Q425" s="7">
        <f t="shared" si="53"/>
        <v>0</v>
      </c>
    </row>
    <row r="426" spans="2:17" x14ac:dyDescent="0.25">
      <c r="B426" s="3" t="str">
        <f t="shared" si="46"/>
        <v/>
      </c>
      <c r="F426" s="3" t="str">
        <f t="shared" si="49"/>
        <v/>
      </c>
      <c r="I426" s="52">
        <f>STOCK!H427</f>
        <v>0</v>
      </c>
      <c r="J426" s="12">
        <f t="shared" si="50"/>
        <v>0</v>
      </c>
      <c r="K426" s="13" t="b">
        <f>IF(STOCK!I427=5.5%,STOCK!H427*1.05,IF(STOCK!I427=10%,STOCK!H427*1.1,IF(STOCK!I427=20%,STOCK!H427*1.2)))</f>
        <v>0</v>
      </c>
      <c r="L426" s="54">
        <f t="shared" si="47"/>
        <v>0</v>
      </c>
      <c r="M426" s="54">
        <f t="shared" si="48"/>
        <v>0</v>
      </c>
      <c r="N426" s="10">
        <v>5</v>
      </c>
      <c r="O426" s="7">
        <f t="shared" si="51"/>
        <v>0</v>
      </c>
      <c r="P426" s="7">
        <f t="shared" si="52"/>
        <v>0</v>
      </c>
      <c r="Q426" s="7">
        <f t="shared" si="53"/>
        <v>0</v>
      </c>
    </row>
    <row r="427" spans="2:17" x14ac:dyDescent="0.25">
      <c r="B427" s="3" t="str">
        <f t="shared" si="46"/>
        <v/>
      </c>
      <c r="F427" s="3" t="str">
        <f t="shared" si="49"/>
        <v/>
      </c>
      <c r="I427" s="52">
        <f>STOCK!H428</f>
        <v>0</v>
      </c>
      <c r="J427" s="12">
        <f t="shared" si="50"/>
        <v>0</v>
      </c>
      <c r="K427" s="13" t="b">
        <f>IF(STOCK!I428=5.5%,STOCK!H428*1.05,IF(STOCK!I428=10%,STOCK!H428*1.1,IF(STOCK!I428=20%,STOCK!H428*1.2)))</f>
        <v>0</v>
      </c>
      <c r="L427" s="54">
        <f t="shared" si="47"/>
        <v>0</v>
      </c>
      <c r="M427" s="54">
        <f t="shared" si="48"/>
        <v>0</v>
      </c>
      <c r="N427" s="10">
        <v>5</v>
      </c>
      <c r="O427" s="7">
        <f t="shared" si="51"/>
        <v>0</v>
      </c>
      <c r="P427" s="7">
        <f t="shared" si="52"/>
        <v>0</v>
      </c>
      <c r="Q427" s="7">
        <f t="shared" si="53"/>
        <v>0</v>
      </c>
    </row>
    <row r="428" spans="2:17" x14ac:dyDescent="0.25">
      <c r="B428" s="3" t="str">
        <f t="shared" si="46"/>
        <v/>
      </c>
      <c r="F428" s="3" t="str">
        <f t="shared" si="49"/>
        <v/>
      </c>
      <c r="I428" s="52">
        <f>STOCK!H429</f>
        <v>0</v>
      </c>
      <c r="J428" s="12">
        <f t="shared" si="50"/>
        <v>0</v>
      </c>
      <c r="K428" s="13" t="b">
        <f>IF(STOCK!I429=5.5%,STOCK!H429*1.05,IF(STOCK!I429=10%,STOCK!H429*1.1,IF(STOCK!I429=20%,STOCK!H429*1.2)))</f>
        <v>0</v>
      </c>
      <c r="L428" s="54">
        <f t="shared" si="47"/>
        <v>0</v>
      </c>
      <c r="M428" s="54">
        <f t="shared" si="48"/>
        <v>0</v>
      </c>
      <c r="N428" s="10">
        <v>5</v>
      </c>
      <c r="O428" s="7">
        <f t="shared" si="51"/>
        <v>0</v>
      </c>
      <c r="P428" s="7">
        <f t="shared" si="52"/>
        <v>0</v>
      </c>
      <c r="Q428" s="7">
        <f t="shared" si="53"/>
        <v>0</v>
      </c>
    </row>
    <row r="429" spans="2:17" x14ac:dyDescent="0.25">
      <c r="B429" s="3" t="str">
        <f t="shared" si="46"/>
        <v/>
      </c>
      <c r="F429" s="3" t="str">
        <f t="shared" si="49"/>
        <v/>
      </c>
      <c r="I429" s="52">
        <f>STOCK!H430</f>
        <v>0</v>
      </c>
      <c r="J429" s="12">
        <f t="shared" si="50"/>
        <v>0</v>
      </c>
      <c r="K429" s="13" t="b">
        <f>IF(STOCK!I430=5.5%,STOCK!H430*1.05,IF(STOCK!I430=10%,STOCK!H430*1.1,IF(STOCK!I430=20%,STOCK!H430*1.2)))</f>
        <v>0</v>
      </c>
      <c r="L429" s="54">
        <f t="shared" si="47"/>
        <v>0</v>
      </c>
      <c r="M429" s="54">
        <f t="shared" si="48"/>
        <v>0</v>
      </c>
      <c r="N429" s="10">
        <v>5</v>
      </c>
      <c r="O429" s="7">
        <f t="shared" si="51"/>
        <v>0</v>
      </c>
      <c r="P429" s="7">
        <f t="shared" si="52"/>
        <v>0</v>
      </c>
      <c r="Q429" s="7">
        <f t="shared" si="53"/>
        <v>0</v>
      </c>
    </row>
    <row r="430" spans="2:17" x14ac:dyDescent="0.25">
      <c r="B430" s="3" t="str">
        <f t="shared" si="46"/>
        <v/>
      </c>
      <c r="F430" s="3" t="str">
        <f t="shared" si="49"/>
        <v/>
      </c>
      <c r="I430" s="52">
        <f>STOCK!H431</f>
        <v>0</v>
      </c>
      <c r="J430" s="12">
        <f t="shared" si="50"/>
        <v>0</v>
      </c>
      <c r="K430" s="13" t="b">
        <f>IF(STOCK!I431=5.5%,STOCK!H431*1.05,IF(STOCK!I431=10%,STOCK!H431*1.1,IF(STOCK!I431=20%,STOCK!H431*1.2)))</f>
        <v>0</v>
      </c>
      <c r="L430" s="54">
        <f t="shared" si="47"/>
        <v>0</v>
      </c>
      <c r="M430" s="54">
        <f t="shared" si="48"/>
        <v>0</v>
      </c>
      <c r="N430" s="10">
        <v>5</v>
      </c>
      <c r="O430" s="7">
        <f t="shared" si="51"/>
        <v>0</v>
      </c>
      <c r="P430" s="7">
        <f t="shared" si="52"/>
        <v>0</v>
      </c>
      <c r="Q430" s="7">
        <f t="shared" si="53"/>
        <v>0</v>
      </c>
    </row>
    <row r="431" spans="2:17" x14ac:dyDescent="0.25">
      <c r="B431" s="3" t="str">
        <f t="shared" si="46"/>
        <v/>
      </c>
      <c r="F431" s="3" t="str">
        <f t="shared" si="49"/>
        <v/>
      </c>
      <c r="I431" s="52">
        <f>STOCK!H432</f>
        <v>0</v>
      </c>
      <c r="J431" s="12">
        <f t="shared" si="50"/>
        <v>0</v>
      </c>
      <c r="K431" s="13" t="b">
        <f>IF(STOCK!I432=5.5%,STOCK!H432*1.05,IF(STOCK!I432=10%,STOCK!H432*1.1,IF(STOCK!I432=20%,STOCK!H432*1.2)))</f>
        <v>0</v>
      </c>
      <c r="L431" s="54">
        <f t="shared" si="47"/>
        <v>0</v>
      </c>
      <c r="M431" s="54">
        <f t="shared" si="48"/>
        <v>0</v>
      </c>
      <c r="N431" s="10">
        <v>5</v>
      </c>
      <c r="O431" s="7">
        <f t="shared" si="51"/>
        <v>0</v>
      </c>
      <c r="P431" s="7">
        <f t="shared" si="52"/>
        <v>0</v>
      </c>
      <c r="Q431" s="7">
        <f t="shared" si="53"/>
        <v>0</v>
      </c>
    </row>
    <row r="432" spans="2:17" x14ac:dyDescent="0.25">
      <c r="B432" s="3" t="str">
        <f t="shared" si="46"/>
        <v/>
      </c>
      <c r="F432" s="3" t="str">
        <f t="shared" si="49"/>
        <v/>
      </c>
      <c r="I432" s="52">
        <f>STOCK!H433</f>
        <v>0</v>
      </c>
      <c r="J432" s="12">
        <f t="shared" si="50"/>
        <v>0</v>
      </c>
      <c r="K432" s="13" t="b">
        <f>IF(STOCK!I433=5.5%,STOCK!H433*1.05,IF(STOCK!I433=10%,STOCK!H433*1.1,IF(STOCK!I433=20%,STOCK!H433*1.2)))</f>
        <v>0</v>
      </c>
      <c r="L432" s="54">
        <f t="shared" si="47"/>
        <v>0</v>
      </c>
      <c r="M432" s="54">
        <f t="shared" si="48"/>
        <v>0</v>
      </c>
      <c r="N432" s="10">
        <v>5</v>
      </c>
      <c r="O432" s="7">
        <f t="shared" si="51"/>
        <v>0</v>
      </c>
      <c r="P432" s="7">
        <f t="shared" si="52"/>
        <v>0</v>
      </c>
      <c r="Q432" s="7">
        <f t="shared" si="53"/>
        <v>0</v>
      </c>
    </row>
    <row r="433" spans="2:17" x14ac:dyDescent="0.25">
      <c r="B433" s="3" t="str">
        <f t="shared" si="46"/>
        <v/>
      </c>
      <c r="F433" s="3" t="str">
        <f t="shared" si="49"/>
        <v/>
      </c>
      <c r="I433" s="52">
        <f>STOCK!H434</f>
        <v>0</v>
      </c>
      <c r="J433" s="12">
        <f t="shared" si="50"/>
        <v>0</v>
      </c>
      <c r="K433" s="13" t="b">
        <f>IF(STOCK!I434=5.5%,STOCK!H434*1.05,IF(STOCK!I434=10%,STOCK!H434*1.1,IF(STOCK!I434=20%,STOCK!H434*1.2)))</f>
        <v>0</v>
      </c>
      <c r="L433" s="54">
        <f t="shared" si="47"/>
        <v>0</v>
      </c>
      <c r="M433" s="54">
        <f t="shared" si="48"/>
        <v>0</v>
      </c>
      <c r="N433" s="10">
        <v>5</v>
      </c>
      <c r="O433" s="7">
        <f t="shared" si="51"/>
        <v>0</v>
      </c>
      <c r="P433" s="7">
        <f t="shared" si="52"/>
        <v>0</v>
      </c>
      <c r="Q433" s="7">
        <f t="shared" si="53"/>
        <v>0</v>
      </c>
    </row>
    <row r="434" spans="2:17" x14ac:dyDescent="0.25">
      <c r="B434" s="3" t="str">
        <f t="shared" si="46"/>
        <v/>
      </c>
      <c r="F434" s="3" t="str">
        <f t="shared" si="49"/>
        <v/>
      </c>
      <c r="I434" s="52">
        <f>STOCK!H435</f>
        <v>0</v>
      </c>
      <c r="J434" s="12">
        <f t="shared" si="50"/>
        <v>0</v>
      </c>
      <c r="K434" s="13" t="b">
        <f>IF(STOCK!I435=5.5%,STOCK!H435*1.05,IF(STOCK!I435=10%,STOCK!H435*1.1,IF(STOCK!I435=20%,STOCK!H435*1.2)))</f>
        <v>0</v>
      </c>
      <c r="L434" s="54">
        <f t="shared" si="47"/>
        <v>0</v>
      </c>
      <c r="M434" s="54">
        <f t="shared" si="48"/>
        <v>0</v>
      </c>
      <c r="N434" s="10">
        <v>5</v>
      </c>
      <c r="O434" s="7">
        <f t="shared" si="51"/>
        <v>0</v>
      </c>
      <c r="P434" s="7">
        <f t="shared" si="52"/>
        <v>0</v>
      </c>
      <c r="Q434" s="7">
        <f t="shared" si="53"/>
        <v>0</v>
      </c>
    </row>
    <row r="435" spans="2:17" x14ac:dyDescent="0.25">
      <c r="B435" s="3" t="str">
        <f t="shared" si="46"/>
        <v/>
      </c>
      <c r="F435" s="3" t="str">
        <f t="shared" si="49"/>
        <v/>
      </c>
      <c r="I435" s="52">
        <f>STOCK!H436</f>
        <v>0</v>
      </c>
      <c r="J435" s="12">
        <f t="shared" si="50"/>
        <v>0</v>
      </c>
      <c r="K435" s="13" t="b">
        <f>IF(STOCK!I436=5.5%,STOCK!H436*1.05,IF(STOCK!I436=10%,STOCK!H436*1.1,IF(STOCK!I436=20%,STOCK!H436*1.2)))</f>
        <v>0</v>
      </c>
      <c r="L435" s="54">
        <f t="shared" si="47"/>
        <v>0</v>
      </c>
      <c r="M435" s="54">
        <f t="shared" si="48"/>
        <v>0</v>
      </c>
      <c r="N435" s="10">
        <v>5</v>
      </c>
      <c r="O435" s="7">
        <f t="shared" si="51"/>
        <v>0</v>
      </c>
      <c r="P435" s="7">
        <f t="shared" si="52"/>
        <v>0</v>
      </c>
      <c r="Q435" s="7">
        <f t="shared" si="53"/>
        <v>0</v>
      </c>
    </row>
    <row r="436" spans="2:17" x14ac:dyDescent="0.25">
      <c r="B436" s="3" t="str">
        <f t="shared" si="46"/>
        <v/>
      </c>
      <c r="F436" s="3" t="str">
        <f t="shared" si="49"/>
        <v/>
      </c>
      <c r="I436" s="52">
        <f>STOCK!H437</f>
        <v>0</v>
      </c>
      <c r="J436" s="12">
        <f t="shared" si="50"/>
        <v>0</v>
      </c>
      <c r="K436" s="13" t="b">
        <f>IF(STOCK!I437=5.5%,STOCK!H437*1.05,IF(STOCK!I437=10%,STOCK!H437*1.1,IF(STOCK!I437=20%,STOCK!H437*1.2)))</f>
        <v>0</v>
      </c>
      <c r="L436" s="54">
        <f t="shared" si="47"/>
        <v>0</v>
      </c>
      <c r="M436" s="54">
        <f t="shared" si="48"/>
        <v>0</v>
      </c>
      <c r="N436" s="10">
        <v>5</v>
      </c>
      <c r="O436" s="7">
        <f t="shared" si="51"/>
        <v>0</v>
      </c>
      <c r="P436" s="7">
        <f t="shared" si="52"/>
        <v>0</v>
      </c>
      <c r="Q436" s="7">
        <f t="shared" si="53"/>
        <v>0</v>
      </c>
    </row>
    <row r="437" spans="2:17" x14ac:dyDescent="0.25">
      <c r="B437" s="3" t="str">
        <f t="shared" si="46"/>
        <v/>
      </c>
      <c r="F437" s="3" t="str">
        <f t="shared" si="49"/>
        <v/>
      </c>
      <c r="I437" s="52">
        <f>STOCK!H438</f>
        <v>0</v>
      </c>
      <c r="J437" s="12">
        <f t="shared" si="50"/>
        <v>0</v>
      </c>
      <c r="K437" s="13" t="b">
        <f>IF(STOCK!I438=5.5%,STOCK!H438*1.05,IF(STOCK!I438=10%,STOCK!H438*1.1,IF(STOCK!I438=20%,STOCK!H438*1.2)))</f>
        <v>0</v>
      </c>
      <c r="L437" s="54">
        <f t="shared" si="47"/>
        <v>0</v>
      </c>
      <c r="M437" s="54">
        <f t="shared" si="48"/>
        <v>0</v>
      </c>
      <c r="N437" s="10">
        <v>5</v>
      </c>
      <c r="O437" s="7">
        <f t="shared" si="51"/>
        <v>0</v>
      </c>
      <c r="P437" s="7">
        <f t="shared" si="52"/>
        <v>0</v>
      </c>
      <c r="Q437" s="7">
        <f t="shared" si="53"/>
        <v>0</v>
      </c>
    </row>
    <row r="438" spans="2:17" x14ac:dyDescent="0.25">
      <c r="B438" s="3" t="str">
        <f t="shared" si="46"/>
        <v/>
      </c>
      <c r="F438" s="3" t="str">
        <f t="shared" si="49"/>
        <v/>
      </c>
      <c r="I438" s="52">
        <f>STOCK!H439</f>
        <v>0</v>
      </c>
      <c r="J438" s="12">
        <f t="shared" si="50"/>
        <v>0</v>
      </c>
      <c r="K438" s="13" t="b">
        <f>IF(STOCK!I439=5.5%,STOCK!H439*1.05,IF(STOCK!I439=10%,STOCK!H439*1.1,IF(STOCK!I439=20%,STOCK!H439*1.2)))</f>
        <v>0</v>
      </c>
      <c r="L438" s="54">
        <f t="shared" si="47"/>
        <v>0</v>
      </c>
      <c r="M438" s="54">
        <f t="shared" si="48"/>
        <v>0</v>
      </c>
      <c r="N438" s="10">
        <v>5</v>
      </c>
      <c r="O438" s="7">
        <f t="shared" si="51"/>
        <v>0</v>
      </c>
      <c r="P438" s="7">
        <f t="shared" si="52"/>
        <v>0</v>
      </c>
      <c r="Q438" s="7">
        <f t="shared" si="53"/>
        <v>0</v>
      </c>
    </row>
    <row r="439" spans="2:17" x14ac:dyDescent="0.25">
      <c r="B439" s="3" t="str">
        <f t="shared" si="46"/>
        <v/>
      </c>
      <c r="F439" s="3" t="str">
        <f t="shared" si="49"/>
        <v/>
      </c>
      <c r="I439" s="52">
        <f>STOCK!H440</f>
        <v>0</v>
      </c>
      <c r="J439" s="12">
        <f t="shared" si="50"/>
        <v>0</v>
      </c>
      <c r="K439" s="13" t="b">
        <f>IF(STOCK!I440=5.5%,STOCK!H440*1.05,IF(STOCK!I440=10%,STOCK!H440*1.1,IF(STOCK!I440=20%,STOCK!H440*1.2)))</f>
        <v>0</v>
      </c>
      <c r="L439" s="54">
        <f t="shared" si="47"/>
        <v>0</v>
      </c>
      <c r="M439" s="54">
        <f t="shared" si="48"/>
        <v>0</v>
      </c>
      <c r="N439" s="10">
        <v>5</v>
      </c>
      <c r="O439" s="7">
        <f t="shared" si="51"/>
        <v>0</v>
      </c>
      <c r="P439" s="7">
        <f t="shared" si="52"/>
        <v>0</v>
      </c>
      <c r="Q439" s="7">
        <f t="shared" si="53"/>
        <v>0</v>
      </c>
    </row>
    <row r="440" spans="2:17" x14ac:dyDescent="0.25">
      <c r="B440" s="3" t="str">
        <f t="shared" si="46"/>
        <v/>
      </c>
      <c r="F440" s="3" t="str">
        <f t="shared" si="49"/>
        <v/>
      </c>
      <c r="I440" s="52">
        <f>STOCK!H441</f>
        <v>0</v>
      </c>
      <c r="J440" s="12">
        <f t="shared" si="50"/>
        <v>0</v>
      </c>
      <c r="K440" s="13" t="b">
        <f>IF(STOCK!I441=5.5%,STOCK!H441*1.05,IF(STOCK!I441=10%,STOCK!H441*1.1,IF(STOCK!I441=20%,STOCK!H441*1.2)))</f>
        <v>0</v>
      </c>
      <c r="L440" s="54">
        <f t="shared" si="47"/>
        <v>0</v>
      </c>
      <c r="M440" s="54">
        <f t="shared" si="48"/>
        <v>0</v>
      </c>
      <c r="N440" s="10">
        <v>5</v>
      </c>
      <c r="O440" s="7">
        <f t="shared" si="51"/>
        <v>0</v>
      </c>
      <c r="P440" s="7">
        <f t="shared" si="52"/>
        <v>0</v>
      </c>
      <c r="Q440" s="7">
        <f t="shared" si="53"/>
        <v>0</v>
      </c>
    </row>
    <row r="441" spans="2:17" x14ac:dyDescent="0.25">
      <c r="B441" s="3" t="str">
        <f t="shared" si="46"/>
        <v/>
      </c>
      <c r="F441" s="3" t="str">
        <f t="shared" si="49"/>
        <v/>
      </c>
      <c r="I441" s="52">
        <f>STOCK!H442</f>
        <v>0</v>
      </c>
      <c r="J441" s="12">
        <f t="shared" si="50"/>
        <v>0</v>
      </c>
      <c r="K441" s="13" t="b">
        <f>IF(STOCK!I442=5.5%,STOCK!H442*1.05,IF(STOCK!I442=10%,STOCK!H442*1.1,IF(STOCK!I442=20%,STOCK!H442*1.2)))</f>
        <v>0</v>
      </c>
      <c r="L441" s="54">
        <f t="shared" si="47"/>
        <v>0</v>
      </c>
      <c r="M441" s="54">
        <f t="shared" si="48"/>
        <v>0</v>
      </c>
      <c r="N441" s="10">
        <v>5</v>
      </c>
      <c r="O441" s="7">
        <f t="shared" si="51"/>
        <v>0</v>
      </c>
      <c r="P441" s="7">
        <f t="shared" si="52"/>
        <v>0</v>
      </c>
      <c r="Q441" s="7">
        <f t="shared" si="53"/>
        <v>0</v>
      </c>
    </row>
    <row r="442" spans="2:17" x14ac:dyDescent="0.25">
      <c r="B442" s="3" t="str">
        <f t="shared" si="46"/>
        <v/>
      </c>
      <c r="F442" s="3" t="str">
        <f t="shared" si="49"/>
        <v/>
      </c>
      <c r="I442" s="52">
        <f>STOCK!H443</f>
        <v>0</v>
      </c>
      <c r="J442" s="12">
        <f t="shared" si="50"/>
        <v>0</v>
      </c>
      <c r="K442" s="13" t="b">
        <f>IF(STOCK!I443=5.5%,STOCK!H443*1.05,IF(STOCK!I443=10%,STOCK!H443*1.1,IF(STOCK!I443=20%,STOCK!H443*1.2)))</f>
        <v>0</v>
      </c>
      <c r="L442" s="54">
        <f t="shared" si="47"/>
        <v>0</v>
      </c>
      <c r="M442" s="54">
        <f t="shared" si="48"/>
        <v>0</v>
      </c>
      <c r="N442" s="10">
        <v>5</v>
      </c>
      <c r="O442" s="7">
        <f t="shared" si="51"/>
        <v>0</v>
      </c>
      <c r="P442" s="7">
        <f t="shared" si="52"/>
        <v>0</v>
      </c>
      <c r="Q442" s="7">
        <f t="shared" si="53"/>
        <v>0</v>
      </c>
    </row>
    <row r="443" spans="2:17" x14ac:dyDescent="0.25">
      <c r="B443" s="3" t="str">
        <f t="shared" si="46"/>
        <v/>
      </c>
      <c r="F443" s="3" t="str">
        <f t="shared" si="49"/>
        <v/>
      </c>
      <c r="I443" s="52">
        <f>STOCK!H444</f>
        <v>0</v>
      </c>
      <c r="J443" s="12">
        <f t="shared" si="50"/>
        <v>0</v>
      </c>
      <c r="K443" s="13" t="b">
        <f>IF(STOCK!I444=5.5%,STOCK!H444*1.05,IF(STOCK!I444=10%,STOCK!H444*1.1,IF(STOCK!I444=20%,STOCK!H444*1.2)))</f>
        <v>0</v>
      </c>
      <c r="L443" s="54">
        <f t="shared" si="47"/>
        <v>0</v>
      </c>
      <c r="M443" s="54">
        <f t="shared" si="48"/>
        <v>0</v>
      </c>
      <c r="N443" s="10">
        <v>5</v>
      </c>
      <c r="O443" s="7">
        <f t="shared" si="51"/>
        <v>0</v>
      </c>
      <c r="P443" s="7">
        <f t="shared" si="52"/>
        <v>0</v>
      </c>
      <c r="Q443" s="7">
        <f t="shared" si="53"/>
        <v>0</v>
      </c>
    </row>
    <row r="444" spans="2:17" x14ac:dyDescent="0.25">
      <c r="B444" s="3" t="str">
        <f t="shared" si="46"/>
        <v/>
      </c>
      <c r="F444" s="3" t="str">
        <f t="shared" si="49"/>
        <v/>
      </c>
      <c r="I444" s="52">
        <f>STOCK!H445</f>
        <v>0</v>
      </c>
      <c r="J444" s="12">
        <f t="shared" si="50"/>
        <v>0</v>
      </c>
      <c r="K444" s="13" t="b">
        <f>IF(STOCK!I445=5.5%,STOCK!H445*1.05,IF(STOCK!I445=10%,STOCK!H445*1.1,IF(STOCK!I445=20%,STOCK!H445*1.2)))</f>
        <v>0</v>
      </c>
      <c r="L444" s="54">
        <f t="shared" si="47"/>
        <v>0</v>
      </c>
      <c r="M444" s="54">
        <f t="shared" si="48"/>
        <v>0</v>
      </c>
      <c r="N444" s="10">
        <v>5</v>
      </c>
      <c r="O444" s="7">
        <f t="shared" si="51"/>
        <v>0</v>
      </c>
      <c r="P444" s="7">
        <f t="shared" si="52"/>
        <v>0</v>
      </c>
      <c r="Q444" s="7">
        <f t="shared" si="53"/>
        <v>0</v>
      </c>
    </row>
    <row r="445" spans="2:17" x14ac:dyDescent="0.25">
      <c r="B445" s="3" t="str">
        <f t="shared" si="46"/>
        <v/>
      </c>
      <c r="F445" s="3" t="str">
        <f t="shared" si="49"/>
        <v/>
      </c>
      <c r="I445" s="52">
        <f>STOCK!H446</f>
        <v>0</v>
      </c>
      <c r="J445" s="12">
        <f t="shared" si="50"/>
        <v>0</v>
      </c>
      <c r="K445" s="13" t="b">
        <f>IF(STOCK!I446=5.5%,STOCK!H446*1.05,IF(STOCK!I446=10%,STOCK!H446*1.1,IF(STOCK!I446=20%,STOCK!H446*1.2)))</f>
        <v>0</v>
      </c>
      <c r="L445" s="54">
        <f t="shared" si="47"/>
        <v>0</v>
      </c>
      <c r="M445" s="54">
        <f t="shared" si="48"/>
        <v>0</v>
      </c>
      <c r="N445" s="10">
        <v>5</v>
      </c>
      <c r="O445" s="7">
        <f t="shared" si="51"/>
        <v>0</v>
      </c>
      <c r="P445" s="7">
        <f t="shared" si="52"/>
        <v>0</v>
      </c>
      <c r="Q445" s="7">
        <f t="shared" si="53"/>
        <v>0</v>
      </c>
    </row>
    <row r="446" spans="2:17" x14ac:dyDescent="0.25">
      <c r="B446" s="3" t="str">
        <f t="shared" si="46"/>
        <v/>
      </c>
      <c r="F446" s="3" t="str">
        <f t="shared" si="49"/>
        <v/>
      </c>
      <c r="I446" s="52">
        <f>STOCK!H447</f>
        <v>0</v>
      </c>
      <c r="J446" s="12">
        <f t="shared" si="50"/>
        <v>0</v>
      </c>
      <c r="K446" s="13" t="b">
        <f>IF(STOCK!I447=5.5%,STOCK!H447*1.05,IF(STOCK!I447=10%,STOCK!H447*1.1,IF(STOCK!I447=20%,STOCK!H447*1.2)))</f>
        <v>0</v>
      </c>
      <c r="L446" s="54">
        <f t="shared" si="47"/>
        <v>0</v>
      </c>
      <c r="M446" s="54">
        <f t="shared" si="48"/>
        <v>0</v>
      </c>
      <c r="N446" s="10">
        <v>5</v>
      </c>
      <c r="O446" s="7">
        <f t="shared" si="51"/>
        <v>0</v>
      </c>
      <c r="P446" s="7">
        <f t="shared" si="52"/>
        <v>0</v>
      </c>
      <c r="Q446" s="7">
        <f t="shared" si="53"/>
        <v>0</v>
      </c>
    </row>
    <row r="447" spans="2:17" x14ac:dyDescent="0.25">
      <c r="B447" s="3" t="str">
        <f t="shared" si="46"/>
        <v/>
      </c>
      <c r="F447" s="3" t="str">
        <f t="shared" si="49"/>
        <v/>
      </c>
      <c r="I447" s="52">
        <f>STOCK!H448</f>
        <v>0</v>
      </c>
      <c r="J447" s="12">
        <f t="shared" si="50"/>
        <v>0</v>
      </c>
      <c r="K447" s="13" t="b">
        <f>IF(STOCK!I448=5.5%,STOCK!H448*1.05,IF(STOCK!I448=10%,STOCK!H448*1.1,IF(STOCK!I448=20%,STOCK!H448*1.2)))</f>
        <v>0</v>
      </c>
      <c r="L447" s="54">
        <f t="shared" si="47"/>
        <v>0</v>
      </c>
      <c r="M447" s="54">
        <f t="shared" si="48"/>
        <v>0</v>
      </c>
      <c r="N447" s="10">
        <v>5</v>
      </c>
      <c r="O447" s="7">
        <f t="shared" si="51"/>
        <v>0</v>
      </c>
      <c r="P447" s="7">
        <f t="shared" si="52"/>
        <v>0</v>
      </c>
      <c r="Q447" s="7">
        <f t="shared" si="53"/>
        <v>0</v>
      </c>
    </row>
    <row r="448" spans="2:17" x14ac:dyDescent="0.25">
      <c r="B448" s="3" t="str">
        <f t="shared" si="46"/>
        <v/>
      </c>
      <c r="F448" s="3" t="str">
        <f t="shared" si="49"/>
        <v/>
      </c>
      <c r="I448" s="52">
        <f>STOCK!H449</f>
        <v>0</v>
      </c>
      <c r="J448" s="12">
        <f t="shared" si="50"/>
        <v>0</v>
      </c>
      <c r="K448" s="13" t="b">
        <f>IF(STOCK!I449=5.5%,STOCK!H449*1.05,IF(STOCK!I449=10%,STOCK!H449*1.1,IF(STOCK!I449=20%,STOCK!H449*1.2)))</f>
        <v>0</v>
      </c>
      <c r="L448" s="54">
        <f t="shared" si="47"/>
        <v>0</v>
      </c>
      <c r="M448" s="54">
        <f t="shared" si="48"/>
        <v>0</v>
      </c>
      <c r="N448" s="10">
        <v>5</v>
      </c>
      <c r="O448" s="7">
        <f t="shared" si="51"/>
        <v>0</v>
      </c>
      <c r="P448" s="7">
        <f t="shared" si="52"/>
        <v>0</v>
      </c>
      <c r="Q448" s="7">
        <f t="shared" si="53"/>
        <v>0</v>
      </c>
    </row>
    <row r="449" spans="2:17" x14ac:dyDescent="0.25">
      <c r="B449" s="3" t="str">
        <f t="shared" si="46"/>
        <v/>
      </c>
      <c r="F449" s="3" t="str">
        <f t="shared" si="49"/>
        <v/>
      </c>
      <c r="I449" s="52">
        <f>STOCK!H450</f>
        <v>0</v>
      </c>
      <c r="J449" s="12">
        <f t="shared" si="50"/>
        <v>0</v>
      </c>
      <c r="K449" s="13" t="b">
        <f>IF(STOCK!I450=5.5%,STOCK!H450*1.05,IF(STOCK!I450=10%,STOCK!H450*1.1,IF(STOCK!I450=20%,STOCK!H450*1.2)))</f>
        <v>0</v>
      </c>
      <c r="L449" s="54">
        <f t="shared" si="47"/>
        <v>0</v>
      </c>
      <c r="M449" s="54">
        <f t="shared" si="48"/>
        <v>0</v>
      </c>
      <c r="N449" s="10">
        <v>5</v>
      </c>
      <c r="O449" s="7">
        <f t="shared" si="51"/>
        <v>0</v>
      </c>
      <c r="P449" s="7">
        <f t="shared" si="52"/>
        <v>0</v>
      </c>
      <c r="Q449" s="7">
        <f t="shared" si="53"/>
        <v>0</v>
      </c>
    </row>
    <row r="450" spans="2:17" x14ac:dyDescent="0.25">
      <c r="B450" s="3" t="str">
        <f t="shared" ref="B450:B500" si="54">LEFT(A450,2)</f>
        <v/>
      </c>
      <c r="F450" s="3" t="str">
        <f t="shared" si="49"/>
        <v/>
      </c>
      <c r="I450" s="52">
        <f>STOCK!H451</f>
        <v>0</v>
      </c>
      <c r="J450" s="12">
        <f t="shared" si="50"/>
        <v>0</v>
      </c>
      <c r="K450" s="13" t="b">
        <f>IF(STOCK!I451=5.5%,STOCK!H451*1.05,IF(STOCK!I451=10%,STOCK!H451*1.1,IF(STOCK!I451=20%,STOCK!H451*1.2)))</f>
        <v>0</v>
      </c>
      <c r="L450" s="54">
        <f t="shared" si="47"/>
        <v>0</v>
      </c>
      <c r="M450" s="54">
        <f t="shared" si="48"/>
        <v>0</v>
      </c>
      <c r="N450" s="10">
        <v>5</v>
      </c>
      <c r="O450" s="7">
        <f t="shared" si="51"/>
        <v>0</v>
      </c>
      <c r="P450" s="7">
        <f t="shared" si="52"/>
        <v>0</v>
      </c>
      <c r="Q450" s="7">
        <f t="shared" si="53"/>
        <v>0</v>
      </c>
    </row>
    <row r="451" spans="2:17" x14ac:dyDescent="0.25">
      <c r="B451" s="3" t="str">
        <f t="shared" si="54"/>
        <v/>
      </c>
      <c r="F451" s="3" t="str">
        <f t="shared" si="49"/>
        <v/>
      </c>
      <c r="I451" s="52">
        <f>STOCK!H452</f>
        <v>0</v>
      </c>
      <c r="J451" s="12">
        <f t="shared" si="50"/>
        <v>0</v>
      </c>
      <c r="K451" s="13" t="b">
        <f>IF(STOCK!I452=5.5%,STOCK!H452*1.05,IF(STOCK!I452=10%,STOCK!H452*1.1,IF(STOCK!I452=20%,STOCK!H452*1.2)))</f>
        <v>0</v>
      </c>
      <c r="L451" s="54">
        <f t="shared" ref="L451:L500" si="55">+I451*2</f>
        <v>0</v>
      </c>
      <c r="M451" s="54">
        <f t="shared" ref="M451:M500" si="56">((L451*3)/1.1)/3</f>
        <v>0</v>
      </c>
      <c r="N451" s="10">
        <v>5</v>
      </c>
      <c r="O451" s="7">
        <f t="shared" si="51"/>
        <v>0</v>
      </c>
      <c r="P451" s="7">
        <f t="shared" si="52"/>
        <v>0</v>
      </c>
      <c r="Q451" s="7">
        <f t="shared" si="53"/>
        <v>0</v>
      </c>
    </row>
    <row r="452" spans="2:17" x14ac:dyDescent="0.25">
      <c r="B452" s="3" t="str">
        <f t="shared" si="54"/>
        <v/>
      </c>
      <c r="F452" s="3" t="str">
        <f t="shared" si="49"/>
        <v/>
      </c>
      <c r="I452" s="52">
        <f>STOCK!H453</f>
        <v>0</v>
      </c>
      <c r="J452" s="12">
        <f t="shared" si="50"/>
        <v>0</v>
      </c>
      <c r="K452" s="13" t="b">
        <f>IF(STOCK!I453=5.5%,STOCK!H453*1.05,IF(STOCK!I453=10%,STOCK!H453*1.1,IF(STOCK!I453=20%,STOCK!H453*1.2)))</f>
        <v>0</v>
      </c>
      <c r="L452" s="54">
        <f t="shared" si="55"/>
        <v>0</v>
      </c>
      <c r="M452" s="54">
        <f t="shared" si="56"/>
        <v>0</v>
      </c>
      <c r="N452" s="10">
        <v>5</v>
      </c>
      <c r="O452" s="7">
        <f t="shared" si="51"/>
        <v>0</v>
      </c>
      <c r="P452" s="7">
        <f t="shared" si="52"/>
        <v>0</v>
      </c>
      <c r="Q452" s="7">
        <f t="shared" si="53"/>
        <v>0</v>
      </c>
    </row>
    <row r="453" spans="2:17" x14ac:dyDescent="0.25">
      <c r="B453" s="3" t="str">
        <f t="shared" si="54"/>
        <v/>
      </c>
      <c r="F453" s="3" t="str">
        <f t="shared" si="49"/>
        <v/>
      </c>
      <c r="I453" s="52">
        <f>STOCK!H454</f>
        <v>0</v>
      </c>
      <c r="J453" s="12">
        <f t="shared" si="50"/>
        <v>0</v>
      </c>
      <c r="K453" s="13" t="b">
        <f>IF(STOCK!I454=5.5%,STOCK!H454*1.05,IF(STOCK!I454=10%,STOCK!H454*1.1,IF(STOCK!I454=20%,STOCK!H454*1.2)))</f>
        <v>0</v>
      </c>
      <c r="L453" s="54">
        <f t="shared" si="55"/>
        <v>0</v>
      </c>
      <c r="M453" s="54">
        <f t="shared" si="56"/>
        <v>0</v>
      </c>
      <c r="N453" s="10">
        <v>5</v>
      </c>
      <c r="O453" s="7">
        <f t="shared" si="51"/>
        <v>0</v>
      </c>
      <c r="P453" s="7">
        <f t="shared" si="52"/>
        <v>0</v>
      </c>
      <c r="Q453" s="7">
        <f t="shared" si="53"/>
        <v>0</v>
      </c>
    </row>
    <row r="454" spans="2:17" x14ac:dyDescent="0.25">
      <c r="B454" s="3" t="str">
        <f t="shared" si="54"/>
        <v/>
      </c>
      <c r="F454" s="3" t="str">
        <f t="shared" si="49"/>
        <v/>
      </c>
      <c r="I454" s="52">
        <f>STOCK!H455</f>
        <v>0</v>
      </c>
      <c r="J454" s="12">
        <f t="shared" si="50"/>
        <v>0</v>
      </c>
      <c r="K454" s="13" t="b">
        <f>IF(STOCK!I455=5.5%,STOCK!H455*1.05,IF(STOCK!I455=10%,STOCK!H455*1.1,IF(STOCK!I455=20%,STOCK!H455*1.2)))</f>
        <v>0</v>
      </c>
      <c r="L454" s="54">
        <f t="shared" si="55"/>
        <v>0</v>
      </c>
      <c r="M454" s="54">
        <f t="shared" si="56"/>
        <v>0</v>
      </c>
      <c r="N454" s="10">
        <v>5</v>
      </c>
      <c r="O454" s="7">
        <f t="shared" si="51"/>
        <v>0</v>
      </c>
      <c r="P454" s="7">
        <f t="shared" si="52"/>
        <v>0</v>
      </c>
      <c r="Q454" s="7">
        <f t="shared" si="53"/>
        <v>0</v>
      </c>
    </row>
    <row r="455" spans="2:17" x14ac:dyDescent="0.25">
      <c r="B455" s="3" t="str">
        <f t="shared" si="54"/>
        <v/>
      </c>
      <c r="F455" s="3" t="str">
        <f t="shared" si="49"/>
        <v/>
      </c>
      <c r="I455" s="52">
        <f>STOCK!H456</f>
        <v>0</v>
      </c>
      <c r="J455" s="12">
        <f t="shared" si="50"/>
        <v>0</v>
      </c>
      <c r="K455" s="13" t="b">
        <f>IF(STOCK!I456=5.5%,STOCK!H456*1.05,IF(STOCK!I456=10%,STOCK!H456*1.1,IF(STOCK!I456=20%,STOCK!H456*1.2)))</f>
        <v>0</v>
      </c>
      <c r="L455" s="54">
        <f t="shared" si="55"/>
        <v>0</v>
      </c>
      <c r="M455" s="54">
        <f t="shared" si="56"/>
        <v>0</v>
      </c>
      <c r="N455" s="10">
        <v>5</v>
      </c>
      <c r="O455" s="7">
        <f t="shared" si="51"/>
        <v>0</v>
      </c>
      <c r="P455" s="7">
        <f t="shared" si="52"/>
        <v>0</v>
      </c>
      <c r="Q455" s="7">
        <f t="shared" si="53"/>
        <v>0</v>
      </c>
    </row>
    <row r="456" spans="2:17" x14ac:dyDescent="0.25">
      <c r="B456" s="3" t="str">
        <f t="shared" si="54"/>
        <v/>
      </c>
      <c r="F456" s="3" t="str">
        <f t="shared" si="49"/>
        <v/>
      </c>
      <c r="I456" s="52">
        <f>STOCK!H457</f>
        <v>0</v>
      </c>
      <c r="J456" s="12">
        <f t="shared" si="50"/>
        <v>0</v>
      </c>
      <c r="K456" s="13" t="b">
        <f>IF(STOCK!I457=5.5%,STOCK!H457*1.05,IF(STOCK!I457=10%,STOCK!H457*1.1,IF(STOCK!I457=20%,STOCK!H457*1.2)))</f>
        <v>0</v>
      </c>
      <c r="L456" s="54">
        <f t="shared" si="55"/>
        <v>0</v>
      </c>
      <c r="M456" s="54">
        <f t="shared" si="56"/>
        <v>0</v>
      </c>
      <c r="N456" s="10">
        <v>5</v>
      </c>
      <c r="O456" s="7">
        <f t="shared" si="51"/>
        <v>0</v>
      </c>
      <c r="P456" s="7">
        <f t="shared" si="52"/>
        <v>0</v>
      </c>
      <c r="Q456" s="7">
        <f t="shared" si="53"/>
        <v>0</v>
      </c>
    </row>
    <row r="457" spans="2:17" x14ac:dyDescent="0.25">
      <c r="B457" s="3" t="str">
        <f t="shared" si="54"/>
        <v/>
      </c>
      <c r="F457" s="3" t="str">
        <f t="shared" ref="F457:F501" si="57">+IF(B457="RG","ROUGE",IF(B457="BL","BLANC",IF(B457="RS","ROSE","")))</f>
        <v/>
      </c>
      <c r="I457" s="52">
        <f>STOCK!H458</f>
        <v>0</v>
      </c>
      <c r="J457" s="12">
        <f t="shared" si="50"/>
        <v>0</v>
      </c>
      <c r="K457" s="13" t="b">
        <f>IF(STOCK!I458=5.5%,STOCK!H458*1.05,IF(STOCK!I458=10%,STOCK!H458*1.1,IF(STOCK!I458=20%,STOCK!H458*1.2)))</f>
        <v>0</v>
      </c>
      <c r="L457" s="54">
        <f t="shared" si="55"/>
        <v>0</v>
      </c>
      <c r="M457" s="54">
        <f t="shared" si="56"/>
        <v>0</v>
      </c>
      <c r="N457" s="10">
        <v>5</v>
      </c>
      <c r="O457" s="7">
        <f t="shared" si="51"/>
        <v>0</v>
      </c>
      <c r="P457" s="7">
        <f t="shared" si="52"/>
        <v>0</v>
      </c>
      <c r="Q457" s="7">
        <f t="shared" si="53"/>
        <v>0</v>
      </c>
    </row>
    <row r="458" spans="2:17" x14ac:dyDescent="0.25">
      <c r="B458" s="3" t="str">
        <f t="shared" si="54"/>
        <v/>
      </c>
      <c r="F458" s="3" t="str">
        <f t="shared" si="57"/>
        <v/>
      </c>
      <c r="I458" s="52">
        <f>STOCK!H459</f>
        <v>0</v>
      </c>
      <c r="J458" s="12">
        <f t="shared" si="50"/>
        <v>0</v>
      </c>
      <c r="K458" s="13" t="b">
        <f>IF(STOCK!I459=5.5%,STOCK!H459*1.05,IF(STOCK!I459=10%,STOCK!H459*1.1,IF(STOCK!I459=20%,STOCK!H459*1.2)))</f>
        <v>0</v>
      </c>
      <c r="L458" s="54">
        <f t="shared" si="55"/>
        <v>0</v>
      </c>
      <c r="M458" s="54">
        <f t="shared" si="56"/>
        <v>0</v>
      </c>
      <c r="N458" s="10">
        <v>5</v>
      </c>
      <c r="O458" s="7">
        <f t="shared" si="51"/>
        <v>0</v>
      </c>
      <c r="P458" s="7">
        <f t="shared" si="52"/>
        <v>0</v>
      </c>
      <c r="Q458" s="7">
        <f t="shared" si="53"/>
        <v>0</v>
      </c>
    </row>
    <row r="459" spans="2:17" x14ac:dyDescent="0.25">
      <c r="B459" s="3" t="str">
        <f t="shared" si="54"/>
        <v/>
      </c>
      <c r="F459" s="3" t="str">
        <f t="shared" si="57"/>
        <v/>
      </c>
      <c r="I459" s="52">
        <f>STOCK!H460</f>
        <v>0</v>
      </c>
      <c r="J459" s="12">
        <f t="shared" si="50"/>
        <v>0</v>
      </c>
      <c r="K459" s="13" t="b">
        <f>IF(STOCK!I460=5.5%,STOCK!H460*1.05,IF(STOCK!I460=10%,STOCK!H460*1.1,IF(STOCK!I460=20%,STOCK!H460*1.2)))</f>
        <v>0</v>
      </c>
      <c r="L459" s="54">
        <f t="shared" si="55"/>
        <v>0</v>
      </c>
      <c r="M459" s="54">
        <f t="shared" si="56"/>
        <v>0</v>
      </c>
      <c r="N459" s="10">
        <v>5</v>
      </c>
      <c r="O459" s="7">
        <f t="shared" si="51"/>
        <v>0</v>
      </c>
      <c r="P459" s="7">
        <f t="shared" si="52"/>
        <v>0</v>
      </c>
      <c r="Q459" s="7">
        <f t="shared" si="53"/>
        <v>0</v>
      </c>
    </row>
    <row r="460" spans="2:17" x14ac:dyDescent="0.25">
      <c r="B460" s="3" t="str">
        <f t="shared" si="54"/>
        <v/>
      </c>
      <c r="F460" s="3" t="str">
        <f t="shared" si="57"/>
        <v/>
      </c>
      <c r="I460" s="52">
        <f>STOCK!H461</f>
        <v>0</v>
      </c>
      <c r="J460" s="12">
        <f t="shared" si="50"/>
        <v>0</v>
      </c>
      <c r="K460" s="13" t="b">
        <f>IF(STOCK!I461=5.5%,STOCK!H461*1.05,IF(STOCK!I461=10%,STOCK!H461*1.1,IF(STOCK!I461=20%,STOCK!H461*1.2)))</f>
        <v>0</v>
      </c>
      <c r="L460" s="54">
        <f t="shared" si="55"/>
        <v>0</v>
      </c>
      <c r="M460" s="54">
        <f t="shared" si="56"/>
        <v>0</v>
      </c>
      <c r="N460" s="10">
        <v>5</v>
      </c>
      <c r="O460" s="7">
        <f t="shared" si="51"/>
        <v>0</v>
      </c>
      <c r="P460" s="7">
        <f t="shared" si="52"/>
        <v>0</v>
      </c>
      <c r="Q460" s="7">
        <f t="shared" si="53"/>
        <v>0</v>
      </c>
    </row>
    <row r="461" spans="2:17" x14ac:dyDescent="0.25">
      <c r="B461" s="3" t="str">
        <f t="shared" si="54"/>
        <v/>
      </c>
      <c r="F461" s="3" t="str">
        <f t="shared" si="57"/>
        <v/>
      </c>
      <c r="I461" s="52">
        <f>STOCK!H462</f>
        <v>0</v>
      </c>
      <c r="J461" s="12">
        <f t="shared" si="50"/>
        <v>0</v>
      </c>
      <c r="K461" s="13" t="b">
        <f>IF(STOCK!I462=5.5%,STOCK!H462*1.05,IF(STOCK!I462=10%,STOCK!H462*1.1,IF(STOCK!I462=20%,STOCK!H462*1.2)))</f>
        <v>0</v>
      </c>
      <c r="L461" s="54">
        <f t="shared" si="55"/>
        <v>0</v>
      </c>
      <c r="M461" s="54">
        <f t="shared" si="56"/>
        <v>0</v>
      </c>
      <c r="N461" s="10">
        <v>5</v>
      </c>
      <c r="O461" s="7">
        <f t="shared" si="51"/>
        <v>0</v>
      </c>
      <c r="P461" s="7">
        <f t="shared" si="52"/>
        <v>0</v>
      </c>
      <c r="Q461" s="7">
        <f t="shared" si="53"/>
        <v>0</v>
      </c>
    </row>
    <row r="462" spans="2:17" x14ac:dyDescent="0.25">
      <c r="B462" s="3" t="str">
        <f t="shared" si="54"/>
        <v/>
      </c>
      <c r="F462" s="3" t="str">
        <f t="shared" si="57"/>
        <v/>
      </c>
      <c r="I462" s="52">
        <f>STOCK!H463</f>
        <v>0</v>
      </c>
      <c r="J462" s="12">
        <f t="shared" si="50"/>
        <v>0</v>
      </c>
      <c r="K462" s="13" t="b">
        <f>IF(STOCK!I463=5.5%,STOCK!H463*1.05,IF(STOCK!I463=10%,STOCK!H463*1.1,IF(STOCK!I463=20%,STOCK!H463*1.2)))</f>
        <v>0</v>
      </c>
      <c r="L462" s="54">
        <f t="shared" si="55"/>
        <v>0</v>
      </c>
      <c r="M462" s="54">
        <f t="shared" si="56"/>
        <v>0</v>
      </c>
      <c r="N462" s="10">
        <v>5</v>
      </c>
      <c r="O462" s="7">
        <f t="shared" si="51"/>
        <v>0</v>
      </c>
      <c r="P462" s="7">
        <f t="shared" si="52"/>
        <v>0</v>
      </c>
      <c r="Q462" s="7">
        <f t="shared" si="53"/>
        <v>0</v>
      </c>
    </row>
    <row r="463" spans="2:17" x14ac:dyDescent="0.25">
      <c r="B463" s="3" t="str">
        <f t="shared" si="54"/>
        <v/>
      </c>
      <c r="F463" s="3" t="str">
        <f t="shared" si="57"/>
        <v/>
      </c>
      <c r="I463" s="52">
        <f>STOCK!H464</f>
        <v>0</v>
      </c>
      <c r="J463" s="12">
        <f t="shared" si="50"/>
        <v>0</v>
      </c>
      <c r="K463" s="13" t="b">
        <f>IF(STOCK!I464=5.5%,STOCK!H464*1.05,IF(STOCK!I464=10%,STOCK!H464*1.1,IF(STOCK!I464=20%,STOCK!H464*1.2)))</f>
        <v>0</v>
      </c>
      <c r="L463" s="54">
        <f t="shared" si="55"/>
        <v>0</v>
      </c>
      <c r="M463" s="54">
        <f t="shared" si="56"/>
        <v>0</v>
      </c>
      <c r="N463" s="10">
        <v>5</v>
      </c>
      <c r="O463" s="7">
        <f t="shared" si="51"/>
        <v>0</v>
      </c>
      <c r="P463" s="7">
        <f t="shared" si="52"/>
        <v>0</v>
      </c>
      <c r="Q463" s="7">
        <f t="shared" si="53"/>
        <v>0</v>
      </c>
    </row>
    <row r="464" spans="2:17" x14ac:dyDescent="0.25">
      <c r="B464" s="3" t="str">
        <f t="shared" si="54"/>
        <v/>
      </c>
      <c r="F464" s="3" t="str">
        <f t="shared" si="57"/>
        <v/>
      </c>
      <c r="I464" s="52">
        <f>STOCK!H465</f>
        <v>0</v>
      </c>
      <c r="J464" s="12">
        <f t="shared" si="50"/>
        <v>0</v>
      </c>
      <c r="K464" s="13" t="b">
        <f>IF(STOCK!I465=5.5%,STOCK!H465*1.05,IF(STOCK!I465=10%,STOCK!H465*1.1,IF(STOCK!I465=20%,STOCK!H465*1.2)))</f>
        <v>0</v>
      </c>
      <c r="L464" s="54">
        <f t="shared" si="55"/>
        <v>0</v>
      </c>
      <c r="M464" s="54">
        <f t="shared" si="56"/>
        <v>0</v>
      </c>
      <c r="N464" s="10">
        <v>5</v>
      </c>
      <c r="O464" s="7">
        <f t="shared" si="51"/>
        <v>0</v>
      </c>
      <c r="P464" s="7">
        <f t="shared" si="52"/>
        <v>0</v>
      </c>
      <c r="Q464" s="7">
        <f t="shared" si="53"/>
        <v>0</v>
      </c>
    </row>
    <row r="465" spans="2:17" x14ac:dyDescent="0.25">
      <c r="B465" s="3" t="str">
        <f t="shared" si="54"/>
        <v/>
      </c>
      <c r="F465" s="3" t="str">
        <f t="shared" si="57"/>
        <v/>
      </c>
      <c r="I465" s="52">
        <f>STOCK!H466</f>
        <v>0</v>
      </c>
      <c r="J465" s="12">
        <f t="shared" si="50"/>
        <v>0</v>
      </c>
      <c r="K465" s="13" t="b">
        <f>IF(STOCK!I466=5.5%,STOCK!H466*1.05,IF(STOCK!I466=10%,STOCK!H466*1.1,IF(STOCK!I466=20%,STOCK!H466*1.2)))</f>
        <v>0</v>
      </c>
      <c r="L465" s="54">
        <f t="shared" si="55"/>
        <v>0</v>
      </c>
      <c r="M465" s="54">
        <f t="shared" si="56"/>
        <v>0</v>
      </c>
      <c r="N465" s="10">
        <v>5</v>
      </c>
      <c r="O465" s="7">
        <f t="shared" si="51"/>
        <v>0</v>
      </c>
      <c r="P465" s="7">
        <f t="shared" si="52"/>
        <v>0</v>
      </c>
      <c r="Q465" s="7">
        <f t="shared" si="53"/>
        <v>0</v>
      </c>
    </row>
    <row r="466" spans="2:17" x14ac:dyDescent="0.25">
      <c r="B466" s="3" t="str">
        <f t="shared" si="54"/>
        <v/>
      </c>
      <c r="F466" s="3" t="str">
        <f t="shared" si="57"/>
        <v/>
      </c>
      <c r="I466" s="52">
        <f>STOCK!H467</f>
        <v>0</v>
      </c>
      <c r="J466" s="12">
        <f t="shared" si="50"/>
        <v>0</v>
      </c>
      <c r="K466" s="13" t="b">
        <f>IF(STOCK!I467=5.5%,STOCK!H467*1.05,IF(STOCK!I467=10%,STOCK!H467*1.1,IF(STOCK!I467=20%,STOCK!H467*1.2)))</f>
        <v>0</v>
      </c>
      <c r="L466" s="54">
        <f t="shared" si="55"/>
        <v>0</v>
      </c>
      <c r="M466" s="54">
        <f t="shared" si="56"/>
        <v>0</v>
      </c>
      <c r="N466" s="10">
        <v>5</v>
      </c>
      <c r="O466" s="7">
        <f t="shared" si="51"/>
        <v>0</v>
      </c>
      <c r="P466" s="7">
        <f t="shared" si="52"/>
        <v>0</v>
      </c>
      <c r="Q466" s="7">
        <f t="shared" si="53"/>
        <v>0</v>
      </c>
    </row>
    <row r="467" spans="2:17" x14ac:dyDescent="0.25">
      <c r="B467" s="3" t="str">
        <f t="shared" si="54"/>
        <v/>
      </c>
      <c r="F467" s="3" t="str">
        <f t="shared" si="57"/>
        <v/>
      </c>
      <c r="I467" s="52">
        <f>STOCK!H468</f>
        <v>0</v>
      </c>
      <c r="J467" s="12">
        <f t="shared" si="50"/>
        <v>0</v>
      </c>
      <c r="K467" s="13" t="b">
        <f>IF(STOCK!I468=5.5%,STOCK!H468*1.05,IF(STOCK!I468=10%,STOCK!H468*1.1,IF(STOCK!I468=20%,STOCK!H468*1.2)))</f>
        <v>0</v>
      </c>
      <c r="L467" s="54">
        <f t="shared" si="55"/>
        <v>0</v>
      </c>
      <c r="M467" s="54">
        <f t="shared" si="56"/>
        <v>0</v>
      </c>
      <c r="N467" s="10">
        <v>5</v>
      </c>
      <c r="O467" s="7">
        <f t="shared" si="51"/>
        <v>0</v>
      </c>
      <c r="P467" s="7">
        <f t="shared" si="52"/>
        <v>0</v>
      </c>
      <c r="Q467" s="7">
        <f t="shared" si="53"/>
        <v>0</v>
      </c>
    </row>
    <row r="468" spans="2:17" x14ac:dyDescent="0.25">
      <c r="B468" s="3" t="str">
        <f t="shared" si="54"/>
        <v/>
      </c>
      <c r="F468" s="3" t="str">
        <f t="shared" si="57"/>
        <v/>
      </c>
      <c r="I468" s="52">
        <f>STOCK!H469</f>
        <v>0</v>
      </c>
      <c r="J468" s="12">
        <f t="shared" si="50"/>
        <v>0</v>
      </c>
      <c r="K468" s="13" t="b">
        <f>IF(STOCK!I469=5.5%,STOCK!H469*1.05,IF(STOCK!I469=10%,STOCK!H469*1.1,IF(STOCK!I469=20%,STOCK!H469*1.2)))</f>
        <v>0</v>
      </c>
      <c r="L468" s="54">
        <f t="shared" si="55"/>
        <v>0</v>
      </c>
      <c r="M468" s="54">
        <f t="shared" si="56"/>
        <v>0</v>
      </c>
      <c r="N468" s="10">
        <v>5</v>
      </c>
      <c r="O468" s="7">
        <f t="shared" si="51"/>
        <v>0</v>
      </c>
      <c r="P468" s="7">
        <f t="shared" si="52"/>
        <v>0</v>
      </c>
      <c r="Q468" s="7">
        <f t="shared" si="53"/>
        <v>0</v>
      </c>
    </row>
    <row r="469" spans="2:17" x14ac:dyDescent="0.25">
      <c r="B469" s="3" t="str">
        <f t="shared" si="54"/>
        <v/>
      </c>
      <c r="F469" s="3" t="str">
        <f t="shared" si="57"/>
        <v/>
      </c>
      <c r="I469" s="52">
        <f>STOCK!H470</f>
        <v>0</v>
      </c>
      <c r="J469" s="12">
        <f t="shared" si="50"/>
        <v>0</v>
      </c>
      <c r="K469" s="13" t="b">
        <f>IF(STOCK!I470=5.5%,STOCK!H470*1.05,IF(STOCK!I470=10%,STOCK!H470*1.1,IF(STOCK!I470=20%,STOCK!H470*1.2)))</f>
        <v>0</v>
      </c>
      <c r="L469" s="54">
        <f t="shared" si="55"/>
        <v>0</v>
      </c>
      <c r="M469" s="54">
        <f t="shared" si="56"/>
        <v>0</v>
      </c>
      <c r="N469" s="10">
        <v>5</v>
      </c>
      <c r="O469" s="7">
        <f t="shared" si="51"/>
        <v>0</v>
      </c>
      <c r="P469" s="7">
        <f t="shared" si="52"/>
        <v>0</v>
      </c>
      <c r="Q469" s="7">
        <f t="shared" si="53"/>
        <v>0</v>
      </c>
    </row>
    <row r="470" spans="2:17" x14ac:dyDescent="0.25">
      <c r="B470" s="3" t="str">
        <f t="shared" si="54"/>
        <v/>
      </c>
      <c r="F470" s="3" t="str">
        <f t="shared" si="57"/>
        <v/>
      </c>
      <c r="I470" s="52">
        <f>STOCK!H471</f>
        <v>0</v>
      </c>
      <c r="J470" s="12">
        <f t="shared" si="50"/>
        <v>0</v>
      </c>
      <c r="K470" s="13" t="b">
        <f>IF(STOCK!I471=5.5%,STOCK!H471*1.05,IF(STOCK!I471=10%,STOCK!H471*1.1,IF(STOCK!I471=20%,STOCK!H471*1.2)))</f>
        <v>0</v>
      </c>
      <c r="L470" s="54">
        <f t="shared" si="55"/>
        <v>0</v>
      </c>
      <c r="M470" s="54">
        <f t="shared" si="56"/>
        <v>0</v>
      </c>
      <c r="N470" s="10">
        <v>5</v>
      </c>
      <c r="O470" s="7">
        <f t="shared" si="51"/>
        <v>0</v>
      </c>
      <c r="P470" s="7">
        <f t="shared" si="52"/>
        <v>0</v>
      </c>
      <c r="Q470" s="7">
        <f t="shared" si="53"/>
        <v>0</v>
      </c>
    </row>
    <row r="471" spans="2:17" x14ac:dyDescent="0.25">
      <c r="B471" s="3" t="str">
        <f t="shared" si="54"/>
        <v/>
      </c>
      <c r="F471" s="3" t="str">
        <f t="shared" si="57"/>
        <v/>
      </c>
      <c r="I471" s="52">
        <f>STOCK!H472</f>
        <v>0</v>
      </c>
      <c r="J471" s="12">
        <f t="shared" si="50"/>
        <v>0</v>
      </c>
      <c r="K471" s="13" t="b">
        <f>IF(STOCK!I472=5.5%,STOCK!H472*1.05,IF(STOCK!I472=10%,STOCK!H472*1.1,IF(STOCK!I472=20%,STOCK!H472*1.2)))</f>
        <v>0</v>
      </c>
      <c r="L471" s="54">
        <f t="shared" si="55"/>
        <v>0</v>
      </c>
      <c r="M471" s="54">
        <f t="shared" si="56"/>
        <v>0</v>
      </c>
      <c r="N471" s="10">
        <v>5</v>
      </c>
      <c r="O471" s="7">
        <f t="shared" si="51"/>
        <v>0</v>
      </c>
      <c r="P471" s="7">
        <f t="shared" si="52"/>
        <v>0</v>
      </c>
      <c r="Q471" s="7">
        <f t="shared" si="53"/>
        <v>0</v>
      </c>
    </row>
    <row r="472" spans="2:17" x14ac:dyDescent="0.25">
      <c r="B472" s="3" t="str">
        <f t="shared" si="54"/>
        <v/>
      </c>
      <c r="F472" s="3" t="str">
        <f t="shared" si="57"/>
        <v/>
      </c>
      <c r="I472" s="52">
        <f>STOCK!H473</f>
        <v>0</v>
      </c>
      <c r="J472" s="12">
        <f t="shared" si="50"/>
        <v>0</v>
      </c>
      <c r="K472" s="13" t="b">
        <f>IF(STOCK!I473=5.5%,STOCK!H473*1.05,IF(STOCK!I473=10%,STOCK!H473*1.1,IF(STOCK!I473=20%,STOCK!H473*1.2)))</f>
        <v>0</v>
      </c>
      <c r="L472" s="54">
        <f t="shared" si="55"/>
        <v>0</v>
      </c>
      <c r="M472" s="54">
        <f t="shared" si="56"/>
        <v>0</v>
      </c>
      <c r="N472" s="10">
        <v>5</v>
      </c>
      <c r="O472" s="7">
        <f t="shared" si="51"/>
        <v>0</v>
      </c>
      <c r="P472" s="7">
        <f t="shared" si="52"/>
        <v>0</v>
      </c>
      <c r="Q472" s="7">
        <f t="shared" si="53"/>
        <v>0</v>
      </c>
    </row>
    <row r="473" spans="2:17" x14ac:dyDescent="0.25">
      <c r="B473" s="3" t="str">
        <f t="shared" si="54"/>
        <v/>
      </c>
      <c r="F473" s="3" t="str">
        <f t="shared" si="57"/>
        <v/>
      </c>
      <c r="I473" s="52">
        <f>STOCK!H474</f>
        <v>0</v>
      </c>
      <c r="J473" s="12">
        <f t="shared" si="50"/>
        <v>0</v>
      </c>
      <c r="K473" s="13" t="b">
        <f>IF(STOCK!I474=5.5%,STOCK!H474*1.05,IF(STOCK!I474=10%,STOCK!H474*1.1,IF(STOCK!I474=20%,STOCK!H474*1.2)))</f>
        <v>0</v>
      </c>
      <c r="L473" s="54">
        <f t="shared" si="55"/>
        <v>0</v>
      </c>
      <c r="M473" s="54">
        <f t="shared" si="56"/>
        <v>0</v>
      </c>
      <c r="N473" s="10">
        <v>5</v>
      </c>
      <c r="O473" s="7">
        <f t="shared" si="51"/>
        <v>0</v>
      </c>
      <c r="P473" s="7">
        <f t="shared" si="52"/>
        <v>0</v>
      </c>
      <c r="Q473" s="7">
        <f t="shared" si="53"/>
        <v>0</v>
      </c>
    </row>
    <row r="474" spans="2:17" x14ac:dyDescent="0.25">
      <c r="B474" s="3" t="str">
        <f t="shared" si="54"/>
        <v/>
      </c>
      <c r="F474" s="3" t="str">
        <f t="shared" si="57"/>
        <v/>
      </c>
      <c r="I474" s="52">
        <f>STOCK!H475</f>
        <v>0</v>
      </c>
      <c r="J474" s="12">
        <f t="shared" si="50"/>
        <v>0</v>
      </c>
      <c r="K474" s="13" t="b">
        <f>IF(STOCK!I475=5.5%,STOCK!H475*1.05,IF(STOCK!I475=10%,STOCK!H475*1.1,IF(STOCK!I475=20%,STOCK!H475*1.2)))</f>
        <v>0</v>
      </c>
      <c r="L474" s="54">
        <f t="shared" si="55"/>
        <v>0</v>
      </c>
      <c r="M474" s="54">
        <f t="shared" si="56"/>
        <v>0</v>
      </c>
      <c r="N474" s="10">
        <v>5</v>
      </c>
      <c r="O474" s="7">
        <f t="shared" si="51"/>
        <v>0</v>
      </c>
      <c r="P474" s="7">
        <f t="shared" si="52"/>
        <v>0</v>
      </c>
      <c r="Q474" s="7">
        <f t="shared" si="53"/>
        <v>0</v>
      </c>
    </row>
    <row r="475" spans="2:17" x14ac:dyDescent="0.25">
      <c r="B475" s="3" t="str">
        <f t="shared" si="54"/>
        <v/>
      </c>
      <c r="F475" s="3" t="str">
        <f t="shared" si="57"/>
        <v/>
      </c>
      <c r="I475" s="52">
        <f>STOCK!H476</f>
        <v>0</v>
      </c>
      <c r="J475" s="12">
        <f t="shared" si="50"/>
        <v>0</v>
      </c>
      <c r="K475" s="13" t="b">
        <f>IF(STOCK!I476=5.5%,STOCK!H476*1.05,IF(STOCK!I476=10%,STOCK!H476*1.1,IF(STOCK!I476=20%,STOCK!H476*1.2)))</f>
        <v>0</v>
      </c>
      <c r="L475" s="54">
        <f t="shared" si="55"/>
        <v>0</v>
      </c>
      <c r="M475" s="54">
        <f t="shared" si="56"/>
        <v>0</v>
      </c>
      <c r="N475" s="10">
        <v>5</v>
      </c>
      <c r="O475" s="7">
        <f t="shared" si="51"/>
        <v>0</v>
      </c>
      <c r="P475" s="7">
        <f t="shared" si="52"/>
        <v>0</v>
      </c>
      <c r="Q475" s="7">
        <f t="shared" si="53"/>
        <v>0</v>
      </c>
    </row>
    <row r="476" spans="2:17" x14ac:dyDescent="0.25">
      <c r="B476" s="3" t="str">
        <f t="shared" si="54"/>
        <v/>
      </c>
      <c r="F476" s="3" t="str">
        <f t="shared" si="57"/>
        <v/>
      </c>
      <c r="I476" s="52">
        <f>STOCK!H477</f>
        <v>0</v>
      </c>
      <c r="J476" s="12">
        <f t="shared" si="50"/>
        <v>0</v>
      </c>
      <c r="K476" s="13" t="b">
        <f>IF(STOCK!I477=5.5%,STOCK!H477*1.05,IF(STOCK!I477=10%,STOCK!H477*1.1,IF(STOCK!I477=20%,STOCK!H477*1.2)))</f>
        <v>0</v>
      </c>
      <c r="L476" s="54">
        <f t="shared" si="55"/>
        <v>0</v>
      </c>
      <c r="M476" s="54">
        <f t="shared" si="56"/>
        <v>0</v>
      </c>
      <c r="N476" s="10">
        <v>5</v>
      </c>
      <c r="O476" s="7">
        <f t="shared" si="51"/>
        <v>0</v>
      </c>
      <c r="P476" s="7">
        <f t="shared" si="52"/>
        <v>0</v>
      </c>
      <c r="Q476" s="7">
        <f t="shared" si="53"/>
        <v>0</v>
      </c>
    </row>
    <row r="477" spans="2:17" x14ac:dyDescent="0.25">
      <c r="B477" s="3" t="str">
        <f t="shared" si="54"/>
        <v/>
      </c>
      <c r="F477" s="3" t="str">
        <f t="shared" si="57"/>
        <v/>
      </c>
      <c r="I477" s="52">
        <f>STOCK!H478</f>
        <v>0</v>
      </c>
      <c r="J477" s="12">
        <f t="shared" si="50"/>
        <v>0</v>
      </c>
      <c r="K477" s="13" t="b">
        <f>IF(STOCK!I478=5.5%,STOCK!H478*1.05,IF(STOCK!I478=10%,STOCK!H478*1.1,IF(STOCK!I478=20%,STOCK!H478*1.2)))</f>
        <v>0</v>
      </c>
      <c r="L477" s="54">
        <f t="shared" si="55"/>
        <v>0</v>
      </c>
      <c r="M477" s="54">
        <f t="shared" si="56"/>
        <v>0</v>
      </c>
      <c r="N477" s="10">
        <v>5</v>
      </c>
      <c r="O477" s="7">
        <f t="shared" si="51"/>
        <v>0</v>
      </c>
      <c r="P477" s="7">
        <f t="shared" si="52"/>
        <v>0</v>
      </c>
      <c r="Q477" s="7">
        <f t="shared" si="53"/>
        <v>0</v>
      </c>
    </row>
    <row r="478" spans="2:17" x14ac:dyDescent="0.25">
      <c r="B478" s="3" t="str">
        <f t="shared" si="54"/>
        <v/>
      </c>
      <c r="F478" s="3" t="str">
        <f t="shared" si="57"/>
        <v/>
      </c>
      <c r="I478" s="52">
        <f>STOCK!H479</f>
        <v>0</v>
      </c>
      <c r="J478" s="12">
        <f t="shared" si="50"/>
        <v>0</v>
      </c>
      <c r="K478" s="13" t="b">
        <f>IF(STOCK!I479=5.5%,STOCK!H479*1.05,IF(STOCK!I479=10%,STOCK!H479*1.1,IF(STOCK!I479=20%,STOCK!H479*1.2)))</f>
        <v>0</v>
      </c>
      <c r="L478" s="54">
        <f t="shared" si="55"/>
        <v>0</v>
      </c>
      <c r="M478" s="54">
        <f t="shared" si="56"/>
        <v>0</v>
      </c>
      <c r="N478" s="10">
        <v>5</v>
      </c>
      <c r="O478" s="7">
        <f t="shared" si="51"/>
        <v>0</v>
      </c>
      <c r="P478" s="7">
        <f t="shared" si="52"/>
        <v>0</v>
      </c>
      <c r="Q478" s="7">
        <f t="shared" si="53"/>
        <v>0</v>
      </c>
    </row>
    <row r="479" spans="2:17" x14ac:dyDescent="0.25">
      <c r="B479" s="3" t="str">
        <f t="shared" si="54"/>
        <v/>
      </c>
      <c r="F479" s="3" t="str">
        <f t="shared" si="57"/>
        <v/>
      </c>
      <c r="I479" s="52">
        <f>STOCK!H480</f>
        <v>0</v>
      </c>
      <c r="J479" s="12">
        <f t="shared" si="50"/>
        <v>0</v>
      </c>
      <c r="K479" s="13" t="b">
        <f>IF(STOCK!I480=5.5%,STOCK!H480*1.05,IF(STOCK!I480=10%,STOCK!H480*1.1,IF(STOCK!I480=20%,STOCK!H480*1.2)))</f>
        <v>0</v>
      </c>
      <c r="L479" s="54">
        <f t="shared" si="55"/>
        <v>0</v>
      </c>
      <c r="M479" s="54">
        <f t="shared" si="56"/>
        <v>0</v>
      </c>
      <c r="N479" s="10">
        <v>5</v>
      </c>
      <c r="O479" s="7">
        <f t="shared" si="51"/>
        <v>0</v>
      </c>
      <c r="P479" s="7">
        <f t="shared" si="52"/>
        <v>0</v>
      </c>
      <c r="Q479" s="7">
        <f t="shared" si="53"/>
        <v>0</v>
      </c>
    </row>
    <row r="480" spans="2:17" x14ac:dyDescent="0.25">
      <c r="B480" s="3" t="str">
        <f t="shared" si="54"/>
        <v/>
      </c>
      <c r="F480" s="3" t="str">
        <f t="shared" si="57"/>
        <v/>
      </c>
      <c r="I480" s="52">
        <f>STOCK!H481</f>
        <v>0</v>
      </c>
      <c r="J480" s="12">
        <f t="shared" si="50"/>
        <v>0</v>
      </c>
      <c r="K480" s="13" t="b">
        <f>IF(STOCK!I481=5.5%,STOCK!H481*1.05,IF(STOCK!I481=10%,STOCK!H481*1.1,IF(STOCK!I481=20%,STOCK!H481*1.2)))</f>
        <v>0</v>
      </c>
      <c r="L480" s="54">
        <f t="shared" si="55"/>
        <v>0</v>
      </c>
      <c r="M480" s="54">
        <f t="shared" si="56"/>
        <v>0</v>
      </c>
      <c r="N480" s="10">
        <v>5</v>
      </c>
      <c r="O480" s="7">
        <f t="shared" si="51"/>
        <v>0</v>
      </c>
      <c r="P480" s="7">
        <f t="shared" si="52"/>
        <v>0</v>
      </c>
      <c r="Q480" s="7">
        <f t="shared" si="53"/>
        <v>0</v>
      </c>
    </row>
    <row r="481" spans="2:17" x14ac:dyDescent="0.25">
      <c r="B481" s="3" t="str">
        <f t="shared" si="54"/>
        <v/>
      </c>
      <c r="F481" s="3" t="str">
        <f t="shared" si="57"/>
        <v/>
      </c>
      <c r="I481" s="52">
        <f>STOCK!H482</f>
        <v>0</v>
      </c>
      <c r="J481" s="12">
        <f t="shared" si="50"/>
        <v>0</v>
      </c>
      <c r="K481" s="13" t="b">
        <f>IF(STOCK!I482=5.5%,STOCK!H482*1.05,IF(STOCK!I482=10%,STOCK!H482*1.1,IF(STOCK!I482=20%,STOCK!H482*1.2)))</f>
        <v>0</v>
      </c>
      <c r="L481" s="54">
        <f t="shared" si="55"/>
        <v>0</v>
      </c>
      <c r="M481" s="54">
        <f t="shared" si="56"/>
        <v>0</v>
      </c>
      <c r="N481" s="10">
        <v>5</v>
      </c>
      <c r="O481" s="7">
        <f t="shared" si="51"/>
        <v>0</v>
      </c>
      <c r="P481" s="7">
        <f t="shared" si="52"/>
        <v>0</v>
      </c>
      <c r="Q481" s="7">
        <f t="shared" si="53"/>
        <v>0</v>
      </c>
    </row>
    <row r="482" spans="2:17" x14ac:dyDescent="0.25">
      <c r="B482" s="3" t="str">
        <f t="shared" si="54"/>
        <v/>
      </c>
      <c r="F482" s="3" t="str">
        <f t="shared" si="57"/>
        <v/>
      </c>
      <c r="I482" s="52">
        <f>STOCK!H483</f>
        <v>0</v>
      </c>
      <c r="J482" s="12">
        <f t="shared" si="50"/>
        <v>0</v>
      </c>
      <c r="K482" s="13" t="b">
        <f>IF(STOCK!I483=5.5%,STOCK!H483*1.05,IF(STOCK!I483=10%,STOCK!H483*1.1,IF(STOCK!I483=20%,STOCK!H483*1.2)))</f>
        <v>0</v>
      </c>
      <c r="L482" s="54">
        <f t="shared" si="55"/>
        <v>0</v>
      </c>
      <c r="M482" s="54">
        <f t="shared" si="56"/>
        <v>0</v>
      </c>
      <c r="N482" s="10">
        <v>5</v>
      </c>
      <c r="O482" s="7">
        <f t="shared" si="51"/>
        <v>0</v>
      </c>
      <c r="P482" s="7">
        <f t="shared" si="52"/>
        <v>0</v>
      </c>
      <c r="Q482" s="7">
        <f t="shared" si="53"/>
        <v>0</v>
      </c>
    </row>
    <row r="483" spans="2:17" x14ac:dyDescent="0.25">
      <c r="B483" s="3" t="str">
        <f t="shared" si="54"/>
        <v/>
      </c>
      <c r="F483" s="3" t="str">
        <f t="shared" si="57"/>
        <v/>
      </c>
      <c r="I483" s="52">
        <f>STOCK!H484</f>
        <v>0</v>
      </c>
      <c r="J483" s="12">
        <f t="shared" si="50"/>
        <v>0</v>
      </c>
      <c r="K483" s="13" t="b">
        <f>IF(STOCK!I484=5.5%,STOCK!H484*1.05,IF(STOCK!I484=10%,STOCK!H484*1.1,IF(STOCK!I484=20%,STOCK!H484*1.2)))</f>
        <v>0</v>
      </c>
      <c r="L483" s="54">
        <f t="shared" si="55"/>
        <v>0</v>
      </c>
      <c r="M483" s="54">
        <f t="shared" si="56"/>
        <v>0</v>
      </c>
      <c r="N483" s="10">
        <v>5</v>
      </c>
      <c r="O483" s="7">
        <f t="shared" si="51"/>
        <v>0</v>
      </c>
      <c r="P483" s="7">
        <f t="shared" si="52"/>
        <v>0</v>
      </c>
      <c r="Q483" s="7">
        <f t="shared" si="53"/>
        <v>0</v>
      </c>
    </row>
    <row r="484" spans="2:17" x14ac:dyDescent="0.25">
      <c r="B484" s="3" t="str">
        <f t="shared" si="54"/>
        <v/>
      </c>
      <c r="F484" s="3" t="str">
        <f t="shared" si="57"/>
        <v/>
      </c>
      <c r="I484" s="52">
        <f>STOCK!H485</f>
        <v>0</v>
      </c>
      <c r="J484" s="12">
        <f t="shared" si="50"/>
        <v>0</v>
      </c>
      <c r="K484" s="13" t="b">
        <f>IF(STOCK!I485=5.5%,STOCK!H485*1.05,IF(STOCK!I485=10%,STOCK!H485*1.1,IF(STOCK!I485=20%,STOCK!H485*1.2)))</f>
        <v>0</v>
      </c>
      <c r="L484" s="54">
        <f t="shared" si="55"/>
        <v>0</v>
      </c>
      <c r="M484" s="54">
        <f t="shared" si="56"/>
        <v>0</v>
      </c>
      <c r="N484" s="10">
        <v>5</v>
      </c>
      <c r="O484" s="7">
        <f t="shared" si="51"/>
        <v>0</v>
      </c>
      <c r="P484" s="7">
        <f t="shared" si="52"/>
        <v>0</v>
      </c>
      <c r="Q484" s="7">
        <f t="shared" si="53"/>
        <v>0</v>
      </c>
    </row>
    <row r="485" spans="2:17" x14ac:dyDescent="0.25">
      <c r="B485" s="3" t="str">
        <f t="shared" si="54"/>
        <v/>
      </c>
      <c r="F485" s="3" t="str">
        <f t="shared" si="57"/>
        <v/>
      </c>
      <c r="I485" s="52">
        <f>STOCK!H486</f>
        <v>0</v>
      </c>
      <c r="J485" s="12">
        <f t="shared" ref="J485:J500" si="58">+K485-I485</f>
        <v>0</v>
      </c>
      <c r="K485" s="13" t="b">
        <f>IF(STOCK!I486=5.5%,STOCK!H486*1.05,IF(STOCK!I486=10%,STOCK!H486*1.1,IF(STOCK!I486=20%,STOCK!H486*1.2)))</f>
        <v>0</v>
      </c>
      <c r="L485" s="54">
        <f t="shared" si="55"/>
        <v>0</v>
      </c>
      <c r="M485" s="54">
        <f t="shared" si="56"/>
        <v>0</v>
      </c>
      <c r="N485" s="10">
        <v>5</v>
      </c>
      <c r="O485" s="7">
        <f t="shared" ref="O485:O500" si="59">+I485</f>
        <v>0</v>
      </c>
      <c r="P485" s="7">
        <f t="shared" ref="P485:P500" si="60">+I485</f>
        <v>0</v>
      </c>
      <c r="Q485" s="7">
        <f t="shared" ref="Q485:Q500" si="61">+I485</f>
        <v>0</v>
      </c>
    </row>
    <row r="486" spans="2:17" x14ac:dyDescent="0.25">
      <c r="B486" s="3" t="str">
        <f t="shared" si="54"/>
        <v/>
      </c>
      <c r="F486" s="3" t="str">
        <f t="shared" si="57"/>
        <v/>
      </c>
      <c r="I486" s="52">
        <f>STOCK!H487</f>
        <v>0</v>
      </c>
      <c r="J486" s="12">
        <f t="shared" si="58"/>
        <v>0</v>
      </c>
      <c r="K486" s="13" t="b">
        <f>IF(STOCK!I487=5.5%,STOCK!H487*1.05,IF(STOCK!I487=10%,STOCK!H487*1.1,IF(STOCK!I487=20%,STOCK!H487*1.2)))</f>
        <v>0</v>
      </c>
      <c r="L486" s="54">
        <f t="shared" si="55"/>
        <v>0</v>
      </c>
      <c r="M486" s="54">
        <f t="shared" si="56"/>
        <v>0</v>
      </c>
      <c r="N486" s="10">
        <v>5</v>
      </c>
      <c r="O486" s="7">
        <f t="shared" si="59"/>
        <v>0</v>
      </c>
      <c r="P486" s="7">
        <f t="shared" si="60"/>
        <v>0</v>
      </c>
      <c r="Q486" s="7">
        <f t="shared" si="61"/>
        <v>0</v>
      </c>
    </row>
    <row r="487" spans="2:17" x14ac:dyDescent="0.25">
      <c r="B487" s="3" t="str">
        <f t="shared" si="54"/>
        <v/>
      </c>
      <c r="F487" s="3" t="str">
        <f t="shared" si="57"/>
        <v/>
      </c>
      <c r="I487" s="52">
        <f>STOCK!H488</f>
        <v>0</v>
      </c>
      <c r="J487" s="12">
        <f t="shared" si="58"/>
        <v>0</v>
      </c>
      <c r="K487" s="13" t="b">
        <f>IF(STOCK!I488=5.5%,STOCK!H488*1.05,IF(STOCK!I488=10%,STOCK!H488*1.1,IF(STOCK!I488=20%,STOCK!H488*1.2)))</f>
        <v>0</v>
      </c>
      <c r="L487" s="54">
        <f t="shared" si="55"/>
        <v>0</v>
      </c>
      <c r="M487" s="54">
        <f t="shared" si="56"/>
        <v>0</v>
      </c>
      <c r="N487" s="10">
        <v>5</v>
      </c>
      <c r="O487" s="7">
        <f t="shared" si="59"/>
        <v>0</v>
      </c>
      <c r="P487" s="7">
        <f t="shared" si="60"/>
        <v>0</v>
      </c>
      <c r="Q487" s="7">
        <f t="shared" si="61"/>
        <v>0</v>
      </c>
    </row>
    <row r="488" spans="2:17" x14ac:dyDescent="0.25">
      <c r="B488" s="3" t="str">
        <f t="shared" si="54"/>
        <v/>
      </c>
      <c r="F488" s="3" t="str">
        <f t="shared" si="57"/>
        <v/>
      </c>
      <c r="I488" s="52">
        <f>STOCK!H489</f>
        <v>0</v>
      </c>
      <c r="J488" s="12">
        <f t="shared" si="58"/>
        <v>0</v>
      </c>
      <c r="K488" s="13" t="b">
        <f>IF(STOCK!I489=5.5%,STOCK!H489*1.05,IF(STOCK!I489=10%,STOCK!H489*1.1,IF(STOCK!I489=20%,STOCK!H489*1.2)))</f>
        <v>0</v>
      </c>
      <c r="L488" s="54">
        <f t="shared" si="55"/>
        <v>0</v>
      </c>
      <c r="M488" s="54">
        <f t="shared" si="56"/>
        <v>0</v>
      </c>
      <c r="N488" s="10">
        <v>5</v>
      </c>
      <c r="O488" s="7">
        <f t="shared" si="59"/>
        <v>0</v>
      </c>
      <c r="P488" s="7">
        <f t="shared" si="60"/>
        <v>0</v>
      </c>
      <c r="Q488" s="7">
        <f t="shared" si="61"/>
        <v>0</v>
      </c>
    </row>
    <row r="489" spans="2:17" x14ac:dyDescent="0.25">
      <c r="B489" s="3" t="str">
        <f t="shared" si="54"/>
        <v/>
      </c>
      <c r="F489" s="3" t="str">
        <f t="shared" si="57"/>
        <v/>
      </c>
      <c r="I489" s="52">
        <f>STOCK!H490</f>
        <v>0</v>
      </c>
      <c r="J489" s="12">
        <f t="shared" si="58"/>
        <v>0</v>
      </c>
      <c r="K489" s="13" t="b">
        <f>IF(STOCK!I490=5.5%,STOCK!H490*1.05,IF(STOCK!I490=10%,STOCK!H490*1.1,IF(STOCK!I490=20%,STOCK!H490*1.2)))</f>
        <v>0</v>
      </c>
      <c r="L489" s="54">
        <f t="shared" si="55"/>
        <v>0</v>
      </c>
      <c r="M489" s="54">
        <f t="shared" si="56"/>
        <v>0</v>
      </c>
      <c r="N489" s="10">
        <v>5</v>
      </c>
      <c r="O489" s="7">
        <f t="shared" si="59"/>
        <v>0</v>
      </c>
      <c r="P489" s="7">
        <f t="shared" si="60"/>
        <v>0</v>
      </c>
      <c r="Q489" s="7">
        <f t="shared" si="61"/>
        <v>0</v>
      </c>
    </row>
    <row r="490" spans="2:17" x14ac:dyDescent="0.25">
      <c r="B490" s="3" t="str">
        <f t="shared" si="54"/>
        <v/>
      </c>
      <c r="F490" s="3" t="str">
        <f t="shared" si="57"/>
        <v/>
      </c>
      <c r="I490" s="52">
        <f>STOCK!H491</f>
        <v>0</v>
      </c>
      <c r="J490" s="12">
        <f t="shared" si="58"/>
        <v>0</v>
      </c>
      <c r="K490" s="13" t="b">
        <f>IF(STOCK!I491=5.5%,STOCK!H491*1.05,IF(STOCK!I491=10%,STOCK!H491*1.1,IF(STOCK!I491=20%,STOCK!H491*1.2)))</f>
        <v>0</v>
      </c>
      <c r="L490" s="54">
        <f t="shared" si="55"/>
        <v>0</v>
      </c>
      <c r="M490" s="54">
        <f t="shared" si="56"/>
        <v>0</v>
      </c>
      <c r="N490" s="10">
        <v>5</v>
      </c>
      <c r="O490" s="7">
        <f t="shared" si="59"/>
        <v>0</v>
      </c>
      <c r="P490" s="7">
        <f t="shared" si="60"/>
        <v>0</v>
      </c>
      <c r="Q490" s="7">
        <f t="shared" si="61"/>
        <v>0</v>
      </c>
    </row>
    <row r="491" spans="2:17" x14ac:dyDescent="0.25">
      <c r="B491" s="3" t="str">
        <f t="shared" si="54"/>
        <v/>
      </c>
      <c r="F491" s="3" t="str">
        <f t="shared" si="57"/>
        <v/>
      </c>
      <c r="I491" s="52">
        <f>STOCK!H492</f>
        <v>0</v>
      </c>
      <c r="J491" s="12">
        <f t="shared" si="58"/>
        <v>0</v>
      </c>
      <c r="K491" s="13" t="b">
        <f>IF(STOCK!I492=5.5%,STOCK!H492*1.05,IF(STOCK!I492=10%,STOCK!H492*1.1,IF(STOCK!I492=20%,STOCK!H492*1.2)))</f>
        <v>0</v>
      </c>
      <c r="L491" s="54">
        <f t="shared" si="55"/>
        <v>0</v>
      </c>
      <c r="M491" s="54">
        <f t="shared" si="56"/>
        <v>0</v>
      </c>
      <c r="N491" s="10">
        <v>5</v>
      </c>
      <c r="O491" s="7">
        <f t="shared" si="59"/>
        <v>0</v>
      </c>
      <c r="P491" s="7">
        <f t="shared" si="60"/>
        <v>0</v>
      </c>
      <c r="Q491" s="7">
        <f t="shared" si="61"/>
        <v>0</v>
      </c>
    </row>
    <row r="492" spans="2:17" x14ac:dyDescent="0.25">
      <c r="B492" s="3" t="str">
        <f t="shared" si="54"/>
        <v/>
      </c>
      <c r="F492" s="3" t="str">
        <f t="shared" si="57"/>
        <v/>
      </c>
      <c r="I492" s="52">
        <f>STOCK!H493</f>
        <v>0</v>
      </c>
      <c r="J492" s="12">
        <f t="shared" si="58"/>
        <v>0</v>
      </c>
      <c r="K492" s="13" t="b">
        <f>IF(STOCK!I493=5.5%,STOCK!H493*1.05,IF(STOCK!I493=10%,STOCK!H493*1.1,IF(STOCK!I493=20%,STOCK!H493*1.2)))</f>
        <v>0</v>
      </c>
      <c r="L492" s="54">
        <f t="shared" si="55"/>
        <v>0</v>
      </c>
      <c r="M492" s="54">
        <f t="shared" si="56"/>
        <v>0</v>
      </c>
      <c r="N492" s="10">
        <v>5</v>
      </c>
      <c r="O492" s="7">
        <f t="shared" si="59"/>
        <v>0</v>
      </c>
      <c r="P492" s="7">
        <f t="shared" si="60"/>
        <v>0</v>
      </c>
      <c r="Q492" s="7">
        <f t="shared" si="61"/>
        <v>0</v>
      </c>
    </row>
    <row r="493" spans="2:17" x14ac:dyDescent="0.25">
      <c r="B493" s="3" t="str">
        <f t="shared" si="54"/>
        <v/>
      </c>
      <c r="F493" s="3" t="str">
        <f t="shared" si="57"/>
        <v/>
      </c>
      <c r="I493" s="52">
        <f>STOCK!H494</f>
        <v>0</v>
      </c>
      <c r="J493" s="12">
        <f t="shared" si="58"/>
        <v>0</v>
      </c>
      <c r="K493" s="13" t="b">
        <f>IF(STOCK!I494=5.5%,STOCK!H494*1.05,IF(STOCK!I494=10%,STOCK!H494*1.1,IF(STOCK!I494=20%,STOCK!H494*1.2)))</f>
        <v>0</v>
      </c>
      <c r="L493" s="54">
        <f t="shared" si="55"/>
        <v>0</v>
      </c>
      <c r="M493" s="54">
        <f t="shared" si="56"/>
        <v>0</v>
      </c>
      <c r="N493" s="10">
        <v>5</v>
      </c>
      <c r="O493" s="7">
        <f t="shared" si="59"/>
        <v>0</v>
      </c>
      <c r="P493" s="7">
        <f t="shared" si="60"/>
        <v>0</v>
      </c>
      <c r="Q493" s="7">
        <f t="shared" si="61"/>
        <v>0</v>
      </c>
    </row>
    <row r="494" spans="2:17" x14ac:dyDescent="0.25">
      <c r="B494" s="3" t="str">
        <f t="shared" si="54"/>
        <v/>
      </c>
      <c r="F494" s="3" t="str">
        <f t="shared" si="57"/>
        <v/>
      </c>
      <c r="I494" s="52">
        <f>STOCK!H495</f>
        <v>0</v>
      </c>
      <c r="J494" s="12">
        <f t="shared" si="58"/>
        <v>0</v>
      </c>
      <c r="K494" s="13" t="b">
        <f>IF(STOCK!I495=5.5%,STOCK!H495*1.05,IF(STOCK!I495=10%,STOCK!H495*1.1,IF(STOCK!I495=20%,STOCK!H495*1.2)))</f>
        <v>0</v>
      </c>
      <c r="L494" s="54">
        <f t="shared" si="55"/>
        <v>0</v>
      </c>
      <c r="M494" s="54">
        <f t="shared" si="56"/>
        <v>0</v>
      </c>
      <c r="N494" s="10">
        <v>5</v>
      </c>
      <c r="O494" s="7">
        <f t="shared" si="59"/>
        <v>0</v>
      </c>
      <c r="P494" s="7">
        <f t="shared" si="60"/>
        <v>0</v>
      </c>
      <c r="Q494" s="7">
        <f t="shared" si="61"/>
        <v>0</v>
      </c>
    </row>
    <row r="495" spans="2:17" x14ac:dyDescent="0.25">
      <c r="B495" s="3" t="str">
        <f t="shared" si="54"/>
        <v/>
      </c>
      <c r="F495" s="3" t="str">
        <f t="shared" si="57"/>
        <v/>
      </c>
      <c r="I495" s="52">
        <f>STOCK!H496</f>
        <v>0</v>
      </c>
      <c r="J495" s="12">
        <f t="shared" si="58"/>
        <v>0</v>
      </c>
      <c r="K495" s="13" t="b">
        <f>IF(STOCK!I496=5.5%,STOCK!H496*1.05,IF(STOCK!I496=10%,STOCK!H496*1.1,IF(STOCK!I496=20%,STOCK!H496*1.2)))</f>
        <v>0</v>
      </c>
      <c r="L495" s="54">
        <f t="shared" si="55"/>
        <v>0</v>
      </c>
      <c r="M495" s="54">
        <f t="shared" si="56"/>
        <v>0</v>
      </c>
      <c r="N495" s="10">
        <v>5</v>
      </c>
      <c r="O495" s="7">
        <f t="shared" si="59"/>
        <v>0</v>
      </c>
      <c r="P495" s="7">
        <f t="shared" si="60"/>
        <v>0</v>
      </c>
      <c r="Q495" s="7">
        <f t="shared" si="61"/>
        <v>0</v>
      </c>
    </row>
    <row r="496" spans="2:17" x14ac:dyDescent="0.25">
      <c r="B496" s="3" t="str">
        <f t="shared" si="54"/>
        <v/>
      </c>
      <c r="F496" s="3" t="str">
        <f t="shared" si="57"/>
        <v/>
      </c>
      <c r="I496" s="52">
        <f>STOCK!H497</f>
        <v>0</v>
      </c>
      <c r="J496" s="12">
        <f t="shared" si="58"/>
        <v>0</v>
      </c>
      <c r="K496" s="13" t="b">
        <f>IF(STOCK!I497=5.5%,STOCK!H497*1.05,IF(STOCK!I497=10%,STOCK!H497*1.1,IF(STOCK!I497=20%,STOCK!H497*1.2)))</f>
        <v>0</v>
      </c>
      <c r="L496" s="54">
        <f t="shared" si="55"/>
        <v>0</v>
      </c>
      <c r="M496" s="54">
        <f t="shared" si="56"/>
        <v>0</v>
      </c>
      <c r="N496" s="10">
        <v>5</v>
      </c>
      <c r="O496" s="7">
        <f t="shared" si="59"/>
        <v>0</v>
      </c>
      <c r="P496" s="7">
        <f t="shared" si="60"/>
        <v>0</v>
      </c>
      <c r="Q496" s="7">
        <f t="shared" si="61"/>
        <v>0</v>
      </c>
    </row>
    <row r="497" spans="2:17" x14ac:dyDescent="0.25">
      <c r="B497" s="3" t="str">
        <f t="shared" si="54"/>
        <v/>
      </c>
      <c r="F497" s="3" t="str">
        <f t="shared" si="57"/>
        <v/>
      </c>
      <c r="I497" s="52">
        <f>STOCK!H498</f>
        <v>0</v>
      </c>
      <c r="J497" s="12">
        <f t="shared" si="58"/>
        <v>0</v>
      </c>
      <c r="K497" s="13" t="b">
        <f>IF(STOCK!I498=5.5%,STOCK!H498*1.05,IF(STOCK!I498=10%,STOCK!H498*1.1,IF(STOCK!I498=20%,STOCK!H498*1.2)))</f>
        <v>0</v>
      </c>
      <c r="L497" s="54">
        <f t="shared" si="55"/>
        <v>0</v>
      </c>
      <c r="M497" s="54">
        <f t="shared" si="56"/>
        <v>0</v>
      </c>
      <c r="N497" s="10">
        <v>5</v>
      </c>
      <c r="O497" s="7">
        <f t="shared" si="59"/>
        <v>0</v>
      </c>
      <c r="P497" s="7">
        <f t="shared" si="60"/>
        <v>0</v>
      </c>
      <c r="Q497" s="7">
        <f t="shared" si="61"/>
        <v>0</v>
      </c>
    </row>
    <row r="498" spans="2:17" x14ac:dyDescent="0.25">
      <c r="B498" s="3" t="str">
        <f t="shared" si="54"/>
        <v/>
      </c>
      <c r="F498" s="3" t="str">
        <f t="shared" si="57"/>
        <v/>
      </c>
      <c r="I498" s="52">
        <f>STOCK!H499</f>
        <v>0</v>
      </c>
      <c r="J498" s="12">
        <f t="shared" si="58"/>
        <v>0</v>
      </c>
      <c r="K498" s="13" t="b">
        <f>IF(STOCK!I499=5.5%,STOCK!H499*1.05,IF(STOCK!I499=10%,STOCK!H499*1.1,IF(STOCK!I499=20%,STOCK!H499*1.2)))</f>
        <v>0</v>
      </c>
      <c r="L498" s="54">
        <f t="shared" si="55"/>
        <v>0</v>
      </c>
      <c r="M498" s="54">
        <f t="shared" si="56"/>
        <v>0</v>
      </c>
      <c r="N498" s="10">
        <v>5</v>
      </c>
      <c r="O498" s="7">
        <f t="shared" si="59"/>
        <v>0</v>
      </c>
      <c r="P498" s="7">
        <f t="shared" si="60"/>
        <v>0</v>
      </c>
      <c r="Q498" s="7">
        <f t="shared" si="61"/>
        <v>0</v>
      </c>
    </row>
    <row r="499" spans="2:17" x14ac:dyDescent="0.25">
      <c r="B499" s="3" t="str">
        <f t="shared" si="54"/>
        <v/>
      </c>
      <c r="F499" s="3" t="str">
        <f t="shared" si="57"/>
        <v/>
      </c>
      <c r="I499" s="52">
        <f>STOCK!H500</f>
        <v>0</v>
      </c>
      <c r="J499" s="12">
        <f t="shared" si="58"/>
        <v>0</v>
      </c>
      <c r="K499" s="13" t="b">
        <f>IF(STOCK!I500=5.5%,STOCK!H500*1.05,IF(STOCK!I500=10%,STOCK!H500*1.1,IF(STOCK!I500=20%,STOCK!H500*1.2)))</f>
        <v>0</v>
      </c>
      <c r="L499" s="54">
        <f t="shared" si="55"/>
        <v>0</v>
      </c>
      <c r="M499" s="54">
        <f t="shared" si="56"/>
        <v>0</v>
      </c>
      <c r="N499" s="10">
        <v>5</v>
      </c>
      <c r="O499" s="7">
        <f t="shared" si="59"/>
        <v>0</v>
      </c>
      <c r="P499" s="7">
        <f t="shared" si="60"/>
        <v>0</v>
      </c>
      <c r="Q499" s="7">
        <f t="shared" si="61"/>
        <v>0</v>
      </c>
    </row>
    <row r="500" spans="2:17" x14ac:dyDescent="0.25">
      <c r="B500" s="3" t="str">
        <f t="shared" si="54"/>
        <v/>
      </c>
      <c r="F500" s="3" t="str">
        <f t="shared" si="57"/>
        <v/>
      </c>
      <c r="I500" s="52">
        <f>STOCK!H501</f>
        <v>0</v>
      </c>
      <c r="J500" s="12">
        <f t="shared" si="58"/>
        <v>0</v>
      </c>
      <c r="K500" s="13" t="b">
        <f>IF(STOCK!I501=5.5%,STOCK!H501*1.05,IF(STOCK!I501=10%,STOCK!H501*1.1,IF(STOCK!I501=20%,STOCK!H501*1.2)))</f>
        <v>0</v>
      </c>
      <c r="L500" s="54">
        <f t="shared" si="55"/>
        <v>0</v>
      </c>
      <c r="M500" s="54">
        <f t="shared" si="56"/>
        <v>0</v>
      </c>
      <c r="N500" s="10">
        <v>5</v>
      </c>
      <c r="O500" s="7">
        <f t="shared" si="59"/>
        <v>0</v>
      </c>
      <c r="P500" s="7">
        <f t="shared" si="60"/>
        <v>0</v>
      </c>
      <c r="Q500" s="7">
        <f t="shared" si="61"/>
        <v>0</v>
      </c>
    </row>
    <row r="501" spans="2:17" x14ac:dyDescent="0.25">
      <c r="F501" s="3" t="str">
        <f t="shared" si="57"/>
        <v/>
      </c>
      <c r="I501" s="52">
        <f>STOCK!H502</f>
        <v>0</v>
      </c>
      <c r="J501" s="12"/>
      <c r="K501" s="13"/>
      <c r="N501" s="10">
        <v>5</v>
      </c>
    </row>
    <row r="502" spans="2:17" x14ac:dyDescent="0.25">
      <c r="J502" s="12"/>
      <c r="K502" s="13"/>
    </row>
  </sheetData>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sheetPr>
  <dimension ref="A1:AJ826"/>
  <sheetViews>
    <sheetView workbookViewId="0">
      <pane ySplit="2" topLeftCell="A12" activePane="bottomLeft" state="frozen"/>
      <selection pane="bottomLeft" activeCell="C32" sqref="C32"/>
    </sheetView>
  </sheetViews>
  <sheetFormatPr baseColWidth="10" defaultRowHeight="15" x14ac:dyDescent="0.25"/>
  <cols>
    <col min="1" max="1" width="9.28515625" style="82" customWidth="1"/>
    <col min="2" max="2" width="5.5703125" style="3" hidden="1" customWidth="1"/>
    <col min="3" max="3" width="20" style="10" customWidth="1"/>
    <col min="4" max="4" width="26.7109375" style="10" customWidth="1"/>
    <col min="5" max="5" width="5" style="10" customWidth="1"/>
    <col min="6" max="6" width="7.7109375" style="3" customWidth="1"/>
    <col min="7" max="8" width="6.85546875" style="10" customWidth="1"/>
    <col min="9" max="9" width="10.5703125" style="10" bestFit="1" customWidth="1"/>
    <col min="10" max="10" width="5.7109375" style="28" bestFit="1" customWidth="1"/>
    <col min="11" max="11" width="5.42578125" style="29" bestFit="1" customWidth="1"/>
    <col min="12" max="12" width="6.28515625" style="29" bestFit="1" customWidth="1"/>
    <col min="13" max="13" width="6.140625" style="29" bestFit="1" customWidth="1"/>
    <col min="14" max="14" width="4.7109375" style="29" bestFit="1" customWidth="1"/>
    <col min="15" max="15" width="5.140625" style="29" bestFit="1" customWidth="1"/>
    <col min="16" max="16" width="5.42578125" style="29" bestFit="1" customWidth="1"/>
    <col min="17" max="17" width="7.42578125" style="29" bestFit="1" customWidth="1"/>
    <col min="18" max="18" width="5.140625" style="29" bestFit="1" customWidth="1"/>
    <col min="19" max="19" width="4.5703125" style="29" bestFit="1" customWidth="1"/>
    <col min="20" max="20" width="5.140625" style="29" bestFit="1" customWidth="1"/>
    <col min="21" max="21" width="4.42578125" style="29" bestFit="1" customWidth="1"/>
    <col min="22" max="22" width="6.5703125" style="31" bestFit="1" customWidth="1"/>
    <col min="23" max="23" width="5.7109375" style="32" bestFit="1" customWidth="1"/>
    <col min="24" max="24" width="5.42578125" style="33" bestFit="1" customWidth="1"/>
    <col min="25" max="25" width="6.5703125" style="33" customWidth="1"/>
    <col min="26" max="26" width="6.140625" style="33" bestFit="1" customWidth="1"/>
    <col min="27" max="27" width="4.7109375" style="33" bestFit="1" customWidth="1"/>
    <col min="28" max="28" width="5.140625" style="33" bestFit="1" customWidth="1"/>
    <col min="29" max="29" width="5.42578125" style="33" bestFit="1" customWidth="1"/>
    <col min="30" max="30" width="7.42578125" style="33" bestFit="1" customWidth="1"/>
    <col min="31" max="31" width="5.140625" style="33" bestFit="1" customWidth="1"/>
    <col min="32" max="32" width="4.5703125" style="33" bestFit="1" customWidth="1"/>
    <col min="33" max="33" width="5.140625" style="33" bestFit="1" customWidth="1"/>
    <col min="34" max="34" width="4.42578125" style="33" bestFit="1" customWidth="1"/>
    <col min="35" max="35" width="6.5703125" style="31" bestFit="1" customWidth="1"/>
  </cols>
  <sheetData>
    <row r="1" spans="1:36" s="34" customFormat="1" ht="15.75" thickBot="1" x14ac:dyDescent="0.3">
      <c r="A1" s="80"/>
      <c r="J1" s="154" t="s">
        <v>3</v>
      </c>
      <c r="K1" s="154"/>
      <c r="L1" s="154"/>
      <c r="M1" s="154"/>
      <c r="N1" s="154"/>
      <c r="O1" s="154"/>
      <c r="P1" s="154"/>
      <c r="Q1" s="154"/>
      <c r="R1" s="154"/>
      <c r="S1" s="154"/>
      <c r="T1" s="154"/>
      <c r="U1" s="154"/>
      <c r="V1" s="51">
        <f>+SUM(V3:V501)</f>
        <v>492</v>
      </c>
      <c r="W1" s="154" t="s">
        <v>2</v>
      </c>
      <c r="X1" s="154"/>
      <c r="Y1" s="154"/>
      <c r="Z1" s="154"/>
      <c r="AA1" s="154"/>
      <c r="AB1" s="154"/>
      <c r="AC1" s="154"/>
      <c r="AD1" s="154"/>
      <c r="AE1" s="154"/>
      <c r="AF1" s="154"/>
      <c r="AG1" s="154"/>
      <c r="AH1" s="154"/>
      <c r="AI1" s="51">
        <f>+SUM(AI3:AI501)</f>
        <v>0</v>
      </c>
    </row>
    <row r="2" spans="1:36" ht="15.75" customHeight="1" thickBot="1" x14ac:dyDescent="0.3">
      <c r="A2" s="81" t="s">
        <v>5</v>
      </c>
      <c r="B2" s="40"/>
      <c r="C2" s="41" t="s">
        <v>14</v>
      </c>
      <c r="D2" s="41" t="s">
        <v>6</v>
      </c>
      <c r="E2" s="41" t="s">
        <v>152</v>
      </c>
      <c r="F2" s="40" t="s">
        <v>151</v>
      </c>
      <c r="G2" s="56" t="s">
        <v>150</v>
      </c>
      <c r="H2" s="41" t="s">
        <v>112</v>
      </c>
      <c r="I2" s="53" t="s">
        <v>170</v>
      </c>
      <c r="J2" s="35" t="s">
        <v>127</v>
      </c>
      <c r="K2" s="36" t="s">
        <v>128</v>
      </c>
      <c r="L2" s="36" t="s">
        <v>129</v>
      </c>
      <c r="M2" s="36" t="s">
        <v>130</v>
      </c>
      <c r="N2" s="36" t="s">
        <v>131</v>
      </c>
      <c r="O2" s="36" t="s">
        <v>132</v>
      </c>
      <c r="P2" s="36" t="s">
        <v>133</v>
      </c>
      <c r="Q2" s="36" t="s">
        <v>171</v>
      </c>
      <c r="R2" s="36" t="s">
        <v>134</v>
      </c>
      <c r="S2" s="36" t="s">
        <v>135</v>
      </c>
      <c r="T2" s="36" t="s">
        <v>136</v>
      </c>
      <c r="U2" s="36" t="s">
        <v>137</v>
      </c>
      <c r="V2" s="37" t="s">
        <v>138</v>
      </c>
      <c r="W2" s="38" t="s">
        <v>127</v>
      </c>
      <c r="X2" s="39" t="s">
        <v>128</v>
      </c>
      <c r="Y2" s="39" t="s">
        <v>129</v>
      </c>
      <c r="Z2" s="39" t="s">
        <v>130</v>
      </c>
      <c r="AA2" s="39" t="s">
        <v>131</v>
      </c>
      <c r="AB2" s="39" t="s">
        <v>132</v>
      </c>
      <c r="AC2" s="39" t="s">
        <v>133</v>
      </c>
      <c r="AD2" s="39" t="s">
        <v>171</v>
      </c>
      <c r="AE2" s="39" t="s">
        <v>134</v>
      </c>
      <c r="AF2" s="39" t="s">
        <v>135</v>
      </c>
      <c r="AG2" s="39" t="s">
        <v>136</v>
      </c>
      <c r="AH2" s="39" t="s">
        <v>137</v>
      </c>
      <c r="AI2" s="37" t="s">
        <v>138</v>
      </c>
      <c r="AJ2" s="79" t="s">
        <v>189</v>
      </c>
    </row>
    <row r="3" spans="1:36" x14ac:dyDescent="0.25">
      <c r="A3" s="82" t="s">
        <v>79</v>
      </c>
      <c r="B3" s="3" t="str">
        <f>LEFT(A3,2)</f>
        <v>BL</v>
      </c>
      <c r="C3" s="10" t="s">
        <v>8</v>
      </c>
      <c r="D3" s="10" t="s">
        <v>9</v>
      </c>
      <c r="E3" s="10">
        <v>2010</v>
      </c>
      <c r="F3" s="3" t="str">
        <f>+IF(B3="BL","BLANC",IF(B3="RS","ROSE",IF(B3="RG","ROUGE","")))</f>
        <v>BLANC</v>
      </c>
      <c r="G3" s="10" t="s">
        <v>13</v>
      </c>
      <c r="H3" s="54">
        <v>5.5</v>
      </c>
      <c r="I3" s="55">
        <v>5.5E-2</v>
      </c>
      <c r="N3" s="30">
        <v>24</v>
      </c>
      <c r="V3" s="31">
        <f t="shared" ref="V3:V66" si="0">+SUM(J3:U3)</f>
        <v>24</v>
      </c>
      <c r="AI3" s="31">
        <f t="shared" ref="AI3:AI66" si="1">+SUM(W3:AH3)</f>
        <v>0</v>
      </c>
      <c r="AJ3" t="str">
        <f>+IF(AI3&gt;V3,"RUPTURE","")</f>
        <v/>
      </c>
    </row>
    <row r="4" spans="1:36" x14ac:dyDescent="0.25">
      <c r="A4" s="82" t="s">
        <v>175</v>
      </c>
      <c r="B4" s="3" t="str">
        <f>LEFT(A4,2)</f>
        <v>BL</v>
      </c>
      <c r="C4" s="10" t="s">
        <v>167</v>
      </c>
      <c r="D4" s="10" t="s">
        <v>168</v>
      </c>
      <c r="E4" s="10">
        <v>2013</v>
      </c>
      <c r="F4" s="3" t="str">
        <f t="shared" ref="F4:F67" si="2">+IF(B4="BL","BLANC",IF(B4="RS","ROSE",IF(B4="RG","ROUGE","")))</f>
        <v>BLANC</v>
      </c>
      <c r="G4" s="10" t="s">
        <v>169</v>
      </c>
      <c r="H4" s="54">
        <v>4</v>
      </c>
      <c r="I4" s="55">
        <v>5.5E-2</v>
      </c>
      <c r="N4" s="29">
        <v>6</v>
      </c>
      <c r="V4" s="31">
        <f t="shared" si="0"/>
        <v>6</v>
      </c>
      <c r="AI4" s="31">
        <f t="shared" si="1"/>
        <v>0</v>
      </c>
      <c r="AJ4" t="str">
        <f t="shared" ref="AJ4:AJ67" si="3">+IF(AI4&gt;V4,"RUPTURE","")</f>
        <v/>
      </c>
    </row>
    <row r="5" spans="1:36" x14ac:dyDescent="0.25">
      <c r="A5" s="82" t="s">
        <v>176</v>
      </c>
      <c r="B5" s="3" t="str">
        <f>LEFT(A5,2)</f>
        <v>BL</v>
      </c>
      <c r="C5" s="10" t="s">
        <v>173</v>
      </c>
      <c r="D5" s="10" t="s">
        <v>174</v>
      </c>
      <c r="E5" s="10">
        <v>2008</v>
      </c>
      <c r="F5" s="3" t="str">
        <f t="shared" si="2"/>
        <v>BLANC</v>
      </c>
      <c r="G5" s="10" t="s">
        <v>169</v>
      </c>
      <c r="H5" s="54">
        <v>5</v>
      </c>
      <c r="I5" s="55">
        <v>5.5E-2</v>
      </c>
      <c r="N5" s="29">
        <v>6</v>
      </c>
      <c r="V5" s="31">
        <f t="shared" si="0"/>
        <v>6</v>
      </c>
      <c r="AI5" s="31">
        <f t="shared" si="1"/>
        <v>0</v>
      </c>
      <c r="AJ5" t="str">
        <f t="shared" si="3"/>
        <v/>
      </c>
    </row>
    <row r="6" spans="1:36" x14ac:dyDescent="0.25">
      <c r="A6" s="82" t="s">
        <v>80</v>
      </c>
      <c r="B6" s="3" t="str">
        <f t="shared" ref="B6:B69" si="4">LEFT(A6,2)</f>
        <v>BL</v>
      </c>
      <c r="C6" s="10" t="s">
        <v>46</v>
      </c>
      <c r="D6" s="10" t="s">
        <v>15</v>
      </c>
      <c r="E6" s="10">
        <v>2010</v>
      </c>
      <c r="F6" s="3" t="str">
        <f t="shared" si="2"/>
        <v>BLANC</v>
      </c>
      <c r="G6" s="10" t="s">
        <v>13</v>
      </c>
      <c r="H6" s="54">
        <v>3.75</v>
      </c>
      <c r="I6" s="55">
        <v>5.5E-2</v>
      </c>
      <c r="N6" s="30">
        <v>12</v>
      </c>
      <c r="V6" s="31">
        <f t="shared" si="0"/>
        <v>12</v>
      </c>
      <c r="AI6" s="31">
        <f t="shared" si="1"/>
        <v>0</v>
      </c>
      <c r="AJ6" t="str">
        <f t="shared" si="3"/>
        <v/>
      </c>
    </row>
    <row r="7" spans="1:36" x14ac:dyDescent="0.25">
      <c r="A7" s="82" t="s">
        <v>81</v>
      </c>
      <c r="B7" s="3" t="str">
        <f t="shared" si="4"/>
        <v>BL</v>
      </c>
      <c r="C7" s="10" t="s">
        <v>50</v>
      </c>
      <c r="D7" s="10" t="s">
        <v>16</v>
      </c>
      <c r="E7" s="10">
        <v>2009</v>
      </c>
      <c r="F7" s="3" t="str">
        <f t="shared" si="2"/>
        <v>BLANC</v>
      </c>
      <c r="G7" s="10" t="s">
        <v>13</v>
      </c>
      <c r="H7" s="54">
        <v>3.5</v>
      </c>
      <c r="I7" s="55">
        <v>5.5E-2</v>
      </c>
      <c r="N7" s="30">
        <v>12</v>
      </c>
      <c r="V7" s="31">
        <f t="shared" si="0"/>
        <v>12</v>
      </c>
      <c r="AI7" s="31">
        <f t="shared" si="1"/>
        <v>0</v>
      </c>
      <c r="AJ7" t="str">
        <f t="shared" si="3"/>
        <v/>
      </c>
    </row>
    <row r="8" spans="1:36" x14ac:dyDescent="0.25">
      <c r="A8" s="82" t="s">
        <v>82</v>
      </c>
      <c r="B8" s="3" t="str">
        <f t="shared" si="4"/>
        <v>BL</v>
      </c>
      <c r="C8" s="10" t="s">
        <v>51</v>
      </c>
      <c r="D8" s="10" t="s">
        <v>17</v>
      </c>
      <c r="E8" s="10">
        <v>2009</v>
      </c>
      <c r="F8" s="3" t="str">
        <f t="shared" si="2"/>
        <v>BLANC</v>
      </c>
      <c r="G8" s="10" t="s">
        <v>13</v>
      </c>
      <c r="H8" s="54">
        <v>5</v>
      </c>
      <c r="I8" s="55">
        <v>5.5E-2</v>
      </c>
      <c r="N8" s="30">
        <v>12</v>
      </c>
      <c r="V8" s="31">
        <f t="shared" si="0"/>
        <v>12</v>
      </c>
      <c r="AI8" s="31">
        <f t="shared" si="1"/>
        <v>0</v>
      </c>
      <c r="AJ8" t="str">
        <f t="shared" si="3"/>
        <v/>
      </c>
    </row>
    <row r="9" spans="1:36" x14ac:dyDescent="0.25">
      <c r="A9" s="82" t="s">
        <v>83</v>
      </c>
      <c r="B9" s="3" t="str">
        <f t="shared" si="4"/>
        <v>BL</v>
      </c>
      <c r="C9" s="10" t="s">
        <v>52</v>
      </c>
      <c r="D9" s="10" t="s">
        <v>18</v>
      </c>
      <c r="E9" s="10">
        <v>2009</v>
      </c>
      <c r="F9" s="3" t="str">
        <f t="shared" si="2"/>
        <v>BLANC</v>
      </c>
      <c r="G9" s="10" t="s">
        <v>13</v>
      </c>
      <c r="H9" s="54">
        <v>5</v>
      </c>
      <c r="I9" s="55">
        <v>5.5E-2</v>
      </c>
      <c r="N9" s="30">
        <v>12</v>
      </c>
      <c r="V9" s="31">
        <f t="shared" si="0"/>
        <v>12</v>
      </c>
      <c r="AI9" s="31">
        <f t="shared" si="1"/>
        <v>0</v>
      </c>
      <c r="AJ9" t="str">
        <f t="shared" si="3"/>
        <v/>
      </c>
    </row>
    <row r="10" spans="1:36" x14ac:dyDescent="0.25">
      <c r="A10" s="82" t="s">
        <v>84</v>
      </c>
      <c r="B10" s="3" t="str">
        <f t="shared" si="4"/>
        <v>BL</v>
      </c>
      <c r="C10" s="10" t="s">
        <v>53</v>
      </c>
      <c r="D10" s="10" t="s">
        <v>19</v>
      </c>
      <c r="E10" s="10">
        <v>2013</v>
      </c>
      <c r="F10" s="3" t="str">
        <f t="shared" si="2"/>
        <v>BLANC</v>
      </c>
      <c r="G10" s="10" t="s">
        <v>13</v>
      </c>
      <c r="H10" s="54">
        <v>5</v>
      </c>
      <c r="I10" s="55">
        <v>5.5E-2</v>
      </c>
      <c r="N10" s="30">
        <v>12</v>
      </c>
      <c r="V10" s="31">
        <f t="shared" si="0"/>
        <v>12</v>
      </c>
      <c r="AI10" s="31">
        <f t="shared" si="1"/>
        <v>0</v>
      </c>
      <c r="AJ10" t="str">
        <f t="shared" si="3"/>
        <v/>
      </c>
    </row>
    <row r="11" spans="1:36" x14ac:dyDescent="0.25">
      <c r="A11" s="82" t="s">
        <v>85</v>
      </c>
      <c r="B11" s="3" t="str">
        <f t="shared" si="4"/>
        <v>BL</v>
      </c>
      <c r="C11" s="10" t="s">
        <v>54</v>
      </c>
      <c r="D11" s="10" t="s">
        <v>20</v>
      </c>
      <c r="E11" s="10">
        <v>2013</v>
      </c>
      <c r="F11" s="3" t="str">
        <f t="shared" si="2"/>
        <v>BLANC</v>
      </c>
      <c r="G11" s="10" t="s">
        <v>13</v>
      </c>
      <c r="H11" s="54">
        <v>8.9</v>
      </c>
      <c r="I11" s="55">
        <v>5.5E-2</v>
      </c>
      <c r="N11" s="30">
        <v>12</v>
      </c>
      <c r="V11" s="31">
        <f t="shared" si="0"/>
        <v>12</v>
      </c>
      <c r="AI11" s="31">
        <f t="shared" si="1"/>
        <v>0</v>
      </c>
      <c r="AJ11" t="str">
        <f t="shared" si="3"/>
        <v/>
      </c>
    </row>
    <row r="12" spans="1:36" x14ac:dyDescent="0.25">
      <c r="A12" s="82" t="s">
        <v>86</v>
      </c>
      <c r="B12" s="3" t="str">
        <f t="shared" si="4"/>
        <v>BL</v>
      </c>
      <c r="C12" s="10" t="s">
        <v>55</v>
      </c>
      <c r="D12" s="10" t="s">
        <v>21</v>
      </c>
      <c r="E12" s="10">
        <v>2013</v>
      </c>
      <c r="F12" s="3" t="str">
        <f t="shared" si="2"/>
        <v>BLANC</v>
      </c>
      <c r="G12" s="10" t="s">
        <v>13</v>
      </c>
      <c r="H12" s="54">
        <v>7.5</v>
      </c>
      <c r="I12" s="55">
        <v>5.5E-2</v>
      </c>
      <c r="N12" s="30">
        <v>12</v>
      </c>
      <c r="V12" s="31">
        <f t="shared" si="0"/>
        <v>12</v>
      </c>
      <c r="AI12" s="31">
        <f t="shared" si="1"/>
        <v>0</v>
      </c>
      <c r="AJ12" t="str">
        <f t="shared" si="3"/>
        <v/>
      </c>
    </row>
    <row r="13" spans="1:36" x14ac:dyDescent="0.25">
      <c r="A13" s="82" t="s">
        <v>87</v>
      </c>
      <c r="B13" s="3" t="str">
        <f t="shared" si="4"/>
        <v>BL</v>
      </c>
      <c r="C13" s="10" t="s">
        <v>56</v>
      </c>
      <c r="D13" s="10" t="s">
        <v>22</v>
      </c>
      <c r="E13" s="10">
        <v>2009</v>
      </c>
      <c r="F13" s="3" t="str">
        <f t="shared" si="2"/>
        <v>BLANC</v>
      </c>
      <c r="G13" s="10" t="s">
        <v>13</v>
      </c>
      <c r="H13" s="54">
        <v>3.75</v>
      </c>
      <c r="I13" s="55">
        <v>5.5E-2</v>
      </c>
      <c r="N13" s="30">
        <v>6</v>
      </c>
      <c r="V13" s="31">
        <f t="shared" si="0"/>
        <v>6</v>
      </c>
      <c r="AI13" s="31">
        <f t="shared" si="1"/>
        <v>0</v>
      </c>
      <c r="AJ13" t="str">
        <f t="shared" si="3"/>
        <v/>
      </c>
    </row>
    <row r="14" spans="1:36" x14ac:dyDescent="0.25">
      <c r="A14" s="82" t="s">
        <v>88</v>
      </c>
      <c r="B14" s="3" t="str">
        <f t="shared" si="4"/>
        <v>BL</v>
      </c>
      <c r="C14" s="10" t="s">
        <v>57</v>
      </c>
      <c r="D14" s="10" t="s">
        <v>23</v>
      </c>
      <c r="E14" s="10">
        <v>2010</v>
      </c>
      <c r="F14" s="3" t="str">
        <f t="shared" si="2"/>
        <v>BLANC</v>
      </c>
      <c r="G14" s="10" t="s">
        <v>13</v>
      </c>
      <c r="H14" s="54">
        <v>3.35</v>
      </c>
      <c r="I14" s="55">
        <v>5.5E-2</v>
      </c>
      <c r="N14" s="30">
        <v>12</v>
      </c>
      <c r="V14" s="31">
        <f t="shared" si="0"/>
        <v>12</v>
      </c>
      <c r="AI14" s="31">
        <f t="shared" si="1"/>
        <v>0</v>
      </c>
      <c r="AJ14" t="str">
        <f t="shared" si="3"/>
        <v/>
      </c>
    </row>
    <row r="15" spans="1:36" x14ac:dyDescent="0.25">
      <c r="A15" s="82" t="s">
        <v>101</v>
      </c>
      <c r="B15" s="3" t="str">
        <f t="shared" si="4"/>
        <v>RG</v>
      </c>
      <c r="C15" s="10" t="s">
        <v>70</v>
      </c>
      <c r="D15" s="10" t="s">
        <v>38</v>
      </c>
      <c r="E15" s="10">
        <v>2013</v>
      </c>
      <c r="F15" s="3" t="str">
        <f t="shared" si="2"/>
        <v>ROUGE</v>
      </c>
      <c r="G15" s="10" t="s">
        <v>13</v>
      </c>
      <c r="H15" s="54">
        <v>5</v>
      </c>
      <c r="I15" s="55">
        <v>5.5E-2</v>
      </c>
      <c r="N15" s="30">
        <v>24</v>
      </c>
      <c r="V15" s="31">
        <f t="shared" si="0"/>
        <v>24</v>
      </c>
      <c r="AI15" s="31">
        <f t="shared" si="1"/>
        <v>0</v>
      </c>
      <c r="AJ15" t="str">
        <f t="shared" si="3"/>
        <v/>
      </c>
    </row>
    <row r="16" spans="1:36" x14ac:dyDescent="0.25">
      <c r="A16" s="82" t="s">
        <v>102</v>
      </c>
      <c r="B16" s="3" t="str">
        <f t="shared" si="4"/>
        <v>RG</v>
      </c>
      <c r="C16" s="10" t="s">
        <v>48</v>
      </c>
      <c r="D16" s="10" t="s">
        <v>39</v>
      </c>
      <c r="E16" s="10">
        <v>2013</v>
      </c>
      <c r="F16" s="3" t="str">
        <f t="shared" si="2"/>
        <v>ROUGE</v>
      </c>
      <c r="G16" s="10" t="s">
        <v>13</v>
      </c>
      <c r="H16" s="54">
        <v>8.9</v>
      </c>
      <c r="I16" s="55">
        <v>5.5E-2</v>
      </c>
      <c r="N16" s="30">
        <v>24</v>
      </c>
      <c r="V16" s="31">
        <f t="shared" si="0"/>
        <v>24</v>
      </c>
      <c r="AI16" s="31">
        <f t="shared" si="1"/>
        <v>0</v>
      </c>
      <c r="AJ16" t="str">
        <f t="shared" si="3"/>
        <v/>
      </c>
    </row>
    <row r="17" spans="1:36" x14ac:dyDescent="0.25">
      <c r="A17" s="82" t="s">
        <v>103</v>
      </c>
      <c r="B17" s="3" t="str">
        <f t="shared" si="4"/>
        <v>RG</v>
      </c>
      <c r="C17" s="10" t="s">
        <v>71</v>
      </c>
      <c r="D17" s="10" t="s">
        <v>40</v>
      </c>
      <c r="E17" s="10">
        <v>2013</v>
      </c>
      <c r="F17" s="3" t="str">
        <f t="shared" si="2"/>
        <v>ROUGE</v>
      </c>
      <c r="G17" s="10" t="s">
        <v>13</v>
      </c>
      <c r="H17" s="54">
        <v>7.5</v>
      </c>
      <c r="I17" s="55">
        <v>5.5E-2</v>
      </c>
      <c r="N17" s="30">
        <v>12</v>
      </c>
      <c r="V17" s="31">
        <f t="shared" si="0"/>
        <v>12</v>
      </c>
      <c r="AI17" s="31">
        <f t="shared" si="1"/>
        <v>0</v>
      </c>
      <c r="AJ17" t="str">
        <f t="shared" si="3"/>
        <v/>
      </c>
    </row>
    <row r="18" spans="1:36" x14ac:dyDescent="0.25">
      <c r="A18" s="82" t="s">
        <v>104</v>
      </c>
      <c r="B18" s="3" t="str">
        <f t="shared" si="4"/>
        <v>RG</v>
      </c>
      <c r="C18" s="10" t="s">
        <v>72</v>
      </c>
      <c r="D18" s="10" t="s">
        <v>41</v>
      </c>
      <c r="E18" s="10">
        <v>2013</v>
      </c>
      <c r="F18" s="3" t="str">
        <f t="shared" si="2"/>
        <v>ROUGE</v>
      </c>
      <c r="G18" s="10" t="s">
        <v>13</v>
      </c>
      <c r="H18" s="54">
        <v>3.75</v>
      </c>
      <c r="I18" s="55">
        <v>5.5E-2</v>
      </c>
      <c r="N18" s="30">
        <v>12</v>
      </c>
      <c r="V18" s="31">
        <f t="shared" si="0"/>
        <v>12</v>
      </c>
      <c r="AI18" s="31">
        <f t="shared" si="1"/>
        <v>0</v>
      </c>
      <c r="AJ18" t="str">
        <f t="shared" si="3"/>
        <v/>
      </c>
    </row>
    <row r="19" spans="1:36" x14ac:dyDescent="0.25">
      <c r="A19" s="82" t="s">
        <v>105</v>
      </c>
      <c r="B19" s="3" t="str">
        <f t="shared" si="4"/>
        <v>RG</v>
      </c>
      <c r="C19" s="10" t="s">
        <v>73</v>
      </c>
      <c r="D19" s="10" t="s">
        <v>42</v>
      </c>
      <c r="E19" s="10">
        <v>2013</v>
      </c>
      <c r="F19" s="3" t="str">
        <f t="shared" si="2"/>
        <v>ROUGE</v>
      </c>
      <c r="G19" s="10" t="s">
        <v>13</v>
      </c>
      <c r="H19" s="54">
        <v>3.35</v>
      </c>
      <c r="I19" s="55">
        <v>5.5E-2</v>
      </c>
      <c r="N19" s="30">
        <v>12</v>
      </c>
      <c r="V19" s="31">
        <f t="shared" si="0"/>
        <v>12</v>
      </c>
      <c r="AI19" s="31">
        <f t="shared" si="1"/>
        <v>0</v>
      </c>
      <c r="AJ19" t="str">
        <f t="shared" si="3"/>
        <v/>
      </c>
    </row>
    <row r="20" spans="1:36" x14ac:dyDescent="0.25">
      <c r="A20" s="82" t="s">
        <v>106</v>
      </c>
      <c r="B20" s="3" t="str">
        <f t="shared" si="4"/>
        <v>RG</v>
      </c>
      <c r="C20" s="10" t="s">
        <v>74</v>
      </c>
      <c r="D20" s="10" t="s">
        <v>43</v>
      </c>
      <c r="E20" s="10">
        <v>2013</v>
      </c>
      <c r="F20" s="3" t="str">
        <f t="shared" si="2"/>
        <v>ROUGE</v>
      </c>
      <c r="G20" s="10" t="s">
        <v>13</v>
      </c>
      <c r="H20" s="54">
        <v>9.5</v>
      </c>
      <c r="I20" s="55">
        <v>5.5E-2</v>
      </c>
      <c r="N20" s="30">
        <v>12</v>
      </c>
      <c r="V20" s="31">
        <f t="shared" si="0"/>
        <v>12</v>
      </c>
      <c r="AI20" s="31">
        <f t="shared" si="1"/>
        <v>0</v>
      </c>
      <c r="AJ20" t="str">
        <f t="shared" si="3"/>
        <v/>
      </c>
    </row>
    <row r="21" spans="1:36" x14ac:dyDescent="0.25">
      <c r="A21" s="82" t="s">
        <v>107</v>
      </c>
      <c r="B21" s="3" t="str">
        <f t="shared" si="4"/>
        <v>RG</v>
      </c>
      <c r="C21" s="10" t="s">
        <v>75</v>
      </c>
      <c r="D21" s="10" t="s">
        <v>44</v>
      </c>
      <c r="E21" s="10">
        <v>2010</v>
      </c>
      <c r="F21" s="3" t="str">
        <f t="shared" si="2"/>
        <v>ROUGE</v>
      </c>
      <c r="G21" s="10" t="s">
        <v>13</v>
      </c>
      <c r="H21" s="54">
        <v>8.5</v>
      </c>
      <c r="I21" s="55">
        <v>5.5E-2</v>
      </c>
      <c r="N21" s="30">
        <v>12</v>
      </c>
      <c r="V21" s="31">
        <f t="shared" si="0"/>
        <v>12</v>
      </c>
      <c r="AI21" s="31">
        <f t="shared" si="1"/>
        <v>0</v>
      </c>
      <c r="AJ21" t="str">
        <f t="shared" si="3"/>
        <v/>
      </c>
    </row>
    <row r="22" spans="1:36" x14ac:dyDescent="0.25">
      <c r="A22" s="82" t="s">
        <v>108</v>
      </c>
      <c r="B22" s="3" t="str">
        <f t="shared" si="4"/>
        <v>RG</v>
      </c>
      <c r="C22" s="10" t="s">
        <v>76</v>
      </c>
      <c r="D22" s="10" t="s">
        <v>45</v>
      </c>
      <c r="E22" s="10">
        <v>2010</v>
      </c>
      <c r="F22" s="3" t="str">
        <f t="shared" si="2"/>
        <v>ROUGE</v>
      </c>
      <c r="G22" s="10" t="s">
        <v>13</v>
      </c>
      <c r="H22" s="54">
        <v>5.5</v>
      </c>
      <c r="I22" s="55">
        <v>5.5E-2</v>
      </c>
      <c r="N22" s="30">
        <v>12</v>
      </c>
      <c r="V22" s="31">
        <f t="shared" si="0"/>
        <v>12</v>
      </c>
      <c r="AI22" s="31">
        <f t="shared" si="1"/>
        <v>0</v>
      </c>
      <c r="AJ22" t="str">
        <f t="shared" si="3"/>
        <v/>
      </c>
    </row>
    <row r="23" spans="1:36" x14ac:dyDescent="0.25">
      <c r="A23" s="82" t="s">
        <v>109</v>
      </c>
      <c r="B23" s="3" t="str">
        <f t="shared" si="4"/>
        <v>RG</v>
      </c>
      <c r="C23" s="10" t="s">
        <v>58</v>
      </c>
      <c r="D23" s="10" t="s">
        <v>24</v>
      </c>
      <c r="E23" s="10">
        <v>2009</v>
      </c>
      <c r="F23" s="3" t="str">
        <f t="shared" si="2"/>
        <v>ROUGE</v>
      </c>
      <c r="G23" s="10" t="s">
        <v>13</v>
      </c>
      <c r="H23" s="54">
        <v>9.5</v>
      </c>
      <c r="I23" s="55">
        <v>5.5E-2</v>
      </c>
      <c r="N23" s="30">
        <v>24</v>
      </c>
      <c r="V23" s="31">
        <f t="shared" si="0"/>
        <v>24</v>
      </c>
      <c r="AI23" s="31">
        <f t="shared" si="1"/>
        <v>0</v>
      </c>
      <c r="AJ23" t="str">
        <f t="shared" si="3"/>
        <v/>
      </c>
    </row>
    <row r="24" spans="1:36" x14ac:dyDescent="0.25">
      <c r="A24" s="82" t="s">
        <v>110</v>
      </c>
      <c r="B24" s="3" t="str">
        <f t="shared" si="4"/>
        <v>RG</v>
      </c>
      <c r="C24" s="10" t="s">
        <v>59</v>
      </c>
      <c r="D24" s="10" t="s">
        <v>25</v>
      </c>
      <c r="E24" s="10">
        <v>2009</v>
      </c>
      <c r="F24" s="3" t="str">
        <f t="shared" si="2"/>
        <v>ROUGE</v>
      </c>
      <c r="G24" s="10" t="s">
        <v>13</v>
      </c>
      <c r="H24" s="54">
        <v>8.5</v>
      </c>
      <c r="I24" s="55">
        <v>5.5E-2</v>
      </c>
      <c r="N24" s="30">
        <v>24</v>
      </c>
      <c r="V24" s="31">
        <f t="shared" si="0"/>
        <v>24</v>
      </c>
      <c r="AI24" s="31">
        <f t="shared" si="1"/>
        <v>0</v>
      </c>
      <c r="AJ24" t="str">
        <f t="shared" si="3"/>
        <v/>
      </c>
    </row>
    <row r="25" spans="1:36" x14ac:dyDescent="0.25">
      <c r="A25" s="82" t="s">
        <v>89</v>
      </c>
      <c r="B25" s="3" t="str">
        <f t="shared" si="4"/>
        <v>RS</v>
      </c>
      <c r="C25" s="10" t="s">
        <v>60</v>
      </c>
      <c r="D25" s="10" t="s">
        <v>26</v>
      </c>
      <c r="E25" s="10">
        <v>2009</v>
      </c>
      <c r="F25" s="3" t="str">
        <f t="shared" si="2"/>
        <v>ROSE</v>
      </c>
      <c r="G25" s="10" t="s">
        <v>13</v>
      </c>
      <c r="H25" s="54">
        <v>5.5</v>
      </c>
      <c r="I25" s="55">
        <v>5.5E-2</v>
      </c>
      <c r="N25" s="30">
        <v>24</v>
      </c>
      <c r="V25" s="31">
        <f t="shared" si="0"/>
        <v>24</v>
      </c>
      <c r="AI25" s="31">
        <f t="shared" si="1"/>
        <v>0</v>
      </c>
      <c r="AJ25" t="str">
        <f t="shared" si="3"/>
        <v/>
      </c>
    </row>
    <row r="26" spans="1:36" x14ac:dyDescent="0.25">
      <c r="A26" s="82" t="s">
        <v>90</v>
      </c>
      <c r="B26" s="3" t="str">
        <f t="shared" si="4"/>
        <v>RS</v>
      </c>
      <c r="C26" s="10" t="s">
        <v>61</v>
      </c>
      <c r="D26" s="10" t="s">
        <v>27</v>
      </c>
      <c r="E26" s="10">
        <v>2008</v>
      </c>
      <c r="F26" s="3" t="str">
        <f t="shared" si="2"/>
        <v>ROSE</v>
      </c>
      <c r="G26" s="10" t="s">
        <v>13</v>
      </c>
      <c r="H26" s="54">
        <v>6.25</v>
      </c>
      <c r="I26" s="55">
        <v>5.5E-2</v>
      </c>
      <c r="N26" s="30">
        <v>12</v>
      </c>
      <c r="V26" s="31">
        <f t="shared" si="0"/>
        <v>12</v>
      </c>
      <c r="AI26" s="31">
        <f t="shared" si="1"/>
        <v>0</v>
      </c>
      <c r="AJ26" t="str">
        <f t="shared" si="3"/>
        <v/>
      </c>
    </row>
    <row r="27" spans="1:36" x14ac:dyDescent="0.25">
      <c r="A27" s="82" t="s">
        <v>91</v>
      </c>
      <c r="B27" s="3" t="str">
        <f t="shared" si="4"/>
        <v>RS</v>
      </c>
      <c r="C27" s="10" t="s">
        <v>62</v>
      </c>
      <c r="D27" s="10" t="s">
        <v>28</v>
      </c>
      <c r="E27" s="10">
        <v>2010</v>
      </c>
      <c r="F27" s="3" t="str">
        <f t="shared" si="2"/>
        <v>ROSE</v>
      </c>
      <c r="G27" s="10" t="s">
        <v>13</v>
      </c>
      <c r="H27" s="54">
        <v>7.2</v>
      </c>
      <c r="I27" s="55">
        <v>5.5E-2</v>
      </c>
      <c r="N27" s="30">
        <v>12</v>
      </c>
      <c r="V27" s="31">
        <f t="shared" si="0"/>
        <v>12</v>
      </c>
      <c r="AI27" s="31">
        <f t="shared" si="1"/>
        <v>0</v>
      </c>
      <c r="AJ27" t="str">
        <f t="shared" si="3"/>
        <v/>
      </c>
    </row>
    <row r="28" spans="1:36" x14ac:dyDescent="0.25">
      <c r="A28" s="82" t="s">
        <v>92</v>
      </c>
      <c r="B28" s="3" t="str">
        <f t="shared" si="4"/>
        <v>RS</v>
      </c>
      <c r="C28" s="10" t="s">
        <v>63</v>
      </c>
      <c r="D28" s="10" t="s">
        <v>29</v>
      </c>
      <c r="E28" s="10">
        <v>2010</v>
      </c>
      <c r="F28" s="3" t="str">
        <f t="shared" si="2"/>
        <v>ROSE</v>
      </c>
      <c r="G28" s="10" t="s">
        <v>13</v>
      </c>
      <c r="H28" s="54">
        <v>4.45</v>
      </c>
      <c r="I28" s="55">
        <v>5.5E-2</v>
      </c>
      <c r="N28" s="30">
        <v>12</v>
      </c>
      <c r="V28" s="31">
        <f t="shared" si="0"/>
        <v>12</v>
      </c>
      <c r="AI28" s="31">
        <f t="shared" si="1"/>
        <v>0</v>
      </c>
      <c r="AJ28" t="str">
        <f t="shared" si="3"/>
        <v/>
      </c>
    </row>
    <row r="29" spans="1:36" x14ac:dyDescent="0.25">
      <c r="A29" s="82" t="s">
        <v>93</v>
      </c>
      <c r="B29" s="3" t="str">
        <f t="shared" si="4"/>
        <v>RS</v>
      </c>
      <c r="C29" s="10" t="s">
        <v>64</v>
      </c>
      <c r="D29" s="10" t="s">
        <v>30</v>
      </c>
      <c r="E29" s="10">
        <v>2010</v>
      </c>
      <c r="F29" s="3" t="str">
        <f t="shared" si="2"/>
        <v>ROSE</v>
      </c>
      <c r="G29" s="10" t="s">
        <v>13</v>
      </c>
      <c r="H29" s="54">
        <v>4.3499999999999996</v>
      </c>
      <c r="I29" s="55">
        <v>0.2</v>
      </c>
      <c r="N29" s="30">
        <v>12</v>
      </c>
      <c r="V29" s="31">
        <f t="shared" si="0"/>
        <v>12</v>
      </c>
      <c r="AI29" s="31">
        <f t="shared" si="1"/>
        <v>0</v>
      </c>
      <c r="AJ29" t="str">
        <f t="shared" si="3"/>
        <v/>
      </c>
    </row>
    <row r="30" spans="1:36" x14ac:dyDescent="0.25">
      <c r="A30" s="82" t="s">
        <v>94</v>
      </c>
      <c r="B30" s="3" t="str">
        <f t="shared" si="4"/>
        <v>RS</v>
      </c>
      <c r="C30" s="10" t="s">
        <v>47</v>
      </c>
      <c r="D30" s="10" t="s">
        <v>31</v>
      </c>
      <c r="E30" s="10">
        <v>2010</v>
      </c>
      <c r="F30" s="3" t="str">
        <f t="shared" si="2"/>
        <v>ROSE</v>
      </c>
      <c r="G30" s="10" t="s">
        <v>13</v>
      </c>
      <c r="H30" s="54">
        <v>9</v>
      </c>
      <c r="I30" s="55">
        <v>5.5E-2</v>
      </c>
      <c r="N30" s="30">
        <v>12</v>
      </c>
      <c r="V30" s="31">
        <f t="shared" si="0"/>
        <v>12</v>
      </c>
      <c r="AI30" s="31">
        <f t="shared" si="1"/>
        <v>0</v>
      </c>
      <c r="AJ30" t="str">
        <f t="shared" si="3"/>
        <v/>
      </c>
    </row>
    <row r="31" spans="1:36" x14ac:dyDescent="0.25">
      <c r="A31" s="82" t="s">
        <v>95</v>
      </c>
      <c r="B31" s="3" t="str">
        <f t="shared" si="4"/>
        <v>RS</v>
      </c>
      <c r="C31" s="10" t="s">
        <v>65</v>
      </c>
      <c r="D31" s="10" t="s">
        <v>32</v>
      </c>
      <c r="E31" s="10">
        <v>2008</v>
      </c>
      <c r="F31" s="3" t="str">
        <f t="shared" si="2"/>
        <v>ROSE</v>
      </c>
      <c r="G31" s="10" t="s">
        <v>13</v>
      </c>
      <c r="H31" s="54">
        <v>12</v>
      </c>
      <c r="I31" s="55">
        <v>5.5E-2</v>
      </c>
      <c r="N31" s="30">
        <v>6</v>
      </c>
      <c r="V31" s="31">
        <f t="shared" si="0"/>
        <v>6</v>
      </c>
      <c r="AI31" s="31">
        <f t="shared" si="1"/>
        <v>0</v>
      </c>
      <c r="AJ31" t="str">
        <f t="shared" si="3"/>
        <v/>
      </c>
    </row>
    <row r="32" spans="1:36" x14ac:dyDescent="0.25">
      <c r="A32" s="82" t="s">
        <v>96</v>
      </c>
      <c r="B32" s="3" t="str">
        <f t="shared" si="4"/>
        <v>RS</v>
      </c>
      <c r="C32" s="10" t="s">
        <v>66</v>
      </c>
      <c r="D32" s="10" t="s">
        <v>33</v>
      </c>
      <c r="E32" s="10">
        <v>2007</v>
      </c>
      <c r="F32" s="3" t="str">
        <f t="shared" si="2"/>
        <v>ROSE</v>
      </c>
      <c r="G32" s="10" t="s">
        <v>13</v>
      </c>
      <c r="H32" s="54">
        <v>5.5</v>
      </c>
      <c r="I32" s="55">
        <v>5.5E-2</v>
      </c>
      <c r="N32" s="30">
        <v>6</v>
      </c>
      <c r="V32" s="31">
        <f t="shared" si="0"/>
        <v>6</v>
      </c>
      <c r="AI32" s="31">
        <f t="shared" si="1"/>
        <v>0</v>
      </c>
      <c r="AJ32" t="str">
        <f t="shared" si="3"/>
        <v/>
      </c>
    </row>
    <row r="33" spans="1:36" x14ac:dyDescent="0.25">
      <c r="A33" s="82" t="s">
        <v>97</v>
      </c>
      <c r="B33" s="3" t="str">
        <f t="shared" si="4"/>
        <v>RS</v>
      </c>
      <c r="C33" s="10" t="s">
        <v>67</v>
      </c>
      <c r="D33" s="10" t="s">
        <v>34</v>
      </c>
      <c r="E33" s="10">
        <v>2009</v>
      </c>
      <c r="F33" s="3" t="str">
        <f t="shared" si="2"/>
        <v>ROSE</v>
      </c>
      <c r="G33" s="10" t="s">
        <v>13</v>
      </c>
      <c r="H33" s="54">
        <v>3.75</v>
      </c>
      <c r="I33" s="55">
        <v>5.5E-2</v>
      </c>
      <c r="N33" s="30">
        <v>12</v>
      </c>
      <c r="V33" s="31">
        <f t="shared" si="0"/>
        <v>12</v>
      </c>
      <c r="AI33" s="31">
        <f t="shared" si="1"/>
        <v>0</v>
      </c>
      <c r="AJ33" t="str">
        <f t="shared" si="3"/>
        <v/>
      </c>
    </row>
    <row r="34" spans="1:36" x14ac:dyDescent="0.25">
      <c r="A34" s="82" t="s">
        <v>98</v>
      </c>
      <c r="B34" s="3" t="str">
        <f t="shared" si="4"/>
        <v>RS</v>
      </c>
      <c r="C34" s="10" t="s">
        <v>68</v>
      </c>
      <c r="D34" s="10" t="s">
        <v>35</v>
      </c>
      <c r="E34" s="10">
        <v>2009</v>
      </c>
      <c r="F34" s="3" t="str">
        <f t="shared" si="2"/>
        <v>ROSE</v>
      </c>
      <c r="G34" s="10" t="s">
        <v>13</v>
      </c>
      <c r="H34" s="54">
        <v>3.5</v>
      </c>
      <c r="I34" s="55">
        <v>5.5E-2</v>
      </c>
      <c r="N34" s="30">
        <v>12</v>
      </c>
      <c r="V34" s="31">
        <f t="shared" si="0"/>
        <v>12</v>
      </c>
      <c r="AI34" s="31">
        <f t="shared" si="1"/>
        <v>0</v>
      </c>
      <c r="AJ34" t="str">
        <f t="shared" si="3"/>
        <v/>
      </c>
    </row>
    <row r="35" spans="1:36" x14ac:dyDescent="0.25">
      <c r="A35" s="82" t="s">
        <v>99</v>
      </c>
      <c r="B35" s="3" t="str">
        <f t="shared" si="4"/>
        <v>RS</v>
      </c>
      <c r="C35" s="10" t="s">
        <v>49</v>
      </c>
      <c r="D35" s="10" t="s">
        <v>36</v>
      </c>
      <c r="E35" s="10">
        <v>2009</v>
      </c>
      <c r="F35" s="3" t="str">
        <f t="shared" si="2"/>
        <v>ROSE</v>
      </c>
      <c r="G35" s="10" t="s">
        <v>13</v>
      </c>
      <c r="H35" s="54">
        <v>5</v>
      </c>
      <c r="I35" s="55">
        <v>5.5E-2</v>
      </c>
      <c r="N35" s="30">
        <v>12</v>
      </c>
      <c r="V35" s="31">
        <f t="shared" si="0"/>
        <v>12</v>
      </c>
      <c r="AI35" s="31">
        <f t="shared" si="1"/>
        <v>0</v>
      </c>
      <c r="AJ35" t="str">
        <f t="shared" si="3"/>
        <v/>
      </c>
    </row>
    <row r="36" spans="1:36" x14ac:dyDescent="0.25">
      <c r="A36" s="82" t="s">
        <v>100</v>
      </c>
      <c r="B36" s="3" t="str">
        <f t="shared" si="4"/>
        <v>RS</v>
      </c>
      <c r="C36" s="10" t="s">
        <v>69</v>
      </c>
      <c r="D36" s="10" t="s">
        <v>37</v>
      </c>
      <c r="E36" s="10">
        <v>2013</v>
      </c>
      <c r="F36" s="3" t="str">
        <f t="shared" si="2"/>
        <v>ROSE</v>
      </c>
      <c r="G36" s="10" t="s">
        <v>13</v>
      </c>
      <c r="H36" s="54">
        <v>5</v>
      </c>
      <c r="I36" s="55">
        <v>5.5E-2</v>
      </c>
      <c r="N36" s="30">
        <v>24</v>
      </c>
      <c r="V36" s="31">
        <f t="shared" si="0"/>
        <v>24</v>
      </c>
      <c r="AI36" s="31">
        <f t="shared" si="1"/>
        <v>0</v>
      </c>
      <c r="AJ36" t="str">
        <f t="shared" si="3"/>
        <v/>
      </c>
    </row>
    <row r="37" spans="1:36" x14ac:dyDescent="0.25">
      <c r="A37" s="82" t="s">
        <v>177</v>
      </c>
      <c r="B37" s="3" t="str">
        <f t="shared" si="4"/>
        <v>RG</v>
      </c>
      <c r="C37" s="10" t="s">
        <v>178</v>
      </c>
      <c r="D37" s="10" t="s">
        <v>179</v>
      </c>
      <c r="E37" s="10">
        <v>2013</v>
      </c>
      <c r="F37" s="3" t="str">
        <f t="shared" si="2"/>
        <v>ROUGE</v>
      </c>
      <c r="G37" s="57" t="s">
        <v>13</v>
      </c>
      <c r="H37" s="54">
        <v>7.2</v>
      </c>
      <c r="I37" s="55">
        <v>5.5E-2</v>
      </c>
      <c r="N37" s="29">
        <v>12</v>
      </c>
      <c r="V37" s="31">
        <f t="shared" si="0"/>
        <v>12</v>
      </c>
      <c r="AI37" s="31">
        <f t="shared" si="1"/>
        <v>0</v>
      </c>
      <c r="AJ37" t="str">
        <f t="shared" si="3"/>
        <v/>
      </c>
    </row>
    <row r="38" spans="1:36" x14ac:dyDescent="0.25">
      <c r="A38" s="82" t="s">
        <v>175</v>
      </c>
      <c r="B38" s="3" t="str">
        <f t="shared" si="4"/>
        <v>BL</v>
      </c>
      <c r="C38" s="10" t="s">
        <v>190</v>
      </c>
      <c r="D38" s="10" t="s">
        <v>191</v>
      </c>
      <c r="E38" s="10">
        <v>2008</v>
      </c>
      <c r="F38" s="3" t="str">
        <f t="shared" si="2"/>
        <v>BLANC</v>
      </c>
      <c r="G38" s="10" t="s">
        <v>13</v>
      </c>
      <c r="H38" s="10">
        <v>5.5</v>
      </c>
      <c r="I38" s="55">
        <v>5.5E-2</v>
      </c>
      <c r="N38" s="29">
        <v>18</v>
      </c>
      <c r="V38" s="31">
        <f t="shared" si="0"/>
        <v>18</v>
      </c>
      <c r="AI38" s="31">
        <f t="shared" si="1"/>
        <v>0</v>
      </c>
      <c r="AJ38" t="str">
        <f t="shared" si="3"/>
        <v/>
      </c>
    </row>
    <row r="39" spans="1:36" x14ac:dyDescent="0.25">
      <c r="B39" s="3" t="str">
        <f t="shared" si="4"/>
        <v/>
      </c>
      <c r="F39" s="3" t="str">
        <f t="shared" si="2"/>
        <v/>
      </c>
      <c r="V39" s="31">
        <f t="shared" si="0"/>
        <v>0</v>
      </c>
      <c r="AI39" s="31">
        <f t="shared" si="1"/>
        <v>0</v>
      </c>
      <c r="AJ39" t="str">
        <f t="shared" si="3"/>
        <v/>
      </c>
    </row>
    <row r="40" spans="1:36" x14ac:dyDescent="0.25">
      <c r="B40" s="3" t="str">
        <f t="shared" si="4"/>
        <v/>
      </c>
      <c r="F40" s="3" t="str">
        <f t="shared" si="2"/>
        <v/>
      </c>
      <c r="V40" s="31">
        <f t="shared" si="0"/>
        <v>0</v>
      </c>
      <c r="AI40" s="31">
        <f t="shared" si="1"/>
        <v>0</v>
      </c>
      <c r="AJ40" t="str">
        <f t="shared" si="3"/>
        <v/>
      </c>
    </row>
    <row r="41" spans="1:36" x14ac:dyDescent="0.25">
      <c r="B41" s="3" t="str">
        <f t="shared" si="4"/>
        <v/>
      </c>
      <c r="F41" s="3" t="str">
        <f t="shared" si="2"/>
        <v/>
      </c>
      <c r="V41" s="31">
        <f t="shared" si="0"/>
        <v>0</v>
      </c>
      <c r="AI41" s="31">
        <f t="shared" si="1"/>
        <v>0</v>
      </c>
      <c r="AJ41" t="str">
        <f t="shared" si="3"/>
        <v/>
      </c>
    </row>
    <row r="42" spans="1:36" x14ac:dyDescent="0.25">
      <c r="B42" s="3" t="str">
        <f t="shared" si="4"/>
        <v/>
      </c>
      <c r="F42" s="3" t="str">
        <f t="shared" si="2"/>
        <v/>
      </c>
      <c r="V42" s="31">
        <f t="shared" si="0"/>
        <v>0</v>
      </c>
      <c r="AI42" s="31">
        <f t="shared" si="1"/>
        <v>0</v>
      </c>
      <c r="AJ42" t="str">
        <f t="shared" si="3"/>
        <v/>
      </c>
    </row>
    <row r="43" spans="1:36" x14ac:dyDescent="0.25">
      <c r="B43" s="3" t="str">
        <f t="shared" si="4"/>
        <v/>
      </c>
      <c r="F43" s="3" t="str">
        <f t="shared" si="2"/>
        <v/>
      </c>
      <c r="V43" s="31">
        <f t="shared" si="0"/>
        <v>0</v>
      </c>
      <c r="AI43" s="31">
        <f t="shared" si="1"/>
        <v>0</v>
      </c>
      <c r="AJ43" t="str">
        <f t="shared" si="3"/>
        <v/>
      </c>
    </row>
    <row r="44" spans="1:36" x14ac:dyDescent="0.25">
      <c r="B44" s="3" t="str">
        <f t="shared" si="4"/>
        <v/>
      </c>
      <c r="F44" s="3" t="str">
        <f t="shared" si="2"/>
        <v/>
      </c>
      <c r="V44" s="31">
        <f t="shared" si="0"/>
        <v>0</v>
      </c>
      <c r="AI44" s="31">
        <f t="shared" si="1"/>
        <v>0</v>
      </c>
      <c r="AJ44" t="str">
        <f t="shared" si="3"/>
        <v/>
      </c>
    </row>
    <row r="45" spans="1:36" x14ac:dyDescent="0.25">
      <c r="B45" s="3" t="str">
        <f t="shared" si="4"/>
        <v/>
      </c>
      <c r="F45" s="3" t="str">
        <f t="shared" si="2"/>
        <v/>
      </c>
      <c r="V45" s="31">
        <f t="shared" si="0"/>
        <v>0</v>
      </c>
      <c r="AI45" s="31">
        <f t="shared" si="1"/>
        <v>0</v>
      </c>
      <c r="AJ45" t="str">
        <f t="shared" si="3"/>
        <v/>
      </c>
    </row>
    <row r="46" spans="1:36" x14ac:dyDescent="0.25">
      <c r="B46" s="3" t="str">
        <f t="shared" si="4"/>
        <v/>
      </c>
      <c r="F46" s="3" t="str">
        <f t="shared" si="2"/>
        <v/>
      </c>
      <c r="V46" s="31">
        <f t="shared" si="0"/>
        <v>0</v>
      </c>
      <c r="AI46" s="31">
        <f t="shared" si="1"/>
        <v>0</v>
      </c>
      <c r="AJ46" t="str">
        <f t="shared" si="3"/>
        <v/>
      </c>
    </row>
    <row r="47" spans="1:36" x14ac:dyDescent="0.25">
      <c r="B47" s="3" t="str">
        <f t="shared" si="4"/>
        <v/>
      </c>
      <c r="F47" s="3" t="str">
        <f t="shared" si="2"/>
        <v/>
      </c>
      <c r="V47" s="31">
        <f t="shared" si="0"/>
        <v>0</v>
      </c>
      <c r="AI47" s="31">
        <f t="shared" si="1"/>
        <v>0</v>
      </c>
      <c r="AJ47" t="str">
        <f t="shared" si="3"/>
        <v/>
      </c>
    </row>
    <row r="48" spans="1:36" x14ac:dyDescent="0.25">
      <c r="B48" s="3" t="str">
        <f t="shared" si="4"/>
        <v/>
      </c>
      <c r="F48" s="3" t="str">
        <f t="shared" si="2"/>
        <v/>
      </c>
      <c r="V48" s="31">
        <f t="shared" si="0"/>
        <v>0</v>
      </c>
      <c r="AI48" s="31">
        <f t="shared" si="1"/>
        <v>0</v>
      </c>
      <c r="AJ48" t="str">
        <f t="shared" si="3"/>
        <v/>
      </c>
    </row>
    <row r="49" spans="2:36" x14ac:dyDescent="0.25">
      <c r="B49" s="3" t="str">
        <f t="shared" si="4"/>
        <v/>
      </c>
      <c r="F49" s="3" t="str">
        <f t="shared" si="2"/>
        <v/>
      </c>
      <c r="V49" s="31">
        <f t="shared" si="0"/>
        <v>0</v>
      </c>
      <c r="AI49" s="31">
        <f t="shared" si="1"/>
        <v>0</v>
      </c>
      <c r="AJ49" t="str">
        <f t="shared" si="3"/>
        <v/>
      </c>
    </row>
    <row r="50" spans="2:36" x14ac:dyDescent="0.25">
      <c r="B50" s="3" t="str">
        <f t="shared" si="4"/>
        <v/>
      </c>
      <c r="F50" s="3" t="str">
        <f t="shared" si="2"/>
        <v/>
      </c>
      <c r="V50" s="31">
        <f t="shared" si="0"/>
        <v>0</v>
      </c>
      <c r="AI50" s="31">
        <f t="shared" si="1"/>
        <v>0</v>
      </c>
      <c r="AJ50" t="str">
        <f t="shared" si="3"/>
        <v/>
      </c>
    </row>
    <row r="51" spans="2:36" x14ac:dyDescent="0.25">
      <c r="B51" s="3" t="str">
        <f t="shared" si="4"/>
        <v/>
      </c>
      <c r="F51" s="3" t="str">
        <f t="shared" si="2"/>
        <v/>
      </c>
      <c r="V51" s="31">
        <f t="shared" si="0"/>
        <v>0</v>
      </c>
      <c r="AI51" s="31">
        <f t="shared" si="1"/>
        <v>0</v>
      </c>
      <c r="AJ51" t="str">
        <f t="shared" si="3"/>
        <v/>
      </c>
    </row>
    <row r="52" spans="2:36" x14ac:dyDescent="0.25">
      <c r="B52" s="3" t="str">
        <f t="shared" si="4"/>
        <v/>
      </c>
      <c r="F52" s="3" t="str">
        <f t="shared" si="2"/>
        <v/>
      </c>
      <c r="V52" s="31">
        <f t="shared" si="0"/>
        <v>0</v>
      </c>
      <c r="AI52" s="31">
        <f t="shared" si="1"/>
        <v>0</v>
      </c>
      <c r="AJ52" t="str">
        <f t="shared" si="3"/>
        <v/>
      </c>
    </row>
    <row r="53" spans="2:36" x14ac:dyDescent="0.25">
      <c r="B53" s="3" t="str">
        <f t="shared" si="4"/>
        <v/>
      </c>
      <c r="F53" s="3" t="str">
        <f t="shared" si="2"/>
        <v/>
      </c>
      <c r="V53" s="31">
        <f t="shared" si="0"/>
        <v>0</v>
      </c>
      <c r="AI53" s="31">
        <f t="shared" si="1"/>
        <v>0</v>
      </c>
      <c r="AJ53" t="str">
        <f t="shared" si="3"/>
        <v/>
      </c>
    </row>
    <row r="54" spans="2:36" x14ac:dyDescent="0.25">
      <c r="B54" s="3" t="str">
        <f t="shared" si="4"/>
        <v/>
      </c>
      <c r="F54" s="3" t="str">
        <f t="shared" si="2"/>
        <v/>
      </c>
      <c r="V54" s="31">
        <f t="shared" si="0"/>
        <v>0</v>
      </c>
      <c r="AI54" s="31">
        <f t="shared" si="1"/>
        <v>0</v>
      </c>
      <c r="AJ54" t="str">
        <f t="shared" si="3"/>
        <v/>
      </c>
    </row>
    <row r="55" spans="2:36" x14ac:dyDescent="0.25">
      <c r="B55" s="3" t="str">
        <f t="shared" si="4"/>
        <v/>
      </c>
      <c r="F55" s="3" t="str">
        <f t="shared" si="2"/>
        <v/>
      </c>
      <c r="V55" s="31">
        <f t="shared" si="0"/>
        <v>0</v>
      </c>
      <c r="AI55" s="31">
        <f t="shared" si="1"/>
        <v>0</v>
      </c>
      <c r="AJ55" t="str">
        <f t="shared" si="3"/>
        <v/>
      </c>
    </row>
    <row r="56" spans="2:36" x14ac:dyDescent="0.25">
      <c r="B56" s="3" t="str">
        <f t="shared" si="4"/>
        <v/>
      </c>
      <c r="F56" s="3" t="str">
        <f t="shared" si="2"/>
        <v/>
      </c>
      <c r="V56" s="31">
        <f t="shared" si="0"/>
        <v>0</v>
      </c>
      <c r="AI56" s="31">
        <f t="shared" si="1"/>
        <v>0</v>
      </c>
      <c r="AJ56" t="str">
        <f t="shared" si="3"/>
        <v/>
      </c>
    </row>
    <row r="57" spans="2:36" x14ac:dyDescent="0.25">
      <c r="B57" s="3" t="str">
        <f t="shared" si="4"/>
        <v/>
      </c>
      <c r="F57" s="3" t="str">
        <f t="shared" si="2"/>
        <v/>
      </c>
      <c r="V57" s="31">
        <f t="shared" si="0"/>
        <v>0</v>
      </c>
      <c r="AI57" s="31">
        <f t="shared" si="1"/>
        <v>0</v>
      </c>
      <c r="AJ57" t="str">
        <f t="shared" si="3"/>
        <v/>
      </c>
    </row>
    <row r="58" spans="2:36" x14ac:dyDescent="0.25">
      <c r="B58" s="3" t="str">
        <f t="shared" si="4"/>
        <v/>
      </c>
      <c r="F58" s="3" t="str">
        <f t="shared" si="2"/>
        <v/>
      </c>
      <c r="V58" s="31">
        <f t="shared" si="0"/>
        <v>0</v>
      </c>
      <c r="AI58" s="31">
        <f t="shared" si="1"/>
        <v>0</v>
      </c>
      <c r="AJ58" t="str">
        <f t="shared" si="3"/>
        <v/>
      </c>
    </row>
    <row r="59" spans="2:36" x14ac:dyDescent="0.25">
      <c r="B59" s="3" t="str">
        <f t="shared" si="4"/>
        <v/>
      </c>
      <c r="F59" s="3" t="str">
        <f t="shared" si="2"/>
        <v/>
      </c>
      <c r="V59" s="31">
        <f t="shared" si="0"/>
        <v>0</v>
      </c>
      <c r="AI59" s="31">
        <f t="shared" si="1"/>
        <v>0</v>
      </c>
      <c r="AJ59" t="str">
        <f t="shared" si="3"/>
        <v/>
      </c>
    </row>
    <row r="60" spans="2:36" x14ac:dyDescent="0.25">
      <c r="B60" s="3" t="str">
        <f t="shared" si="4"/>
        <v/>
      </c>
      <c r="F60" s="3" t="str">
        <f t="shared" si="2"/>
        <v/>
      </c>
      <c r="V60" s="31">
        <f t="shared" si="0"/>
        <v>0</v>
      </c>
      <c r="AI60" s="31">
        <f t="shared" si="1"/>
        <v>0</v>
      </c>
      <c r="AJ60" t="str">
        <f t="shared" si="3"/>
        <v/>
      </c>
    </row>
    <row r="61" spans="2:36" x14ac:dyDescent="0.25">
      <c r="B61" s="3" t="str">
        <f t="shared" si="4"/>
        <v/>
      </c>
      <c r="F61" s="3" t="str">
        <f t="shared" si="2"/>
        <v/>
      </c>
      <c r="V61" s="31">
        <f t="shared" si="0"/>
        <v>0</v>
      </c>
      <c r="AI61" s="31">
        <f t="shared" si="1"/>
        <v>0</v>
      </c>
      <c r="AJ61" t="str">
        <f t="shared" si="3"/>
        <v/>
      </c>
    </row>
    <row r="62" spans="2:36" x14ac:dyDescent="0.25">
      <c r="B62" s="3" t="str">
        <f t="shared" si="4"/>
        <v/>
      </c>
      <c r="F62" s="3" t="str">
        <f t="shared" si="2"/>
        <v/>
      </c>
      <c r="V62" s="31">
        <f t="shared" si="0"/>
        <v>0</v>
      </c>
      <c r="AI62" s="31">
        <f t="shared" si="1"/>
        <v>0</v>
      </c>
      <c r="AJ62" t="str">
        <f t="shared" si="3"/>
        <v/>
      </c>
    </row>
    <row r="63" spans="2:36" x14ac:dyDescent="0.25">
      <c r="B63" s="3" t="str">
        <f t="shared" si="4"/>
        <v/>
      </c>
      <c r="F63" s="3" t="str">
        <f t="shared" si="2"/>
        <v/>
      </c>
      <c r="V63" s="31">
        <f t="shared" si="0"/>
        <v>0</v>
      </c>
      <c r="AI63" s="31">
        <f t="shared" si="1"/>
        <v>0</v>
      </c>
      <c r="AJ63" t="str">
        <f t="shared" si="3"/>
        <v/>
      </c>
    </row>
    <row r="64" spans="2:36" x14ac:dyDescent="0.25">
      <c r="B64" s="3" t="str">
        <f t="shared" si="4"/>
        <v/>
      </c>
      <c r="F64" s="3" t="str">
        <f t="shared" si="2"/>
        <v/>
      </c>
      <c r="V64" s="31">
        <f t="shared" si="0"/>
        <v>0</v>
      </c>
      <c r="AI64" s="31">
        <f t="shared" si="1"/>
        <v>0</v>
      </c>
      <c r="AJ64" t="str">
        <f t="shared" si="3"/>
        <v/>
      </c>
    </row>
    <row r="65" spans="2:36" x14ac:dyDescent="0.25">
      <c r="B65" s="3" t="str">
        <f t="shared" si="4"/>
        <v/>
      </c>
      <c r="F65" s="3" t="str">
        <f t="shared" si="2"/>
        <v/>
      </c>
      <c r="V65" s="31">
        <f t="shared" si="0"/>
        <v>0</v>
      </c>
      <c r="AI65" s="31">
        <f t="shared" si="1"/>
        <v>0</v>
      </c>
      <c r="AJ65" t="str">
        <f t="shared" si="3"/>
        <v/>
      </c>
    </row>
    <row r="66" spans="2:36" x14ac:dyDescent="0.25">
      <c r="B66" s="3" t="str">
        <f t="shared" si="4"/>
        <v/>
      </c>
      <c r="F66" s="3" t="str">
        <f t="shared" si="2"/>
        <v/>
      </c>
      <c r="V66" s="31">
        <f t="shared" si="0"/>
        <v>0</v>
      </c>
      <c r="AI66" s="31">
        <f t="shared" si="1"/>
        <v>0</v>
      </c>
      <c r="AJ66" t="str">
        <f t="shared" si="3"/>
        <v/>
      </c>
    </row>
    <row r="67" spans="2:36" x14ac:dyDescent="0.25">
      <c r="B67" s="3" t="str">
        <f t="shared" si="4"/>
        <v/>
      </c>
      <c r="F67" s="3" t="str">
        <f t="shared" si="2"/>
        <v/>
      </c>
      <c r="V67" s="31">
        <f t="shared" ref="V67:V130" si="5">+SUM(J67:U67)</f>
        <v>0</v>
      </c>
      <c r="AI67" s="31">
        <f t="shared" ref="AI67:AI130" si="6">+SUM(W67:AH67)</f>
        <v>0</v>
      </c>
      <c r="AJ67" t="str">
        <f t="shared" si="3"/>
        <v/>
      </c>
    </row>
    <row r="68" spans="2:36" x14ac:dyDescent="0.25">
      <c r="B68" s="3" t="str">
        <f t="shared" si="4"/>
        <v/>
      </c>
      <c r="F68" s="3" t="str">
        <f t="shared" ref="F68:F131" si="7">+IF(B68="BL","BLANC",IF(B68="RS","ROSE",IF(B68="RG","ROUGE","")))</f>
        <v/>
      </c>
      <c r="V68" s="31">
        <f t="shared" si="5"/>
        <v>0</v>
      </c>
      <c r="AI68" s="31">
        <f t="shared" si="6"/>
        <v>0</v>
      </c>
      <c r="AJ68" t="str">
        <f t="shared" ref="AJ68:AJ131" si="8">+IF(AI68&gt;V68,"RUPTURE","")</f>
        <v/>
      </c>
    </row>
    <row r="69" spans="2:36" x14ac:dyDescent="0.25">
      <c r="B69" s="3" t="str">
        <f t="shared" si="4"/>
        <v/>
      </c>
      <c r="F69" s="3" t="str">
        <f t="shared" si="7"/>
        <v/>
      </c>
      <c r="V69" s="31">
        <f t="shared" si="5"/>
        <v>0</v>
      </c>
      <c r="AI69" s="31">
        <f t="shared" si="6"/>
        <v>0</v>
      </c>
      <c r="AJ69" t="str">
        <f t="shared" si="8"/>
        <v/>
      </c>
    </row>
    <row r="70" spans="2:36" x14ac:dyDescent="0.25">
      <c r="B70" s="3" t="str">
        <f t="shared" ref="B70:B133" si="9">LEFT(A70,2)</f>
        <v/>
      </c>
      <c r="F70" s="3" t="str">
        <f t="shared" si="7"/>
        <v/>
      </c>
      <c r="V70" s="31">
        <f t="shared" si="5"/>
        <v>0</v>
      </c>
      <c r="AI70" s="31">
        <f t="shared" si="6"/>
        <v>0</v>
      </c>
      <c r="AJ70" t="str">
        <f t="shared" si="8"/>
        <v/>
      </c>
    </row>
    <row r="71" spans="2:36" x14ac:dyDescent="0.25">
      <c r="B71" s="3" t="str">
        <f t="shared" si="9"/>
        <v/>
      </c>
      <c r="F71" s="3" t="str">
        <f t="shared" si="7"/>
        <v/>
      </c>
      <c r="V71" s="31">
        <f t="shared" si="5"/>
        <v>0</v>
      </c>
      <c r="AI71" s="31">
        <f t="shared" si="6"/>
        <v>0</v>
      </c>
      <c r="AJ71" t="str">
        <f t="shared" si="8"/>
        <v/>
      </c>
    </row>
    <row r="72" spans="2:36" x14ac:dyDescent="0.25">
      <c r="B72" s="3" t="str">
        <f t="shared" si="9"/>
        <v/>
      </c>
      <c r="F72" s="3" t="str">
        <f t="shared" si="7"/>
        <v/>
      </c>
      <c r="V72" s="31">
        <f t="shared" si="5"/>
        <v>0</v>
      </c>
      <c r="AI72" s="31">
        <f t="shared" si="6"/>
        <v>0</v>
      </c>
      <c r="AJ72" t="str">
        <f t="shared" si="8"/>
        <v/>
      </c>
    </row>
    <row r="73" spans="2:36" x14ac:dyDescent="0.25">
      <c r="B73" s="3" t="str">
        <f t="shared" si="9"/>
        <v/>
      </c>
      <c r="F73" s="3" t="str">
        <f t="shared" si="7"/>
        <v/>
      </c>
      <c r="V73" s="31">
        <f t="shared" si="5"/>
        <v>0</v>
      </c>
      <c r="AI73" s="31">
        <f t="shared" si="6"/>
        <v>0</v>
      </c>
      <c r="AJ73" t="str">
        <f t="shared" si="8"/>
        <v/>
      </c>
    </row>
    <row r="74" spans="2:36" x14ac:dyDescent="0.25">
      <c r="B74" s="3" t="str">
        <f t="shared" si="9"/>
        <v/>
      </c>
      <c r="F74" s="3" t="str">
        <f t="shared" si="7"/>
        <v/>
      </c>
      <c r="V74" s="31">
        <f t="shared" si="5"/>
        <v>0</v>
      </c>
      <c r="AI74" s="31">
        <f t="shared" si="6"/>
        <v>0</v>
      </c>
      <c r="AJ74" t="str">
        <f t="shared" si="8"/>
        <v/>
      </c>
    </row>
    <row r="75" spans="2:36" x14ac:dyDescent="0.25">
      <c r="B75" s="3" t="str">
        <f t="shared" si="9"/>
        <v/>
      </c>
      <c r="F75" s="3" t="str">
        <f t="shared" si="7"/>
        <v/>
      </c>
      <c r="V75" s="31">
        <f t="shared" si="5"/>
        <v>0</v>
      </c>
      <c r="AI75" s="31">
        <f t="shared" si="6"/>
        <v>0</v>
      </c>
      <c r="AJ75" t="str">
        <f t="shared" si="8"/>
        <v/>
      </c>
    </row>
    <row r="76" spans="2:36" x14ac:dyDescent="0.25">
      <c r="B76" s="3" t="str">
        <f t="shared" si="9"/>
        <v/>
      </c>
      <c r="F76" s="3" t="str">
        <f t="shared" si="7"/>
        <v/>
      </c>
      <c r="V76" s="31">
        <f t="shared" si="5"/>
        <v>0</v>
      </c>
      <c r="AI76" s="31">
        <f t="shared" si="6"/>
        <v>0</v>
      </c>
      <c r="AJ76" t="str">
        <f t="shared" si="8"/>
        <v/>
      </c>
    </row>
    <row r="77" spans="2:36" x14ac:dyDescent="0.25">
      <c r="B77" s="3" t="str">
        <f t="shared" si="9"/>
        <v/>
      </c>
      <c r="F77" s="3" t="str">
        <f t="shared" si="7"/>
        <v/>
      </c>
      <c r="V77" s="31">
        <f t="shared" si="5"/>
        <v>0</v>
      </c>
      <c r="AI77" s="31">
        <f t="shared" si="6"/>
        <v>0</v>
      </c>
      <c r="AJ77" t="str">
        <f t="shared" si="8"/>
        <v/>
      </c>
    </row>
    <row r="78" spans="2:36" x14ac:dyDescent="0.25">
      <c r="B78" s="3" t="str">
        <f t="shared" si="9"/>
        <v/>
      </c>
      <c r="F78" s="3" t="str">
        <f t="shared" si="7"/>
        <v/>
      </c>
      <c r="V78" s="31">
        <f t="shared" si="5"/>
        <v>0</v>
      </c>
      <c r="AI78" s="31">
        <f t="shared" si="6"/>
        <v>0</v>
      </c>
      <c r="AJ78" t="str">
        <f t="shared" si="8"/>
        <v/>
      </c>
    </row>
    <row r="79" spans="2:36" x14ac:dyDescent="0.25">
      <c r="B79" s="3" t="str">
        <f t="shared" si="9"/>
        <v/>
      </c>
      <c r="F79" s="3" t="str">
        <f t="shared" si="7"/>
        <v/>
      </c>
      <c r="V79" s="31">
        <f t="shared" si="5"/>
        <v>0</v>
      </c>
      <c r="AI79" s="31">
        <f t="shared" si="6"/>
        <v>0</v>
      </c>
      <c r="AJ79" t="str">
        <f t="shared" si="8"/>
        <v/>
      </c>
    </row>
    <row r="80" spans="2:36" x14ac:dyDescent="0.25">
      <c r="B80" s="3" t="str">
        <f t="shared" si="9"/>
        <v/>
      </c>
      <c r="F80" s="3" t="str">
        <f t="shared" si="7"/>
        <v/>
      </c>
      <c r="V80" s="31">
        <f t="shared" si="5"/>
        <v>0</v>
      </c>
      <c r="AI80" s="31">
        <f t="shared" si="6"/>
        <v>0</v>
      </c>
      <c r="AJ80" t="str">
        <f t="shared" si="8"/>
        <v/>
      </c>
    </row>
    <row r="81" spans="2:36" x14ac:dyDescent="0.25">
      <c r="B81" s="3" t="str">
        <f t="shared" si="9"/>
        <v/>
      </c>
      <c r="F81" s="3" t="str">
        <f t="shared" si="7"/>
        <v/>
      </c>
      <c r="V81" s="31">
        <f t="shared" si="5"/>
        <v>0</v>
      </c>
      <c r="AI81" s="31">
        <f t="shared" si="6"/>
        <v>0</v>
      </c>
      <c r="AJ81" t="str">
        <f t="shared" si="8"/>
        <v/>
      </c>
    </row>
    <row r="82" spans="2:36" x14ac:dyDescent="0.25">
      <c r="B82" s="3" t="str">
        <f t="shared" si="9"/>
        <v/>
      </c>
      <c r="F82" s="3" t="str">
        <f t="shared" si="7"/>
        <v/>
      </c>
      <c r="V82" s="31">
        <f t="shared" si="5"/>
        <v>0</v>
      </c>
      <c r="AI82" s="31">
        <f t="shared" si="6"/>
        <v>0</v>
      </c>
      <c r="AJ82" t="str">
        <f t="shared" si="8"/>
        <v/>
      </c>
    </row>
    <row r="83" spans="2:36" x14ac:dyDescent="0.25">
      <c r="B83" s="3" t="str">
        <f t="shared" si="9"/>
        <v/>
      </c>
      <c r="F83" s="3" t="str">
        <f t="shared" si="7"/>
        <v/>
      </c>
      <c r="V83" s="31">
        <f t="shared" si="5"/>
        <v>0</v>
      </c>
      <c r="AI83" s="31">
        <f t="shared" si="6"/>
        <v>0</v>
      </c>
      <c r="AJ83" t="str">
        <f t="shared" si="8"/>
        <v/>
      </c>
    </row>
    <row r="84" spans="2:36" x14ac:dyDescent="0.25">
      <c r="B84" s="3" t="str">
        <f t="shared" si="9"/>
        <v/>
      </c>
      <c r="F84" s="3" t="str">
        <f t="shared" si="7"/>
        <v/>
      </c>
      <c r="V84" s="31">
        <f t="shared" si="5"/>
        <v>0</v>
      </c>
      <c r="AI84" s="31">
        <f t="shared" si="6"/>
        <v>0</v>
      </c>
      <c r="AJ84" t="str">
        <f t="shared" si="8"/>
        <v/>
      </c>
    </row>
    <row r="85" spans="2:36" x14ac:dyDescent="0.25">
      <c r="B85" s="3" t="str">
        <f t="shared" si="9"/>
        <v/>
      </c>
      <c r="F85" s="3" t="str">
        <f t="shared" si="7"/>
        <v/>
      </c>
      <c r="V85" s="31">
        <f t="shared" si="5"/>
        <v>0</v>
      </c>
      <c r="AI85" s="31">
        <f t="shared" si="6"/>
        <v>0</v>
      </c>
      <c r="AJ85" t="str">
        <f t="shared" si="8"/>
        <v/>
      </c>
    </row>
    <row r="86" spans="2:36" x14ac:dyDescent="0.25">
      <c r="B86" s="3" t="str">
        <f t="shared" si="9"/>
        <v/>
      </c>
      <c r="F86" s="3" t="str">
        <f t="shared" si="7"/>
        <v/>
      </c>
      <c r="V86" s="31">
        <f t="shared" si="5"/>
        <v>0</v>
      </c>
      <c r="AI86" s="31">
        <f t="shared" si="6"/>
        <v>0</v>
      </c>
      <c r="AJ86" t="str">
        <f t="shared" si="8"/>
        <v/>
      </c>
    </row>
    <row r="87" spans="2:36" x14ac:dyDescent="0.25">
      <c r="B87" s="3" t="str">
        <f t="shared" si="9"/>
        <v/>
      </c>
      <c r="F87" s="3" t="str">
        <f t="shared" si="7"/>
        <v/>
      </c>
      <c r="V87" s="31">
        <f t="shared" si="5"/>
        <v>0</v>
      </c>
      <c r="AI87" s="31">
        <f t="shared" si="6"/>
        <v>0</v>
      </c>
      <c r="AJ87" t="str">
        <f t="shared" si="8"/>
        <v/>
      </c>
    </row>
    <row r="88" spans="2:36" x14ac:dyDescent="0.25">
      <c r="B88" s="3" t="str">
        <f t="shared" si="9"/>
        <v/>
      </c>
      <c r="F88" s="3" t="str">
        <f t="shared" si="7"/>
        <v/>
      </c>
      <c r="V88" s="31">
        <f t="shared" si="5"/>
        <v>0</v>
      </c>
      <c r="AI88" s="31">
        <f t="shared" si="6"/>
        <v>0</v>
      </c>
      <c r="AJ88" t="str">
        <f t="shared" si="8"/>
        <v/>
      </c>
    </row>
    <row r="89" spans="2:36" x14ac:dyDescent="0.25">
      <c r="B89" s="3" t="str">
        <f t="shared" si="9"/>
        <v/>
      </c>
      <c r="F89" s="3" t="str">
        <f t="shared" si="7"/>
        <v/>
      </c>
      <c r="V89" s="31">
        <f t="shared" si="5"/>
        <v>0</v>
      </c>
      <c r="AI89" s="31">
        <f t="shared" si="6"/>
        <v>0</v>
      </c>
      <c r="AJ89" t="str">
        <f t="shared" si="8"/>
        <v/>
      </c>
    </row>
    <row r="90" spans="2:36" x14ac:dyDescent="0.25">
      <c r="B90" s="3" t="str">
        <f t="shared" si="9"/>
        <v/>
      </c>
      <c r="F90" s="3" t="str">
        <f t="shared" si="7"/>
        <v/>
      </c>
      <c r="V90" s="31">
        <f t="shared" si="5"/>
        <v>0</v>
      </c>
      <c r="AI90" s="31">
        <f t="shared" si="6"/>
        <v>0</v>
      </c>
      <c r="AJ90" t="str">
        <f t="shared" si="8"/>
        <v/>
      </c>
    </row>
    <row r="91" spans="2:36" x14ac:dyDescent="0.25">
      <c r="B91" s="3" t="str">
        <f t="shared" si="9"/>
        <v/>
      </c>
      <c r="F91" s="3" t="str">
        <f t="shared" si="7"/>
        <v/>
      </c>
      <c r="V91" s="31">
        <f t="shared" si="5"/>
        <v>0</v>
      </c>
      <c r="AI91" s="31">
        <f t="shared" si="6"/>
        <v>0</v>
      </c>
      <c r="AJ91" t="str">
        <f t="shared" si="8"/>
        <v/>
      </c>
    </row>
    <row r="92" spans="2:36" x14ac:dyDescent="0.25">
      <c r="B92" s="3" t="str">
        <f t="shared" si="9"/>
        <v/>
      </c>
      <c r="F92" s="3" t="str">
        <f t="shared" si="7"/>
        <v/>
      </c>
      <c r="V92" s="31">
        <f t="shared" si="5"/>
        <v>0</v>
      </c>
      <c r="AI92" s="31">
        <f t="shared" si="6"/>
        <v>0</v>
      </c>
      <c r="AJ92" t="str">
        <f t="shared" si="8"/>
        <v/>
      </c>
    </row>
    <row r="93" spans="2:36" x14ac:dyDescent="0.25">
      <c r="B93" s="3" t="str">
        <f t="shared" si="9"/>
        <v/>
      </c>
      <c r="F93" s="3" t="str">
        <f t="shared" si="7"/>
        <v/>
      </c>
      <c r="V93" s="31">
        <f t="shared" si="5"/>
        <v>0</v>
      </c>
      <c r="AI93" s="31">
        <f t="shared" si="6"/>
        <v>0</v>
      </c>
      <c r="AJ93" t="str">
        <f t="shared" si="8"/>
        <v/>
      </c>
    </row>
    <row r="94" spans="2:36" x14ac:dyDescent="0.25">
      <c r="B94" s="3" t="str">
        <f t="shared" si="9"/>
        <v/>
      </c>
      <c r="F94" s="3" t="str">
        <f t="shared" si="7"/>
        <v/>
      </c>
      <c r="V94" s="31">
        <f t="shared" si="5"/>
        <v>0</v>
      </c>
      <c r="AI94" s="31">
        <f t="shared" si="6"/>
        <v>0</v>
      </c>
      <c r="AJ94" t="str">
        <f t="shared" si="8"/>
        <v/>
      </c>
    </row>
    <row r="95" spans="2:36" x14ac:dyDescent="0.25">
      <c r="B95" s="3" t="str">
        <f t="shared" si="9"/>
        <v/>
      </c>
      <c r="F95" s="3" t="str">
        <f t="shared" si="7"/>
        <v/>
      </c>
      <c r="V95" s="31">
        <f t="shared" si="5"/>
        <v>0</v>
      </c>
      <c r="AI95" s="31">
        <f t="shared" si="6"/>
        <v>0</v>
      </c>
      <c r="AJ95" t="str">
        <f t="shared" si="8"/>
        <v/>
      </c>
    </row>
    <row r="96" spans="2:36" x14ac:dyDescent="0.25">
      <c r="B96" s="3" t="str">
        <f t="shared" si="9"/>
        <v/>
      </c>
      <c r="F96" s="3" t="str">
        <f t="shared" si="7"/>
        <v/>
      </c>
      <c r="V96" s="31">
        <f t="shared" si="5"/>
        <v>0</v>
      </c>
      <c r="AI96" s="31">
        <f t="shared" si="6"/>
        <v>0</v>
      </c>
      <c r="AJ96" t="str">
        <f t="shared" si="8"/>
        <v/>
      </c>
    </row>
    <row r="97" spans="2:36" x14ac:dyDescent="0.25">
      <c r="B97" s="3" t="str">
        <f t="shared" si="9"/>
        <v/>
      </c>
      <c r="F97" s="3" t="str">
        <f t="shared" si="7"/>
        <v/>
      </c>
      <c r="V97" s="31">
        <f t="shared" si="5"/>
        <v>0</v>
      </c>
      <c r="AI97" s="31">
        <f t="shared" si="6"/>
        <v>0</v>
      </c>
      <c r="AJ97" t="str">
        <f t="shared" si="8"/>
        <v/>
      </c>
    </row>
    <row r="98" spans="2:36" x14ac:dyDescent="0.25">
      <c r="B98" s="3" t="str">
        <f t="shared" si="9"/>
        <v/>
      </c>
      <c r="F98" s="3" t="str">
        <f t="shared" si="7"/>
        <v/>
      </c>
      <c r="V98" s="31">
        <f t="shared" si="5"/>
        <v>0</v>
      </c>
      <c r="AI98" s="31">
        <f t="shared" si="6"/>
        <v>0</v>
      </c>
      <c r="AJ98" t="str">
        <f t="shared" si="8"/>
        <v/>
      </c>
    </row>
    <row r="99" spans="2:36" x14ac:dyDescent="0.25">
      <c r="B99" s="3" t="str">
        <f t="shared" si="9"/>
        <v/>
      </c>
      <c r="F99" s="3" t="str">
        <f t="shared" si="7"/>
        <v/>
      </c>
      <c r="V99" s="31">
        <f t="shared" si="5"/>
        <v>0</v>
      </c>
      <c r="AI99" s="31">
        <f t="shared" si="6"/>
        <v>0</v>
      </c>
      <c r="AJ99" t="str">
        <f t="shared" si="8"/>
        <v/>
      </c>
    </row>
    <row r="100" spans="2:36" x14ac:dyDescent="0.25">
      <c r="B100" s="3" t="str">
        <f t="shared" si="9"/>
        <v/>
      </c>
      <c r="F100" s="3" t="str">
        <f t="shared" si="7"/>
        <v/>
      </c>
      <c r="V100" s="31">
        <f t="shared" si="5"/>
        <v>0</v>
      </c>
      <c r="AI100" s="31">
        <f t="shared" si="6"/>
        <v>0</v>
      </c>
      <c r="AJ100" t="str">
        <f t="shared" si="8"/>
        <v/>
      </c>
    </row>
    <row r="101" spans="2:36" x14ac:dyDescent="0.25">
      <c r="B101" s="3" t="str">
        <f t="shared" si="9"/>
        <v/>
      </c>
      <c r="F101" s="3" t="str">
        <f t="shared" si="7"/>
        <v/>
      </c>
      <c r="V101" s="31">
        <f t="shared" si="5"/>
        <v>0</v>
      </c>
      <c r="AI101" s="31">
        <f t="shared" si="6"/>
        <v>0</v>
      </c>
      <c r="AJ101" t="str">
        <f t="shared" si="8"/>
        <v/>
      </c>
    </row>
    <row r="102" spans="2:36" x14ac:dyDescent="0.25">
      <c r="B102" s="3" t="str">
        <f t="shared" si="9"/>
        <v/>
      </c>
      <c r="F102" s="3" t="str">
        <f t="shared" si="7"/>
        <v/>
      </c>
      <c r="V102" s="31">
        <f t="shared" si="5"/>
        <v>0</v>
      </c>
      <c r="AI102" s="31">
        <f t="shared" si="6"/>
        <v>0</v>
      </c>
      <c r="AJ102" t="str">
        <f t="shared" si="8"/>
        <v/>
      </c>
    </row>
    <row r="103" spans="2:36" x14ac:dyDescent="0.25">
      <c r="B103" s="3" t="str">
        <f t="shared" si="9"/>
        <v/>
      </c>
      <c r="F103" s="3" t="str">
        <f t="shared" si="7"/>
        <v/>
      </c>
      <c r="V103" s="31">
        <f t="shared" si="5"/>
        <v>0</v>
      </c>
      <c r="AI103" s="31">
        <f t="shared" si="6"/>
        <v>0</v>
      </c>
      <c r="AJ103" t="str">
        <f t="shared" si="8"/>
        <v/>
      </c>
    </row>
    <row r="104" spans="2:36" x14ac:dyDescent="0.25">
      <c r="B104" s="3" t="str">
        <f t="shared" si="9"/>
        <v/>
      </c>
      <c r="F104" s="3" t="str">
        <f t="shared" si="7"/>
        <v/>
      </c>
      <c r="V104" s="31">
        <f t="shared" si="5"/>
        <v>0</v>
      </c>
      <c r="AI104" s="31">
        <f t="shared" si="6"/>
        <v>0</v>
      </c>
      <c r="AJ104" t="str">
        <f t="shared" si="8"/>
        <v/>
      </c>
    </row>
    <row r="105" spans="2:36" x14ac:dyDescent="0.25">
      <c r="B105" s="3" t="str">
        <f t="shared" si="9"/>
        <v/>
      </c>
      <c r="F105" s="3" t="str">
        <f t="shared" si="7"/>
        <v/>
      </c>
      <c r="V105" s="31">
        <f t="shared" si="5"/>
        <v>0</v>
      </c>
      <c r="AI105" s="31">
        <f t="shared" si="6"/>
        <v>0</v>
      </c>
      <c r="AJ105" t="str">
        <f t="shared" si="8"/>
        <v/>
      </c>
    </row>
    <row r="106" spans="2:36" x14ac:dyDescent="0.25">
      <c r="B106" s="3" t="str">
        <f t="shared" si="9"/>
        <v/>
      </c>
      <c r="F106" s="3" t="str">
        <f t="shared" si="7"/>
        <v/>
      </c>
      <c r="V106" s="31">
        <f t="shared" si="5"/>
        <v>0</v>
      </c>
      <c r="AI106" s="31">
        <f t="shared" si="6"/>
        <v>0</v>
      </c>
      <c r="AJ106" t="str">
        <f t="shared" si="8"/>
        <v/>
      </c>
    </row>
    <row r="107" spans="2:36" x14ac:dyDescent="0.25">
      <c r="B107" s="3" t="str">
        <f t="shared" si="9"/>
        <v/>
      </c>
      <c r="F107" s="3" t="str">
        <f t="shared" si="7"/>
        <v/>
      </c>
      <c r="V107" s="31">
        <f t="shared" si="5"/>
        <v>0</v>
      </c>
      <c r="AI107" s="31">
        <f t="shared" si="6"/>
        <v>0</v>
      </c>
      <c r="AJ107" t="str">
        <f t="shared" si="8"/>
        <v/>
      </c>
    </row>
    <row r="108" spans="2:36" x14ac:dyDescent="0.25">
      <c r="B108" s="3" t="str">
        <f t="shared" si="9"/>
        <v/>
      </c>
      <c r="F108" s="3" t="str">
        <f t="shared" si="7"/>
        <v/>
      </c>
      <c r="V108" s="31">
        <f t="shared" si="5"/>
        <v>0</v>
      </c>
      <c r="AI108" s="31">
        <f t="shared" si="6"/>
        <v>0</v>
      </c>
      <c r="AJ108" t="str">
        <f t="shared" si="8"/>
        <v/>
      </c>
    </row>
    <row r="109" spans="2:36" x14ac:dyDescent="0.25">
      <c r="B109" s="3" t="str">
        <f t="shared" si="9"/>
        <v/>
      </c>
      <c r="F109" s="3" t="str">
        <f t="shared" si="7"/>
        <v/>
      </c>
      <c r="V109" s="31">
        <f t="shared" si="5"/>
        <v>0</v>
      </c>
      <c r="AI109" s="31">
        <f t="shared" si="6"/>
        <v>0</v>
      </c>
      <c r="AJ109" t="str">
        <f t="shared" si="8"/>
        <v/>
      </c>
    </row>
    <row r="110" spans="2:36" x14ac:dyDescent="0.25">
      <c r="B110" s="3" t="str">
        <f t="shared" si="9"/>
        <v/>
      </c>
      <c r="F110" s="3" t="str">
        <f t="shared" si="7"/>
        <v/>
      </c>
      <c r="V110" s="31">
        <f t="shared" si="5"/>
        <v>0</v>
      </c>
      <c r="AI110" s="31">
        <f t="shared" si="6"/>
        <v>0</v>
      </c>
      <c r="AJ110" t="str">
        <f t="shared" si="8"/>
        <v/>
      </c>
    </row>
    <row r="111" spans="2:36" x14ac:dyDescent="0.25">
      <c r="B111" s="3" t="str">
        <f t="shared" si="9"/>
        <v/>
      </c>
      <c r="F111" s="3" t="str">
        <f t="shared" si="7"/>
        <v/>
      </c>
      <c r="V111" s="31">
        <f t="shared" si="5"/>
        <v>0</v>
      </c>
      <c r="AI111" s="31">
        <f t="shared" si="6"/>
        <v>0</v>
      </c>
      <c r="AJ111" t="str">
        <f t="shared" si="8"/>
        <v/>
      </c>
    </row>
    <row r="112" spans="2:36" x14ac:dyDescent="0.25">
      <c r="B112" s="3" t="str">
        <f t="shared" si="9"/>
        <v/>
      </c>
      <c r="F112" s="3" t="str">
        <f t="shared" si="7"/>
        <v/>
      </c>
      <c r="V112" s="31">
        <f t="shared" si="5"/>
        <v>0</v>
      </c>
      <c r="AI112" s="31">
        <f t="shared" si="6"/>
        <v>0</v>
      </c>
      <c r="AJ112" t="str">
        <f t="shared" si="8"/>
        <v/>
      </c>
    </row>
    <row r="113" spans="2:36" x14ac:dyDescent="0.25">
      <c r="B113" s="3" t="str">
        <f t="shared" si="9"/>
        <v/>
      </c>
      <c r="F113" s="3" t="str">
        <f t="shared" si="7"/>
        <v/>
      </c>
      <c r="V113" s="31">
        <f t="shared" si="5"/>
        <v>0</v>
      </c>
      <c r="AI113" s="31">
        <f t="shared" si="6"/>
        <v>0</v>
      </c>
      <c r="AJ113" t="str">
        <f t="shared" si="8"/>
        <v/>
      </c>
    </row>
    <row r="114" spans="2:36" x14ac:dyDescent="0.25">
      <c r="B114" s="3" t="str">
        <f t="shared" si="9"/>
        <v/>
      </c>
      <c r="F114" s="3" t="str">
        <f t="shared" si="7"/>
        <v/>
      </c>
      <c r="V114" s="31">
        <f t="shared" si="5"/>
        <v>0</v>
      </c>
      <c r="AI114" s="31">
        <f t="shared" si="6"/>
        <v>0</v>
      </c>
      <c r="AJ114" t="str">
        <f t="shared" si="8"/>
        <v/>
      </c>
    </row>
    <row r="115" spans="2:36" x14ac:dyDescent="0.25">
      <c r="B115" s="3" t="str">
        <f t="shared" si="9"/>
        <v/>
      </c>
      <c r="F115" s="3" t="str">
        <f t="shared" si="7"/>
        <v/>
      </c>
      <c r="V115" s="31">
        <f t="shared" si="5"/>
        <v>0</v>
      </c>
      <c r="AI115" s="31">
        <f t="shared" si="6"/>
        <v>0</v>
      </c>
      <c r="AJ115" t="str">
        <f t="shared" si="8"/>
        <v/>
      </c>
    </row>
    <row r="116" spans="2:36" x14ac:dyDescent="0.25">
      <c r="B116" s="3" t="str">
        <f t="shared" si="9"/>
        <v/>
      </c>
      <c r="F116" s="3" t="str">
        <f t="shared" si="7"/>
        <v/>
      </c>
      <c r="V116" s="31">
        <f t="shared" si="5"/>
        <v>0</v>
      </c>
      <c r="AI116" s="31">
        <f t="shared" si="6"/>
        <v>0</v>
      </c>
      <c r="AJ116" t="str">
        <f t="shared" si="8"/>
        <v/>
      </c>
    </row>
    <row r="117" spans="2:36" x14ac:dyDescent="0.25">
      <c r="B117" s="3" t="str">
        <f t="shared" si="9"/>
        <v/>
      </c>
      <c r="F117" s="3" t="str">
        <f t="shared" si="7"/>
        <v/>
      </c>
      <c r="V117" s="31">
        <f t="shared" si="5"/>
        <v>0</v>
      </c>
      <c r="AI117" s="31">
        <f t="shared" si="6"/>
        <v>0</v>
      </c>
      <c r="AJ117" t="str">
        <f t="shared" si="8"/>
        <v/>
      </c>
    </row>
    <row r="118" spans="2:36" x14ac:dyDescent="0.25">
      <c r="B118" s="3" t="str">
        <f t="shared" si="9"/>
        <v/>
      </c>
      <c r="F118" s="3" t="str">
        <f t="shared" si="7"/>
        <v/>
      </c>
      <c r="V118" s="31">
        <f t="shared" si="5"/>
        <v>0</v>
      </c>
      <c r="AI118" s="31">
        <f t="shared" si="6"/>
        <v>0</v>
      </c>
      <c r="AJ118" t="str">
        <f t="shared" si="8"/>
        <v/>
      </c>
    </row>
    <row r="119" spans="2:36" x14ac:dyDescent="0.25">
      <c r="B119" s="3" t="str">
        <f t="shared" si="9"/>
        <v/>
      </c>
      <c r="F119" s="3" t="str">
        <f t="shared" si="7"/>
        <v/>
      </c>
      <c r="V119" s="31">
        <f t="shared" si="5"/>
        <v>0</v>
      </c>
      <c r="AI119" s="31">
        <f t="shared" si="6"/>
        <v>0</v>
      </c>
      <c r="AJ119" t="str">
        <f t="shared" si="8"/>
        <v/>
      </c>
    </row>
    <row r="120" spans="2:36" x14ac:dyDescent="0.25">
      <c r="B120" s="3" t="str">
        <f t="shared" si="9"/>
        <v/>
      </c>
      <c r="F120" s="3" t="str">
        <f t="shared" si="7"/>
        <v/>
      </c>
      <c r="V120" s="31">
        <f t="shared" si="5"/>
        <v>0</v>
      </c>
      <c r="AI120" s="31">
        <f t="shared" si="6"/>
        <v>0</v>
      </c>
      <c r="AJ120" t="str">
        <f t="shared" si="8"/>
        <v/>
      </c>
    </row>
    <row r="121" spans="2:36" x14ac:dyDescent="0.25">
      <c r="B121" s="3" t="str">
        <f t="shared" si="9"/>
        <v/>
      </c>
      <c r="F121" s="3" t="str">
        <f t="shared" si="7"/>
        <v/>
      </c>
      <c r="V121" s="31">
        <f t="shared" si="5"/>
        <v>0</v>
      </c>
      <c r="AI121" s="31">
        <f t="shared" si="6"/>
        <v>0</v>
      </c>
      <c r="AJ121" t="str">
        <f t="shared" si="8"/>
        <v/>
      </c>
    </row>
    <row r="122" spans="2:36" x14ac:dyDescent="0.25">
      <c r="B122" s="3" t="str">
        <f t="shared" si="9"/>
        <v/>
      </c>
      <c r="F122" s="3" t="str">
        <f t="shared" si="7"/>
        <v/>
      </c>
      <c r="V122" s="31">
        <f t="shared" si="5"/>
        <v>0</v>
      </c>
      <c r="AI122" s="31">
        <f t="shared" si="6"/>
        <v>0</v>
      </c>
      <c r="AJ122" t="str">
        <f t="shared" si="8"/>
        <v/>
      </c>
    </row>
    <row r="123" spans="2:36" x14ac:dyDescent="0.25">
      <c r="B123" s="3" t="str">
        <f t="shared" si="9"/>
        <v/>
      </c>
      <c r="F123" s="3" t="str">
        <f t="shared" si="7"/>
        <v/>
      </c>
      <c r="V123" s="31">
        <f t="shared" si="5"/>
        <v>0</v>
      </c>
      <c r="AI123" s="31">
        <f t="shared" si="6"/>
        <v>0</v>
      </c>
      <c r="AJ123" t="str">
        <f t="shared" si="8"/>
        <v/>
      </c>
    </row>
    <row r="124" spans="2:36" x14ac:dyDescent="0.25">
      <c r="B124" s="3" t="str">
        <f t="shared" si="9"/>
        <v/>
      </c>
      <c r="F124" s="3" t="str">
        <f t="shared" si="7"/>
        <v/>
      </c>
      <c r="V124" s="31">
        <f t="shared" si="5"/>
        <v>0</v>
      </c>
      <c r="AI124" s="31">
        <f t="shared" si="6"/>
        <v>0</v>
      </c>
      <c r="AJ124" t="str">
        <f t="shared" si="8"/>
        <v/>
      </c>
    </row>
    <row r="125" spans="2:36" x14ac:dyDescent="0.25">
      <c r="B125" s="3" t="str">
        <f t="shared" si="9"/>
        <v/>
      </c>
      <c r="F125" s="3" t="str">
        <f t="shared" si="7"/>
        <v/>
      </c>
      <c r="V125" s="31">
        <f t="shared" si="5"/>
        <v>0</v>
      </c>
      <c r="AI125" s="31">
        <f t="shared" si="6"/>
        <v>0</v>
      </c>
      <c r="AJ125" t="str">
        <f t="shared" si="8"/>
        <v/>
      </c>
    </row>
    <row r="126" spans="2:36" x14ac:dyDescent="0.25">
      <c r="B126" s="3" t="str">
        <f t="shared" si="9"/>
        <v/>
      </c>
      <c r="F126" s="3" t="str">
        <f t="shared" si="7"/>
        <v/>
      </c>
      <c r="V126" s="31">
        <f t="shared" si="5"/>
        <v>0</v>
      </c>
      <c r="AI126" s="31">
        <f t="shared" si="6"/>
        <v>0</v>
      </c>
      <c r="AJ126" t="str">
        <f t="shared" si="8"/>
        <v/>
      </c>
    </row>
    <row r="127" spans="2:36" x14ac:dyDescent="0.25">
      <c r="B127" s="3" t="str">
        <f t="shared" si="9"/>
        <v/>
      </c>
      <c r="F127" s="3" t="str">
        <f t="shared" si="7"/>
        <v/>
      </c>
      <c r="V127" s="31">
        <f t="shared" si="5"/>
        <v>0</v>
      </c>
      <c r="AI127" s="31">
        <f t="shared" si="6"/>
        <v>0</v>
      </c>
      <c r="AJ127" t="str">
        <f t="shared" si="8"/>
        <v/>
      </c>
    </row>
    <row r="128" spans="2:36" x14ac:dyDescent="0.25">
      <c r="B128" s="3" t="str">
        <f t="shared" si="9"/>
        <v/>
      </c>
      <c r="F128" s="3" t="str">
        <f t="shared" si="7"/>
        <v/>
      </c>
      <c r="V128" s="31">
        <f t="shared" si="5"/>
        <v>0</v>
      </c>
      <c r="AI128" s="31">
        <f t="shared" si="6"/>
        <v>0</v>
      </c>
      <c r="AJ128" t="str">
        <f t="shared" si="8"/>
        <v/>
      </c>
    </row>
    <row r="129" spans="2:36" x14ac:dyDescent="0.25">
      <c r="B129" s="3" t="str">
        <f t="shared" si="9"/>
        <v/>
      </c>
      <c r="F129" s="3" t="str">
        <f t="shared" si="7"/>
        <v/>
      </c>
      <c r="V129" s="31">
        <f t="shared" si="5"/>
        <v>0</v>
      </c>
      <c r="AI129" s="31">
        <f t="shared" si="6"/>
        <v>0</v>
      </c>
      <c r="AJ129" t="str">
        <f t="shared" si="8"/>
        <v/>
      </c>
    </row>
    <row r="130" spans="2:36" x14ac:dyDescent="0.25">
      <c r="B130" s="3" t="str">
        <f t="shared" si="9"/>
        <v/>
      </c>
      <c r="F130" s="3" t="str">
        <f t="shared" si="7"/>
        <v/>
      </c>
      <c r="V130" s="31">
        <f t="shared" si="5"/>
        <v>0</v>
      </c>
      <c r="AI130" s="31">
        <f t="shared" si="6"/>
        <v>0</v>
      </c>
      <c r="AJ130" t="str">
        <f t="shared" si="8"/>
        <v/>
      </c>
    </row>
    <row r="131" spans="2:36" x14ac:dyDescent="0.25">
      <c r="B131" s="3" t="str">
        <f t="shared" si="9"/>
        <v/>
      </c>
      <c r="F131" s="3" t="str">
        <f t="shared" si="7"/>
        <v/>
      </c>
      <c r="V131" s="31">
        <f t="shared" ref="V131:V194" si="10">+SUM(J131:U131)</f>
        <v>0</v>
      </c>
      <c r="AI131" s="31">
        <f t="shared" ref="AI131:AI194" si="11">+SUM(W131:AH131)</f>
        <v>0</v>
      </c>
      <c r="AJ131" t="str">
        <f t="shared" si="8"/>
        <v/>
      </c>
    </row>
    <row r="132" spans="2:36" x14ac:dyDescent="0.25">
      <c r="B132" s="3" t="str">
        <f t="shared" si="9"/>
        <v/>
      </c>
      <c r="F132" s="3" t="str">
        <f t="shared" ref="F132:F195" si="12">+IF(B132="BL","BLANC",IF(B132="RS","ROSE",IF(B132="RG","ROUGE","")))</f>
        <v/>
      </c>
      <c r="V132" s="31">
        <f t="shared" si="10"/>
        <v>0</v>
      </c>
      <c r="AI132" s="31">
        <f t="shared" si="11"/>
        <v>0</v>
      </c>
      <c r="AJ132" t="str">
        <f t="shared" ref="AJ132:AJ195" si="13">+IF(AI132&gt;V132,"RUPTURE","")</f>
        <v/>
      </c>
    </row>
    <row r="133" spans="2:36" x14ac:dyDescent="0.25">
      <c r="B133" s="3" t="str">
        <f t="shared" si="9"/>
        <v/>
      </c>
      <c r="F133" s="3" t="str">
        <f t="shared" si="12"/>
        <v/>
      </c>
      <c r="V133" s="31">
        <f t="shared" si="10"/>
        <v>0</v>
      </c>
      <c r="AI133" s="31">
        <f t="shared" si="11"/>
        <v>0</v>
      </c>
      <c r="AJ133" t="str">
        <f t="shared" si="13"/>
        <v/>
      </c>
    </row>
    <row r="134" spans="2:36" x14ac:dyDescent="0.25">
      <c r="B134" s="3" t="str">
        <f t="shared" ref="B134:B197" si="14">LEFT(A134,2)</f>
        <v/>
      </c>
      <c r="F134" s="3" t="str">
        <f t="shared" si="12"/>
        <v/>
      </c>
      <c r="V134" s="31">
        <f t="shared" si="10"/>
        <v>0</v>
      </c>
      <c r="AI134" s="31">
        <f t="shared" si="11"/>
        <v>0</v>
      </c>
      <c r="AJ134" t="str">
        <f t="shared" si="13"/>
        <v/>
      </c>
    </row>
    <row r="135" spans="2:36" x14ac:dyDescent="0.25">
      <c r="B135" s="3" t="str">
        <f t="shared" si="14"/>
        <v/>
      </c>
      <c r="F135" s="3" t="str">
        <f t="shared" si="12"/>
        <v/>
      </c>
      <c r="V135" s="31">
        <f t="shared" si="10"/>
        <v>0</v>
      </c>
      <c r="AI135" s="31">
        <f t="shared" si="11"/>
        <v>0</v>
      </c>
      <c r="AJ135" t="str">
        <f t="shared" si="13"/>
        <v/>
      </c>
    </row>
    <row r="136" spans="2:36" x14ac:dyDescent="0.25">
      <c r="B136" s="3" t="str">
        <f t="shared" si="14"/>
        <v/>
      </c>
      <c r="F136" s="3" t="str">
        <f t="shared" si="12"/>
        <v/>
      </c>
      <c r="V136" s="31">
        <f t="shared" si="10"/>
        <v>0</v>
      </c>
      <c r="AI136" s="31">
        <f t="shared" si="11"/>
        <v>0</v>
      </c>
      <c r="AJ136" t="str">
        <f t="shared" si="13"/>
        <v/>
      </c>
    </row>
    <row r="137" spans="2:36" x14ac:dyDescent="0.25">
      <c r="B137" s="3" t="str">
        <f t="shared" si="14"/>
        <v/>
      </c>
      <c r="F137" s="3" t="str">
        <f t="shared" si="12"/>
        <v/>
      </c>
      <c r="V137" s="31">
        <f t="shared" si="10"/>
        <v>0</v>
      </c>
      <c r="AI137" s="31">
        <f t="shared" si="11"/>
        <v>0</v>
      </c>
      <c r="AJ137" t="str">
        <f t="shared" si="13"/>
        <v/>
      </c>
    </row>
    <row r="138" spans="2:36" x14ac:dyDescent="0.25">
      <c r="B138" s="3" t="str">
        <f t="shared" si="14"/>
        <v/>
      </c>
      <c r="F138" s="3" t="str">
        <f t="shared" si="12"/>
        <v/>
      </c>
      <c r="V138" s="31">
        <f t="shared" si="10"/>
        <v>0</v>
      </c>
      <c r="AI138" s="31">
        <f t="shared" si="11"/>
        <v>0</v>
      </c>
      <c r="AJ138" t="str">
        <f t="shared" si="13"/>
        <v/>
      </c>
    </row>
    <row r="139" spans="2:36" x14ac:dyDescent="0.25">
      <c r="B139" s="3" t="str">
        <f t="shared" si="14"/>
        <v/>
      </c>
      <c r="F139" s="3" t="str">
        <f t="shared" si="12"/>
        <v/>
      </c>
      <c r="V139" s="31">
        <f t="shared" si="10"/>
        <v>0</v>
      </c>
      <c r="AI139" s="31">
        <f t="shared" si="11"/>
        <v>0</v>
      </c>
      <c r="AJ139" t="str">
        <f t="shared" si="13"/>
        <v/>
      </c>
    </row>
    <row r="140" spans="2:36" x14ac:dyDescent="0.25">
      <c r="B140" s="3" t="str">
        <f t="shared" si="14"/>
        <v/>
      </c>
      <c r="F140" s="3" t="str">
        <f t="shared" si="12"/>
        <v/>
      </c>
      <c r="V140" s="31">
        <f t="shared" si="10"/>
        <v>0</v>
      </c>
      <c r="AI140" s="31">
        <f t="shared" si="11"/>
        <v>0</v>
      </c>
      <c r="AJ140" t="str">
        <f t="shared" si="13"/>
        <v/>
      </c>
    </row>
    <row r="141" spans="2:36" x14ac:dyDescent="0.25">
      <c r="B141" s="3" t="str">
        <f t="shared" si="14"/>
        <v/>
      </c>
      <c r="F141" s="3" t="str">
        <f t="shared" si="12"/>
        <v/>
      </c>
      <c r="V141" s="31">
        <f t="shared" si="10"/>
        <v>0</v>
      </c>
      <c r="AI141" s="31">
        <f t="shared" si="11"/>
        <v>0</v>
      </c>
      <c r="AJ141" t="str">
        <f t="shared" si="13"/>
        <v/>
      </c>
    </row>
    <row r="142" spans="2:36" x14ac:dyDescent="0.25">
      <c r="B142" s="3" t="str">
        <f t="shared" si="14"/>
        <v/>
      </c>
      <c r="F142" s="3" t="str">
        <f t="shared" si="12"/>
        <v/>
      </c>
      <c r="V142" s="31">
        <f t="shared" si="10"/>
        <v>0</v>
      </c>
      <c r="AI142" s="31">
        <f t="shared" si="11"/>
        <v>0</v>
      </c>
      <c r="AJ142" t="str">
        <f t="shared" si="13"/>
        <v/>
      </c>
    </row>
    <row r="143" spans="2:36" x14ac:dyDescent="0.25">
      <c r="B143" s="3" t="str">
        <f t="shared" si="14"/>
        <v/>
      </c>
      <c r="F143" s="3" t="str">
        <f t="shared" si="12"/>
        <v/>
      </c>
      <c r="V143" s="31">
        <f t="shared" si="10"/>
        <v>0</v>
      </c>
      <c r="AI143" s="31">
        <f t="shared" si="11"/>
        <v>0</v>
      </c>
      <c r="AJ143" t="str">
        <f t="shared" si="13"/>
        <v/>
      </c>
    </row>
    <row r="144" spans="2:36" x14ac:dyDescent="0.25">
      <c r="B144" s="3" t="str">
        <f t="shared" si="14"/>
        <v/>
      </c>
      <c r="F144" s="3" t="str">
        <f t="shared" si="12"/>
        <v/>
      </c>
      <c r="V144" s="31">
        <f t="shared" si="10"/>
        <v>0</v>
      </c>
      <c r="AI144" s="31">
        <f t="shared" si="11"/>
        <v>0</v>
      </c>
      <c r="AJ144" t="str">
        <f t="shared" si="13"/>
        <v/>
      </c>
    </row>
    <row r="145" spans="2:36" x14ac:dyDescent="0.25">
      <c r="B145" s="3" t="str">
        <f t="shared" si="14"/>
        <v/>
      </c>
      <c r="F145" s="3" t="str">
        <f t="shared" si="12"/>
        <v/>
      </c>
      <c r="V145" s="31">
        <f t="shared" si="10"/>
        <v>0</v>
      </c>
      <c r="AI145" s="31">
        <f t="shared" si="11"/>
        <v>0</v>
      </c>
      <c r="AJ145" t="str">
        <f t="shared" si="13"/>
        <v/>
      </c>
    </row>
    <row r="146" spans="2:36" x14ac:dyDescent="0.25">
      <c r="B146" s="3" t="str">
        <f t="shared" si="14"/>
        <v/>
      </c>
      <c r="F146" s="3" t="str">
        <f t="shared" si="12"/>
        <v/>
      </c>
      <c r="V146" s="31">
        <f t="shared" si="10"/>
        <v>0</v>
      </c>
      <c r="AI146" s="31">
        <f t="shared" si="11"/>
        <v>0</v>
      </c>
      <c r="AJ146" t="str">
        <f t="shared" si="13"/>
        <v/>
      </c>
    </row>
    <row r="147" spans="2:36" x14ac:dyDescent="0.25">
      <c r="B147" s="3" t="str">
        <f t="shared" si="14"/>
        <v/>
      </c>
      <c r="F147" s="3" t="str">
        <f t="shared" si="12"/>
        <v/>
      </c>
      <c r="V147" s="31">
        <f t="shared" si="10"/>
        <v>0</v>
      </c>
      <c r="AI147" s="31">
        <f t="shared" si="11"/>
        <v>0</v>
      </c>
      <c r="AJ147" t="str">
        <f t="shared" si="13"/>
        <v/>
      </c>
    </row>
    <row r="148" spans="2:36" x14ac:dyDescent="0.25">
      <c r="B148" s="3" t="str">
        <f t="shared" si="14"/>
        <v/>
      </c>
      <c r="F148" s="3" t="str">
        <f t="shared" si="12"/>
        <v/>
      </c>
      <c r="V148" s="31">
        <f t="shared" si="10"/>
        <v>0</v>
      </c>
      <c r="AI148" s="31">
        <f t="shared" si="11"/>
        <v>0</v>
      </c>
      <c r="AJ148" t="str">
        <f t="shared" si="13"/>
        <v/>
      </c>
    </row>
    <row r="149" spans="2:36" x14ac:dyDescent="0.25">
      <c r="B149" s="3" t="str">
        <f t="shared" si="14"/>
        <v/>
      </c>
      <c r="F149" s="3" t="str">
        <f t="shared" si="12"/>
        <v/>
      </c>
      <c r="V149" s="31">
        <f t="shared" si="10"/>
        <v>0</v>
      </c>
      <c r="AI149" s="31">
        <f t="shared" si="11"/>
        <v>0</v>
      </c>
      <c r="AJ149" t="str">
        <f t="shared" si="13"/>
        <v/>
      </c>
    </row>
    <row r="150" spans="2:36" x14ac:dyDescent="0.25">
      <c r="B150" s="3" t="str">
        <f t="shared" si="14"/>
        <v/>
      </c>
      <c r="F150" s="3" t="str">
        <f t="shared" si="12"/>
        <v/>
      </c>
      <c r="V150" s="31">
        <f t="shared" si="10"/>
        <v>0</v>
      </c>
      <c r="AI150" s="31">
        <f t="shared" si="11"/>
        <v>0</v>
      </c>
      <c r="AJ150" t="str">
        <f t="shared" si="13"/>
        <v/>
      </c>
    </row>
    <row r="151" spans="2:36" x14ac:dyDescent="0.25">
      <c r="B151" s="3" t="str">
        <f t="shared" si="14"/>
        <v/>
      </c>
      <c r="F151" s="3" t="str">
        <f t="shared" si="12"/>
        <v/>
      </c>
      <c r="V151" s="31">
        <f t="shared" si="10"/>
        <v>0</v>
      </c>
      <c r="AI151" s="31">
        <f t="shared" si="11"/>
        <v>0</v>
      </c>
      <c r="AJ151" t="str">
        <f t="shared" si="13"/>
        <v/>
      </c>
    </row>
    <row r="152" spans="2:36" x14ac:dyDescent="0.25">
      <c r="B152" s="3" t="str">
        <f t="shared" si="14"/>
        <v/>
      </c>
      <c r="F152" s="3" t="str">
        <f t="shared" si="12"/>
        <v/>
      </c>
      <c r="V152" s="31">
        <f t="shared" si="10"/>
        <v>0</v>
      </c>
      <c r="AI152" s="31">
        <f t="shared" si="11"/>
        <v>0</v>
      </c>
      <c r="AJ152" t="str">
        <f t="shared" si="13"/>
        <v/>
      </c>
    </row>
    <row r="153" spans="2:36" x14ac:dyDescent="0.25">
      <c r="B153" s="3" t="str">
        <f t="shared" si="14"/>
        <v/>
      </c>
      <c r="F153" s="3" t="str">
        <f t="shared" si="12"/>
        <v/>
      </c>
      <c r="V153" s="31">
        <f t="shared" si="10"/>
        <v>0</v>
      </c>
      <c r="AI153" s="31">
        <f t="shared" si="11"/>
        <v>0</v>
      </c>
      <c r="AJ153" t="str">
        <f t="shared" si="13"/>
        <v/>
      </c>
    </row>
    <row r="154" spans="2:36" x14ac:dyDescent="0.25">
      <c r="B154" s="3" t="str">
        <f t="shared" si="14"/>
        <v/>
      </c>
      <c r="F154" s="3" t="str">
        <f t="shared" si="12"/>
        <v/>
      </c>
      <c r="V154" s="31">
        <f t="shared" si="10"/>
        <v>0</v>
      </c>
      <c r="AI154" s="31">
        <f t="shared" si="11"/>
        <v>0</v>
      </c>
      <c r="AJ154" t="str">
        <f t="shared" si="13"/>
        <v/>
      </c>
    </row>
    <row r="155" spans="2:36" x14ac:dyDescent="0.25">
      <c r="B155" s="3" t="str">
        <f t="shared" si="14"/>
        <v/>
      </c>
      <c r="F155" s="3" t="str">
        <f t="shared" si="12"/>
        <v/>
      </c>
      <c r="V155" s="31">
        <f t="shared" si="10"/>
        <v>0</v>
      </c>
      <c r="AI155" s="31">
        <f t="shared" si="11"/>
        <v>0</v>
      </c>
      <c r="AJ155" t="str">
        <f t="shared" si="13"/>
        <v/>
      </c>
    </row>
    <row r="156" spans="2:36" x14ac:dyDescent="0.25">
      <c r="B156" s="3" t="str">
        <f t="shared" si="14"/>
        <v/>
      </c>
      <c r="F156" s="3" t="str">
        <f t="shared" si="12"/>
        <v/>
      </c>
      <c r="V156" s="31">
        <f t="shared" si="10"/>
        <v>0</v>
      </c>
      <c r="AI156" s="31">
        <f t="shared" si="11"/>
        <v>0</v>
      </c>
      <c r="AJ156" t="str">
        <f t="shared" si="13"/>
        <v/>
      </c>
    </row>
    <row r="157" spans="2:36" x14ac:dyDescent="0.25">
      <c r="B157" s="3" t="str">
        <f t="shared" si="14"/>
        <v/>
      </c>
      <c r="F157" s="3" t="str">
        <f t="shared" si="12"/>
        <v/>
      </c>
      <c r="V157" s="31">
        <f t="shared" si="10"/>
        <v>0</v>
      </c>
      <c r="AI157" s="31">
        <f t="shared" si="11"/>
        <v>0</v>
      </c>
      <c r="AJ157" t="str">
        <f t="shared" si="13"/>
        <v/>
      </c>
    </row>
    <row r="158" spans="2:36" x14ac:dyDescent="0.25">
      <c r="B158" s="3" t="str">
        <f t="shared" si="14"/>
        <v/>
      </c>
      <c r="F158" s="3" t="str">
        <f t="shared" si="12"/>
        <v/>
      </c>
      <c r="V158" s="31">
        <f t="shared" si="10"/>
        <v>0</v>
      </c>
      <c r="AI158" s="31">
        <f t="shared" si="11"/>
        <v>0</v>
      </c>
      <c r="AJ158" t="str">
        <f t="shared" si="13"/>
        <v/>
      </c>
    </row>
    <row r="159" spans="2:36" x14ac:dyDescent="0.25">
      <c r="B159" s="3" t="str">
        <f t="shared" si="14"/>
        <v/>
      </c>
      <c r="F159" s="3" t="str">
        <f t="shared" si="12"/>
        <v/>
      </c>
      <c r="V159" s="31">
        <f t="shared" si="10"/>
        <v>0</v>
      </c>
      <c r="AI159" s="31">
        <f t="shared" si="11"/>
        <v>0</v>
      </c>
      <c r="AJ159" t="str">
        <f t="shared" si="13"/>
        <v/>
      </c>
    </row>
    <row r="160" spans="2:36" x14ac:dyDescent="0.25">
      <c r="B160" s="3" t="str">
        <f t="shared" si="14"/>
        <v/>
      </c>
      <c r="F160" s="3" t="str">
        <f t="shared" si="12"/>
        <v/>
      </c>
      <c r="V160" s="31">
        <f t="shared" si="10"/>
        <v>0</v>
      </c>
      <c r="AI160" s="31">
        <f t="shared" si="11"/>
        <v>0</v>
      </c>
      <c r="AJ160" t="str">
        <f t="shared" si="13"/>
        <v/>
      </c>
    </row>
    <row r="161" spans="2:36" x14ac:dyDescent="0.25">
      <c r="B161" s="3" t="str">
        <f t="shared" si="14"/>
        <v/>
      </c>
      <c r="F161" s="3" t="str">
        <f t="shared" si="12"/>
        <v/>
      </c>
      <c r="V161" s="31">
        <f t="shared" si="10"/>
        <v>0</v>
      </c>
      <c r="AI161" s="31">
        <f t="shared" si="11"/>
        <v>0</v>
      </c>
      <c r="AJ161" t="str">
        <f t="shared" si="13"/>
        <v/>
      </c>
    </row>
    <row r="162" spans="2:36" x14ac:dyDescent="0.25">
      <c r="B162" s="3" t="str">
        <f t="shared" si="14"/>
        <v/>
      </c>
      <c r="F162" s="3" t="str">
        <f t="shared" si="12"/>
        <v/>
      </c>
      <c r="V162" s="31">
        <f t="shared" si="10"/>
        <v>0</v>
      </c>
      <c r="AI162" s="31">
        <f t="shared" si="11"/>
        <v>0</v>
      </c>
      <c r="AJ162" t="str">
        <f t="shared" si="13"/>
        <v/>
      </c>
    </row>
    <row r="163" spans="2:36" x14ac:dyDescent="0.25">
      <c r="B163" s="3" t="str">
        <f t="shared" si="14"/>
        <v/>
      </c>
      <c r="F163" s="3" t="str">
        <f t="shared" si="12"/>
        <v/>
      </c>
      <c r="V163" s="31">
        <f t="shared" si="10"/>
        <v>0</v>
      </c>
      <c r="AI163" s="31">
        <f t="shared" si="11"/>
        <v>0</v>
      </c>
      <c r="AJ163" t="str">
        <f t="shared" si="13"/>
        <v/>
      </c>
    </row>
    <row r="164" spans="2:36" x14ac:dyDescent="0.25">
      <c r="B164" s="3" t="str">
        <f t="shared" si="14"/>
        <v/>
      </c>
      <c r="F164" s="3" t="str">
        <f t="shared" si="12"/>
        <v/>
      </c>
      <c r="V164" s="31">
        <f t="shared" si="10"/>
        <v>0</v>
      </c>
      <c r="AI164" s="31">
        <f t="shared" si="11"/>
        <v>0</v>
      </c>
      <c r="AJ164" t="str">
        <f t="shared" si="13"/>
        <v/>
      </c>
    </row>
    <row r="165" spans="2:36" x14ac:dyDescent="0.25">
      <c r="B165" s="3" t="str">
        <f t="shared" si="14"/>
        <v/>
      </c>
      <c r="F165" s="3" t="str">
        <f t="shared" si="12"/>
        <v/>
      </c>
      <c r="V165" s="31">
        <f t="shared" si="10"/>
        <v>0</v>
      </c>
      <c r="AI165" s="31">
        <f t="shared" si="11"/>
        <v>0</v>
      </c>
      <c r="AJ165" t="str">
        <f t="shared" si="13"/>
        <v/>
      </c>
    </row>
    <row r="166" spans="2:36" x14ac:dyDescent="0.25">
      <c r="B166" s="3" t="str">
        <f t="shared" si="14"/>
        <v/>
      </c>
      <c r="F166" s="3" t="str">
        <f t="shared" si="12"/>
        <v/>
      </c>
      <c r="V166" s="31">
        <f t="shared" si="10"/>
        <v>0</v>
      </c>
      <c r="AI166" s="31">
        <f t="shared" si="11"/>
        <v>0</v>
      </c>
      <c r="AJ166" t="str">
        <f t="shared" si="13"/>
        <v/>
      </c>
    </row>
    <row r="167" spans="2:36" x14ac:dyDescent="0.25">
      <c r="B167" s="3" t="str">
        <f t="shared" si="14"/>
        <v/>
      </c>
      <c r="F167" s="3" t="str">
        <f t="shared" si="12"/>
        <v/>
      </c>
      <c r="V167" s="31">
        <f t="shared" si="10"/>
        <v>0</v>
      </c>
      <c r="AI167" s="31">
        <f t="shared" si="11"/>
        <v>0</v>
      </c>
      <c r="AJ167" t="str">
        <f t="shared" si="13"/>
        <v/>
      </c>
    </row>
    <row r="168" spans="2:36" x14ac:dyDescent="0.25">
      <c r="B168" s="3" t="str">
        <f t="shared" si="14"/>
        <v/>
      </c>
      <c r="F168" s="3" t="str">
        <f t="shared" si="12"/>
        <v/>
      </c>
      <c r="V168" s="31">
        <f t="shared" si="10"/>
        <v>0</v>
      </c>
      <c r="AI168" s="31">
        <f t="shared" si="11"/>
        <v>0</v>
      </c>
      <c r="AJ168" t="str">
        <f t="shared" si="13"/>
        <v/>
      </c>
    </row>
    <row r="169" spans="2:36" x14ac:dyDescent="0.25">
      <c r="B169" s="3" t="str">
        <f t="shared" si="14"/>
        <v/>
      </c>
      <c r="F169" s="3" t="str">
        <f t="shared" si="12"/>
        <v/>
      </c>
      <c r="V169" s="31">
        <f t="shared" si="10"/>
        <v>0</v>
      </c>
      <c r="AI169" s="31">
        <f t="shared" si="11"/>
        <v>0</v>
      </c>
      <c r="AJ169" t="str">
        <f t="shared" si="13"/>
        <v/>
      </c>
    </row>
    <row r="170" spans="2:36" x14ac:dyDescent="0.25">
      <c r="B170" s="3" t="str">
        <f t="shared" si="14"/>
        <v/>
      </c>
      <c r="F170" s="3" t="str">
        <f t="shared" si="12"/>
        <v/>
      </c>
      <c r="V170" s="31">
        <f t="shared" si="10"/>
        <v>0</v>
      </c>
      <c r="AI170" s="31">
        <f t="shared" si="11"/>
        <v>0</v>
      </c>
      <c r="AJ170" t="str">
        <f t="shared" si="13"/>
        <v/>
      </c>
    </row>
    <row r="171" spans="2:36" x14ac:dyDescent="0.25">
      <c r="B171" s="3" t="str">
        <f t="shared" si="14"/>
        <v/>
      </c>
      <c r="F171" s="3" t="str">
        <f t="shared" si="12"/>
        <v/>
      </c>
      <c r="V171" s="31">
        <f t="shared" si="10"/>
        <v>0</v>
      </c>
      <c r="AI171" s="31">
        <f t="shared" si="11"/>
        <v>0</v>
      </c>
      <c r="AJ171" t="str">
        <f t="shared" si="13"/>
        <v/>
      </c>
    </row>
    <row r="172" spans="2:36" x14ac:dyDescent="0.25">
      <c r="B172" s="3" t="str">
        <f t="shared" si="14"/>
        <v/>
      </c>
      <c r="F172" s="3" t="str">
        <f t="shared" si="12"/>
        <v/>
      </c>
      <c r="V172" s="31">
        <f t="shared" si="10"/>
        <v>0</v>
      </c>
      <c r="AI172" s="31">
        <f t="shared" si="11"/>
        <v>0</v>
      </c>
      <c r="AJ172" t="str">
        <f t="shared" si="13"/>
        <v/>
      </c>
    </row>
    <row r="173" spans="2:36" x14ac:dyDescent="0.25">
      <c r="B173" s="3" t="str">
        <f t="shared" si="14"/>
        <v/>
      </c>
      <c r="F173" s="3" t="str">
        <f t="shared" si="12"/>
        <v/>
      </c>
      <c r="V173" s="31">
        <f t="shared" si="10"/>
        <v>0</v>
      </c>
      <c r="AI173" s="31">
        <f t="shared" si="11"/>
        <v>0</v>
      </c>
      <c r="AJ173" t="str">
        <f t="shared" si="13"/>
        <v/>
      </c>
    </row>
    <row r="174" spans="2:36" x14ac:dyDescent="0.25">
      <c r="B174" s="3" t="str">
        <f t="shared" si="14"/>
        <v/>
      </c>
      <c r="F174" s="3" t="str">
        <f t="shared" si="12"/>
        <v/>
      </c>
      <c r="V174" s="31">
        <f t="shared" si="10"/>
        <v>0</v>
      </c>
      <c r="AI174" s="31">
        <f t="shared" si="11"/>
        <v>0</v>
      </c>
      <c r="AJ174" t="str">
        <f t="shared" si="13"/>
        <v/>
      </c>
    </row>
    <row r="175" spans="2:36" x14ac:dyDescent="0.25">
      <c r="B175" s="3" t="str">
        <f t="shared" si="14"/>
        <v/>
      </c>
      <c r="F175" s="3" t="str">
        <f t="shared" si="12"/>
        <v/>
      </c>
      <c r="V175" s="31">
        <f t="shared" si="10"/>
        <v>0</v>
      </c>
      <c r="AI175" s="31">
        <f t="shared" si="11"/>
        <v>0</v>
      </c>
      <c r="AJ175" t="str">
        <f t="shared" si="13"/>
        <v/>
      </c>
    </row>
    <row r="176" spans="2:36" x14ac:dyDescent="0.25">
      <c r="B176" s="3" t="str">
        <f t="shared" si="14"/>
        <v/>
      </c>
      <c r="F176" s="3" t="str">
        <f t="shared" si="12"/>
        <v/>
      </c>
      <c r="V176" s="31">
        <f t="shared" si="10"/>
        <v>0</v>
      </c>
      <c r="AI176" s="31">
        <f t="shared" si="11"/>
        <v>0</v>
      </c>
      <c r="AJ176" t="str">
        <f t="shared" si="13"/>
        <v/>
      </c>
    </row>
    <row r="177" spans="2:36" x14ac:dyDescent="0.25">
      <c r="B177" s="3" t="str">
        <f t="shared" si="14"/>
        <v/>
      </c>
      <c r="F177" s="3" t="str">
        <f t="shared" si="12"/>
        <v/>
      </c>
      <c r="V177" s="31">
        <f t="shared" si="10"/>
        <v>0</v>
      </c>
      <c r="AI177" s="31">
        <f t="shared" si="11"/>
        <v>0</v>
      </c>
      <c r="AJ177" t="str">
        <f t="shared" si="13"/>
        <v/>
      </c>
    </row>
    <row r="178" spans="2:36" x14ac:dyDescent="0.25">
      <c r="B178" s="3" t="str">
        <f t="shared" si="14"/>
        <v/>
      </c>
      <c r="F178" s="3" t="str">
        <f t="shared" si="12"/>
        <v/>
      </c>
      <c r="V178" s="31">
        <f t="shared" si="10"/>
        <v>0</v>
      </c>
      <c r="AI178" s="31">
        <f t="shared" si="11"/>
        <v>0</v>
      </c>
      <c r="AJ178" t="str">
        <f t="shared" si="13"/>
        <v/>
      </c>
    </row>
    <row r="179" spans="2:36" x14ac:dyDescent="0.25">
      <c r="B179" s="3" t="str">
        <f t="shared" si="14"/>
        <v/>
      </c>
      <c r="F179" s="3" t="str">
        <f t="shared" si="12"/>
        <v/>
      </c>
      <c r="V179" s="31">
        <f t="shared" si="10"/>
        <v>0</v>
      </c>
      <c r="AI179" s="31">
        <f t="shared" si="11"/>
        <v>0</v>
      </c>
      <c r="AJ179" t="str">
        <f t="shared" si="13"/>
        <v/>
      </c>
    </row>
    <row r="180" spans="2:36" x14ac:dyDescent="0.25">
      <c r="B180" s="3" t="str">
        <f t="shared" si="14"/>
        <v/>
      </c>
      <c r="F180" s="3" t="str">
        <f t="shared" si="12"/>
        <v/>
      </c>
      <c r="V180" s="31">
        <f t="shared" si="10"/>
        <v>0</v>
      </c>
      <c r="AI180" s="31">
        <f t="shared" si="11"/>
        <v>0</v>
      </c>
      <c r="AJ180" t="str">
        <f t="shared" si="13"/>
        <v/>
      </c>
    </row>
    <row r="181" spans="2:36" x14ac:dyDescent="0.25">
      <c r="B181" s="3" t="str">
        <f t="shared" si="14"/>
        <v/>
      </c>
      <c r="F181" s="3" t="str">
        <f t="shared" si="12"/>
        <v/>
      </c>
      <c r="V181" s="31">
        <f t="shared" si="10"/>
        <v>0</v>
      </c>
      <c r="AI181" s="31">
        <f t="shared" si="11"/>
        <v>0</v>
      </c>
      <c r="AJ181" t="str">
        <f t="shared" si="13"/>
        <v/>
      </c>
    </row>
    <row r="182" spans="2:36" x14ac:dyDescent="0.25">
      <c r="B182" s="3" t="str">
        <f t="shared" si="14"/>
        <v/>
      </c>
      <c r="F182" s="3" t="str">
        <f t="shared" si="12"/>
        <v/>
      </c>
      <c r="V182" s="31">
        <f t="shared" si="10"/>
        <v>0</v>
      </c>
      <c r="AI182" s="31">
        <f t="shared" si="11"/>
        <v>0</v>
      </c>
      <c r="AJ182" t="str">
        <f t="shared" si="13"/>
        <v/>
      </c>
    </row>
    <row r="183" spans="2:36" x14ac:dyDescent="0.25">
      <c r="B183" s="3" t="str">
        <f t="shared" si="14"/>
        <v/>
      </c>
      <c r="F183" s="3" t="str">
        <f t="shared" si="12"/>
        <v/>
      </c>
      <c r="V183" s="31">
        <f t="shared" si="10"/>
        <v>0</v>
      </c>
      <c r="AI183" s="31">
        <f t="shared" si="11"/>
        <v>0</v>
      </c>
      <c r="AJ183" t="str">
        <f t="shared" si="13"/>
        <v/>
      </c>
    </row>
    <row r="184" spans="2:36" x14ac:dyDescent="0.25">
      <c r="B184" s="3" t="str">
        <f t="shared" si="14"/>
        <v/>
      </c>
      <c r="F184" s="3" t="str">
        <f t="shared" si="12"/>
        <v/>
      </c>
      <c r="V184" s="31">
        <f t="shared" si="10"/>
        <v>0</v>
      </c>
      <c r="AI184" s="31">
        <f t="shared" si="11"/>
        <v>0</v>
      </c>
      <c r="AJ184" t="str">
        <f t="shared" si="13"/>
        <v/>
      </c>
    </row>
    <row r="185" spans="2:36" x14ac:dyDescent="0.25">
      <c r="B185" s="3" t="str">
        <f t="shared" si="14"/>
        <v/>
      </c>
      <c r="F185" s="3" t="str">
        <f t="shared" si="12"/>
        <v/>
      </c>
      <c r="V185" s="31">
        <f t="shared" si="10"/>
        <v>0</v>
      </c>
      <c r="AI185" s="31">
        <f t="shared" si="11"/>
        <v>0</v>
      </c>
      <c r="AJ185" t="str">
        <f t="shared" si="13"/>
        <v/>
      </c>
    </row>
    <row r="186" spans="2:36" x14ac:dyDescent="0.25">
      <c r="B186" s="3" t="str">
        <f t="shared" si="14"/>
        <v/>
      </c>
      <c r="F186" s="3" t="str">
        <f t="shared" si="12"/>
        <v/>
      </c>
      <c r="V186" s="31">
        <f t="shared" si="10"/>
        <v>0</v>
      </c>
      <c r="AI186" s="31">
        <f t="shared" si="11"/>
        <v>0</v>
      </c>
      <c r="AJ186" t="str">
        <f t="shared" si="13"/>
        <v/>
      </c>
    </row>
    <row r="187" spans="2:36" x14ac:dyDescent="0.25">
      <c r="B187" s="3" t="str">
        <f t="shared" si="14"/>
        <v/>
      </c>
      <c r="F187" s="3" t="str">
        <f t="shared" si="12"/>
        <v/>
      </c>
      <c r="V187" s="31">
        <f t="shared" si="10"/>
        <v>0</v>
      </c>
      <c r="AI187" s="31">
        <f t="shared" si="11"/>
        <v>0</v>
      </c>
      <c r="AJ187" t="str">
        <f t="shared" si="13"/>
        <v/>
      </c>
    </row>
    <row r="188" spans="2:36" x14ac:dyDescent="0.25">
      <c r="B188" s="3" t="str">
        <f t="shared" si="14"/>
        <v/>
      </c>
      <c r="F188" s="3" t="str">
        <f t="shared" si="12"/>
        <v/>
      </c>
      <c r="V188" s="31">
        <f t="shared" si="10"/>
        <v>0</v>
      </c>
      <c r="AI188" s="31">
        <f t="shared" si="11"/>
        <v>0</v>
      </c>
      <c r="AJ188" t="str">
        <f t="shared" si="13"/>
        <v/>
      </c>
    </row>
    <row r="189" spans="2:36" x14ac:dyDescent="0.25">
      <c r="B189" s="3" t="str">
        <f t="shared" si="14"/>
        <v/>
      </c>
      <c r="F189" s="3" t="str">
        <f t="shared" si="12"/>
        <v/>
      </c>
      <c r="V189" s="31">
        <f t="shared" si="10"/>
        <v>0</v>
      </c>
      <c r="AI189" s="31">
        <f t="shared" si="11"/>
        <v>0</v>
      </c>
      <c r="AJ189" t="str">
        <f t="shared" si="13"/>
        <v/>
      </c>
    </row>
    <row r="190" spans="2:36" x14ac:dyDescent="0.25">
      <c r="B190" s="3" t="str">
        <f t="shared" si="14"/>
        <v/>
      </c>
      <c r="F190" s="3" t="str">
        <f t="shared" si="12"/>
        <v/>
      </c>
      <c r="V190" s="31">
        <f t="shared" si="10"/>
        <v>0</v>
      </c>
      <c r="AI190" s="31">
        <f t="shared" si="11"/>
        <v>0</v>
      </c>
      <c r="AJ190" t="str">
        <f t="shared" si="13"/>
        <v/>
      </c>
    </row>
    <row r="191" spans="2:36" x14ac:dyDescent="0.25">
      <c r="B191" s="3" t="str">
        <f t="shared" si="14"/>
        <v/>
      </c>
      <c r="F191" s="3" t="str">
        <f t="shared" si="12"/>
        <v/>
      </c>
      <c r="V191" s="31">
        <f t="shared" si="10"/>
        <v>0</v>
      </c>
      <c r="AI191" s="31">
        <f t="shared" si="11"/>
        <v>0</v>
      </c>
      <c r="AJ191" t="str">
        <f t="shared" si="13"/>
        <v/>
      </c>
    </row>
    <row r="192" spans="2:36" x14ac:dyDescent="0.25">
      <c r="B192" s="3" t="str">
        <f t="shared" si="14"/>
        <v/>
      </c>
      <c r="F192" s="3" t="str">
        <f t="shared" si="12"/>
        <v/>
      </c>
      <c r="V192" s="31">
        <f t="shared" si="10"/>
        <v>0</v>
      </c>
      <c r="AI192" s="31">
        <f t="shared" si="11"/>
        <v>0</v>
      </c>
      <c r="AJ192" t="str">
        <f t="shared" si="13"/>
        <v/>
      </c>
    </row>
    <row r="193" spans="2:36" x14ac:dyDescent="0.25">
      <c r="B193" s="3" t="str">
        <f t="shared" si="14"/>
        <v/>
      </c>
      <c r="F193" s="3" t="str">
        <f t="shared" si="12"/>
        <v/>
      </c>
      <c r="V193" s="31">
        <f t="shared" si="10"/>
        <v>0</v>
      </c>
      <c r="AI193" s="31">
        <f t="shared" si="11"/>
        <v>0</v>
      </c>
      <c r="AJ193" t="str">
        <f t="shared" si="13"/>
        <v/>
      </c>
    </row>
    <row r="194" spans="2:36" x14ac:dyDescent="0.25">
      <c r="B194" s="3" t="str">
        <f t="shared" si="14"/>
        <v/>
      </c>
      <c r="F194" s="3" t="str">
        <f t="shared" si="12"/>
        <v/>
      </c>
      <c r="V194" s="31">
        <f t="shared" si="10"/>
        <v>0</v>
      </c>
      <c r="AI194" s="31">
        <f t="shared" si="11"/>
        <v>0</v>
      </c>
      <c r="AJ194" t="str">
        <f t="shared" si="13"/>
        <v/>
      </c>
    </row>
    <row r="195" spans="2:36" x14ac:dyDescent="0.25">
      <c r="B195" s="3" t="str">
        <f t="shared" si="14"/>
        <v/>
      </c>
      <c r="F195" s="3" t="str">
        <f t="shared" si="12"/>
        <v/>
      </c>
      <c r="V195" s="31">
        <f t="shared" ref="V195:V258" si="15">+SUM(J195:U195)</f>
        <v>0</v>
      </c>
      <c r="AI195" s="31">
        <f t="shared" ref="AI195:AI258" si="16">+SUM(W195:AH195)</f>
        <v>0</v>
      </c>
      <c r="AJ195" t="str">
        <f t="shared" si="13"/>
        <v/>
      </c>
    </row>
    <row r="196" spans="2:36" x14ac:dyDescent="0.25">
      <c r="B196" s="3" t="str">
        <f t="shared" si="14"/>
        <v/>
      </c>
      <c r="F196" s="3" t="str">
        <f t="shared" ref="F196:F259" si="17">+IF(B196="BL","BLANC",IF(B196="RS","ROSE",IF(B196="RG","ROUGE","")))</f>
        <v/>
      </c>
      <c r="V196" s="31">
        <f t="shared" si="15"/>
        <v>0</v>
      </c>
      <c r="AI196" s="31">
        <f t="shared" si="16"/>
        <v>0</v>
      </c>
      <c r="AJ196" t="str">
        <f t="shared" ref="AJ196:AJ259" si="18">+IF(AI196&gt;V196,"RUPTURE","")</f>
        <v/>
      </c>
    </row>
    <row r="197" spans="2:36" x14ac:dyDescent="0.25">
      <c r="B197" s="3" t="str">
        <f t="shared" si="14"/>
        <v/>
      </c>
      <c r="F197" s="3" t="str">
        <f t="shared" si="17"/>
        <v/>
      </c>
      <c r="V197" s="31">
        <f t="shared" si="15"/>
        <v>0</v>
      </c>
      <c r="AI197" s="31">
        <f t="shared" si="16"/>
        <v>0</v>
      </c>
      <c r="AJ197" t="str">
        <f t="shared" si="18"/>
        <v/>
      </c>
    </row>
    <row r="198" spans="2:36" x14ac:dyDescent="0.25">
      <c r="B198" s="3" t="str">
        <f t="shared" ref="B198:B261" si="19">LEFT(A198,2)</f>
        <v/>
      </c>
      <c r="F198" s="3" t="str">
        <f t="shared" si="17"/>
        <v/>
      </c>
      <c r="V198" s="31">
        <f t="shared" si="15"/>
        <v>0</v>
      </c>
      <c r="AI198" s="31">
        <f t="shared" si="16"/>
        <v>0</v>
      </c>
      <c r="AJ198" t="str">
        <f t="shared" si="18"/>
        <v/>
      </c>
    </row>
    <row r="199" spans="2:36" x14ac:dyDescent="0.25">
      <c r="B199" s="3" t="str">
        <f t="shared" si="19"/>
        <v/>
      </c>
      <c r="F199" s="3" t="str">
        <f t="shared" si="17"/>
        <v/>
      </c>
      <c r="V199" s="31">
        <f t="shared" si="15"/>
        <v>0</v>
      </c>
      <c r="AI199" s="31">
        <f t="shared" si="16"/>
        <v>0</v>
      </c>
      <c r="AJ199" t="str">
        <f t="shared" si="18"/>
        <v/>
      </c>
    </row>
    <row r="200" spans="2:36" x14ac:dyDescent="0.25">
      <c r="B200" s="3" t="str">
        <f t="shared" si="19"/>
        <v/>
      </c>
      <c r="F200" s="3" t="str">
        <f t="shared" si="17"/>
        <v/>
      </c>
      <c r="V200" s="31">
        <f t="shared" si="15"/>
        <v>0</v>
      </c>
      <c r="AI200" s="31">
        <f t="shared" si="16"/>
        <v>0</v>
      </c>
      <c r="AJ200" t="str">
        <f t="shared" si="18"/>
        <v/>
      </c>
    </row>
    <row r="201" spans="2:36" x14ac:dyDescent="0.25">
      <c r="B201" s="3" t="str">
        <f t="shared" si="19"/>
        <v/>
      </c>
      <c r="F201" s="3" t="str">
        <f t="shared" si="17"/>
        <v/>
      </c>
      <c r="V201" s="31">
        <f t="shared" si="15"/>
        <v>0</v>
      </c>
      <c r="AI201" s="31">
        <f t="shared" si="16"/>
        <v>0</v>
      </c>
      <c r="AJ201" t="str">
        <f t="shared" si="18"/>
        <v/>
      </c>
    </row>
    <row r="202" spans="2:36" x14ac:dyDescent="0.25">
      <c r="B202" s="3" t="str">
        <f t="shared" si="19"/>
        <v/>
      </c>
      <c r="F202" s="3" t="str">
        <f t="shared" si="17"/>
        <v/>
      </c>
      <c r="V202" s="31">
        <f t="shared" si="15"/>
        <v>0</v>
      </c>
      <c r="AI202" s="31">
        <f t="shared" si="16"/>
        <v>0</v>
      </c>
      <c r="AJ202" t="str">
        <f t="shared" si="18"/>
        <v/>
      </c>
    </row>
    <row r="203" spans="2:36" x14ac:dyDescent="0.25">
      <c r="B203" s="3" t="str">
        <f t="shared" si="19"/>
        <v/>
      </c>
      <c r="F203" s="3" t="str">
        <f t="shared" si="17"/>
        <v/>
      </c>
      <c r="V203" s="31">
        <f t="shared" si="15"/>
        <v>0</v>
      </c>
      <c r="AI203" s="31">
        <f t="shared" si="16"/>
        <v>0</v>
      </c>
      <c r="AJ203" t="str">
        <f t="shared" si="18"/>
        <v/>
      </c>
    </row>
    <row r="204" spans="2:36" x14ac:dyDescent="0.25">
      <c r="B204" s="3" t="str">
        <f t="shared" si="19"/>
        <v/>
      </c>
      <c r="F204" s="3" t="str">
        <f t="shared" si="17"/>
        <v/>
      </c>
      <c r="V204" s="31">
        <f t="shared" si="15"/>
        <v>0</v>
      </c>
      <c r="AI204" s="31">
        <f t="shared" si="16"/>
        <v>0</v>
      </c>
      <c r="AJ204" t="str">
        <f t="shared" si="18"/>
        <v/>
      </c>
    </row>
    <row r="205" spans="2:36" x14ac:dyDescent="0.25">
      <c r="B205" s="3" t="str">
        <f t="shared" si="19"/>
        <v/>
      </c>
      <c r="F205" s="3" t="str">
        <f t="shared" si="17"/>
        <v/>
      </c>
      <c r="V205" s="31">
        <f t="shared" si="15"/>
        <v>0</v>
      </c>
      <c r="AI205" s="31">
        <f t="shared" si="16"/>
        <v>0</v>
      </c>
      <c r="AJ205" t="str">
        <f t="shared" si="18"/>
        <v/>
      </c>
    </row>
    <row r="206" spans="2:36" x14ac:dyDescent="0.25">
      <c r="B206" s="3" t="str">
        <f t="shared" si="19"/>
        <v/>
      </c>
      <c r="F206" s="3" t="str">
        <f t="shared" si="17"/>
        <v/>
      </c>
      <c r="V206" s="31">
        <f t="shared" si="15"/>
        <v>0</v>
      </c>
      <c r="AI206" s="31">
        <f t="shared" si="16"/>
        <v>0</v>
      </c>
      <c r="AJ206" t="str">
        <f t="shared" si="18"/>
        <v/>
      </c>
    </row>
    <row r="207" spans="2:36" x14ac:dyDescent="0.25">
      <c r="B207" s="3" t="str">
        <f t="shared" si="19"/>
        <v/>
      </c>
      <c r="F207" s="3" t="str">
        <f t="shared" si="17"/>
        <v/>
      </c>
      <c r="V207" s="31">
        <f t="shared" si="15"/>
        <v>0</v>
      </c>
      <c r="AI207" s="31">
        <f t="shared" si="16"/>
        <v>0</v>
      </c>
      <c r="AJ207" t="str">
        <f t="shared" si="18"/>
        <v/>
      </c>
    </row>
    <row r="208" spans="2:36" x14ac:dyDescent="0.25">
      <c r="B208" s="3" t="str">
        <f t="shared" si="19"/>
        <v/>
      </c>
      <c r="F208" s="3" t="str">
        <f t="shared" si="17"/>
        <v/>
      </c>
      <c r="V208" s="31">
        <f t="shared" si="15"/>
        <v>0</v>
      </c>
      <c r="AI208" s="31">
        <f t="shared" si="16"/>
        <v>0</v>
      </c>
      <c r="AJ208" t="str">
        <f t="shared" si="18"/>
        <v/>
      </c>
    </row>
    <row r="209" spans="2:36" x14ac:dyDescent="0.25">
      <c r="B209" s="3" t="str">
        <f t="shared" si="19"/>
        <v/>
      </c>
      <c r="F209" s="3" t="str">
        <f t="shared" si="17"/>
        <v/>
      </c>
      <c r="V209" s="31">
        <f t="shared" si="15"/>
        <v>0</v>
      </c>
      <c r="AI209" s="31">
        <f t="shared" si="16"/>
        <v>0</v>
      </c>
      <c r="AJ209" t="str">
        <f t="shared" si="18"/>
        <v/>
      </c>
    </row>
    <row r="210" spans="2:36" x14ac:dyDescent="0.25">
      <c r="B210" s="3" t="str">
        <f t="shared" si="19"/>
        <v/>
      </c>
      <c r="F210" s="3" t="str">
        <f t="shared" si="17"/>
        <v/>
      </c>
      <c r="V210" s="31">
        <f t="shared" si="15"/>
        <v>0</v>
      </c>
      <c r="AI210" s="31">
        <f t="shared" si="16"/>
        <v>0</v>
      </c>
      <c r="AJ210" t="str">
        <f t="shared" si="18"/>
        <v/>
      </c>
    </row>
    <row r="211" spans="2:36" x14ac:dyDescent="0.25">
      <c r="B211" s="3" t="str">
        <f t="shared" si="19"/>
        <v/>
      </c>
      <c r="F211" s="3" t="str">
        <f t="shared" si="17"/>
        <v/>
      </c>
      <c r="V211" s="31">
        <f t="shared" si="15"/>
        <v>0</v>
      </c>
      <c r="AI211" s="31">
        <f t="shared" si="16"/>
        <v>0</v>
      </c>
      <c r="AJ211" t="str">
        <f t="shared" si="18"/>
        <v/>
      </c>
    </row>
    <row r="212" spans="2:36" x14ac:dyDescent="0.25">
      <c r="B212" s="3" t="str">
        <f t="shared" si="19"/>
        <v/>
      </c>
      <c r="F212" s="3" t="str">
        <f t="shared" si="17"/>
        <v/>
      </c>
      <c r="V212" s="31">
        <f t="shared" si="15"/>
        <v>0</v>
      </c>
      <c r="AI212" s="31">
        <f t="shared" si="16"/>
        <v>0</v>
      </c>
      <c r="AJ212" t="str">
        <f t="shared" si="18"/>
        <v/>
      </c>
    </row>
    <row r="213" spans="2:36" x14ac:dyDescent="0.25">
      <c r="B213" s="3" t="str">
        <f t="shared" si="19"/>
        <v/>
      </c>
      <c r="F213" s="3" t="str">
        <f t="shared" si="17"/>
        <v/>
      </c>
      <c r="V213" s="31">
        <f t="shared" si="15"/>
        <v>0</v>
      </c>
      <c r="AI213" s="31">
        <f t="shared" si="16"/>
        <v>0</v>
      </c>
      <c r="AJ213" t="str">
        <f t="shared" si="18"/>
        <v/>
      </c>
    </row>
    <row r="214" spans="2:36" x14ac:dyDescent="0.25">
      <c r="B214" s="3" t="str">
        <f t="shared" si="19"/>
        <v/>
      </c>
      <c r="F214" s="3" t="str">
        <f t="shared" si="17"/>
        <v/>
      </c>
      <c r="V214" s="31">
        <f t="shared" si="15"/>
        <v>0</v>
      </c>
      <c r="AI214" s="31">
        <f t="shared" si="16"/>
        <v>0</v>
      </c>
      <c r="AJ214" t="str">
        <f t="shared" si="18"/>
        <v/>
      </c>
    </row>
    <row r="215" spans="2:36" x14ac:dyDescent="0.25">
      <c r="B215" s="3" t="str">
        <f t="shared" si="19"/>
        <v/>
      </c>
      <c r="F215" s="3" t="str">
        <f t="shared" si="17"/>
        <v/>
      </c>
      <c r="V215" s="31">
        <f t="shared" si="15"/>
        <v>0</v>
      </c>
      <c r="AI215" s="31">
        <f t="shared" si="16"/>
        <v>0</v>
      </c>
      <c r="AJ215" t="str">
        <f t="shared" si="18"/>
        <v/>
      </c>
    </row>
    <row r="216" spans="2:36" x14ac:dyDescent="0.25">
      <c r="B216" s="3" t="str">
        <f t="shared" si="19"/>
        <v/>
      </c>
      <c r="F216" s="3" t="str">
        <f t="shared" si="17"/>
        <v/>
      </c>
      <c r="V216" s="31">
        <f t="shared" si="15"/>
        <v>0</v>
      </c>
      <c r="AI216" s="31">
        <f t="shared" si="16"/>
        <v>0</v>
      </c>
      <c r="AJ216" t="str">
        <f t="shared" si="18"/>
        <v/>
      </c>
    </row>
    <row r="217" spans="2:36" x14ac:dyDescent="0.25">
      <c r="B217" s="3" t="str">
        <f t="shared" si="19"/>
        <v/>
      </c>
      <c r="F217" s="3" t="str">
        <f t="shared" si="17"/>
        <v/>
      </c>
      <c r="V217" s="31">
        <f t="shared" si="15"/>
        <v>0</v>
      </c>
      <c r="AI217" s="31">
        <f t="shared" si="16"/>
        <v>0</v>
      </c>
      <c r="AJ217" t="str">
        <f t="shared" si="18"/>
        <v/>
      </c>
    </row>
    <row r="218" spans="2:36" x14ac:dyDescent="0.25">
      <c r="B218" s="3" t="str">
        <f t="shared" si="19"/>
        <v/>
      </c>
      <c r="F218" s="3" t="str">
        <f t="shared" si="17"/>
        <v/>
      </c>
      <c r="V218" s="31">
        <f t="shared" si="15"/>
        <v>0</v>
      </c>
      <c r="AI218" s="31">
        <f t="shared" si="16"/>
        <v>0</v>
      </c>
      <c r="AJ218" t="str">
        <f t="shared" si="18"/>
        <v/>
      </c>
    </row>
    <row r="219" spans="2:36" x14ac:dyDescent="0.25">
      <c r="B219" s="3" t="str">
        <f t="shared" si="19"/>
        <v/>
      </c>
      <c r="F219" s="3" t="str">
        <f t="shared" si="17"/>
        <v/>
      </c>
      <c r="V219" s="31">
        <f t="shared" si="15"/>
        <v>0</v>
      </c>
      <c r="AI219" s="31">
        <f t="shared" si="16"/>
        <v>0</v>
      </c>
      <c r="AJ219" t="str">
        <f t="shared" si="18"/>
        <v/>
      </c>
    </row>
    <row r="220" spans="2:36" x14ac:dyDescent="0.25">
      <c r="B220" s="3" t="str">
        <f t="shared" si="19"/>
        <v/>
      </c>
      <c r="F220" s="3" t="str">
        <f t="shared" si="17"/>
        <v/>
      </c>
      <c r="V220" s="31">
        <f t="shared" si="15"/>
        <v>0</v>
      </c>
      <c r="AI220" s="31">
        <f t="shared" si="16"/>
        <v>0</v>
      </c>
      <c r="AJ220" t="str">
        <f t="shared" si="18"/>
        <v/>
      </c>
    </row>
    <row r="221" spans="2:36" x14ac:dyDescent="0.25">
      <c r="B221" s="3" t="str">
        <f t="shared" si="19"/>
        <v/>
      </c>
      <c r="F221" s="3" t="str">
        <f t="shared" si="17"/>
        <v/>
      </c>
      <c r="V221" s="31">
        <f t="shared" si="15"/>
        <v>0</v>
      </c>
      <c r="AI221" s="31">
        <f t="shared" si="16"/>
        <v>0</v>
      </c>
      <c r="AJ221" t="str">
        <f t="shared" si="18"/>
        <v/>
      </c>
    </row>
    <row r="222" spans="2:36" x14ac:dyDescent="0.25">
      <c r="B222" s="3" t="str">
        <f t="shared" si="19"/>
        <v/>
      </c>
      <c r="F222" s="3" t="str">
        <f t="shared" si="17"/>
        <v/>
      </c>
      <c r="V222" s="31">
        <f t="shared" si="15"/>
        <v>0</v>
      </c>
      <c r="AI222" s="31">
        <f t="shared" si="16"/>
        <v>0</v>
      </c>
      <c r="AJ222" t="str">
        <f t="shared" si="18"/>
        <v/>
      </c>
    </row>
    <row r="223" spans="2:36" x14ac:dyDescent="0.25">
      <c r="B223" s="3" t="str">
        <f t="shared" si="19"/>
        <v/>
      </c>
      <c r="F223" s="3" t="str">
        <f t="shared" si="17"/>
        <v/>
      </c>
      <c r="V223" s="31">
        <f t="shared" si="15"/>
        <v>0</v>
      </c>
      <c r="AI223" s="31">
        <f t="shared" si="16"/>
        <v>0</v>
      </c>
      <c r="AJ223" t="str">
        <f t="shared" si="18"/>
        <v/>
      </c>
    </row>
    <row r="224" spans="2:36" x14ac:dyDescent="0.25">
      <c r="B224" s="3" t="str">
        <f t="shared" si="19"/>
        <v/>
      </c>
      <c r="F224" s="3" t="str">
        <f t="shared" si="17"/>
        <v/>
      </c>
      <c r="V224" s="31">
        <f t="shared" si="15"/>
        <v>0</v>
      </c>
      <c r="AI224" s="31">
        <f t="shared" si="16"/>
        <v>0</v>
      </c>
      <c r="AJ224" t="str">
        <f t="shared" si="18"/>
        <v/>
      </c>
    </row>
    <row r="225" spans="2:36" x14ac:dyDescent="0.25">
      <c r="B225" s="3" t="str">
        <f t="shared" si="19"/>
        <v/>
      </c>
      <c r="F225" s="3" t="str">
        <f t="shared" si="17"/>
        <v/>
      </c>
      <c r="V225" s="31">
        <f t="shared" si="15"/>
        <v>0</v>
      </c>
      <c r="AI225" s="31">
        <f t="shared" si="16"/>
        <v>0</v>
      </c>
      <c r="AJ225" t="str">
        <f t="shared" si="18"/>
        <v/>
      </c>
    </row>
    <row r="226" spans="2:36" x14ac:dyDescent="0.25">
      <c r="B226" s="3" t="str">
        <f t="shared" si="19"/>
        <v/>
      </c>
      <c r="F226" s="3" t="str">
        <f t="shared" si="17"/>
        <v/>
      </c>
      <c r="V226" s="31">
        <f t="shared" si="15"/>
        <v>0</v>
      </c>
      <c r="AI226" s="31">
        <f t="shared" si="16"/>
        <v>0</v>
      </c>
      <c r="AJ226" t="str">
        <f t="shared" si="18"/>
        <v/>
      </c>
    </row>
    <row r="227" spans="2:36" x14ac:dyDescent="0.25">
      <c r="B227" s="3" t="str">
        <f t="shared" si="19"/>
        <v/>
      </c>
      <c r="F227" s="3" t="str">
        <f t="shared" si="17"/>
        <v/>
      </c>
      <c r="V227" s="31">
        <f t="shared" si="15"/>
        <v>0</v>
      </c>
      <c r="AI227" s="31">
        <f t="shared" si="16"/>
        <v>0</v>
      </c>
      <c r="AJ227" t="str">
        <f t="shared" si="18"/>
        <v/>
      </c>
    </row>
    <row r="228" spans="2:36" x14ac:dyDescent="0.25">
      <c r="B228" s="3" t="str">
        <f t="shared" si="19"/>
        <v/>
      </c>
      <c r="F228" s="3" t="str">
        <f t="shared" si="17"/>
        <v/>
      </c>
      <c r="V228" s="31">
        <f t="shared" si="15"/>
        <v>0</v>
      </c>
      <c r="AI228" s="31">
        <f t="shared" si="16"/>
        <v>0</v>
      </c>
      <c r="AJ228" t="str">
        <f t="shared" si="18"/>
        <v/>
      </c>
    </row>
    <row r="229" spans="2:36" x14ac:dyDescent="0.25">
      <c r="B229" s="3" t="str">
        <f t="shared" si="19"/>
        <v/>
      </c>
      <c r="F229" s="3" t="str">
        <f t="shared" si="17"/>
        <v/>
      </c>
      <c r="V229" s="31">
        <f t="shared" si="15"/>
        <v>0</v>
      </c>
      <c r="AI229" s="31">
        <f t="shared" si="16"/>
        <v>0</v>
      </c>
      <c r="AJ229" t="str">
        <f t="shared" si="18"/>
        <v/>
      </c>
    </row>
    <row r="230" spans="2:36" x14ac:dyDescent="0.25">
      <c r="B230" s="3" t="str">
        <f t="shared" si="19"/>
        <v/>
      </c>
      <c r="F230" s="3" t="str">
        <f t="shared" si="17"/>
        <v/>
      </c>
      <c r="V230" s="31">
        <f t="shared" si="15"/>
        <v>0</v>
      </c>
      <c r="AI230" s="31">
        <f t="shared" si="16"/>
        <v>0</v>
      </c>
      <c r="AJ230" t="str">
        <f t="shared" si="18"/>
        <v/>
      </c>
    </row>
    <row r="231" spans="2:36" x14ac:dyDescent="0.25">
      <c r="B231" s="3" t="str">
        <f t="shared" si="19"/>
        <v/>
      </c>
      <c r="F231" s="3" t="str">
        <f t="shared" si="17"/>
        <v/>
      </c>
      <c r="V231" s="31">
        <f t="shared" si="15"/>
        <v>0</v>
      </c>
      <c r="AI231" s="31">
        <f t="shared" si="16"/>
        <v>0</v>
      </c>
      <c r="AJ231" t="str">
        <f t="shared" si="18"/>
        <v/>
      </c>
    </row>
    <row r="232" spans="2:36" x14ac:dyDescent="0.25">
      <c r="B232" s="3" t="str">
        <f t="shared" si="19"/>
        <v/>
      </c>
      <c r="F232" s="3" t="str">
        <f t="shared" si="17"/>
        <v/>
      </c>
      <c r="V232" s="31">
        <f t="shared" si="15"/>
        <v>0</v>
      </c>
      <c r="AI232" s="31">
        <f t="shared" si="16"/>
        <v>0</v>
      </c>
      <c r="AJ232" t="str">
        <f t="shared" si="18"/>
        <v/>
      </c>
    </row>
    <row r="233" spans="2:36" x14ac:dyDescent="0.25">
      <c r="B233" s="3" t="str">
        <f t="shared" si="19"/>
        <v/>
      </c>
      <c r="F233" s="3" t="str">
        <f t="shared" si="17"/>
        <v/>
      </c>
      <c r="V233" s="31">
        <f t="shared" si="15"/>
        <v>0</v>
      </c>
      <c r="AI233" s="31">
        <f t="shared" si="16"/>
        <v>0</v>
      </c>
      <c r="AJ233" t="str">
        <f t="shared" si="18"/>
        <v/>
      </c>
    </row>
    <row r="234" spans="2:36" x14ac:dyDescent="0.25">
      <c r="B234" s="3" t="str">
        <f t="shared" si="19"/>
        <v/>
      </c>
      <c r="F234" s="3" t="str">
        <f t="shared" si="17"/>
        <v/>
      </c>
      <c r="V234" s="31">
        <f t="shared" si="15"/>
        <v>0</v>
      </c>
      <c r="AI234" s="31">
        <f t="shared" si="16"/>
        <v>0</v>
      </c>
      <c r="AJ234" t="str">
        <f t="shared" si="18"/>
        <v/>
      </c>
    </row>
    <row r="235" spans="2:36" x14ac:dyDescent="0.25">
      <c r="B235" s="3" t="str">
        <f t="shared" si="19"/>
        <v/>
      </c>
      <c r="F235" s="3" t="str">
        <f t="shared" si="17"/>
        <v/>
      </c>
      <c r="V235" s="31">
        <f t="shared" si="15"/>
        <v>0</v>
      </c>
      <c r="AI235" s="31">
        <f t="shared" si="16"/>
        <v>0</v>
      </c>
      <c r="AJ235" t="str">
        <f t="shared" si="18"/>
        <v/>
      </c>
    </row>
    <row r="236" spans="2:36" x14ac:dyDescent="0.25">
      <c r="B236" s="3" t="str">
        <f t="shared" si="19"/>
        <v/>
      </c>
      <c r="F236" s="3" t="str">
        <f t="shared" si="17"/>
        <v/>
      </c>
      <c r="V236" s="31">
        <f t="shared" si="15"/>
        <v>0</v>
      </c>
      <c r="AI236" s="31">
        <f t="shared" si="16"/>
        <v>0</v>
      </c>
      <c r="AJ236" t="str">
        <f t="shared" si="18"/>
        <v/>
      </c>
    </row>
    <row r="237" spans="2:36" x14ac:dyDescent="0.25">
      <c r="B237" s="3" t="str">
        <f t="shared" si="19"/>
        <v/>
      </c>
      <c r="F237" s="3" t="str">
        <f t="shared" si="17"/>
        <v/>
      </c>
      <c r="V237" s="31">
        <f t="shared" si="15"/>
        <v>0</v>
      </c>
      <c r="AI237" s="31">
        <f t="shared" si="16"/>
        <v>0</v>
      </c>
      <c r="AJ237" t="str">
        <f t="shared" si="18"/>
        <v/>
      </c>
    </row>
    <row r="238" spans="2:36" x14ac:dyDescent="0.25">
      <c r="B238" s="3" t="str">
        <f t="shared" si="19"/>
        <v/>
      </c>
      <c r="F238" s="3" t="str">
        <f t="shared" si="17"/>
        <v/>
      </c>
      <c r="V238" s="31">
        <f t="shared" si="15"/>
        <v>0</v>
      </c>
      <c r="AI238" s="31">
        <f t="shared" si="16"/>
        <v>0</v>
      </c>
      <c r="AJ238" t="str">
        <f t="shared" si="18"/>
        <v/>
      </c>
    </row>
    <row r="239" spans="2:36" x14ac:dyDescent="0.25">
      <c r="B239" s="3" t="str">
        <f t="shared" si="19"/>
        <v/>
      </c>
      <c r="F239" s="3" t="str">
        <f t="shared" si="17"/>
        <v/>
      </c>
      <c r="V239" s="31">
        <f t="shared" si="15"/>
        <v>0</v>
      </c>
      <c r="AI239" s="31">
        <f t="shared" si="16"/>
        <v>0</v>
      </c>
      <c r="AJ239" t="str">
        <f t="shared" si="18"/>
        <v/>
      </c>
    </row>
    <row r="240" spans="2:36" x14ac:dyDescent="0.25">
      <c r="B240" s="3" t="str">
        <f t="shared" si="19"/>
        <v/>
      </c>
      <c r="F240" s="3" t="str">
        <f t="shared" si="17"/>
        <v/>
      </c>
      <c r="V240" s="31">
        <f t="shared" si="15"/>
        <v>0</v>
      </c>
      <c r="AI240" s="31">
        <f t="shared" si="16"/>
        <v>0</v>
      </c>
      <c r="AJ240" t="str">
        <f t="shared" si="18"/>
        <v/>
      </c>
    </row>
    <row r="241" spans="2:36" x14ac:dyDescent="0.25">
      <c r="B241" s="3" t="str">
        <f t="shared" si="19"/>
        <v/>
      </c>
      <c r="F241" s="3" t="str">
        <f t="shared" si="17"/>
        <v/>
      </c>
      <c r="V241" s="31">
        <f t="shared" si="15"/>
        <v>0</v>
      </c>
      <c r="AI241" s="31">
        <f t="shared" si="16"/>
        <v>0</v>
      </c>
      <c r="AJ241" t="str">
        <f t="shared" si="18"/>
        <v/>
      </c>
    </row>
    <row r="242" spans="2:36" x14ac:dyDescent="0.25">
      <c r="B242" s="3" t="str">
        <f t="shared" si="19"/>
        <v/>
      </c>
      <c r="F242" s="3" t="str">
        <f t="shared" si="17"/>
        <v/>
      </c>
      <c r="V242" s="31">
        <f t="shared" si="15"/>
        <v>0</v>
      </c>
      <c r="AI242" s="31">
        <f t="shared" si="16"/>
        <v>0</v>
      </c>
      <c r="AJ242" t="str">
        <f t="shared" si="18"/>
        <v/>
      </c>
    </row>
    <row r="243" spans="2:36" x14ac:dyDescent="0.25">
      <c r="B243" s="3" t="str">
        <f t="shared" si="19"/>
        <v/>
      </c>
      <c r="F243" s="3" t="str">
        <f t="shared" si="17"/>
        <v/>
      </c>
      <c r="V243" s="31">
        <f t="shared" si="15"/>
        <v>0</v>
      </c>
      <c r="AI243" s="31">
        <f t="shared" si="16"/>
        <v>0</v>
      </c>
      <c r="AJ243" t="str">
        <f t="shared" si="18"/>
        <v/>
      </c>
    </row>
    <row r="244" spans="2:36" x14ac:dyDescent="0.25">
      <c r="B244" s="3" t="str">
        <f t="shared" si="19"/>
        <v/>
      </c>
      <c r="F244" s="3" t="str">
        <f t="shared" si="17"/>
        <v/>
      </c>
      <c r="V244" s="31">
        <f t="shared" si="15"/>
        <v>0</v>
      </c>
      <c r="AI244" s="31">
        <f t="shared" si="16"/>
        <v>0</v>
      </c>
      <c r="AJ244" t="str">
        <f t="shared" si="18"/>
        <v/>
      </c>
    </row>
    <row r="245" spans="2:36" x14ac:dyDescent="0.25">
      <c r="B245" s="3" t="str">
        <f t="shared" si="19"/>
        <v/>
      </c>
      <c r="F245" s="3" t="str">
        <f t="shared" si="17"/>
        <v/>
      </c>
      <c r="V245" s="31">
        <f t="shared" si="15"/>
        <v>0</v>
      </c>
      <c r="AI245" s="31">
        <f t="shared" si="16"/>
        <v>0</v>
      </c>
      <c r="AJ245" t="str">
        <f t="shared" si="18"/>
        <v/>
      </c>
    </row>
    <row r="246" spans="2:36" x14ac:dyDescent="0.25">
      <c r="B246" s="3" t="str">
        <f t="shared" si="19"/>
        <v/>
      </c>
      <c r="F246" s="3" t="str">
        <f t="shared" si="17"/>
        <v/>
      </c>
      <c r="V246" s="31">
        <f t="shared" si="15"/>
        <v>0</v>
      </c>
      <c r="AI246" s="31">
        <f t="shared" si="16"/>
        <v>0</v>
      </c>
      <c r="AJ246" t="str">
        <f t="shared" si="18"/>
        <v/>
      </c>
    </row>
    <row r="247" spans="2:36" x14ac:dyDescent="0.25">
      <c r="B247" s="3" t="str">
        <f t="shared" si="19"/>
        <v/>
      </c>
      <c r="F247" s="3" t="str">
        <f t="shared" si="17"/>
        <v/>
      </c>
      <c r="V247" s="31">
        <f t="shared" si="15"/>
        <v>0</v>
      </c>
      <c r="AI247" s="31">
        <f t="shared" si="16"/>
        <v>0</v>
      </c>
      <c r="AJ247" t="str">
        <f t="shared" si="18"/>
        <v/>
      </c>
    </row>
    <row r="248" spans="2:36" x14ac:dyDescent="0.25">
      <c r="B248" s="3" t="str">
        <f t="shared" si="19"/>
        <v/>
      </c>
      <c r="F248" s="3" t="str">
        <f t="shared" si="17"/>
        <v/>
      </c>
      <c r="V248" s="31">
        <f t="shared" si="15"/>
        <v>0</v>
      </c>
      <c r="AI248" s="31">
        <f t="shared" si="16"/>
        <v>0</v>
      </c>
      <c r="AJ248" t="str">
        <f t="shared" si="18"/>
        <v/>
      </c>
    </row>
    <row r="249" spans="2:36" x14ac:dyDescent="0.25">
      <c r="B249" s="3" t="str">
        <f t="shared" si="19"/>
        <v/>
      </c>
      <c r="F249" s="3" t="str">
        <f t="shared" si="17"/>
        <v/>
      </c>
      <c r="V249" s="31">
        <f t="shared" si="15"/>
        <v>0</v>
      </c>
      <c r="AI249" s="31">
        <f t="shared" si="16"/>
        <v>0</v>
      </c>
      <c r="AJ249" t="str">
        <f t="shared" si="18"/>
        <v/>
      </c>
    </row>
    <row r="250" spans="2:36" x14ac:dyDescent="0.25">
      <c r="B250" s="3" t="str">
        <f t="shared" si="19"/>
        <v/>
      </c>
      <c r="F250" s="3" t="str">
        <f t="shared" si="17"/>
        <v/>
      </c>
      <c r="V250" s="31">
        <f t="shared" si="15"/>
        <v>0</v>
      </c>
      <c r="AI250" s="31">
        <f t="shared" si="16"/>
        <v>0</v>
      </c>
      <c r="AJ250" t="str">
        <f t="shared" si="18"/>
        <v/>
      </c>
    </row>
    <row r="251" spans="2:36" x14ac:dyDescent="0.25">
      <c r="B251" s="3" t="str">
        <f t="shared" si="19"/>
        <v/>
      </c>
      <c r="F251" s="3" t="str">
        <f t="shared" si="17"/>
        <v/>
      </c>
      <c r="V251" s="31">
        <f t="shared" si="15"/>
        <v>0</v>
      </c>
      <c r="AI251" s="31">
        <f t="shared" si="16"/>
        <v>0</v>
      </c>
      <c r="AJ251" t="str">
        <f t="shared" si="18"/>
        <v/>
      </c>
    </row>
    <row r="252" spans="2:36" x14ac:dyDescent="0.25">
      <c r="B252" s="3" t="str">
        <f t="shared" si="19"/>
        <v/>
      </c>
      <c r="F252" s="3" t="str">
        <f t="shared" si="17"/>
        <v/>
      </c>
      <c r="V252" s="31">
        <f t="shared" si="15"/>
        <v>0</v>
      </c>
      <c r="AI252" s="31">
        <f t="shared" si="16"/>
        <v>0</v>
      </c>
      <c r="AJ252" t="str">
        <f t="shared" si="18"/>
        <v/>
      </c>
    </row>
    <row r="253" spans="2:36" x14ac:dyDescent="0.25">
      <c r="B253" s="3" t="str">
        <f t="shared" si="19"/>
        <v/>
      </c>
      <c r="F253" s="3" t="str">
        <f t="shared" si="17"/>
        <v/>
      </c>
      <c r="V253" s="31">
        <f t="shared" si="15"/>
        <v>0</v>
      </c>
      <c r="AI253" s="31">
        <f t="shared" si="16"/>
        <v>0</v>
      </c>
      <c r="AJ253" t="str">
        <f t="shared" si="18"/>
        <v/>
      </c>
    </row>
    <row r="254" spans="2:36" x14ac:dyDescent="0.25">
      <c r="B254" s="3" t="str">
        <f t="shared" si="19"/>
        <v/>
      </c>
      <c r="F254" s="3" t="str">
        <f t="shared" si="17"/>
        <v/>
      </c>
      <c r="V254" s="31">
        <f t="shared" si="15"/>
        <v>0</v>
      </c>
      <c r="AI254" s="31">
        <f t="shared" si="16"/>
        <v>0</v>
      </c>
      <c r="AJ254" t="str">
        <f t="shared" si="18"/>
        <v/>
      </c>
    </row>
    <row r="255" spans="2:36" x14ac:dyDescent="0.25">
      <c r="B255" s="3" t="str">
        <f t="shared" si="19"/>
        <v/>
      </c>
      <c r="F255" s="3" t="str">
        <f t="shared" si="17"/>
        <v/>
      </c>
      <c r="V255" s="31">
        <f t="shared" si="15"/>
        <v>0</v>
      </c>
      <c r="AI255" s="31">
        <f t="shared" si="16"/>
        <v>0</v>
      </c>
      <c r="AJ255" t="str">
        <f t="shared" si="18"/>
        <v/>
      </c>
    </row>
    <row r="256" spans="2:36" x14ac:dyDescent="0.25">
      <c r="B256" s="3" t="str">
        <f t="shared" si="19"/>
        <v/>
      </c>
      <c r="F256" s="3" t="str">
        <f t="shared" si="17"/>
        <v/>
      </c>
      <c r="V256" s="31">
        <f t="shared" si="15"/>
        <v>0</v>
      </c>
      <c r="AI256" s="31">
        <f t="shared" si="16"/>
        <v>0</v>
      </c>
      <c r="AJ256" t="str">
        <f t="shared" si="18"/>
        <v/>
      </c>
    </row>
    <row r="257" spans="2:36" x14ac:dyDescent="0.25">
      <c r="B257" s="3" t="str">
        <f t="shared" si="19"/>
        <v/>
      </c>
      <c r="F257" s="3" t="str">
        <f t="shared" si="17"/>
        <v/>
      </c>
      <c r="V257" s="31">
        <f t="shared" si="15"/>
        <v>0</v>
      </c>
      <c r="AI257" s="31">
        <f t="shared" si="16"/>
        <v>0</v>
      </c>
      <c r="AJ257" t="str">
        <f t="shared" si="18"/>
        <v/>
      </c>
    </row>
    <row r="258" spans="2:36" x14ac:dyDescent="0.25">
      <c r="B258" s="3" t="str">
        <f t="shared" si="19"/>
        <v/>
      </c>
      <c r="F258" s="3" t="str">
        <f t="shared" si="17"/>
        <v/>
      </c>
      <c r="V258" s="31">
        <f t="shared" si="15"/>
        <v>0</v>
      </c>
      <c r="AI258" s="31">
        <f t="shared" si="16"/>
        <v>0</v>
      </c>
      <c r="AJ258" t="str">
        <f t="shared" si="18"/>
        <v/>
      </c>
    </row>
    <row r="259" spans="2:36" x14ac:dyDescent="0.25">
      <c r="B259" s="3" t="str">
        <f t="shared" si="19"/>
        <v/>
      </c>
      <c r="F259" s="3" t="str">
        <f t="shared" si="17"/>
        <v/>
      </c>
      <c r="V259" s="31">
        <f t="shared" ref="V259:V322" si="20">+SUM(J259:U259)</f>
        <v>0</v>
      </c>
      <c r="AI259" s="31">
        <f t="shared" ref="AI259:AI322" si="21">+SUM(W259:AH259)</f>
        <v>0</v>
      </c>
      <c r="AJ259" t="str">
        <f t="shared" si="18"/>
        <v/>
      </c>
    </row>
    <row r="260" spans="2:36" x14ac:dyDescent="0.25">
      <c r="B260" s="3" t="str">
        <f t="shared" si="19"/>
        <v/>
      </c>
      <c r="F260" s="3" t="str">
        <f t="shared" ref="F260:F323" si="22">+IF(B260="BL","BLANC",IF(B260="RS","ROSE",IF(B260="RG","ROUGE","")))</f>
        <v/>
      </c>
      <c r="V260" s="31">
        <f t="shared" si="20"/>
        <v>0</v>
      </c>
      <c r="AI260" s="31">
        <f t="shared" si="21"/>
        <v>0</v>
      </c>
      <c r="AJ260" t="str">
        <f t="shared" ref="AJ260:AJ323" si="23">+IF(AI260&gt;V260,"RUPTURE","")</f>
        <v/>
      </c>
    </row>
    <row r="261" spans="2:36" x14ac:dyDescent="0.25">
      <c r="B261" s="3" t="str">
        <f t="shared" si="19"/>
        <v/>
      </c>
      <c r="F261" s="3" t="str">
        <f t="shared" si="22"/>
        <v/>
      </c>
      <c r="V261" s="31">
        <f t="shared" si="20"/>
        <v>0</v>
      </c>
      <c r="AI261" s="31">
        <f t="shared" si="21"/>
        <v>0</v>
      </c>
      <c r="AJ261" t="str">
        <f t="shared" si="23"/>
        <v/>
      </c>
    </row>
    <row r="262" spans="2:36" x14ac:dyDescent="0.25">
      <c r="B262" s="3" t="str">
        <f t="shared" ref="B262:B325" si="24">LEFT(A262,2)</f>
        <v/>
      </c>
      <c r="F262" s="3" t="str">
        <f t="shared" si="22"/>
        <v/>
      </c>
      <c r="V262" s="31">
        <f t="shared" si="20"/>
        <v>0</v>
      </c>
      <c r="AI262" s="31">
        <f t="shared" si="21"/>
        <v>0</v>
      </c>
      <c r="AJ262" t="str">
        <f t="shared" si="23"/>
        <v/>
      </c>
    </row>
    <row r="263" spans="2:36" x14ac:dyDescent="0.25">
      <c r="B263" s="3" t="str">
        <f t="shared" si="24"/>
        <v/>
      </c>
      <c r="F263" s="3" t="str">
        <f t="shared" si="22"/>
        <v/>
      </c>
      <c r="V263" s="31">
        <f t="shared" si="20"/>
        <v>0</v>
      </c>
      <c r="AI263" s="31">
        <f t="shared" si="21"/>
        <v>0</v>
      </c>
      <c r="AJ263" t="str">
        <f t="shared" si="23"/>
        <v/>
      </c>
    </row>
    <row r="264" spans="2:36" x14ac:dyDescent="0.25">
      <c r="B264" s="3" t="str">
        <f t="shared" si="24"/>
        <v/>
      </c>
      <c r="F264" s="3" t="str">
        <f t="shared" si="22"/>
        <v/>
      </c>
      <c r="V264" s="31">
        <f t="shared" si="20"/>
        <v>0</v>
      </c>
      <c r="AI264" s="31">
        <f t="shared" si="21"/>
        <v>0</v>
      </c>
      <c r="AJ264" t="str">
        <f t="shared" si="23"/>
        <v/>
      </c>
    </row>
    <row r="265" spans="2:36" x14ac:dyDescent="0.25">
      <c r="B265" s="3" t="str">
        <f t="shared" si="24"/>
        <v/>
      </c>
      <c r="F265" s="3" t="str">
        <f t="shared" si="22"/>
        <v/>
      </c>
      <c r="V265" s="31">
        <f t="shared" si="20"/>
        <v>0</v>
      </c>
      <c r="AI265" s="31">
        <f t="shared" si="21"/>
        <v>0</v>
      </c>
      <c r="AJ265" t="str">
        <f t="shared" si="23"/>
        <v/>
      </c>
    </row>
    <row r="266" spans="2:36" x14ac:dyDescent="0.25">
      <c r="B266" s="3" t="str">
        <f t="shared" si="24"/>
        <v/>
      </c>
      <c r="F266" s="3" t="str">
        <f t="shared" si="22"/>
        <v/>
      </c>
      <c r="V266" s="31">
        <f t="shared" si="20"/>
        <v>0</v>
      </c>
      <c r="AI266" s="31">
        <f t="shared" si="21"/>
        <v>0</v>
      </c>
      <c r="AJ266" t="str">
        <f t="shared" si="23"/>
        <v/>
      </c>
    </row>
    <row r="267" spans="2:36" x14ac:dyDescent="0.25">
      <c r="B267" s="3" t="str">
        <f t="shared" si="24"/>
        <v/>
      </c>
      <c r="F267" s="3" t="str">
        <f t="shared" si="22"/>
        <v/>
      </c>
      <c r="V267" s="31">
        <f t="shared" si="20"/>
        <v>0</v>
      </c>
      <c r="AI267" s="31">
        <f t="shared" si="21"/>
        <v>0</v>
      </c>
      <c r="AJ267" t="str">
        <f t="shared" si="23"/>
        <v/>
      </c>
    </row>
    <row r="268" spans="2:36" x14ac:dyDescent="0.25">
      <c r="B268" s="3" t="str">
        <f t="shared" si="24"/>
        <v/>
      </c>
      <c r="F268" s="3" t="str">
        <f t="shared" si="22"/>
        <v/>
      </c>
      <c r="V268" s="31">
        <f t="shared" si="20"/>
        <v>0</v>
      </c>
      <c r="AI268" s="31">
        <f t="shared" si="21"/>
        <v>0</v>
      </c>
      <c r="AJ268" t="str">
        <f t="shared" si="23"/>
        <v/>
      </c>
    </row>
    <row r="269" spans="2:36" x14ac:dyDescent="0.25">
      <c r="B269" s="3" t="str">
        <f t="shared" si="24"/>
        <v/>
      </c>
      <c r="F269" s="3" t="str">
        <f t="shared" si="22"/>
        <v/>
      </c>
      <c r="V269" s="31">
        <f t="shared" si="20"/>
        <v>0</v>
      </c>
      <c r="AI269" s="31">
        <f t="shared" si="21"/>
        <v>0</v>
      </c>
      <c r="AJ269" t="str">
        <f t="shared" si="23"/>
        <v/>
      </c>
    </row>
    <row r="270" spans="2:36" x14ac:dyDescent="0.25">
      <c r="B270" s="3" t="str">
        <f t="shared" si="24"/>
        <v/>
      </c>
      <c r="F270" s="3" t="str">
        <f t="shared" si="22"/>
        <v/>
      </c>
      <c r="V270" s="31">
        <f t="shared" si="20"/>
        <v>0</v>
      </c>
      <c r="AI270" s="31">
        <f t="shared" si="21"/>
        <v>0</v>
      </c>
      <c r="AJ270" t="str">
        <f t="shared" si="23"/>
        <v/>
      </c>
    </row>
    <row r="271" spans="2:36" x14ac:dyDescent="0.25">
      <c r="B271" s="3" t="str">
        <f t="shared" si="24"/>
        <v/>
      </c>
      <c r="F271" s="3" t="str">
        <f t="shared" si="22"/>
        <v/>
      </c>
      <c r="V271" s="31">
        <f t="shared" si="20"/>
        <v>0</v>
      </c>
      <c r="AI271" s="31">
        <f t="shared" si="21"/>
        <v>0</v>
      </c>
      <c r="AJ271" t="str">
        <f t="shared" si="23"/>
        <v/>
      </c>
    </row>
    <row r="272" spans="2:36" x14ac:dyDescent="0.25">
      <c r="B272" s="3" t="str">
        <f t="shared" si="24"/>
        <v/>
      </c>
      <c r="F272" s="3" t="str">
        <f t="shared" si="22"/>
        <v/>
      </c>
      <c r="V272" s="31">
        <f t="shared" si="20"/>
        <v>0</v>
      </c>
      <c r="AI272" s="31">
        <f t="shared" si="21"/>
        <v>0</v>
      </c>
      <c r="AJ272" t="str">
        <f t="shared" si="23"/>
        <v/>
      </c>
    </row>
    <row r="273" spans="2:36" x14ac:dyDescent="0.25">
      <c r="B273" s="3" t="str">
        <f t="shared" si="24"/>
        <v/>
      </c>
      <c r="F273" s="3" t="str">
        <f t="shared" si="22"/>
        <v/>
      </c>
      <c r="V273" s="31">
        <f t="shared" si="20"/>
        <v>0</v>
      </c>
      <c r="AI273" s="31">
        <f t="shared" si="21"/>
        <v>0</v>
      </c>
      <c r="AJ273" t="str">
        <f t="shared" si="23"/>
        <v/>
      </c>
    </row>
    <row r="274" spans="2:36" x14ac:dyDescent="0.25">
      <c r="B274" s="3" t="str">
        <f t="shared" si="24"/>
        <v/>
      </c>
      <c r="F274" s="3" t="str">
        <f t="shared" si="22"/>
        <v/>
      </c>
      <c r="V274" s="31">
        <f t="shared" si="20"/>
        <v>0</v>
      </c>
      <c r="AI274" s="31">
        <f t="shared" si="21"/>
        <v>0</v>
      </c>
      <c r="AJ274" t="str">
        <f t="shared" si="23"/>
        <v/>
      </c>
    </row>
    <row r="275" spans="2:36" x14ac:dyDescent="0.25">
      <c r="B275" s="3" t="str">
        <f t="shared" si="24"/>
        <v/>
      </c>
      <c r="F275" s="3" t="str">
        <f t="shared" si="22"/>
        <v/>
      </c>
      <c r="V275" s="31">
        <f t="shared" si="20"/>
        <v>0</v>
      </c>
      <c r="AI275" s="31">
        <f t="shared" si="21"/>
        <v>0</v>
      </c>
      <c r="AJ275" t="str">
        <f t="shared" si="23"/>
        <v/>
      </c>
    </row>
    <row r="276" spans="2:36" x14ac:dyDescent="0.25">
      <c r="B276" s="3" t="str">
        <f t="shared" si="24"/>
        <v/>
      </c>
      <c r="F276" s="3" t="str">
        <f t="shared" si="22"/>
        <v/>
      </c>
      <c r="V276" s="31">
        <f t="shared" si="20"/>
        <v>0</v>
      </c>
      <c r="AI276" s="31">
        <f t="shared" si="21"/>
        <v>0</v>
      </c>
      <c r="AJ276" t="str">
        <f t="shared" si="23"/>
        <v/>
      </c>
    </row>
    <row r="277" spans="2:36" x14ac:dyDescent="0.25">
      <c r="B277" s="3" t="str">
        <f t="shared" si="24"/>
        <v/>
      </c>
      <c r="F277" s="3" t="str">
        <f t="shared" si="22"/>
        <v/>
      </c>
      <c r="V277" s="31">
        <f t="shared" si="20"/>
        <v>0</v>
      </c>
      <c r="AI277" s="31">
        <f t="shared" si="21"/>
        <v>0</v>
      </c>
      <c r="AJ277" t="str">
        <f t="shared" si="23"/>
        <v/>
      </c>
    </row>
    <row r="278" spans="2:36" x14ac:dyDescent="0.25">
      <c r="B278" s="3" t="str">
        <f t="shared" si="24"/>
        <v/>
      </c>
      <c r="F278" s="3" t="str">
        <f t="shared" si="22"/>
        <v/>
      </c>
      <c r="V278" s="31">
        <f t="shared" si="20"/>
        <v>0</v>
      </c>
      <c r="AI278" s="31">
        <f t="shared" si="21"/>
        <v>0</v>
      </c>
      <c r="AJ278" t="str">
        <f t="shared" si="23"/>
        <v/>
      </c>
    </row>
    <row r="279" spans="2:36" x14ac:dyDescent="0.25">
      <c r="B279" s="3" t="str">
        <f t="shared" si="24"/>
        <v/>
      </c>
      <c r="F279" s="3" t="str">
        <f t="shared" si="22"/>
        <v/>
      </c>
      <c r="V279" s="31">
        <f t="shared" si="20"/>
        <v>0</v>
      </c>
      <c r="AI279" s="31">
        <f t="shared" si="21"/>
        <v>0</v>
      </c>
      <c r="AJ279" t="str">
        <f t="shared" si="23"/>
        <v/>
      </c>
    </row>
    <row r="280" spans="2:36" x14ac:dyDescent="0.25">
      <c r="B280" s="3" t="str">
        <f t="shared" si="24"/>
        <v/>
      </c>
      <c r="F280" s="3" t="str">
        <f t="shared" si="22"/>
        <v/>
      </c>
      <c r="V280" s="31">
        <f t="shared" si="20"/>
        <v>0</v>
      </c>
      <c r="AI280" s="31">
        <f t="shared" si="21"/>
        <v>0</v>
      </c>
      <c r="AJ280" t="str">
        <f t="shared" si="23"/>
        <v/>
      </c>
    </row>
    <row r="281" spans="2:36" x14ac:dyDescent="0.25">
      <c r="B281" s="3" t="str">
        <f t="shared" si="24"/>
        <v/>
      </c>
      <c r="F281" s="3" t="str">
        <f t="shared" si="22"/>
        <v/>
      </c>
      <c r="V281" s="31">
        <f t="shared" si="20"/>
        <v>0</v>
      </c>
      <c r="AI281" s="31">
        <f t="shared" si="21"/>
        <v>0</v>
      </c>
      <c r="AJ281" t="str">
        <f t="shared" si="23"/>
        <v/>
      </c>
    </row>
    <row r="282" spans="2:36" x14ac:dyDescent="0.25">
      <c r="B282" s="3" t="str">
        <f t="shared" si="24"/>
        <v/>
      </c>
      <c r="F282" s="3" t="str">
        <f t="shared" si="22"/>
        <v/>
      </c>
      <c r="V282" s="31">
        <f t="shared" si="20"/>
        <v>0</v>
      </c>
      <c r="AI282" s="31">
        <f t="shared" si="21"/>
        <v>0</v>
      </c>
      <c r="AJ282" t="str">
        <f t="shared" si="23"/>
        <v/>
      </c>
    </row>
    <row r="283" spans="2:36" x14ac:dyDescent="0.25">
      <c r="B283" s="3" t="str">
        <f t="shared" si="24"/>
        <v/>
      </c>
      <c r="F283" s="3" t="str">
        <f t="shared" si="22"/>
        <v/>
      </c>
      <c r="V283" s="31">
        <f t="shared" si="20"/>
        <v>0</v>
      </c>
      <c r="AI283" s="31">
        <f t="shared" si="21"/>
        <v>0</v>
      </c>
      <c r="AJ283" t="str">
        <f t="shared" si="23"/>
        <v/>
      </c>
    </row>
    <row r="284" spans="2:36" x14ac:dyDescent="0.25">
      <c r="B284" s="3" t="str">
        <f t="shared" si="24"/>
        <v/>
      </c>
      <c r="F284" s="3" t="str">
        <f t="shared" si="22"/>
        <v/>
      </c>
      <c r="V284" s="31">
        <f t="shared" si="20"/>
        <v>0</v>
      </c>
      <c r="AI284" s="31">
        <f t="shared" si="21"/>
        <v>0</v>
      </c>
      <c r="AJ284" t="str">
        <f t="shared" si="23"/>
        <v/>
      </c>
    </row>
    <row r="285" spans="2:36" x14ac:dyDescent="0.25">
      <c r="B285" s="3" t="str">
        <f t="shared" si="24"/>
        <v/>
      </c>
      <c r="F285" s="3" t="str">
        <f t="shared" si="22"/>
        <v/>
      </c>
      <c r="V285" s="31">
        <f t="shared" si="20"/>
        <v>0</v>
      </c>
      <c r="AI285" s="31">
        <f t="shared" si="21"/>
        <v>0</v>
      </c>
      <c r="AJ285" t="str">
        <f t="shared" si="23"/>
        <v/>
      </c>
    </row>
    <row r="286" spans="2:36" x14ac:dyDescent="0.25">
      <c r="B286" s="3" t="str">
        <f t="shared" si="24"/>
        <v/>
      </c>
      <c r="F286" s="3" t="str">
        <f t="shared" si="22"/>
        <v/>
      </c>
      <c r="V286" s="31">
        <f t="shared" si="20"/>
        <v>0</v>
      </c>
      <c r="AI286" s="31">
        <f t="shared" si="21"/>
        <v>0</v>
      </c>
      <c r="AJ286" t="str">
        <f t="shared" si="23"/>
        <v/>
      </c>
    </row>
    <row r="287" spans="2:36" x14ac:dyDescent="0.25">
      <c r="B287" s="3" t="str">
        <f t="shared" si="24"/>
        <v/>
      </c>
      <c r="F287" s="3" t="str">
        <f t="shared" si="22"/>
        <v/>
      </c>
      <c r="V287" s="31">
        <f t="shared" si="20"/>
        <v>0</v>
      </c>
      <c r="AI287" s="31">
        <f t="shared" si="21"/>
        <v>0</v>
      </c>
      <c r="AJ287" t="str">
        <f t="shared" si="23"/>
        <v/>
      </c>
    </row>
    <row r="288" spans="2:36" x14ac:dyDescent="0.25">
      <c r="B288" s="3" t="str">
        <f t="shared" si="24"/>
        <v/>
      </c>
      <c r="F288" s="3" t="str">
        <f t="shared" si="22"/>
        <v/>
      </c>
      <c r="V288" s="31">
        <f t="shared" si="20"/>
        <v>0</v>
      </c>
      <c r="AI288" s="31">
        <f t="shared" si="21"/>
        <v>0</v>
      </c>
      <c r="AJ288" t="str">
        <f t="shared" si="23"/>
        <v/>
      </c>
    </row>
    <row r="289" spans="2:36" x14ac:dyDescent="0.25">
      <c r="B289" s="3" t="str">
        <f t="shared" si="24"/>
        <v/>
      </c>
      <c r="F289" s="3" t="str">
        <f t="shared" si="22"/>
        <v/>
      </c>
      <c r="V289" s="31">
        <f t="shared" si="20"/>
        <v>0</v>
      </c>
      <c r="AI289" s="31">
        <f t="shared" si="21"/>
        <v>0</v>
      </c>
      <c r="AJ289" t="str">
        <f t="shared" si="23"/>
        <v/>
      </c>
    </row>
    <row r="290" spans="2:36" x14ac:dyDescent="0.25">
      <c r="B290" s="3" t="str">
        <f t="shared" si="24"/>
        <v/>
      </c>
      <c r="F290" s="3" t="str">
        <f t="shared" si="22"/>
        <v/>
      </c>
      <c r="V290" s="31">
        <f t="shared" si="20"/>
        <v>0</v>
      </c>
      <c r="AI290" s="31">
        <f t="shared" si="21"/>
        <v>0</v>
      </c>
      <c r="AJ290" t="str">
        <f t="shared" si="23"/>
        <v/>
      </c>
    </row>
    <row r="291" spans="2:36" x14ac:dyDescent="0.25">
      <c r="B291" s="3" t="str">
        <f t="shared" si="24"/>
        <v/>
      </c>
      <c r="F291" s="3" t="str">
        <f t="shared" si="22"/>
        <v/>
      </c>
      <c r="V291" s="31">
        <f t="shared" si="20"/>
        <v>0</v>
      </c>
      <c r="AI291" s="31">
        <f t="shared" si="21"/>
        <v>0</v>
      </c>
      <c r="AJ291" t="str">
        <f t="shared" si="23"/>
        <v/>
      </c>
    </row>
    <row r="292" spans="2:36" x14ac:dyDescent="0.25">
      <c r="B292" s="3" t="str">
        <f t="shared" si="24"/>
        <v/>
      </c>
      <c r="F292" s="3" t="str">
        <f t="shared" si="22"/>
        <v/>
      </c>
      <c r="V292" s="31">
        <f t="shared" si="20"/>
        <v>0</v>
      </c>
      <c r="AI292" s="31">
        <f t="shared" si="21"/>
        <v>0</v>
      </c>
      <c r="AJ292" t="str">
        <f t="shared" si="23"/>
        <v/>
      </c>
    </row>
    <row r="293" spans="2:36" x14ac:dyDescent="0.25">
      <c r="B293" s="3" t="str">
        <f t="shared" si="24"/>
        <v/>
      </c>
      <c r="F293" s="3" t="str">
        <f t="shared" si="22"/>
        <v/>
      </c>
      <c r="V293" s="31">
        <f t="shared" si="20"/>
        <v>0</v>
      </c>
      <c r="AI293" s="31">
        <f t="shared" si="21"/>
        <v>0</v>
      </c>
      <c r="AJ293" t="str">
        <f t="shared" si="23"/>
        <v/>
      </c>
    </row>
    <row r="294" spans="2:36" x14ac:dyDescent="0.25">
      <c r="B294" s="3" t="str">
        <f t="shared" si="24"/>
        <v/>
      </c>
      <c r="F294" s="3" t="str">
        <f t="shared" si="22"/>
        <v/>
      </c>
      <c r="V294" s="31">
        <f t="shared" si="20"/>
        <v>0</v>
      </c>
      <c r="AI294" s="31">
        <f t="shared" si="21"/>
        <v>0</v>
      </c>
      <c r="AJ294" t="str">
        <f t="shared" si="23"/>
        <v/>
      </c>
    </row>
    <row r="295" spans="2:36" x14ac:dyDescent="0.25">
      <c r="B295" s="3" t="str">
        <f t="shared" si="24"/>
        <v/>
      </c>
      <c r="F295" s="3" t="str">
        <f t="shared" si="22"/>
        <v/>
      </c>
      <c r="V295" s="31">
        <f t="shared" si="20"/>
        <v>0</v>
      </c>
      <c r="AI295" s="31">
        <f t="shared" si="21"/>
        <v>0</v>
      </c>
      <c r="AJ295" t="str">
        <f t="shared" si="23"/>
        <v/>
      </c>
    </row>
    <row r="296" spans="2:36" x14ac:dyDescent="0.25">
      <c r="B296" s="3" t="str">
        <f t="shared" si="24"/>
        <v/>
      </c>
      <c r="F296" s="3" t="str">
        <f t="shared" si="22"/>
        <v/>
      </c>
      <c r="V296" s="31">
        <f t="shared" si="20"/>
        <v>0</v>
      </c>
      <c r="AI296" s="31">
        <f t="shared" si="21"/>
        <v>0</v>
      </c>
      <c r="AJ296" t="str">
        <f t="shared" si="23"/>
        <v/>
      </c>
    </row>
    <row r="297" spans="2:36" x14ac:dyDescent="0.25">
      <c r="B297" s="3" t="str">
        <f t="shared" si="24"/>
        <v/>
      </c>
      <c r="F297" s="3" t="str">
        <f t="shared" si="22"/>
        <v/>
      </c>
      <c r="V297" s="31">
        <f t="shared" si="20"/>
        <v>0</v>
      </c>
      <c r="AI297" s="31">
        <f t="shared" si="21"/>
        <v>0</v>
      </c>
      <c r="AJ297" t="str">
        <f t="shared" si="23"/>
        <v/>
      </c>
    </row>
    <row r="298" spans="2:36" x14ac:dyDescent="0.25">
      <c r="B298" s="3" t="str">
        <f t="shared" si="24"/>
        <v/>
      </c>
      <c r="F298" s="3" t="str">
        <f t="shared" si="22"/>
        <v/>
      </c>
      <c r="V298" s="31">
        <f t="shared" si="20"/>
        <v>0</v>
      </c>
      <c r="AI298" s="31">
        <f t="shared" si="21"/>
        <v>0</v>
      </c>
      <c r="AJ298" t="str">
        <f t="shared" si="23"/>
        <v/>
      </c>
    </row>
    <row r="299" spans="2:36" x14ac:dyDescent="0.25">
      <c r="B299" s="3" t="str">
        <f t="shared" si="24"/>
        <v/>
      </c>
      <c r="F299" s="3" t="str">
        <f t="shared" si="22"/>
        <v/>
      </c>
      <c r="V299" s="31">
        <f t="shared" si="20"/>
        <v>0</v>
      </c>
      <c r="AI299" s="31">
        <f t="shared" si="21"/>
        <v>0</v>
      </c>
      <c r="AJ299" t="str">
        <f t="shared" si="23"/>
        <v/>
      </c>
    </row>
    <row r="300" spans="2:36" x14ac:dyDescent="0.25">
      <c r="B300" s="3" t="str">
        <f t="shared" si="24"/>
        <v/>
      </c>
      <c r="F300" s="3" t="str">
        <f t="shared" si="22"/>
        <v/>
      </c>
      <c r="V300" s="31">
        <f t="shared" si="20"/>
        <v>0</v>
      </c>
      <c r="AI300" s="31">
        <f t="shared" si="21"/>
        <v>0</v>
      </c>
      <c r="AJ300" t="str">
        <f t="shared" si="23"/>
        <v/>
      </c>
    </row>
    <row r="301" spans="2:36" x14ac:dyDescent="0.25">
      <c r="B301" s="3" t="str">
        <f t="shared" si="24"/>
        <v/>
      </c>
      <c r="F301" s="3" t="str">
        <f t="shared" si="22"/>
        <v/>
      </c>
      <c r="V301" s="31">
        <f t="shared" si="20"/>
        <v>0</v>
      </c>
      <c r="AI301" s="31">
        <f t="shared" si="21"/>
        <v>0</v>
      </c>
      <c r="AJ301" t="str">
        <f t="shared" si="23"/>
        <v/>
      </c>
    </row>
    <row r="302" spans="2:36" x14ac:dyDescent="0.25">
      <c r="B302" s="3" t="str">
        <f t="shared" si="24"/>
        <v/>
      </c>
      <c r="F302" s="3" t="str">
        <f t="shared" si="22"/>
        <v/>
      </c>
      <c r="V302" s="31">
        <f t="shared" si="20"/>
        <v>0</v>
      </c>
      <c r="AI302" s="31">
        <f t="shared" si="21"/>
        <v>0</v>
      </c>
      <c r="AJ302" t="str">
        <f t="shared" si="23"/>
        <v/>
      </c>
    </row>
    <row r="303" spans="2:36" x14ac:dyDescent="0.25">
      <c r="B303" s="3" t="str">
        <f t="shared" si="24"/>
        <v/>
      </c>
      <c r="F303" s="3" t="str">
        <f t="shared" si="22"/>
        <v/>
      </c>
      <c r="V303" s="31">
        <f t="shared" si="20"/>
        <v>0</v>
      </c>
      <c r="AI303" s="31">
        <f t="shared" si="21"/>
        <v>0</v>
      </c>
      <c r="AJ303" t="str">
        <f t="shared" si="23"/>
        <v/>
      </c>
    </row>
    <row r="304" spans="2:36" x14ac:dyDescent="0.25">
      <c r="B304" s="3" t="str">
        <f t="shared" si="24"/>
        <v/>
      </c>
      <c r="F304" s="3" t="str">
        <f t="shared" si="22"/>
        <v/>
      </c>
      <c r="V304" s="31">
        <f t="shared" si="20"/>
        <v>0</v>
      </c>
      <c r="AI304" s="31">
        <f t="shared" si="21"/>
        <v>0</v>
      </c>
      <c r="AJ304" t="str">
        <f t="shared" si="23"/>
        <v/>
      </c>
    </row>
    <row r="305" spans="2:36" x14ac:dyDescent="0.25">
      <c r="B305" s="3" t="str">
        <f t="shared" si="24"/>
        <v/>
      </c>
      <c r="F305" s="3" t="str">
        <f t="shared" si="22"/>
        <v/>
      </c>
      <c r="V305" s="31">
        <f t="shared" si="20"/>
        <v>0</v>
      </c>
      <c r="AI305" s="31">
        <f t="shared" si="21"/>
        <v>0</v>
      </c>
      <c r="AJ305" t="str">
        <f t="shared" si="23"/>
        <v/>
      </c>
    </row>
    <row r="306" spans="2:36" x14ac:dyDescent="0.25">
      <c r="B306" s="3" t="str">
        <f t="shared" si="24"/>
        <v/>
      </c>
      <c r="F306" s="3" t="str">
        <f t="shared" si="22"/>
        <v/>
      </c>
      <c r="V306" s="31">
        <f t="shared" si="20"/>
        <v>0</v>
      </c>
      <c r="AI306" s="31">
        <f t="shared" si="21"/>
        <v>0</v>
      </c>
      <c r="AJ306" t="str">
        <f t="shared" si="23"/>
        <v/>
      </c>
    </row>
    <row r="307" spans="2:36" x14ac:dyDescent="0.25">
      <c r="B307" s="3" t="str">
        <f t="shared" si="24"/>
        <v/>
      </c>
      <c r="F307" s="3" t="str">
        <f t="shared" si="22"/>
        <v/>
      </c>
      <c r="V307" s="31">
        <f t="shared" si="20"/>
        <v>0</v>
      </c>
      <c r="AI307" s="31">
        <f t="shared" si="21"/>
        <v>0</v>
      </c>
      <c r="AJ307" t="str">
        <f t="shared" si="23"/>
        <v/>
      </c>
    </row>
    <row r="308" spans="2:36" x14ac:dyDescent="0.25">
      <c r="B308" s="3" t="str">
        <f t="shared" si="24"/>
        <v/>
      </c>
      <c r="F308" s="3" t="str">
        <f t="shared" si="22"/>
        <v/>
      </c>
      <c r="V308" s="31">
        <f t="shared" si="20"/>
        <v>0</v>
      </c>
      <c r="AI308" s="31">
        <f t="shared" si="21"/>
        <v>0</v>
      </c>
      <c r="AJ308" t="str">
        <f t="shared" si="23"/>
        <v/>
      </c>
    </row>
    <row r="309" spans="2:36" x14ac:dyDescent="0.25">
      <c r="B309" s="3" t="str">
        <f t="shared" si="24"/>
        <v/>
      </c>
      <c r="F309" s="3" t="str">
        <f t="shared" si="22"/>
        <v/>
      </c>
      <c r="V309" s="31">
        <f t="shared" si="20"/>
        <v>0</v>
      </c>
      <c r="AI309" s="31">
        <f t="shared" si="21"/>
        <v>0</v>
      </c>
      <c r="AJ309" t="str">
        <f t="shared" si="23"/>
        <v/>
      </c>
    </row>
    <row r="310" spans="2:36" x14ac:dyDescent="0.25">
      <c r="B310" s="3" t="str">
        <f t="shared" si="24"/>
        <v/>
      </c>
      <c r="F310" s="3" t="str">
        <f t="shared" si="22"/>
        <v/>
      </c>
      <c r="V310" s="31">
        <f t="shared" si="20"/>
        <v>0</v>
      </c>
      <c r="AI310" s="31">
        <f t="shared" si="21"/>
        <v>0</v>
      </c>
      <c r="AJ310" t="str">
        <f t="shared" si="23"/>
        <v/>
      </c>
    </row>
    <row r="311" spans="2:36" x14ac:dyDescent="0.25">
      <c r="B311" s="3" t="str">
        <f t="shared" si="24"/>
        <v/>
      </c>
      <c r="F311" s="3" t="str">
        <f t="shared" si="22"/>
        <v/>
      </c>
      <c r="V311" s="31">
        <f t="shared" si="20"/>
        <v>0</v>
      </c>
      <c r="AI311" s="31">
        <f t="shared" si="21"/>
        <v>0</v>
      </c>
      <c r="AJ311" t="str">
        <f t="shared" si="23"/>
        <v/>
      </c>
    </row>
    <row r="312" spans="2:36" x14ac:dyDescent="0.25">
      <c r="B312" s="3" t="str">
        <f t="shared" si="24"/>
        <v/>
      </c>
      <c r="F312" s="3" t="str">
        <f t="shared" si="22"/>
        <v/>
      </c>
      <c r="V312" s="31">
        <f t="shared" si="20"/>
        <v>0</v>
      </c>
      <c r="AI312" s="31">
        <f t="shared" si="21"/>
        <v>0</v>
      </c>
      <c r="AJ312" t="str">
        <f t="shared" si="23"/>
        <v/>
      </c>
    </row>
    <row r="313" spans="2:36" x14ac:dyDescent="0.25">
      <c r="B313" s="3" t="str">
        <f t="shared" si="24"/>
        <v/>
      </c>
      <c r="F313" s="3" t="str">
        <f t="shared" si="22"/>
        <v/>
      </c>
      <c r="V313" s="31">
        <f t="shared" si="20"/>
        <v>0</v>
      </c>
      <c r="AI313" s="31">
        <f t="shared" si="21"/>
        <v>0</v>
      </c>
      <c r="AJ313" t="str">
        <f t="shared" si="23"/>
        <v/>
      </c>
    </row>
    <row r="314" spans="2:36" x14ac:dyDescent="0.25">
      <c r="B314" s="3" t="str">
        <f t="shared" si="24"/>
        <v/>
      </c>
      <c r="F314" s="3" t="str">
        <f t="shared" si="22"/>
        <v/>
      </c>
      <c r="V314" s="31">
        <f t="shared" si="20"/>
        <v>0</v>
      </c>
      <c r="AI314" s="31">
        <f t="shared" si="21"/>
        <v>0</v>
      </c>
      <c r="AJ314" t="str">
        <f t="shared" si="23"/>
        <v/>
      </c>
    </row>
    <row r="315" spans="2:36" x14ac:dyDescent="0.25">
      <c r="B315" s="3" t="str">
        <f t="shared" si="24"/>
        <v/>
      </c>
      <c r="F315" s="3" t="str">
        <f t="shared" si="22"/>
        <v/>
      </c>
      <c r="V315" s="31">
        <f t="shared" si="20"/>
        <v>0</v>
      </c>
      <c r="AI315" s="31">
        <f t="shared" si="21"/>
        <v>0</v>
      </c>
      <c r="AJ315" t="str">
        <f t="shared" si="23"/>
        <v/>
      </c>
    </row>
    <row r="316" spans="2:36" x14ac:dyDescent="0.25">
      <c r="B316" s="3" t="str">
        <f t="shared" si="24"/>
        <v/>
      </c>
      <c r="F316" s="3" t="str">
        <f t="shared" si="22"/>
        <v/>
      </c>
      <c r="V316" s="31">
        <f t="shared" si="20"/>
        <v>0</v>
      </c>
      <c r="AI316" s="31">
        <f t="shared" si="21"/>
        <v>0</v>
      </c>
      <c r="AJ316" t="str">
        <f t="shared" si="23"/>
        <v/>
      </c>
    </row>
    <row r="317" spans="2:36" x14ac:dyDescent="0.25">
      <c r="B317" s="3" t="str">
        <f t="shared" si="24"/>
        <v/>
      </c>
      <c r="F317" s="3" t="str">
        <f t="shared" si="22"/>
        <v/>
      </c>
      <c r="V317" s="31">
        <f t="shared" si="20"/>
        <v>0</v>
      </c>
      <c r="AI317" s="31">
        <f t="shared" si="21"/>
        <v>0</v>
      </c>
      <c r="AJ317" t="str">
        <f t="shared" si="23"/>
        <v/>
      </c>
    </row>
    <row r="318" spans="2:36" x14ac:dyDescent="0.25">
      <c r="B318" s="3" t="str">
        <f t="shared" si="24"/>
        <v/>
      </c>
      <c r="F318" s="3" t="str">
        <f t="shared" si="22"/>
        <v/>
      </c>
      <c r="V318" s="31">
        <f t="shared" si="20"/>
        <v>0</v>
      </c>
      <c r="AI318" s="31">
        <f t="shared" si="21"/>
        <v>0</v>
      </c>
      <c r="AJ318" t="str">
        <f t="shared" si="23"/>
        <v/>
      </c>
    </row>
    <row r="319" spans="2:36" x14ac:dyDescent="0.25">
      <c r="B319" s="3" t="str">
        <f t="shared" si="24"/>
        <v/>
      </c>
      <c r="F319" s="3" t="str">
        <f t="shared" si="22"/>
        <v/>
      </c>
      <c r="V319" s="31">
        <f t="shared" si="20"/>
        <v>0</v>
      </c>
      <c r="AI319" s="31">
        <f t="shared" si="21"/>
        <v>0</v>
      </c>
      <c r="AJ319" t="str">
        <f t="shared" si="23"/>
        <v/>
      </c>
    </row>
    <row r="320" spans="2:36" x14ac:dyDescent="0.25">
      <c r="B320" s="3" t="str">
        <f t="shared" si="24"/>
        <v/>
      </c>
      <c r="F320" s="3" t="str">
        <f t="shared" si="22"/>
        <v/>
      </c>
      <c r="V320" s="31">
        <f t="shared" si="20"/>
        <v>0</v>
      </c>
      <c r="AI320" s="31">
        <f t="shared" si="21"/>
        <v>0</v>
      </c>
      <c r="AJ320" t="str">
        <f t="shared" si="23"/>
        <v/>
      </c>
    </row>
    <row r="321" spans="2:36" x14ac:dyDescent="0.25">
      <c r="B321" s="3" t="str">
        <f t="shared" si="24"/>
        <v/>
      </c>
      <c r="F321" s="3" t="str">
        <f t="shared" si="22"/>
        <v/>
      </c>
      <c r="V321" s="31">
        <f t="shared" si="20"/>
        <v>0</v>
      </c>
      <c r="AI321" s="31">
        <f t="shared" si="21"/>
        <v>0</v>
      </c>
      <c r="AJ321" t="str">
        <f t="shared" si="23"/>
        <v/>
      </c>
    </row>
    <row r="322" spans="2:36" x14ac:dyDescent="0.25">
      <c r="B322" s="3" t="str">
        <f t="shared" si="24"/>
        <v/>
      </c>
      <c r="F322" s="3" t="str">
        <f t="shared" si="22"/>
        <v/>
      </c>
      <c r="V322" s="31">
        <f t="shared" si="20"/>
        <v>0</v>
      </c>
      <c r="AI322" s="31">
        <f t="shared" si="21"/>
        <v>0</v>
      </c>
      <c r="AJ322" t="str">
        <f t="shared" si="23"/>
        <v/>
      </c>
    </row>
    <row r="323" spans="2:36" x14ac:dyDescent="0.25">
      <c r="B323" s="3" t="str">
        <f t="shared" si="24"/>
        <v/>
      </c>
      <c r="F323" s="3" t="str">
        <f t="shared" si="22"/>
        <v/>
      </c>
      <c r="V323" s="31">
        <f t="shared" ref="V323:V386" si="25">+SUM(J323:U323)</f>
        <v>0</v>
      </c>
      <c r="AI323" s="31">
        <f t="shared" ref="AI323:AI386" si="26">+SUM(W323:AH323)</f>
        <v>0</v>
      </c>
      <c r="AJ323" t="str">
        <f t="shared" si="23"/>
        <v/>
      </c>
    </row>
    <row r="324" spans="2:36" x14ac:dyDescent="0.25">
      <c r="B324" s="3" t="str">
        <f t="shared" si="24"/>
        <v/>
      </c>
      <c r="F324" s="3" t="str">
        <f t="shared" ref="F324:F387" si="27">+IF(B324="BL","BLANC",IF(B324="RS","ROSE",IF(B324="RG","ROUGE","")))</f>
        <v/>
      </c>
      <c r="V324" s="31">
        <f t="shared" si="25"/>
        <v>0</v>
      </c>
      <c r="AI324" s="31">
        <f t="shared" si="26"/>
        <v>0</v>
      </c>
      <c r="AJ324" t="str">
        <f t="shared" ref="AJ324:AJ387" si="28">+IF(AI324&gt;V324,"RUPTURE","")</f>
        <v/>
      </c>
    </row>
    <row r="325" spans="2:36" x14ac:dyDescent="0.25">
      <c r="B325" s="3" t="str">
        <f t="shared" si="24"/>
        <v/>
      </c>
      <c r="F325" s="3" t="str">
        <f t="shared" si="27"/>
        <v/>
      </c>
      <c r="V325" s="31">
        <f t="shared" si="25"/>
        <v>0</v>
      </c>
      <c r="AI325" s="31">
        <f t="shared" si="26"/>
        <v>0</v>
      </c>
      <c r="AJ325" t="str">
        <f t="shared" si="28"/>
        <v/>
      </c>
    </row>
    <row r="326" spans="2:36" x14ac:dyDescent="0.25">
      <c r="B326" s="3" t="str">
        <f t="shared" ref="B326:B389" si="29">LEFT(A326,2)</f>
        <v/>
      </c>
      <c r="F326" s="3" t="str">
        <f t="shared" si="27"/>
        <v/>
      </c>
      <c r="V326" s="31">
        <f t="shared" si="25"/>
        <v>0</v>
      </c>
      <c r="AI326" s="31">
        <f t="shared" si="26"/>
        <v>0</v>
      </c>
      <c r="AJ326" t="str">
        <f t="shared" si="28"/>
        <v/>
      </c>
    </row>
    <row r="327" spans="2:36" x14ac:dyDescent="0.25">
      <c r="B327" s="3" t="str">
        <f t="shared" si="29"/>
        <v/>
      </c>
      <c r="F327" s="3" t="str">
        <f t="shared" si="27"/>
        <v/>
      </c>
      <c r="V327" s="31">
        <f t="shared" si="25"/>
        <v>0</v>
      </c>
      <c r="AI327" s="31">
        <f t="shared" si="26"/>
        <v>0</v>
      </c>
      <c r="AJ327" t="str">
        <f t="shared" si="28"/>
        <v/>
      </c>
    </row>
    <row r="328" spans="2:36" x14ac:dyDescent="0.25">
      <c r="B328" s="3" t="str">
        <f t="shared" si="29"/>
        <v/>
      </c>
      <c r="F328" s="3" t="str">
        <f t="shared" si="27"/>
        <v/>
      </c>
      <c r="V328" s="31">
        <f t="shared" si="25"/>
        <v>0</v>
      </c>
      <c r="AI328" s="31">
        <f t="shared" si="26"/>
        <v>0</v>
      </c>
      <c r="AJ328" t="str">
        <f t="shared" si="28"/>
        <v/>
      </c>
    </row>
    <row r="329" spans="2:36" x14ac:dyDescent="0.25">
      <c r="B329" s="3" t="str">
        <f t="shared" si="29"/>
        <v/>
      </c>
      <c r="F329" s="3" t="str">
        <f t="shared" si="27"/>
        <v/>
      </c>
      <c r="V329" s="31">
        <f t="shared" si="25"/>
        <v>0</v>
      </c>
      <c r="AI329" s="31">
        <f t="shared" si="26"/>
        <v>0</v>
      </c>
      <c r="AJ329" t="str">
        <f t="shared" si="28"/>
        <v/>
      </c>
    </row>
    <row r="330" spans="2:36" x14ac:dyDescent="0.25">
      <c r="B330" s="3" t="str">
        <f t="shared" si="29"/>
        <v/>
      </c>
      <c r="F330" s="3" t="str">
        <f t="shared" si="27"/>
        <v/>
      </c>
      <c r="V330" s="31">
        <f t="shared" si="25"/>
        <v>0</v>
      </c>
      <c r="AI330" s="31">
        <f t="shared" si="26"/>
        <v>0</v>
      </c>
      <c r="AJ330" t="str">
        <f t="shared" si="28"/>
        <v/>
      </c>
    </row>
    <row r="331" spans="2:36" x14ac:dyDescent="0.25">
      <c r="B331" s="3" t="str">
        <f t="shared" si="29"/>
        <v/>
      </c>
      <c r="F331" s="3" t="str">
        <f t="shared" si="27"/>
        <v/>
      </c>
      <c r="V331" s="31">
        <f t="shared" si="25"/>
        <v>0</v>
      </c>
      <c r="AI331" s="31">
        <f t="shared" si="26"/>
        <v>0</v>
      </c>
      <c r="AJ331" t="str">
        <f t="shared" si="28"/>
        <v/>
      </c>
    </row>
    <row r="332" spans="2:36" x14ac:dyDescent="0.25">
      <c r="B332" s="3" t="str">
        <f t="shared" si="29"/>
        <v/>
      </c>
      <c r="F332" s="3" t="str">
        <f t="shared" si="27"/>
        <v/>
      </c>
      <c r="V332" s="31">
        <f t="shared" si="25"/>
        <v>0</v>
      </c>
      <c r="AI332" s="31">
        <f t="shared" si="26"/>
        <v>0</v>
      </c>
      <c r="AJ332" t="str">
        <f t="shared" si="28"/>
        <v/>
      </c>
    </row>
    <row r="333" spans="2:36" x14ac:dyDescent="0.25">
      <c r="B333" s="3" t="str">
        <f t="shared" si="29"/>
        <v/>
      </c>
      <c r="F333" s="3" t="str">
        <f t="shared" si="27"/>
        <v/>
      </c>
      <c r="V333" s="31">
        <f t="shared" si="25"/>
        <v>0</v>
      </c>
      <c r="AI333" s="31">
        <f t="shared" si="26"/>
        <v>0</v>
      </c>
      <c r="AJ333" t="str">
        <f t="shared" si="28"/>
        <v/>
      </c>
    </row>
    <row r="334" spans="2:36" x14ac:dyDescent="0.25">
      <c r="B334" s="3" t="str">
        <f t="shared" si="29"/>
        <v/>
      </c>
      <c r="F334" s="3" t="str">
        <f t="shared" si="27"/>
        <v/>
      </c>
      <c r="V334" s="31">
        <f t="shared" si="25"/>
        <v>0</v>
      </c>
      <c r="AI334" s="31">
        <f t="shared" si="26"/>
        <v>0</v>
      </c>
      <c r="AJ334" t="str">
        <f t="shared" si="28"/>
        <v/>
      </c>
    </row>
    <row r="335" spans="2:36" x14ac:dyDescent="0.25">
      <c r="B335" s="3" t="str">
        <f t="shared" si="29"/>
        <v/>
      </c>
      <c r="F335" s="3" t="str">
        <f t="shared" si="27"/>
        <v/>
      </c>
      <c r="V335" s="31">
        <f t="shared" si="25"/>
        <v>0</v>
      </c>
      <c r="AI335" s="31">
        <f t="shared" si="26"/>
        <v>0</v>
      </c>
      <c r="AJ335" t="str">
        <f t="shared" si="28"/>
        <v/>
      </c>
    </row>
    <row r="336" spans="2:36" x14ac:dyDescent="0.25">
      <c r="B336" s="3" t="str">
        <f t="shared" si="29"/>
        <v/>
      </c>
      <c r="F336" s="3" t="str">
        <f t="shared" si="27"/>
        <v/>
      </c>
      <c r="V336" s="31">
        <f t="shared" si="25"/>
        <v>0</v>
      </c>
      <c r="AI336" s="31">
        <f t="shared" si="26"/>
        <v>0</v>
      </c>
      <c r="AJ336" t="str">
        <f t="shared" si="28"/>
        <v/>
      </c>
    </row>
    <row r="337" spans="2:36" x14ac:dyDescent="0.25">
      <c r="B337" s="3" t="str">
        <f t="shared" si="29"/>
        <v/>
      </c>
      <c r="F337" s="3" t="str">
        <f t="shared" si="27"/>
        <v/>
      </c>
      <c r="V337" s="31">
        <f t="shared" si="25"/>
        <v>0</v>
      </c>
      <c r="AI337" s="31">
        <f t="shared" si="26"/>
        <v>0</v>
      </c>
      <c r="AJ337" t="str">
        <f t="shared" si="28"/>
        <v/>
      </c>
    </row>
    <row r="338" spans="2:36" x14ac:dyDescent="0.25">
      <c r="B338" s="3" t="str">
        <f t="shared" si="29"/>
        <v/>
      </c>
      <c r="F338" s="3" t="str">
        <f t="shared" si="27"/>
        <v/>
      </c>
      <c r="V338" s="31">
        <f t="shared" si="25"/>
        <v>0</v>
      </c>
      <c r="AI338" s="31">
        <f t="shared" si="26"/>
        <v>0</v>
      </c>
      <c r="AJ338" t="str">
        <f t="shared" si="28"/>
        <v/>
      </c>
    </row>
    <row r="339" spans="2:36" x14ac:dyDescent="0.25">
      <c r="B339" s="3" t="str">
        <f t="shared" si="29"/>
        <v/>
      </c>
      <c r="F339" s="3" t="str">
        <f t="shared" si="27"/>
        <v/>
      </c>
      <c r="V339" s="31">
        <f t="shared" si="25"/>
        <v>0</v>
      </c>
      <c r="AI339" s="31">
        <f t="shared" si="26"/>
        <v>0</v>
      </c>
      <c r="AJ339" t="str">
        <f t="shared" si="28"/>
        <v/>
      </c>
    </row>
    <row r="340" spans="2:36" x14ac:dyDescent="0.25">
      <c r="B340" s="3" t="str">
        <f t="shared" si="29"/>
        <v/>
      </c>
      <c r="F340" s="3" t="str">
        <f t="shared" si="27"/>
        <v/>
      </c>
      <c r="V340" s="31">
        <f t="shared" si="25"/>
        <v>0</v>
      </c>
      <c r="AI340" s="31">
        <f t="shared" si="26"/>
        <v>0</v>
      </c>
      <c r="AJ340" t="str">
        <f t="shared" si="28"/>
        <v/>
      </c>
    </row>
    <row r="341" spans="2:36" x14ac:dyDescent="0.25">
      <c r="B341" s="3" t="str">
        <f t="shared" si="29"/>
        <v/>
      </c>
      <c r="F341" s="3" t="str">
        <f t="shared" si="27"/>
        <v/>
      </c>
      <c r="V341" s="31">
        <f t="shared" si="25"/>
        <v>0</v>
      </c>
      <c r="AI341" s="31">
        <f t="shared" si="26"/>
        <v>0</v>
      </c>
      <c r="AJ341" t="str">
        <f t="shared" si="28"/>
        <v/>
      </c>
    </row>
    <row r="342" spans="2:36" x14ac:dyDescent="0.25">
      <c r="B342" s="3" t="str">
        <f t="shared" si="29"/>
        <v/>
      </c>
      <c r="F342" s="3" t="str">
        <f t="shared" si="27"/>
        <v/>
      </c>
      <c r="V342" s="31">
        <f t="shared" si="25"/>
        <v>0</v>
      </c>
      <c r="AI342" s="31">
        <f t="shared" si="26"/>
        <v>0</v>
      </c>
      <c r="AJ342" t="str">
        <f t="shared" si="28"/>
        <v/>
      </c>
    </row>
    <row r="343" spans="2:36" x14ac:dyDescent="0.25">
      <c r="B343" s="3" t="str">
        <f t="shared" si="29"/>
        <v/>
      </c>
      <c r="F343" s="3" t="str">
        <f t="shared" si="27"/>
        <v/>
      </c>
      <c r="V343" s="31">
        <f t="shared" si="25"/>
        <v>0</v>
      </c>
      <c r="AI343" s="31">
        <f t="shared" si="26"/>
        <v>0</v>
      </c>
      <c r="AJ343" t="str">
        <f t="shared" si="28"/>
        <v/>
      </c>
    </row>
    <row r="344" spans="2:36" x14ac:dyDescent="0.25">
      <c r="B344" s="3" t="str">
        <f t="shared" si="29"/>
        <v/>
      </c>
      <c r="F344" s="3" t="str">
        <f t="shared" si="27"/>
        <v/>
      </c>
      <c r="V344" s="31">
        <f t="shared" si="25"/>
        <v>0</v>
      </c>
      <c r="AI344" s="31">
        <f t="shared" si="26"/>
        <v>0</v>
      </c>
      <c r="AJ344" t="str">
        <f t="shared" si="28"/>
        <v/>
      </c>
    </row>
    <row r="345" spans="2:36" x14ac:dyDescent="0.25">
      <c r="B345" s="3" t="str">
        <f t="shared" si="29"/>
        <v/>
      </c>
      <c r="F345" s="3" t="str">
        <f t="shared" si="27"/>
        <v/>
      </c>
      <c r="V345" s="31">
        <f t="shared" si="25"/>
        <v>0</v>
      </c>
      <c r="AI345" s="31">
        <f t="shared" si="26"/>
        <v>0</v>
      </c>
      <c r="AJ345" t="str">
        <f t="shared" si="28"/>
        <v/>
      </c>
    </row>
    <row r="346" spans="2:36" x14ac:dyDescent="0.25">
      <c r="B346" s="3" t="str">
        <f t="shared" si="29"/>
        <v/>
      </c>
      <c r="F346" s="3" t="str">
        <f t="shared" si="27"/>
        <v/>
      </c>
      <c r="V346" s="31">
        <f t="shared" si="25"/>
        <v>0</v>
      </c>
      <c r="AI346" s="31">
        <f t="shared" si="26"/>
        <v>0</v>
      </c>
      <c r="AJ346" t="str">
        <f t="shared" si="28"/>
        <v/>
      </c>
    </row>
    <row r="347" spans="2:36" x14ac:dyDescent="0.25">
      <c r="B347" s="3" t="str">
        <f t="shared" si="29"/>
        <v/>
      </c>
      <c r="F347" s="3" t="str">
        <f t="shared" si="27"/>
        <v/>
      </c>
      <c r="V347" s="31">
        <f t="shared" si="25"/>
        <v>0</v>
      </c>
      <c r="AI347" s="31">
        <f t="shared" si="26"/>
        <v>0</v>
      </c>
      <c r="AJ347" t="str">
        <f t="shared" si="28"/>
        <v/>
      </c>
    </row>
    <row r="348" spans="2:36" x14ac:dyDescent="0.25">
      <c r="B348" s="3" t="str">
        <f t="shared" si="29"/>
        <v/>
      </c>
      <c r="F348" s="3" t="str">
        <f t="shared" si="27"/>
        <v/>
      </c>
      <c r="V348" s="31">
        <f t="shared" si="25"/>
        <v>0</v>
      </c>
      <c r="AI348" s="31">
        <f t="shared" si="26"/>
        <v>0</v>
      </c>
      <c r="AJ348" t="str">
        <f t="shared" si="28"/>
        <v/>
      </c>
    </row>
    <row r="349" spans="2:36" x14ac:dyDescent="0.25">
      <c r="B349" s="3" t="str">
        <f t="shared" si="29"/>
        <v/>
      </c>
      <c r="F349" s="3" t="str">
        <f t="shared" si="27"/>
        <v/>
      </c>
      <c r="V349" s="31">
        <f t="shared" si="25"/>
        <v>0</v>
      </c>
      <c r="AI349" s="31">
        <f t="shared" si="26"/>
        <v>0</v>
      </c>
      <c r="AJ349" t="str">
        <f t="shared" si="28"/>
        <v/>
      </c>
    </row>
    <row r="350" spans="2:36" x14ac:dyDescent="0.25">
      <c r="B350" s="3" t="str">
        <f t="shared" si="29"/>
        <v/>
      </c>
      <c r="F350" s="3" t="str">
        <f t="shared" si="27"/>
        <v/>
      </c>
      <c r="V350" s="31">
        <f t="shared" si="25"/>
        <v>0</v>
      </c>
      <c r="AI350" s="31">
        <f t="shared" si="26"/>
        <v>0</v>
      </c>
      <c r="AJ350" t="str">
        <f t="shared" si="28"/>
        <v/>
      </c>
    </row>
    <row r="351" spans="2:36" x14ac:dyDescent="0.25">
      <c r="B351" s="3" t="str">
        <f t="shared" si="29"/>
        <v/>
      </c>
      <c r="F351" s="3" t="str">
        <f t="shared" si="27"/>
        <v/>
      </c>
      <c r="V351" s="31">
        <f t="shared" si="25"/>
        <v>0</v>
      </c>
      <c r="AI351" s="31">
        <f t="shared" si="26"/>
        <v>0</v>
      </c>
      <c r="AJ351" t="str">
        <f t="shared" si="28"/>
        <v/>
      </c>
    </row>
    <row r="352" spans="2:36" x14ac:dyDescent="0.25">
      <c r="B352" s="3" t="str">
        <f t="shared" si="29"/>
        <v/>
      </c>
      <c r="F352" s="3" t="str">
        <f t="shared" si="27"/>
        <v/>
      </c>
      <c r="V352" s="31">
        <f t="shared" si="25"/>
        <v>0</v>
      </c>
      <c r="AI352" s="31">
        <f t="shared" si="26"/>
        <v>0</v>
      </c>
      <c r="AJ352" t="str">
        <f t="shared" si="28"/>
        <v/>
      </c>
    </row>
    <row r="353" spans="2:36" x14ac:dyDescent="0.25">
      <c r="B353" s="3" t="str">
        <f t="shared" si="29"/>
        <v/>
      </c>
      <c r="F353" s="3" t="str">
        <f t="shared" si="27"/>
        <v/>
      </c>
      <c r="V353" s="31">
        <f t="shared" si="25"/>
        <v>0</v>
      </c>
      <c r="AI353" s="31">
        <f t="shared" si="26"/>
        <v>0</v>
      </c>
      <c r="AJ353" t="str">
        <f t="shared" si="28"/>
        <v/>
      </c>
    </row>
    <row r="354" spans="2:36" x14ac:dyDescent="0.25">
      <c r="B354" s="3" t="str">
        <f t="shared" si="29"/>
        <v/>
      </c>
      <c r="F354" s="3" t="str">
        <f t="shared" si="27"/>
        <v/>
      </c>
      <c r="V354" s="31">
        <f t="shared" si="25"/>
        <v>0</v>
      </c>
      <c r="AI354" s="31">
        <f t="shared" si="26"/>
        <v>0</v>
      </c>
      <c r="AJ354" t="str">
        <f t="shared" si="28"/>
        <v/>
      </c>
    </row>
    <row r="355" spans="2:36" x14ac:dyDescent="0.25">
      <c r="B355" s="3" t="str">
        <f t="shared" si="29"/>
        <v/>
      </c>
      <c r="F355" s="3" t="str">
        <f t="shared" si="27"/>
        <v/>
      </c>
      <c r="V355" s="31">
        <f t="shared" si="25"/>
        <v>0</v>
      </c>
      <c r="AI355" s="31">
        <f t="shared" si="26"/>
        <v>0</v>
      </c>
      <c r="AJ355" t="str">
        <f t="shared" si="28"/>
        <v/>
      </c>
    </row>
    <row r="356" spans="2:36" x14ac:dyDescent="0.25">
      <c r="B356" s="3" t="str">
        <f t="shared" si="29"/>
        <v/>
      </c>
      <c r="F356" s="3" t="str">
        <f t="shared" si="27"/>
        <v/>
      </c>
      <c r="V356" s="31">
        <f t="shared" si="25"/>
        <v>0</v>
      </c>
      <c r="AI356" s="31">
        <f t="shared" si="26"/>
        <v>0</v>
      </c>
      <c r="AJ356" t="str">
        <f t="shared" si="28"/>
        <v/>
      </c>
    </row>
    <row r="357" spans="2:36" x14ac:dyDescent="0.25">
      <c r="B357" s="3" t="str">
        <f t="shared" si="29"/>
        <v/>
      </c>
      <c r="F357" s="3" t="str">
        <f t="shared" si="27"/>
        <v/>
      </c>
      <c r="V357" s="31">
        <f t="shared" si="25"/>
        <v>0</v>
      </c>
      <c r="AI357" s="31">
        <f t="shared" si="26"/>
        <v>0</v>
      </c>
      <c r="AJ357" t="str">
        <f t="shared" si="28"/>
        <v/>
      </c>
    </row>
    <row r="358" spans="2:36" x14ac:dyDescent="0.25">
      <c r="B358" s="3" t="str">
        <f t="shared" si="29"/>
        <v/>
      </c>
      <c r="F358" s="3" t="str">
        <f t="shared" si="27"/>
        <v/>
      </c>
      <c r="V358" s="31">
        <f t="shared" si="25"/>
        <v>0</v>
      </c>
      <c r="AI358" s="31">
        <f t="shared" si="26"/>
        <v>0</v>
      </c>
      <c r="AJ358" t="str">
        <f t="shared" si="28"/>
        <v/>
      </c>
    </row>
    <row r="359" spans="2:36" x14ac:dyDescent="0.25">
      <c r="B359" s="3" t="str">
        <f t="shared" si="29"/>
        <v/>
      </c>
      <c r="F359" s="3" t="str">
        <f t="shared" si="27"/>
        <v/>
      </c>
      <c r="V359" s="31">
        <f t="shared" si="25"/>
        <v>0</v>
      </c>
      <c r="AI359" s="31">
        <f t="shared" si="26"/>
        <v>0</v>
      </c>
      <c r="AJ359" t="str">
        <f t="shared" si="28"/>
        <v/>
      </c>
    </row>
    <row r="360" spans="2:36" x14ac:dyDescent="0.25">
      <c r="B360" s="3" t="str">
        <f t="shared" si="29"/>
        <v/>
      </c>
      <c r="F360" s="3" t="str">
        <f t="shared" si="27"/>
        <v/>
      </c>
      <c r="V360" s="31">
        <f t="shared" si="25"/>
        <v>0</v>
      </c>
      <c r="AI360" s="31">
        <f t="shared" si="26"/>
        <v>0</v>
      </c>
      <c r="AJ360" t="str">
        <f t="shared" si="28"/>
        <v/>
      </c>
    </row>
    <row r="361" spans="2:36" x14ac:dyDescent="0.25">
      <c r="B361" s="3" t="str">
        <f t="shared" si="29"/>
        <v/>
      </c>
      <c r="F361" s="3" t="str">
        <f t="shared" si="27"/>
        <v/>
      </c>
      <c r="V361" s="31">
        <f t="shared" si="25"/>
        <v>0</v>
      </c>
      <c r="AI361" s="31">
        <f t="shared" si="26"/>
        <v>0</v>
      </c>
      <c r="AJ361" t="str">
        <f t="shared" si="28"/>
        <v/>
      </c>
    </row>
    <row r="362" spans="2:36" x14ac:dyDescent="0.25">
      <c r="B362" s="3" t="str">
        <f t="shared" si="29"/>
        <v/>
      </c>
      <c r="F362" s="3" t="str">
        <f t="shared" si="27"/>
        <v/>
      </c>
      <c r="V362" s="31">
        <f t="shared" si="25"/>
        <v>0</v>
      </c>
      <c r="AI362" s="31">
        <f t="shared" si="26"/>
        <v>0</v>
      </c>
      <c r="AJ362" t="str">
        <f t="shared" si="28"/>
        <v/>
      </c>
    </row>
    <row r="363" spans="2:36" x14ac:dyDescent="0.25">
      <c r="B363" s="3" t="str">
        <f t="shared" si="29"/>
        <v/>
      </c>
      <c r="F363" s="3" t="str">
        <f t="shared" si="27"/>
        <v/>
      </c>
      <c r="V363" s="31">
        <f t="shared" si="25"/>
        <v>0</v>
      </c>
      <c r="AI363" s="31">
        <f t="shared" si="26"/>
        <v>0</v>
      </c>
      <c r="AJ363" t="str">
        <f t="shared" si="28"/>
        <v/>
      </c>
    </row>
    <row r="364" spans="2:36" x14ac:dyDescent="0.25">
      <c r="B364" s="3" t="str">
        <f t="shared" si="29"/>
        <v/>
      </c>
      <c r="F364" s="3" t="str">
        <f t="shared" si="27"/>
        <v/>
      </c>
      <c r="V364" s="31">
        <f t="shared" si="25"/>
        <v>0</v>
      </c>
      <c r="AI364" s="31">
        <f t="shared" si="26"/>
        <v>0</v>
      </c>
      <c r="AJ364" t="str">
        <f t="shared" si="28"/>
        <v/>
      </c>
    </row>
    <row r="365" spans="2:36" x14ac:dyDescent="0.25">
      <c r="B365" s="3" t="str">
        <f t="shared" si="29"/>
        <v/>
      </c>
      <c r="F365" s="3" t="str">
        <f t="shared" si="27"/>
        <v/>
      </c>
      <c r="V365" s="31">
        <f t="shared" si="25"/>
        <v>0</v>
      </c>
      <c r="AI365" s="31">
        <f t="shared" si="26"/>
        <v>0</v>
      </c>
      <c r="AJ365" t="str">
        <f t="shared" si="28"/>
        <v/>
      </c>
    </row>
    <row r="366" spans="2:36" x14ac:dyDescent="0.25">
      <c r="B366" s="3" t="str">
        <f t="shared" si="29"/>
        <v/>
      </c>
      <c r="F366" s="3" t="str">
        <f t="shared" si="27"/>
        <v/>
      </c>
      <c r="V366" s="31">
        <f t="shared" si="25"/>
        <v>0</v>
      </c>
      <c r="AI366" s="31">
        <f t="shared" si="26"/>
        <v>0</v>
      </c>
      <c r="AJ366" t="str">
        <f t="shared" si="28"/>
        <v/>
      </c>
    </row>
    <row r="367" spans="2:36" x14ac:dyDescent="0.25">
      <c r="B367" s="3" t="str">
        <f t="shared" si="29"/>
        <v/>
      </c>
      <c r="F367" s="3" t="str">
        <f t="shared" si="27"/>
        <v/>
      </c>
      <c r="V367" s="31">
        <f t="shared" si="25"/>
        <v>0</v>
      </c>
      <c r="AI367" s="31">
        <f t="shared" si="26"/>
        <v>0</v>
      </c>
      <c r="AJ367" t="str">
        <f t="shared" si="28"/>
        <v/>
      </c>
    </row>
    <row r="368" spans="2:36" x14ac:dyDescent="0.25">
      <c r="B368" s="3" t="str">
        <f t="shared" si="29"/>
        <v/>
      </c>
      <c r="F368" s="3" t="str">
        <f t="shared" si="27"/>
        <v/>
      </c>
      <c r="V368" s="31">
        <f t="shared" si="25"/>
        <v>0</v>
      </c>
      <c r="AI368" s="31">
        <f t="shared" si="26"/>
        <v>0</v>
      </c>
      <c r="AJ368" t="str">
        <f t="shared" si="28"/>
        <v/>
      </c>
    </row>
    <row r="369" spans="2:36" x14ac:dyDescent="0.25">
      <c r="B369" s="3" t="str">
        <f t="shared" si="29"/>
        <v/>
      </c>
      <c r="F369" s="3" t="str">
        <f t="shared" si="27"/>
        <v/>
      </c>
      <c r="V369" s="31">
        <f t="shared" si="25"/>
        <v>0</v>
      </c>
      <c r="AI369" s="31">
        <f t="shared" si="26"/>
        <v>0</v>
      </c>
      <c r="AJ369" t="str">
        <f t="shared" si="28"/>
        <v/>
      </c>
    </row>
    <row r="370" spans="2:36" x14ac:dyDescent="0.25">
      <c r="B370" s="3" t="str">
        <f t="shared" si="29"/>
        <v/>
      </c>
      <c r="F370" s="3" t="str">
        <f t="shared" si="27"/>
        <v/>
      </c>
      <c r="V370" s="31">
        <f t="shared" si="25"/>
        <v>0</v>
      </c>
      <c r="AI370" s="31">
        <f t="shared" si="26"/>
        <v>0</v>
      </c>
      <c r="AJ370" t="str">
        <f t="shared" si="28"/>
        <v/>
      </c>
    </row>
    <row r="371" spans="2:36" x14ac:dyDescent="0.25">
      <c r="B371" s="3" t="str">
        <f t="shared" si="29"/>
        <v/>
      </c>
      <c r="F371" s="3" t="str">
        <f t="shared" si="27"/>
        <v/>
      </c>
      <c r="V371" s="31">
        <f t="shared" si="25"/>
        <v>0</v>
      </c>
      <c r="AI371" s="31">
        <f t="shared" si="26"/>
        <v>0</v>
      </c>
      <c r="AJ371" t="str">
        <f t="shared" si="28"/>
        <v/>
      </c>
    </row>
    <row r="372" spans="2:36" x14ac:dyDescent="0.25">
      <c r="B372" s="3" t="str">
        <f t="shared" si="29"/>
        <v/>
      </c>
      <c r="F372" s="3" t="str">
        <f t="shared" si="27"/>
        <v/>
      </c>
      <c r="V372" s="31">
        <f t="shared" si="25"/>
        <v>0</v>
      </c>
      <c r="AI372" s="31">
        <f t="shared" si="26"/>
        <v>0</v>
      </c>
      <c r="AJ372" t="str">
        <f t="shared" si="28"/>
        <v/>
      </c>
    </row>
    <row r="373" spans="2:36" x14ac:dyDescent="0.25">
      <c r="B373" s="3" t="str">
        <f t="shared" si="29"/>
        <v/>
      </c>
      <c r="F373" s="3" t="str">
        <f t="shared" si="27"/>
        <v/>
      </c>
      <c r="V373" s="31">
        <f t="shared" si="25"/>
        <v>0</v>
      </c>
      <c r="AI373" s="31">
        <f t="shared" si="26"/>
        <v>0</v>
      </c>
      <c r="AJ373" t="str">
        <f t="shared" si="28"/>
        <v/>
      </c>
    </row>
    <row r="374" spans="2:36" x14ac:dyDescent="0.25">
      <c r="B374" s="3" t="str">
        <f t="shared" si="29"/>
        <v/>
      </c>
      <c r="F374" s="3" t="str">
        <f t="shared" si="27"/>
        <v/>
      </c>
      <c r="V374" s="31">
        <f t="shared" si="25"/>
        <v>0</v>
      </c>
      <c r="AI374" s="31">
        <f t="shared" si="26"/>
        <v>0</v>
      </c>
      <c r="AJ374" t="str">
        <f t="shared" si="28"/>
        <v/>
      </c>
    </row>
    <row r="375" spans="2:36" x14ac:dyDescent="0.25">
      <c r="B375" s="3" t="str">
        <f t="shared" si="29"/>
        <v/>
      </c>
      <c r="F375" s="3" t="str">
        <f t="shared" si="27"/>
        <v/>
      </c>
      <c r="V375" s="31">
        <f t="shared" si="25"/>
        <v>0</v>
      </c>
      <c r="AI375" s="31">
        <f t="shared" si="26"/>
        <v>0</v>
      </c>
      <c r="AJ375" t="str">
        <f t="shared" si="28"/>
        <v/>
      </c>
    </row>
    <row r="376" spans="2:36" x14ac:dyDescent="0.25">
      <c r="B376" s="3" t="str">
        <f t="shared" si="29"/>
        <v/>
      </c>
      <c r="F376" s="3" t="str">
        <f t="shared" si="27"/>
        <v/>
      </c>
      <c r="V376" s="31">
        <f t="shared" si="25"/>
        <v>0</v>
      </c>
      <c r="AI376" s="31">
        <f t="shared" si="26"/>
        <v>0</v>
      </c>
      <c r="AJ376" t="str">
        <f t="shared" si="28"/>
        <v/>
      </c>
    </row>
    <row r="377" spans="2:36" x14ac:dyDescent="0.25">
      <c r="B377" s="3" t="str">
        <f t="shared" si="29"/>
        <v/>
      </c>
      <c r="F377" s="3" t="str">
        <f t="shared" si="27"/>
        <v/>
      </c>
      <c r="V377" s="31">
        <f t="shared" si="25"/>
        <v>0</v>
      </c>
      <c r="AI377" s="31">
        <f t="shared" si="26"/>
        <v>0</v>
      </c>
      <c r="AJ377" t="str">
        <f t="shared" si="28"/>
        <v/>
      </c>
    </row>
    <row r="378" spans="2:36" x14ac:dyDescent="0.25">
      <c r="B378" s="3" t="str">
        <f t="shared" si="29"/>
        <v/>
      </c>
      <c r="F378" s="3" t="str">
        <f t="shared" si="27"/>
        <v/>
      </c>
      <c r="V378" s="31">
        <f t="shared" si="25"/>
        <v>0</v>
      </c>
      <c r="AI378" s="31">
        <f t="shared" si="26"/>
        <v>0</v>
      </c>
      <c r="AJ378" t="str">
        <f t="shared" si="28"/>
        <v/>
      </c>
    </row>
    <row r="379" spans="2:36" x14ac:dyDescent="0.25">
      <c r="B379" s="3" t="str">
        <f t="shared" si="29"/>
        <v/>
      </c>
      <c r="F379" s="3" t="str">
        <f t="shared" si="27"/>
        <v/>
      </c>
      <c r="V379" s="31">
        <f t="shared" si="25"/>
        <v>0</v>
      </c>
      <c r="AI379" s="31">
        <f t="shared" si="26"/>
        <v>0</v>
      </c>
      <c r="AJ379" t="str">
        <f t="shared" si="28"/>
        <v/>
      </c>
    </row>
    <row r="380" spans="2:36" x14ac:dyDescent="0.25">
      <c r="B380" s="3" t="str">
        <f t="shared" si="29"/>
        <v/>
      </c>
      <c r="F380" s="3" t="str">
        <f t="shared" si="27"/>
        <v/>
      </c>
      <c r="V380" s="31">
        <f t="shared" si="25"/>
        <v>0</v>
      </c>
      <c r="AI380" s="31">
        <f t="shared" si="26"/>
        <v>0</v>
      </c>
      <c r="AJ380" t="str">
        <f t="shared" si="28"/>
        <v/>
      </c>
    </row>
    <row r="381" spans="2:36" x14ac:dyDescent="0.25">
      <c r="B381" s="3" t="str">
        <f t="shared" si="29"/>
        <v/>
      </c>
      <c r="F381" s="3" t="str">
        <f t="shared" si="27"/>
        <v/>
      </c>
      <c r="V381" s="31">
        <f t="shared" si="25"/>
        <v>0</v>
      </c>
      <c r="AI381" s="31">
        <f t="shared" si="26"/>
        <v>0</v>
      </c>
      <c r="AJ381" t="str">
        <f t="shared" si="28"/>
        <v/>
      </c>
    </row>
    <row r="382" spans="2:36" x14ac:dyDescent="0.25">
      <c r="B382" s="3" t="str">
        <f t="shared" si="29"/>
        <v/>
      </c>
      <c r="F382" s="3" t="str">
        <f t="shared" si="27"/>
        <v/>
      </c>
      <c r="V382" s="31">
        <f t="shared" si="25"/>
        <v>0</v>
      </c>
      <c r="AI382" s="31">
        <f t="shared" si="26"/>
        <v>0</v>
      </c>
      <c r="AJ382" t="str">
        <f t="shared" si="28"/>
        <v/>
      </c>
    </row>
    <row r="383" spans="2:36" x14ac:dyDescent="0.25">
      <c r="B383" s="3" t="str">
        <f t="shared" si="29"/>
        <v/>
      </c>
      <c r="F383" s="3" t="str">
        <f t="shared" si="27"/>
        <v/>
      </c>
      <c r="V383" s="31">
        <f t="shared" si="25"/>
        <v>0</v>
      </c>
      <c r="AI383" s="31">
        <f t="shared" si="26"/>
        <v>0</v>
      </c>
      <c r="AJ383" t="str">
        <f t="shared" si="28"/>
        <v/>
      </c>
    </row>
    <row r="384" spans="2:36" x14ac:dyDescent="0.25">
      <c r="B384" s="3" t="str">
        <f t="shared" si="29"/>
        <v/>
      </c>
      <c r="F384" s="3" t="str">
        <f t="shared" si="27"/>
        <v/>
      </c>
      <c r="V384" s="31">
        <f t="shared" si="25"/>
        <v>0</v>
      </c>
      <c r="AI384" s="31">
        <f t="shared" si="26"/>
        <v>0</v>
      </c>
      <c r="AJ384" t="str">
        <f t="shared" si="28"/>
        <v/>
      </c>
    </row>
    <row r="385" spans="2:36" x14ac:dyDescent="0.25">
      <c r="B385" s="3" t="str">
        <f t="shared" si="29"/>
        <v/>
      </c>
      <c r="F385" s="3" t="str">
        <f t="shared" si="27"/>
        <v/>
      </c>
      <c r="V385" s="31">
        <f t="shared" si="25"/>
        <v>0</v>
      </c>
      <c r="AI385" s="31">
        <f t="shared" si="26"/>
        <v>0</v>
      </c>
      <c r="AJ385" t="str">
        <f t="shared" si="28"/>
        <v/>
      </c>
    </row>
    <row r="386" spans="2:36" x14ac:dyDescent="0.25">
      <c r="B386" s="3" t="str">
        <f t="shared" si="29"/>
        <v/>
      </c>
      <c r="F386" s="3" t="str">
        <f t="shared" si="27"/>
        <v/>
      </c>
      <c r="V386" s="31">
        <f t="shared" si="25"/>
        <v>0</v>
      </c>
      <c r="AI386" s="31">
        <f t="shared" si="26"/>
        <v>0</v>
      </c>
      <c r="AJ386" t="str">
        <f t="shared" si="28"/>
        <v/>
      </c>
    </row>
    <row r="387" spans="2:36" x14ac:dyDescent="0.25">
      <c r="B387" s="3" t="str">
        <f t="shared" si="29"/>
        <v/>
      </c>
      <c r="F387" s="3" t="str">
        <f t="shared" si="27"/>
        <v/>
      </c>
      <c r="V387" s="31">
        <f t="shared" ref="V387:V450" si="30">+SUM(J387:U387)</f>
        <v>0</v>
      </c>
      <c r="AI387" s="31">
        <f t="shared" ref="AI387:AI450" si="31">+SUM(W387:AH387)</f>
        <v>0</v>
      </c>
      <c r="AJ387" t="str">
        <f t="shared" si="28"/>
        <v/>
      </c>
    </row>
    <row r="388" spans="2:36" x14ac:dyDescent="0.25">
      <c r="B388" s="3" t="str">
        <f t="shared" si="29"/>
        <v/>
      </c>
      <c r="F388" s="3" t="str">
        <f t="shared" ref="F388:F451" si="32">+IF(B388="BL","BLANC",IF(B388="RS","ROSE",IF(B388="RG","ROUGE","")))</f>
        <v/>
      </c>
      <c r="V388" s="31">
        <f t="shared" si="30"/>
        <v>0</v>
      </c>
      <c r="AI388" s="31">
        <f t="shared" si="31"/>
        <v>0</v>
      </c>
      <c r="AJ388" t="str">
        <f t="shared" ref="AJ388:AJ451" si="33">+IF(AI388&gt;V388,"RUPTURE","")</f>
        <v/>
      </c>
    </row>
    <row r="389" spans="2:36" x14ac:dyDescent="0.25">
      <c r="B389" s="3" t="str">
        <f t="shared" si="29"/>
        <v/>
      </c>
      <c r="F389" s="3" t="str">
        <f t="shared" si="32"/>
        <v/>
      </c>
      <c r="V389" s="31">
        <f t="shared" si="30"/>
        <v>0</v>
      </c>
      <c r="AI389" s="31">
        <f t="shared" si="31"/>
        <v>0</v>
      </c>
      <c r="AJ389" t="str">
        <f t="shared" si="33"/>
        <v/>
      </c>
    </row>
    <row r="390" spans="2:36" x14ac:dyDescent="0.25">
      <c r="B390" s="3" t="str">
        <f t="shared" ref="B390:B453" si="34">LEFT(A390,2)</f>
        <v/>
      </c>
      <c r="F390" s="3" t="str">
        <f t="shared" si="32"/>
        <v/>
      </c>
      <c r="V390" s="31">
        <f t="shared" si="30"/>
        <v>0</v>
      </c>
      <c r="AI390" s="31">
        <f t="shared" si="31"/>
        <v>0</v>
      </c>
      <c r="AJ390" t="str">
        <f t="shared" si="33"/>
        <v/>
      </c>
    </row>
    <row r="391" spans="2:36" x14ac:dyDescent="0.25">
      <c r="B391" s="3" t="str">
        <f t="shared" si="34"/>
        <v/>
      </c>
      <c r="F391" s="3" t="str">
        <f t="shared" si="32"/>
        <v/>
      </c>
      <c r="V391" s="31">
        <f t="shared" si="30"/>
        <v>0</v>
      </c>
      <c r="AI391" s="31">
        <f t="shared" si="31"/>
        <v>0</v>
      </c>
      <c r="AJ391" t="str">
        <f t="shared" si="33"/>
        <v/>
      </c>
    </row>
    <row r="392" spans="2:36" x14ac:dyDescent="0.25">
      <c r="B392" s="3" t="str">
        <f t="shared" si="34"/>
        <v/>
      </c>
      <c r="F392" s="3" t="str">
        <f t="shared" si="32"/>
        <v/>
      </c>
      <c r="V392" s="31">
        <f t="shared" si="30"/>
        <v>0</v>
      </c>
      <c r="AI392" s="31">
        <f t="shared" si="31"/>
        <v>0</v>
      </c>
      <c r="AJ392" t="str">
        <f t="shared" si="33"/>
        <v/>
      </c>
    </row>
    <row r="393" spans="2:36" x14ac:dyDescent="0.25">
      <c r="B393" s="3" t="str">
        <f t="shared" si="34"/>
        <v/>
      </c>
      <c r="F393" s="3" t="str">
        <f t="shared" si="32"/>
        <v/>
      </c>
      <c r="V393" s="31">
        <f t="shared" si="30"/>
        <v>0</v>
      </c>
      <c r="AI393" s="31">
        <f t="shared" si="31"/>
        <v>0</v>
      </c>
      <c r="AJ393" t="str">
        <f t="shared" si="33"/>
        <v/>
      </c>
    </row>
    <row r="394" spans="2:36" x14ac:dyDescent="0.25">
      <c r="B394" s="3" t="str">
        <f t="shared" si="34"/>
        <v/>
      </c>
      <c r="F394" s="3" t="str">
        <f t="shared" si="32"/>
        <v/>
      </c>
      <c r="V394" s="31">
        <f t="shared" si="30"/>
        <v>0</v>
      </c>
      <c r="AI394" s="31">
        <f t="shared" si="31"/>
        <v>0</v>
      </c>
      <c r="AJ394" t="str">
        <f t="shared" si="33"/>
        <v/>
      </c>
    </row>
    <row r="395" spans="2:36" x14ac:dyDescent="0.25">
      <c r="B395" s="3" t="str">
        <f t="shared" si="34"/>
        <v/>
      </c>
      <c r="F395" s="3" t="str">
        <f t="shared" si="32"/>
        <v/>
      </c>
      <c r="V395" s="31">
        <f t="shared" si="30"/>
        <v>0</v>
      </c>
      <c r="AI395" s="31">
        <f t="shared" si="31"/>
        <v>0</v>
      </c>
      <c r="AJ395" t="str">
        <f t="shared" si="33"/>
        <v/>
      </c>
    </row>
    <row r="396" spans="2:36" x14ac:dyDescent="0.25">
      <c r="B396" s="3" t="str">
        <f t="shared" si="34"/>
        <v/>
      </c>
      <c r="F396" s="3" t="str">
        <f t="shared" si="32"/>
        <v/>
      </c>
      <c r="V396" s="31">
        <f t="shared" si="30"/>
        <v>0</v>
      </c>
      <c r="AI396" s="31">
        <f t="shared" si="31"/>
        <v>0</v>
      </c>
      <c r="AJ396" t="str">
        <f t="shared" si="33"/>
        <v/>
      </c>
    </row>
    <row r="397" spans="2:36" x14ac:dyDescent="0.25">
      <c r="B397" s="3" t="str">
        <f t="shared" si="34"/>
        <v/>
      </c>
      <c r="F397" s="3" t="str">
        <f t="shared" si="32"/>
        <v/>
      </c>
      <c r="V397" s="31">
        <f t="shared" si="30"/>
        <v>0</v>
      </c>
      <c r="AI397" s="31">
        <f t="shared" si="31"/>
        <v>0</v>
      </c>
      <c r="AJ397" t="str">
        <f t="shared" si="33"/>
        <v/>
      </c>
    </row>
    <row r="398" spans="2:36" x14ac:dyDescent="0.25">
      <c r="B398" s="3" t="str">
        <f t="shared" si="34"/>
        <v/>
      </c>
      <c r="F398" s="3" t="str">
        <f t="shared" si="32"/>
        <v/>
      </c>
      <c r="V398" s="31">
        <f t="shared" si="30"/>
        <v>0</v>
      </c>
      <c r="AI398" s="31">
        <f t="shared" si="31"/>
        <v>0</v>
      </c>
      <c r="AJ398" t="str">
        <f t="shared" si="33"/>
        <v/>
      </c>
    </row>
    <row r="399" spans="2:36" x14ac:dyDescent="0.25">
      <c r="B399" s="3" t="str">
        <f t="shared" si="34"/>
        <v/>
      </c>
      <c r="F399" s="3" t="str">
        <f t="shared" si="32"/>
        <v/>
      </c>
      <c r="V399" s="31">
        <f t="shared" si="30"/>
        <v>0</v>
      </c>
      <c r="AI399" s="31">
        <f t="shared" si="31"/>
        <v>0</v>
      </c>
      <c r="AJ399" t="str">
        <f t="shared" si="33"/>
        <v/>
      </c>
    </row>
    <row r="400" spans="2:36" x14ac:dyDescent="0.25">
      <c r="B400" s="3" t="str">
        <f t="shared" si="34"/>
        <v/>
      </c>
      <c r="F400" s="3" t="str">
        <f t="shared" si="32"/>
        <v/>
      </c>
      <c r="V400" s="31">
        <f t="shared" si="30"/>
        <v>0</v>
      </c>
      <c r="AI400" s="31">
        <f t="shared" si="31"/>
        <v>0</v>
      </c>
      <c r="AJ400" t="str">
        <f t="shared" si="33"/>
        <v/>
      </c>
    </row>
    <row r="401" spans="2:36" x14ac:dyDescent="0.25">
      <c r="B401" s="3" t="str">
        <f t="shared" si="34"/>
        <v/>
      </c>
      <c r="F401" s="3" t="str">
        <f t="shared" si="32"/>
        <v/>
      </c>
      <c r="V401" s="31">
        <f t="shared" si="30"/>
        <v>0</v>
      </c>
      <c r="AI401" s="31">
        <f t="shared" si="31"/>
        <v>0</v>
      </c>
      <c r="AJ401" t="str">
        <f t="shared" si="33"/>
        <v/>
      </c>
    </row>
    <row r="402" spans="2:36" x14ac:dyDescent="0.25">
      <c r="B402" s="3" t="str">
        <f t="shared" si="34"/>
        <v/>
      </c>
      <c r="F402" s="3" t="str">
        <f t="shared" si="32"/>
        <v/>
      </c>
      <c r="V402" s="31">
        <f t="shared" si="30"/>
        <v>0</v>
      </c>
      <c r="AI402" s="31">
        <f t="shared" si="31"/>
        <v>0</v>
      </c>
      <c r="AJ402" t="str">
        <f t="shared" si="33"/>
        <v/>
      </c>
    </row>
    <row r="403" spans="2:36" x14ac:dyDescent="0.25">
      <c r="B403" s="3" t="str">
        <f t="shared" si="34"/>
        <v/>
      </c>
      <c r="F403" s="3" t="str">
        <f t="shared" si="32"/>
        <v/>
      </c>
      <c r="V403" s="31">
        <f t="shared" si="30"/>
        <v>0</v>
      </c>
      <c r="AI403" s="31">
        <f t="shared" si="31"/>
        <v>0</v>
      </c>
      <c r="AJ403" t="str">
        <f t="shared" si="33"/>
        <v/>
      </c>
    </row>
    <row r="404" spans="2:36" x14ac:dyDescent="0.25">
      <c r="B404" s="3" t="str">
        <f t="shared" si="34"/>
        <v/>
      </c>
      <c r="F404" s="3" t="str">
        <f t="shared" si="32"/>
        <v/>
      </c>
      <c r="V404" s="31">
        <f t="shared" si="30"/>
        <v>0</v>
      </c>
      <c r="AI404" s="31">
        <f t="shared" si="31"/>
        <v>0</v>
      </c>
      <c r="AJ404" t="str">
        <f t="shared" si="33"/>
        <v/>
      </c>
    </row>
    <row r="405" spans="2:36" x14ac:dyDescent="0.25">
      <c r="B405" s="3" t="str">
        <f t="shared" si="34"/>
        <v/>
      </c>
      <c r="F405" s="3" t="str">
        <f t="shared" si="32"/>
        <v/>
      </c>
      <c r="V405" s="31">
        <f t="shared" si="30"/>
        <v>0</v>
      </c>
      <c r="AI405" s="31">
        <f t="shared" si="31"/>
        <v>0</v>
      </c>
      <c r="AJ405" t="str">
        <f t="shared" si="33"/>
        <v/>
      </c>
    </row>
    <row r="406" spans="2:36" x14ac:dyDescent="0.25">
      <c r="B406" s="3" t="str">
        <f t="shared" si="34"/>
        <v/>
      </c>
      <c r="F406" s="3" t="str">
        <f t="shared" si="32"/>
        <v/>
      </c>
      <c r="V406" s="31">
        <f t="shared" si="30"/>
        <v>0</v>
      </c>
      <c r="AI406" s="31">
        <f t="shared" si="31"/>
        <v>0</v>
      </c>
      <c r="AJ406" t="str">
        <f t="shared" si="33"/>
        <v/>
      </c>
    </row>
    <row r="407" spans="2:36" x14ac:dyDescent="0.25">
      <c r="B407" s="3" t="str">
        <f t="shared" si="34"/>
        <v/>
      </c>
      <c r="F407" s="3" t="str">
        <f t="shared" si="32"/>
        <v/>
      </c>
      <c r="V407" s="31">
        <f t="shared" si="30"/>
        <v>0</v>
      </c>
      <c r="AI407" s="31">
        <f t="shared" si="31"/>
        <v>0</v>
      </c>
      <c r="AJ407" t="str">
        <f t="shared" si="33"/>
        <v/>
      </c>
    </row>
    <row r="408" spans="2:36" x14ac:dyDescent="0.25">
      <c r="B408" s="3" t="str">
        <f t="shared" si="34"/>
        <v/>
      </c>
      <c r="F408" s="3" t="str">
        <f t="shared" si="32"/>
        <v/>
      </c>
      <c r="V408" s="31">
        <f t="shared" si="30"/>
        <v>0</v>
      </c>
      <c r="AI408" s="31">
        <f t="shared" si="31"/>
        <v>0</v>
      </c>
      <c r="AJ408" t="str">
        <f t="shared" si="33"/>
        <v/>
      </c>
    </row>
    <row r="409" spans="2:36" x14ac:dyDescent="0.25">
      <c r="B409" s="3" t="str">
        <f t="shared" si="34"/>
        <v/>
      </c>
      <c r="F409" s="3" t="str">
        <f t="shared" si="32"/>
        <v/>
      </c>
      <c r="V409" s="31">
        <f t="shared" si="30"/>
        <v>0</v>
      </c>
      <c r="AI409" s="31">
        <f t="shared" si="31"/>
        <v>0</v>
      </c>
      <c r="AJ409" t="str">
        <f t="shared" si="33"/>
        <v/>
      </c>
    </row>
    <row r="410" spans="2:36" x14ac:dyDescent="0.25">
      <c r="B410" s="3" t="str">
        <f t="shared" si="34"/>
        <v/>
      </c>
      <c r="F410" s="3" t="str">
        <f t="shared" si="32"/>
        <v/>
      </c>
      <c r="V410" s="31">
        <f t="shared" si="30"/>
        <v>0</v>
      </c>
      <c r="AI410" s="31">
        <f t="shared" si="31"/>
        <v>0</v>
      </c>
      <c r="AJ410" t="str">
        <f t="shared" si="33"/>
        <v/>
      </c>
    </row>
    <row r="411" spans="2:36" x14ac:dyDescent="0.25">
      <c r="B411" s="3" t="str">
        <f t="shared" si="34"/>
        <v/>
      </c>
      <c r="F411" s="3" t="str">
        <f t="shared" si="32"/>
        <v/>
      </c>
      <c r="V411" s="31">
        <f t="shared" si="30"/>
        <v>0</v>
      </c>
      <c r="AI411" s="31">
        <f t="shared" si="31"/>
        <v>0</v>
      </c>
      <c r="AJ411" t="str">
        <f t="shared" si="33"/>
        <v/>
      </c>
    </row>
    <row r="412" spans="2:36" x14ac:dyDescent="0.25">
      <c r="B412" s="3" t="str">
        <f t="shared" si="34"/>
        <v/>
      </c>
      <c r="F412" s="3" t="str">
        <f t="shared" si="32"/>
        <v/>
      </c>
      <c r="V412" s="31">
        <f t="shared" si="30"/>
        <v>0</v>
      </c>
      <c r="AI412" s="31">
        <f t="shared" si="31"/>
        <v>0</v>
      </c>
      <c r="AJ412" t="str">
        <f t="shared" si="33"/>
        <v/>
      </c>
    </row>
    <row r="413" spans="2:36" x14ac:dyDescent="0.25">
      <c r="B413" s="3" t="str">
        <f t="shared" si="34"/>
        <v/>
      </c>
      <c r="F413" s="3" t="str">
        <f t="shared" si="32"/>
        <v/>
      </c>
      <c r="V413" s="31">
        <f t="shared" si="30"/>
        <v>0</v>
      </c>
      <c r="AI413" s="31">
        <f t="shared" si="31"/>
        <v>0</v>
      </c>
      <c r="AJ413" t="str">
        <f t="shared" si="33"/>
        <v/>
      </c>
    </row>
    <row r="414" spans="2:36" x14ac:dyDescent="0.25">
      <c r="B414" s="3" t="str">
        <f t="shared" si="34"/>
        <v/>
      </c>
      <c r="F414" s="3" t="str">
        <f t="shared" si="32"/>
        <v/>
      </c>
      <c r="V414" s="31">
        <f t="shared" si="30"/>
        <v>0</v>
      </c>
      <c r="AI414" s="31">
        <f t="shared" si="31"/>
        <v>0</v>
      </c>
      <c r="AJ414" t="str">
        <f t="shared" si="33"/>
        <v/>
      </c>
    </row>
    <row r="415" spans="2:36" x14ac:dyDescent="0.25">
      <c r="B415" s="3" t="str">
        <f t="shared" si="34"/>
        <v/>
      </c>
      <c r="F415" s="3" t="str">
        <f t="shared" si="32"/>
        <v/>
      </c>
      <c r="V415" s="31">
        <f t="shared" si="30"/>
        <v>0</v>
      </c>
      <c r="AI415" s="31">
        <f t="shared" si="31"/>
        <v>0</v>
      </c>
      <c r="AJ415" t="str">
        <f t="shared" si="33"/>
        <v/>
      </c>
    </row>
    <row r="416" spans="2:36" x14ac:dyDescent="0.25">
      <c r="B416" s="3" t="str">
        <f t="shared" si="34"/>
        <v/>
      </c>
      <c r="F416" s="3" t="str">
        <f t="shared" si="32"/>
        <v/>
      </c>
      <c r="V416" s="31">
        <f t="shared" si="30"/>
        <v>0</v>
      </c>
      <c r="AI416" s="31">
        <f t="shared" si="31"/>
        <v>0</v>
      </c>
      <c r="AJ416" t="str">
        <f t="shared" si="33"/>
        <v/>
      </c>
    </row>
    <row r="417" spans="2:36" x14ac:dyDescent="0.25">
      <c r="B417" s="3" t="str">
        <f t="shared" si="34"/>
        <v/>
      </c>
      <c r="F417" s="3" t="str">
        <f t="shared" si="32"/>
        <v/>
      </c>
      <c r="V417" s="31">
        <f t="shared" si="30"/>
        <v>0</v>
      </c>
      <c r="AI417" s="31">
        <f t="shared" si="31"/>
        <v>0</v>
      </c>
      <c r="AJ417" t="str">
        <f t="shared" si="33"/>
        <v/>
      </c>
    </row>
    <row r="418" spans="2:36" x14ac:dyDescent="0.25">
      <c r="B418" s="3" t="str">
        <f t="shared" si="34"/>
        <v/>
      </c>
      <c r="F418" s="3" t="str">
        <f t="shared" si="32"/>
        <v/>
      </c>
      <c r="V418" s="31">
        <f t="shared" si="30"/>
        <v>0</v>
      </c>
      <c r="AI418" s="31">
        <f t="shared" si="31"/>
        <v>0</v>
      </c>
      <c r="AJ418" t="str">
        <f t="shared" si="33"/>
        <v/>
      </c>
    </row>
    <row r="419" spans="2:36" x14ac:dyDescent="0.25">
      <c r="B419" s="3" t="str">
        <f t="shared" si="34"/>
        <v/>
      </c>
      <c r="F419" s="3" t="str">
        <f t="shared" si="32"/>
        <v/>
      </c>
      <c r="V419" s="31">
        <f t="shared" si="30"/>
        <v>0</v>
      </c>
      <c r="AI419" s="31">
        <f t="shared" si="31"/>
        <v>0</v>
      </c>
      <c r="AJ419" t="str">
        <f t="shared" si="33"/>
        <v/>
      </c>
    </row>
    <row r="420" spans="2:36" x14ac:dyDescent="0.25">
      <c r="B420" s="3" t="str">
        <f t="shared" si="34"/>
        <v/>
      </c>
      <c r="F420" s="3" t="str">
        <f t="shared" si="32"/>
        <v/>
      </c>
      <c r="V420" s="31">
        <f t="shared" si="30"/>
        <v>0</v>
      </c>
      <c r="AI420" s="31">
        <f t="shared" si="31"/>
        <v>0</v>
      </c>
      <c r="AJ420" t="str">
        <f t="shared" si="33"/>
        <v/>
      </c>
    </row>
    <row r="421" spans="2:36" x14ac:dyDescent="0.25">
      <c r="B421" s="3" t="str">
        <f t="shared" si="34"/>
        <v/>
      </c>
      <c r="F421" s="3" t="str">
        <f t="shared" si="32"/>
        <v/>
      </c>
      <c r="V421" s="31">
        <f t="shared" si="30"/>
        <v>0</v>
      </c>
      <c r="AI421" s="31">
        <f t="shared" si="31"/>
        <v>0</v>
      </c>
      <c r="AJ421" t="str">
        <f t="shared" si="33"/>
        <v/>
      </c>
    </row>
    <row r="422" spans="2:36" x14ac:dyDescent="0.25">
      <c r="B422" s="3" t="str">
        <f t="shared" si="34"/>
        <v/>
      </c>
      <c r="F422" s="3" t="str">
        <f t="shared" si="32"/>
        <v/>
      </c>
      <c r="V422" s="31">
        <f t="shared" si="30"/>
        <v>0</v>
      </c>
      <c r="AI422" s="31">
        <f t="shared" si="31"/>
        <v>0</v>
      </c>
      <c r="AJ422" t="str">
        <f t="shared" si="33"/>
        <v/>
      </c>
    </row>
    <row r="423" spans="2:36" x14ac:dyDescent="0.25">
      <c r="B423" s="3" t="str">
        <f t="shared" si="34"/>
        <v/>
      </c>
      <c r="F423" s="3" t="str">
        <f t="shared" si="32"/>
        <v/>
      </c>
      <c r="V423" s="31">
        <f t="shared" si="30"/>
        <v>0</v>
      </c>
      <c r="AI423" s="31">
        <f t="shared" si="31"/>
        <v>0</v>
      </c>
      <c r="AJ423" t="str">
        <f t="shared" si="33"/>
        <v/>
      </c>
    </row>
    <row r="424" spans="2:36" x14ac:dyDescent="0.25">
      <c r="B424" s="3" t="str">
        <f t="shared" si="34"/>
        <v/>
      </c>
      <c r="F424" s="3" t="str">
        <f t="shared" si="32"/>
        <v/>
      </c>
      <c r="V424" s="31">
        <f t="shared" si="30"/>
        <v>0</v>
      </c>
      <c r="AI424" s="31">
        <f t="shared" si="31"/>
        <v>0</v>
      </c>
      <c r="AJ424" t="str">
        <f t="shared" si="33"/>
        <v/>
      </c>
    </row>
    <row r="425" spans="2:36" x14ac:dyDescent="0.25">
      <c r="B425" s="3" t="str">
        <f t="shared" si="34"/>
        <v/>
      </c>
      <c r="F425" s="3" t="str">
        <f t="shared" si="32"/>
        <v/>
      </c>
      <c r="V425" s="31">
        <f t="shared" si="30"/>
        <v>0</v>
      </c>
      <c r="AI425" s="31">
        <f t="shared" si="31"/>
        <v>0</v>
      </c>
      <c r="AJ425" t="str">
        <f t="shared" si="33"/>
        <v/>
      </c>
    </row>
    <row r="426" spans="2:36" x14ac:dyDescent="0.25">
      <c r="B426" s="3" t="str">
        <f t="shared" si="34"/>
        <v/>
      </c>
      <c r="F426" s="3" t="str">
        <f t="shared" si="32"/>
        <v/>
      </c>
      <c r="V426" s="31">
        <f t="shared" si="30"/>
        <v>0</v>
      </c>
      <c r="AI426" s="31">
        <f t="shared" si="31"/>
        <v>0</v>
      </c>
      <c r="AJ426" t="str">
        <f t="shared" si="33"/>
        <v/>
      </c>
    </row>
    <row r="427" spans="2:36" x14ac:dyDescent="0.25">
      <c r="B427" s="3" t="str">
        <f t="shared" si="34"/>
        <v/>
      </c>
      <c r="F427" s="3" t="str">
        <f t="shared" si="32"/>
        <v/>
      </c>
      <c r="V427" s="31">
        <f t="shared" si="30"/>
        <v>0</v>
      </c>
      <c r="AI427" s="31">
        <f t="shared" si="31"/>
        <v>0</v>
      </c>
      <c r="AJ427" t="str">
        <f t="shared" si="33"/>
        <v/>
      </c>
    </row>
    <row r="428" spans="2:36" x14ac:dyDescent="0.25">
      <c r="B428" s="3" t="str">
        <f t="shared" si="34"/>
        <v/>
      </c>
      <c r="F428" s="3" t="str">
        <f t="shared" si="32"/>
        <v/>
      </c>
      <c r="V428" s="31">
        <f t="shared" si="30"/>
        <v>0</v>
      </c>
      <c r="AI428" s="31">
        <f t="shared" si="31"/>
        <v>0</v>
      </c>
      <c r="AJ428" t="str">
        <f t="shared" si="33"/>
        <v/>
      </c>
    </row>
    <row r="429" spans="2:36" x14ac:dyDescent="0.25">
      <c r="B429" s="3" t="str">
        <f t="shared" si="34"/>
        <v/>
      </c>
      <c r="F429" s="3" t="str">
        <f t="shared" si="32"/>
        <v/>
      </c>
      <c r="V429" s="31">
        <f t="shared" si="30"/>
        <v>0</v>
      </c>
      <c r="AI429" s="31">
        <f t="shared" si="31"/>
        <v>0</v>
      </c>
      <c r="AJ429" t="str">
        <f t="shared" si="33"/>
        <v/>
      </c>
    </row>
    <row r="430" spans="2:36" x14ac:dyDescent="0.25">
      <c r="B430" s="3" t="str">
        <f t="shared" si="34"/>
        <v/>
      </c>
      <c r="F430" s="3" t="str">
        <f t="shared" si="32"/>
        <v/>
      </c>
      <c r="V430" s="31">
        <f t="shared" si="30"/>
        <v>0</v>
      </c>
      <c r="AI430" s="31">
        <f t="shared" si="31"/>
        <v>0</v>
      </c>
      <c r="AJ430" t="str">
        <f t="shared" si="33"/>
        <v/>
      </c>
    </row>
    <row r="431" spans="2:36" x14ac:dyDescent="0.25">
      <c r="B431" s="3" t="str">
        <f t="shared" si="34"/>
        <v/>
      </c>
      <c r="F431" s="3" t="str">
        <f t="shared" si="32"/>
        <v/>
      </c>
      <c r="V431" s="31">
        <f t="shared" si="30"/>
        <v>0</v>
      </c>
      <c r="AI431" s="31">
        <f t="shared" si="31"/>
        <v>0</v>
      </c>
      <c r="AJ431" t="str">
        <f t="shared" si="33"/>
        <v/>
      </c>
    </row>
    <row r="432" spans="2:36" x14ac:dyDescent="0.25">
      <c r="B432" s="3" t="str">
        <f t="shared" si="34"/>
        <v/>
      </c>
      <c r="F432" s="3" t="str">
        <f t="shared" si="32"/>
        <v/>
      </c>
      <c r="V432" s="31">
        <f t="shared" si="30"/>
        <v>0</v>
      </c>
      <c r="AI432" s="31">
        <f t="shared" si="31"/>
        <v>0</v>
      </c>
      <c r="AJ432" t="str">
        <f t="shared" si="33"/>
        <v/>
      </c>
    </row>
    <row r="433" spans="2:36" x14ac:dyDescent="0.25">
      <c r="B433" s="3" t="str">
        <f t="shared" si="34"/>
        <v/>
      </c>
      <c r="F433" s="3" t="str">
        <f t="shared" si="32"/>
        <v/>
      </c>
      <c r="V433" s="31">
        <f t="shared" si="30"/>
        <v>0</v>
      </c>
      <c r="AI433" s="31">
        <f t="shared" si="31"/>
        <v>0</v>
      </c>
      <c r="AJ433" t="str">
        <f t="shared" si="33"/>
        <v/>
      </c>
    </row>
    <row r="434" spans="2:36" x14ac:dyDescent="0.25">
      <c r="B434" s="3" t="str">
        <f t="shared" si="34"/>
        <v/>
      </c>
      <c r="F434" s="3" t="str">
        <f t="shared" si="32"/>
        <v/>
      </c>
      <c r="V434" s="31">
        <f t="shared" si="30"/>
        <v>0</v>
      </c>
      <c r="AI434" s="31">
        <f t="shared" si="31"/>
        <v>0</v>
      </c>
      <c r="AJ434" t="str">
        <f t="shared" si="33"/>
        <v/>
      </c>
    </row>
    <row r="435" spans="2:36" x14ac:dyDescent="0.25">
      <c r="B435" s="3" t="str">
        <f t="shared" si="34"/>
        <v/>
      </c>
      <c r="F435" s="3" t="str">
        <f t="shared" si="32"/>
        <v/>
      </c>
      <c r="V435" s="31">
        <f t="shared" si="30"/>
        <v>0</v>
      </c>
      <c r="AI435" s="31">
        <f t="shared" si="31"/>
        <v>0</v>
      </c>
      <c r="AJ435" t="str">
        <f t="shared" si="33"/>
        <v/>
      </c>
    </row>
    <row r="436" spans="2:36" x14ac:dyDescent="0.25">
      <c r="B436" s="3" t="str">
        <f t="shared" si="34"/>
        <v/>
      </c>
      <c r="F436" s="3" t="str">
        <f t="shared" si="32"/>
        <v/>
      </c>
      <c r="V436" s="31">
        <f t="shared" si="30"/>
        <v>0</v>
      </c>
      <c r="AI436" s="31">
        <f t="shared" si="31"/>
        <v>0</v>
      </c>
      <c r="AJ436" t="str">
        <f t="shared" si="33"/>
        <v/>
      </c>
    </row>
    <row r="437" spans="2:36" x14ac:dyDescent="0.25">
      <c r="B437" s="3" t="str">
        <f t="shared" si="34"/>
        <v/>
      </c>
      <c r="F437" s="3" t="str">
        <f t="shared" si="32"/>
        <v/>
      </c>
      <c r="V437" s="31">
        <f t="shared" si="30"/>
        <v>0</v>
      </c>
      <c r="AI437" s="31">
        <f t="shared" si="31"/>
        <v>0</v>
      </c>
      <c r="AJ437" t="str">
        <f t="shared" si="33"/>
        <v/>
      </c>
    </row>
    <row r="438" spans="2:36" x14ac:dyDescent="0.25">
      <c r="B438" s="3" t="str">
        <f t="shared" si="34"/>
        <v/>
      </c>
      <c r="F438" s="3" t="str">
        <f t="shared" si="32"/>
        <v/>
      </c>
      <c r="V438" s="31">
        <f t="shared" si="30"/>
        <v>0</v>
      </c>
      <c r="AI438" s="31">
        <f t="shared" si="31"/>
        <v>0</v>
      </c>
      <c r="AJ438" t="str">
        <f t="shared" si="33"/>
        <v/>
      </c>
    </row>
    <row r="439" spans="2:36" x14ac:dyDescent="0.25">
      <c r="B439" s="3" t="str">
        <f t="shared" si="34"/>
        <v/>
      </c>
      <c r="F439" s="3" t="str">
        <f t="shared" si="32"/>
        <v/>
      </c>
      <c r="V439" s="31">
        <f t="shared" si="30"/>
        <v>0</v>
      </c>
      <c r="AI439" s="31">
        <f t="shared" si="31"/>
        <v>0</v>
      </c>
      <c r="AJ439" t="str">
        <f t="shared" si="33"/>
        <v/>
      </c>
    </row>
    <row r="440" spans="2:36" x14ac:dyDescent="0.25">
      <c r="B440" s="3" t="str">
        <f t="shared" si="34"/>
        <v/>
      </c>
      <c r="F440" s="3" t="str">
        <f t="shared" si="32"/>
        <v/>
      </c>
      <c r="V440" s="31">
        <f t="shared" si="30"/>
        <v>0</v>
      </c>
      <c r="AI440" s="31">
        <f t="shared" si="31"/>
        <v>0</v>
      </c>
      <c r="AJ440" t="str">
        <f t="shared" si="33"/>
        <v/>
      </c>
    </row>
    <row r="441" spans="2:36" x14ac:dyDescent="0.25">
      <c r="B441" s="3" t="str">
        <f t="shared" si="34"/>
        <v/>
      </c>
      <c r="F441" s="3" t="str">
        <f t="shared" si="32"/>
        <v/>
      </c>
      <c r="V441" s="31">
        <f t="shared" si="30"/>
        <v>0</v>
      </c>
      <c r="AI441" s="31">
        <f t="shared" si="31"/>
        <v>0</v>
      </c>
      <c r="AJ441" t="str">
        <f t="shared" si="33"/>
        <v/>
      </c>
    </row>
    <row r="442" spans="2:36" x14ac:dyDescent="0.25">
      <c r="B442" s="3" t="str">
        <f t="shared" si="34"/>
        <v/>
      </c>
      <c r="F442" s="3" t="str">
        <f t="shared" si="32"/>
        <v/>
      </c>
      <c r="V442" s="31">
        <f t="shared" si="30"/>
        <v>0</v>
      </c>
      <c r="AI442" s="31">
        <f t="shared" si="31"/>
        <v>0</v>
      </c>
      <c r="AJ442" t="str">
        <f t="shared" si="33"/>
        <v/>
      </c>
    </row>
    <row r="443" spans="2:36" x14ac:dyDescent="0.25">
      <c r="B443" s="3" t="str">
        <f t="shared" si="34"/>
        <v/>
      </c>
      <c r="F443" s="3" t="str">
        <f t="shared" si="32"/>
        <v/>
      </c>
      <c r="V443" s="31">
        <f t="shared" si="30"/>
        <v>0</v>
      </c>
      <c r="AI443" s="31">
        <f t="shared" si="31"/>
        <v>0</v>
      </c>
      <c r="AJ443" t="str">
        <f t="shared" si="33"/>
        <v/>
      </c>
    </row>
    <row r="444" spans="2:36" x14ac:dyDescent="0.25">
      <c r="B444" s="3" t="str">
        <f t="shared" si="34"/>
        <v/>
      </c>
      <c r="F444" s="3" t="str">
        <f t="shared" si="32"/>
        <v/>
      </c>
      <c r="V444" s="31">
        <f t="shared" si="30"/>
        <v>0</v>
      </c>
      <c r="AI444" s="31">
        <f t="shared" si="31"/>
        <v>0</v>
      </c>
      <c r="AJ444" t="str">
        <f t="shared" si="33"/>
        <v/>
      </c>
    </row>
    <row r="445" spans="2:36" x14ac:dyDescent="0.25">
      <c r="B445" s="3" t="str">
        <f t="shared" si="34"/>
        <v/>
      </c>
      <c r="F445" s="3" t="str">
        <f t="shared" si="32"/>
        <v/>
      </c>
      <c r="V445" s="31">
        <f t="shared" si="30"/>
        <v>0</v>
      </c>
      <c r="AI445" s="31">
        <f t="shared" si="31"/>
        <v>0</v>
      </c>
      <c r="AJ445" t="str">
        <f t="shared" si="33"/>
        <v/>
      </c>
    </row>
    <row r="446" spans="2:36" x14ac:dyDescent="0.25">
      <c r="B446" s="3" t="str">
        <f t="shared" si="34"/>
        <v/>
      </c>
      <c r="F446" s="3" t="str">
        <f t="shared" si="32"/>
        <v/>
      </c>
      <c r="V446" s="31">
        <f t="shared" si="30"/>
        <v>0</v>
      </c>
      <c r="AI446" s="31">
        <f t="shared" si="31"/>
        <v>0</v>
      </c>
      <c r="AJ446" t="str">
        <f t="shared" si="33"/>
        <v/>
      </c>
    </row>
    <row r="447" spans="2:36" x14ac:dyDescent="0.25">
      <c r="B447" s="3" t="str">
        <f t="shared" si="34"/>
        <v/>
      </c>
      <c r="F447" s="3" t="str">
        <f t="shared" si="32"/>
        <v/>
      </c>
      <c r="V447" s="31">
        <f t="shared" si="30"/>
        <v>0</v>
      </c>
      <c r="AI447" s="31">
        <f t="shared" si="31"/>
        <v>0</v>
      </c>
      <c r="AJ447" t="str">
        <f t="shared" si="33"/>
        <v/>
      </c>
    </row>
    <row r="448" spans="2:36" x14ac:dyDescent="0.25">
      <c r="B448" s="3" t="str">
        <f t="shared" si="34"/>
        <v/>
      </c>
      <c r="F448" s="3" t="str">
        <f t="shared" si="32"/>
        <v/>
      </c>
      <c r="V448" s="31">
        <f t="shared" si="30"/>
        <v>0</v>
      </c>
      <c r="AI448" s="31">
        <f t="shared" si="31"/>
        <v>0</v>
      </c>
      <c r="AJ448" t="str">
        <f t="shared" si="33"/>
        <v/>
      </c>
    </row>
    <row r="449" spans="2:36" x14ac:dyDescent="0.25">
      <c r="B449" s="3" t="str">
        <f t="shared" si="34"/>
        <v/>
      </c>
      <c r="F449" s="3" t="str">
        <f t="shared" si="32"/>
        <v/>
      </c>
      <c r="V449" s="31">
        <f t="shared" si="30"/>
        <v>0</v>
      </c>
      <c r="AI449" s="31">
        <f t="shared" si="31"/>
        <v>0</v>
      </c>
      <c r="AJ449" t="str">
        <f t="shared" si="33"/>
        <v/>
      </c>
    </row>
    <row r="450" spans="2:36" x14ac:dyDescent="0.25">
      <c r="B450" s="3" t="str">
        <f t="shared" si="34"/>
        <v/>
      </c>
      <c r="F450" s="3" t="str">
        <f t="shared" si="32"/>
        <v/>
      </c>
      <c r="V450" s="31">
        <f t="shared" si="30"/>
        <v>0</v>
      </c>
      <c r="AI450" s="31">
        <f t="shared" si="31"/>
        <v>0</v>
      </c>
      <c r="AJ450" t="str">
        <f t="shared" si="33"/>
        <v/>
      </c>
    </row>
    <row r="451" spans="2:36" x14ac:dyDescent="0.25">
      <c r="B451" s="3" t="str">
        <f t="shared" si="34"/>
        <v/>
      </c>
      <c r="F451" s="3" t="str">
        <f t="shared" si="32"/>
        <v/>
      </c>
      <c r="V451" s="31">
        <f t="shared" ref="V451:V501" si="35">+SUM(J451:U451)</f>
        <v>0</v>
      </c>
      <c r="AI451" s="31">
        <f t="shared" ref="AI451:AI501" si="36">+SUM(W451:AH451)</f>
        <v>0</v>
      </c>
      <c r="AJ451" t="str">
        <f t="shared" si="33"/>
        <v/>
      </c>
    </row>
    <row r="452" spans="2:36" x14ac:dyDescent="0.25">
      <c r="B452" s="3" t="str">
        <f t="shared" si="34"/>
        <v/>
      </c>
      <c r="F452" s="3" t="str">
        <f t="shared" ref="F452:F515" si="37">+IF(B452="BL","BLANC",IF(B452="RS","ROSE",IF(B452="RG","ROUGE","")))</f>
        <v/>
      </c>
      <c r="V452" s="31">
        <f t="shared" si="35"/>
        <v>0</v>
      </c>
      <c r="AI452" s="31">
        <f t="shared" si="36"/>
        <v>0</v>
      </c>
      <c r="AJ452" t="str">
        <f t="shared" ref="AJ452:AJ515" si="38">+IF(AI452&gt;V452,"RUPTURE","")</f>
        <v/>
      </c>
    </row>
    <row r="453" spans="2:36" x14ac:dyDescent="0.25">
      <c r="B453" s="3" t="str">
        <f t="shared" si="34"/>
        <v/>
      </c>
      <c r="F453" s="3" t="str">
        <f t="shared" si="37"/>
        <v/>
      </c>
      <c r="V453" s="31">
        <f t="shared" si="35"/>
        <v>0</v>
      </c>
      <c r="AI453" s="31">
        <f t="shared" si="36"/>
        <v>0</v>
      </c>
      <c r="AJ453" t="str">
        <f t="shared" si="38"/>
        <v/>
      </c>
    </row>
    <row r="454" spans="2:36" x14ac:dyDescent="0.25">
      <c r="B454" s="3" t="str">
        <f t="shared" ref="B454:B517" si="39">LEFT(A454,2)</f>
        <v/>
      </c>
      <c r="F454" s="3" t="str">
        <f t="shared" si="37"/>
        <v/>
      </c>
      <c r="V454" s="31">
        <f t="shared" si="35"/>
        <v>0</v>
      </c>
      <c r="AI454" s="31">
        <f t="shared" si="36"/>
        <v>0</v>
      </c>
      <c r="AJ454" t="str">
        <f t="shared" si="38"/>
        <v/>
      </c>
    </row>
    <row r="455" spans="2:36" x14ac:dyDescent="0.25">
      <c r="B455" s="3" t="str">
        <f t="shared" si="39"/>
        <v/>
      </c>
      <c r="F455" s="3" t="str">
        <f t="shared" si="37"/>
        <v/>
      </c>
      <c r="V455" s="31">
        <f t="shared" si="35"/>
        <v>0</v>
      </c>
      <c r="AI455" s="31">
        <f t="shared" si="36"/>
        <v>0</v>
      </c>
      <c r="AJ455" t="str">
        <f t="shared" si="38"/>
        <v/>
      </c>
    </row>
    <row r="456" spans="2:36" x14ac:dyDescent="0.25">
      <c r="B456" s="3" t="str">
        <f t="shared" si="39"/>
        <v/>
      </c>
      <c r="F456" s="3" t="str">
        <f t="shared" si="37"/>
        <v/>
      </c>
      <c r="V456" s="31">
        <f t="shared" si="35"/>
        <v>0</v>
      </c>
      <c r="AI456" s="31">
        <f t="shared" si="36"/>
        <v>0</v>
      </c>
      <c r="AJ456" t="str">
        <f t="shared" si="38"/>
        <v/>
      </c>
    </row>
    <row r="457" spans="2:36" x14ac:dyDescent="0.25">
      <c r="B457" s="3" t="str">
        <f t="shared" si="39"/>
        <v/>
      </c>
      <c r="F457" s="3" t="str">
        <f t="shared" si="37"/>
        <v/>
      </c>
      <c r="V457" s="31">
        <f t="shared" si="35"/>
        <v>0</v>
      </c>
      <c r="AI457" s="31">
        <f t="shared" si="36"/>
        <v>0</v>
      </c>
      <c r="AJ457" t="str">
        <f t="shared" si="38"/>
        <v/>
      </c>
    </row>
    <row r="458" spans="2:36" x14ac:dyDescent="0.25">
      <c r="B458" s="3" t="str">
        <f t="shared" si="39"/>
        <v/>
      </c>
      <c r="F458" s="3" t="str">
        <f t="shared" si="37"/>
        <v/>
      </c>
      <c r="V458" s="31">
        <f t="shared" si="35"/>
        <v>0</v>
      </c>
      <c r="AI458" s="31">
        <f t="shared" si="36"/>
        <v>0</v>
      </c>
      <c r="AJ458" t="str">
        <f t="shared" si="38"/>
        <v/>
      </c>
    </row>
    <row r="459" spans="2:36" x14ac:dyDescent="0.25">
      <c r="B459" s="3" t="str">
        <f t="shared" si="39"/>
        <v/>
      </c>
      <c r="F459" s="3" t="str">
        <f t="shared" si="37"/>
        <v/>
      </c>
      <c r="V459" s="31">
        <f t="shared" si="35"/>
        <v>0</v>
      </c>
      <c r="AI459" s="31">
        <f t="shared" si="36"/>
        <v>0</v>
      </c>
      <c r="AJ459" t="str">
        <f t="shared" si="38"/>
        <v/>
      </c>
    </row>
    <row r="460" spans="2:36" x14ac:dyDescent="0.25">
      <c r="B460" s="3" t="str">
        <f t="shared" si="39"/>
        <v/>
      </c>
      <c r="F460" s="3" t="str">
        <f t="shared" si="37"/>
        <v/>
      </c>
      <c r="V460" s="31">
        <f t="shared" si="35"/>
        <v>0</v>
      </c>
      <c r="AI460" s="31">
        <f t="shared" si="36"/>
        <v>0</v>
      </c>
      <c r="AJ460" t="str">
        <f t="shared" si="38"/>
        <v/>
      </c>
    </row>
    <row r="461" spans="2:36" x14ac:dyDescent="0.25">
      <c r="B461" s="3" t="str">
        <f t="shared" si="39"/>
        <v/>
      </c>
      <c r="F461" s="3" t="str">
        <f t="shared" si="37"/>
        <v/>
      </c>
      <c r="V461" s="31">
        <f t="shared" si="35"/>
        <v>0</v>
      </c>
      <c r="AI461" s="31">
        <f t="shared" si="36"/>
        <v>0</v>
      </c>
      <c r="AJ461" t="str">
        <f t="shared" si="38"/>
        <v/>
      </c>
    </row>
    <row r="462" spans="2:36" x14ac:dyDescent="0.25">
      <c r="B462" s="3" t="str">
        <f t="shared" si="39"/>
        <v/>
      </c>
      <c r="F462" s="3" t="str">
        <f t="shared" si="37"/>
        <v/>
      </c>
      <c r="V462" s="31">
        <f t="shared" si="35"/>
        <v>0</v>
      </c>
      <c r="AI462" s="31">
        <f t="shared" si="36"/>
        <v>0</v>
      </c>
      <c r="AJ462" t="str">
        <f t="shared" si="38"/>
        <v/>
      </c>
    </row>
    <row r="463" spans="2:36" x14ac:dyDescent="0.25">
      <c r="B463" s="3" t="str">
        <f t="shared" si="39"/>
        <v/>
      </c>
      <c r="F463" s="3" t="str">
        <f t="shared" si="37"/>
        <v/>
      </c>
      <c r="V463" s="31">
        <f t="shared" si="35"/>
        <v>0</v>
      </c>
      <c r="AI463" s="31">
        <f t="shared" si="36"/>
        <v>0</v>
      </c>
      <c r="AJ463" t="str">
        <f t="shared" si="38"/>
        <v/>
      </c>
    </row>
    <row r="464" spans="2:36" x14ac:dyDescent="0.25">
      <c r="B464" s="3" t="str">
        <f t="shared" si="39"/>
        <v/>
      </c>
      <c r="F464" s="3" t="str">
        <f t="shared" si="37"/>
        <v/>
      </c>
      <c r="V464" s="31">
        <f t="shared" si="35"/>
        <v>0</v>
      </c>
      <c r="AI464" s="31">
        <f t="shared" si="36"/>
        <v>0</v>
      </c>
      <c r="AJ464" t="str">
        <f t="shared" si="38"/>
        <v/>
      </c>
    </row>
    <row r="465" spans="2:36" x14ac:dyDescent="0.25">
      <c r="B465" s="3" t="str">
        <f t="shared" si="39"/>
        <v/>
      </c>
      <c r="F465" s="3" t="str">
        <f t="shared" si="37"/>
        <v/>
      </c>
      <c r="V465" s="31">
        <f t="shared" si="35"/>
        <v>0</v>
      </c>
      <c r="AI465" s="31">
        <f t="shared" si="36"/>
        <v>0</v>
      </c>
      <c r="AJ465" t="str">
        <f t="shared" si="38"/>
        <v/>
      </c>
    </row>
    <row r="466" spans="2:36" x14ac:dyDescent="0.25">
      <c r="B466" s="3" t="str">
        <f t="shared" si="39"/>
        <v/>
      </c>
      <c r="F466" s="3" t="str">
        <f t="shared" si="37"/>
        <v/>
      </c>
      <c r="V466" s="31">
        <f t="shared" si="35"/>
        <v>0</v>
      </c>
      <c r="AI466" s="31">
        <f t="shared" si="36"/>
        <v>0</v>
      </c>
      <c r="AJ466" t="str">
        <f t="shared" si="38"/>
        <v/>
      </c>
    </row>
    <row r="467" spans="2:36" x14ac:dyDescent="0.25">
      <c r="B467" s="3" t="str">
        <f t="shared" si="39"/>
        <v/>
      </c>
      <c r="F467" s="3" t="str">
        <f t="shared" si="37"/>
        <v/>
      </c>
      <c r="V467" s="31">
        <f t="shared" si="35"/>
        <v>0</v>
      </c>
      <c r="AI467" s="31">
        <f t="shared" si="36"/>
        <v>0</v>
      </c>
      <c r="AJ467" t="str">
        <f t="shared" si="38"/>
        <v/>
      </c>
    </row>
    <row r="468" spans="2:36" x14ac:dyDescent="0.25">
      <c r="B468" s="3" t="str">
        <f t="shared" si="39"/>
        <v/>
      </c>
      <c r="F468" s="3" t="str">
        <f t="shared" si="37"/>
        <v/>
      </c>
      <c r="V468" s="31">
        <f t="shared" si="35"/>
        <v>0</v>
      </c>
      <c r="AI468" s="31">
        <f t="shared" si="36"/>
        <v>0</v>
      </c>
      <c r="AJ468" t="str">
        <f t="shared" si="38"/>
        <v/>
      </c>
    </row>
    <row r="469" spans="2:36" x14ac:dyDescent="0.25">
      <c r="B469" s="3" t="str">
        <f t="shared" si="39"/>
        <v/>
      </c>
      <c r="F469" s="3" t="str">
        <f t="shared" si="37"/>
        <v/>
      </c>
      <c r="V469" s="31">
        <f t="shared" si="35"/>
        <v>0</v>
      </c>
      <c r="AI469" s="31">
        <f t="shared" si="36"/>
        <v>0</v>
      </c>
      <c r="AJ469" t="str">
        <f t="shared" si="38"/>
        <v/>
      </c>
    </row>
    <row r="470" spans="2:36" x14ac:dyDescent="0.25">
      <c r="B470" s="3" t="str">
        <f t="shared" si="39"/>
        <v/>
      </c>
      <c r="F470" s="3" t="str">
        <f t="shared" si="37"/>
        <v/>
      </c>
      <c r="V470" s="31">
        <f t="shared" si="35"/>
        <v>0</v>
      </c>
      <c r="AI470" s="31">
        <f t="shared" si="36"/>
        <v>0</v>
      </c>
      <c r="AJ470" t="str">
        <f t="shared" si="38"/>
        <v/>
      </c>
    </row>
    <row r="471" spans="2:36" x14ac:dyDescent="0.25">
      <c r="B471" s="3" t="str">
        <f t="shared" si="39"/>
        <v/>
      </c>
      <c r="F471" s="3" t="str">
        <f t="shared" si="37"/>
        <v/>
      </c>
      <c r="V471" s="31">
        <f t="shared" si="35"/>
        <v>0</v>
      </c>
      <c r="AI471" s="31">
        <f t="shared" si="36"/>
        <v>0</v>
      </c>
      <c r="AJ471" t="str">
        <f t="shared" si="38"/>
        <v/>
      </c>
    </row>
    <row r="472" spans="2:36" x14ac:dyDescent="0.25">
      <c r="B472" s="3" t="str">
        <f t="shared" si="39"/>
        <v/>
      </c>
      <c r="F472" s="3" t="str">
        <f t="shared" si="37"/>
        <v/>
      </c>
      <c r="V472" s="31">
        <f t="shared" si="35"/>
        <v>0</v>
      </c>
      <c r="AI472" s="31">
        <f t="shared" si="36"/>
        <v>0</v>
      </c>
      <c r="AJ472" t="str">
        <f t="shared" si="38"/>
        <v/>
      </c>
    </row>
    <row r="473" spans="2:36" x14ac:dyDescent="0.25">
      <c r="B473" s="3" t="str">
        <f t="shared" si="39"/>
        <v/>
      </c>
      <c r="F473" s="3" t="str">
        <f t="shared" si="37"/>
        <v/>
      </c>
      <c r="V473" s="31">
        <f t="shared" si="35"/>
        <v>0</v>
      </c>
      <c r="AI473" s="31">
        <f t="shared" si="36"/>
        <v>0</v>
      </c>
      <c r="AJ473" t="str">
        <f t="shared" si="38"/>
        <v/>
      </c>
    </row>
    <row r="474" spans="2:36" x14ac:dyDescent="0.25">
      <c r="B474" s="3" t="str">
        <f t="shared" si="39"/>
        <v/>
      </c>
      <c r="F474" s="3" t="str">
        <f t="shared" si="37"/>
        <v/>
      </c>
      <c r="V474" s="31">
        <f t="shared" si="35"/>
        <v>0</v>
      </c>
      <c r="AI474" s="31">
        <f t="shared" si="36"/>
        <v>0</v>
      </c>
      <c r="AJ474" t="str">
        <f t="shared" si="38"/>
        <v/>
      </c>
    </row>
    <row r="475" spans="2:36" x14ac:dyDescent="0.25">
      <c r="B475" s="3" t="str">
        <f t="shared" si="39"/>
        <v/>
      </c>
      <c r="F475" s="3" t="str">
        <f t="shared" si="37"/>
        <v/>
      </c>
      <c r="V475" s="31">
        <f t="shared" si="35"/>
        <v>0</v>
      </c>
      <c r="AI475" s="31">
        <f t="shared" si="36"/>
        <v>0</v>
      </c>
      <c r="AJ475" t="str">
        <f t="shared" si="38"/>
        <v/>
      </c>
    </row>
    <row r="476" spans="2:36" x14ac:dyDescent="0.25">
      <c r="B476" s="3" t="str">
        <f t="shared" si="39"/>
        <v/>
      </c>
      <c r="F476" s="3" t="str">
        <f t="shared" si="37"/>
        <v/>
      </c>
      <c r="V476" s="31">
        <f t="shared" si="35"/>
        <v>0</v>
      </c>
      <c r="AI476" s="31">
        <f t="shared" si="36"/>
        <v>0</v>
      </c>
      <c r="AJ476" t="str">
        <f t="shared" si="38"/>
        <v/>
      </c>
    </row>
    <row r="477" spans="2:36" x14ac:dyDescent="0.25">
      <c r="B477" s="3" t="str">
        <f t="shared" si="39"/>
        <v/>
      </c>
      <c r="F477" s="3" t="str">
        <f t="shared" si="37"/>
        <v/>
      </c>
      <c r="V477" s="31">
        <f t="shared" si="35"/>
        <v>0</v>
      </c>
      <c r="AI477" s="31">
        <f t="shared" si="36"/>
        <v>0</v>
      </c>
      <c r="AJ477" t="str">
        <f t="shared" si="38"/>
        <v/>
      </c>
    </row>
    <row r="478" spans="2:36" x14ac:dyDescent="0.25">
      <c r="B478" s="3" t="str">
        <f t="shared" si="39"/>
        <v/>
      </c>
      <c r="F478" s="3" t="str">
        <f t="shared" si="37"/>
        <v/>
      </c>
      <c r="V478" s="31">
        <f t="shared" si="35"/>
        <v>0</v>
      </c>
      <c r="AI478" s="31">
        <f t="shared" si="36"/>
        <v>0</v>
      </c>
      <c r="AJ478" t="str">
        <f t="shared" si="38"/>
        <v/>
      </c>
    </row>
    <row r="479" spans="2:36" x14ac:dyDescent="0.25">
      <c r="B479" s="3" t="str">
        <f t="shared" si="39"/>
        <v/>
      </c>
      <c r="F479" s="3" t="str">
        <f t="shared" si="37"/>
        <v/>
      </c>
      <c r="V479" s="31">
        <f t="shared" si="35"/>
        <v>0</v>
      </c>
      <c r="AI479" s="31">
        <f t="shared" si="36"/>
        <v>0</v>
      </c>
      <c r="AJ479" t="str">
        <f t="shared" si="38"/>
        <v/>
      </c>
    </row>
    <row r="480" spans="2:36" x14ac:dyDescent="0.25">
      <c r="B480" s="3" t="str">
        <f t="shared" si="39"/>
        <v/>
      </c>
      <c r="F480" s="3" t="str">
        <f t="shared" si="37"/>
        <v/>
      </c>
      <c r="V480" s="31">
        <f t="shared" si="35"/>
        <v>0</v>
      </c>
      <c r="AI480" s="31">
        <f t="shared" si="36"/>
        <v>0</v>
      </c>
      <c r="AJ480" t="str">
        <f t="shared" si="38"/>
        <v/>
      </c>
    </row>
    <row r="481" spans="2:36" x14ac:dyDescent="0.25">
      <c r="B481" s="3" t="str">
        <f t="shared" si="39"/>
        <v/>
      </c>
      <c r="F481" s="3" t="str">
        <f t="shared" si="37"/>
        <v/>
      </c>
      <c r="V481" s="31">
        <f t="shared" si="35"/>
        <v>0</v>
      </c>
      <c r="AI481" s="31">
        <f t="shared" si="36"/>
        <v>0</v>
      </c>
      <c r="AJ481" t="str">
        <f t="shared" si="38"/>
        <v/>
      </c>
    </row>
    <row r="482" spans="2:36" x14ac:dyDescent="0.25">
      <c r="B482" s="3" t="str">
        <f t="shared" si="39"/>
        <v/>
      </c>
      <c r="F482" s="3" t="str">
        <f t="shared" si="37"/>
        <v/>
      </c>
      <c r="V482" s="31">
        <f t="shared" si="35"/>
        <v>0</v>
      </c>
      <c r="AI482" s="31">
        <f t="shared" si="36"/>
        <v>0</v>
      </c>
      <c r="AJ482" t="str">
        <f t="shared" si="38"/>
        <v/>
      </c>
    </row>
    <row r="483" spans="2:36" x14ac:dyDescent="0.25">
      <c r="B483" s="3" t="str">
        <f t="shared" si="39"/>
        <v/>
      </c>
      <c r="F483" s="3" t="str">
        <f t="shared" si="37"/>
        <v/>
      </c>
      <c r="V483" s="31">
        <f t="shared" si="35"/>
        <v>0</v>
      </c>
      <c r="AI483" s="31">
        <f t="shared" si="36"/>
        <v>0</v>
      </c>
      <c r="AJ483" t="str">
        <f t="shared" si="38"/>
        <v/>
      </c>
    </row>
    <row r="484" spans="2:36" x14ac:dyDescent="0.25">
      <c r="B484" s="3" t="str">
        <f t="shared" si="39"/>
        <v/>
      </c>
      <c r="F484" s="3" t="str">
        <f t="shared" si="37"/>
        <v/>
      </c>
      <c r="V484" s="31">
        <f t="shared" si="35"/>
        <v>0</v>
      </c>
      <c r="AI484" s="31">
        <f t="shared" si="36"/>
        <v>0</v>
      </c>
      <c r="AJ484" t="str">
        <f t="shared" si="38"/>
        <v/>
      </c>
    </row>
    <row r="485" spans="2:36" x14ac:dyDescent="0.25">
      <c r="B485" s="3" t="str">
        <f t="shared" si="39"/>
        <v/>
      </c>
      <c r="F485" s="3" t="str">
        <f t="shared" si="37"/>
        <v/>
      </c>
      <c r="V485" s="31">
        <f t="shared" si="35"/>
        <v>0</v>
      </c>
      <c r="AI485" s="31">
        <f t="shared" si="36"/>
        <v>0</v>
      </c>
      <c r="AJ485" t="str">
        <f t="shared" si="38"/>
        <v/>
      </c>
    </row>
    <row r="486" spans="2:36" x14ac:dyDescent="0.25">
      <c r="B486" s="3" t="str">
        <f t="shared" si="39"/>
        <v/>
      </c>
      <c r="F486" s="3" t="str">
        <f t="shared" si="37"/>
        <v/>
      </c>
      <c r="V486" s="31">
        <f t="shared" si="35"/>
        <v>0</v>
      </c>
      <c r="AI486" s="31">
        <f t="shared" si="36"/>
        <v>0</v>
      </c>
      <c r="AJ486" t="str">
        <f t="shared" si="38"/>
        <v/>
      </c>
    </row>
    <row r="487" spans="2:36" x14ac:dyDescent="0.25">
      <c r="B487" s="3" t="str">
        <f t="shared" si="39"/>
        <v/>
      </c>
      <c r="F487" s="3" t="str">
        <f t="shared" si="37"/>
        <v/>
      </c>
      <c r="V487" s="31">
        <f t="shared" si="35"/>
        <v>0</v>
      </c>
      <c r="AI487" s="31">
        <f t="shared" si="36"/>
        <v>0</v>
      </c>
      <c r="AJ487" t="str">
        <f t="shared" si="38"/>
        <v/>
      </c>
    </row>
    <row r="488" spans="2:36" x14ac:dyDescent="0.25">
      <c r="B488" s="3" t="str">
        <f t="shared" si="39"/>
        <v/>
      </c>
      <c r="F488" s="3" t="str">
        <f t="shared" si="37"/>
        <v/>
      </c>
      <c r="V488" s="31">
        <f t="shared" si="35"/>
        <v>0</v>
      </c>
      <c r="AI488" s="31">
        <f t="shared" si="36"/>
        <v>0</v>
      </c>
      <c r="AJ488" t="str">
        <f t="shared" si="38"/>
        <v/>
      </c>
    </row>
    <row r="489" spans="2:36" x14ac:dyDescent="0.25">
      <c r="B489" s="3" t="str">
        <f t="shared" si="39"/>
        <v/>
      </c>
      <c r="F489" s="3" t="str">
        <f t="shared" si="37"/>
        <v/>
      </c>
      <c r="V489" s="31">
        <f t="shared" si="35"/>
        <v>0</v>
      </c>
      <c r="AI489" s="31">
        <f t="shared" si="36"/>
        <v>0</v>
      </c>
      <c r="AJ489" t="str">
        <f t="shared" si="38"/>
        <v/>
      </c>
    </row>
    <row r="490" spans="2:36" x14ac:dyDescent="0.25">
      <c r="B490" s="3" t="str">
        <f t="shared" si="39"/>
        <v/>
      </c>
      <c r="F490" s="3" t="str">
        <f t="shared" si="37"/>
        <v/>
      </c>
      <c r="V490" s="31">
        <f t="shared" si="35"/>
        <v>0</v>
      </c>
      <c r="AI490" s="31">
        <f t="shared" si="36"/>
        <v>0</v>
      </c>
      <c r="AJ490" t="str">
        <f t="shared" si="38"/>
        <v/>
      </c>
    </row>
    <row r="491" spans="2:36" x14ac:dyDescent="0.25">
      <c r="B491" s="3" t="str">
        <f t="shared" si="39"/>
        <v/>
      </c>
      <c r="F491" s="3" t="str">
        <f t="shared" si="37"/>
        <v/>
      </c>
      <c r="V491" s="31">
        <f t="shared" si="35"/>
        <v>0</v>
      </c>
      <c r="AI491" s="31">
        <f t="shared" si="36"/>
        <v>0</v>
      </c>
      <c r="AJ491" t="str">
        <f t="shared" si="38"/>
        <v/>
      </c>
    </row>
    <row r="492" spans="2:36" x14ac:dyDescent="0.25">
      <c r="B492" s="3" t="str">
        <f t="shared" si="39"/>
        <v/>
      </c>
      <c r="F492" s="3" t="str">
        <f t="shared" si="37"/>
        <v/>
      </c>
      <c r="V492" s="31">
        <f t="shared" si="35"/>
        <v>0</v>
      </c>
      <c r="AI492" s="31">
        <f t="shared" si="36"/>
        <v>0</v>
      </c>
      <c r="AJ492" t="str">
        <f t="shared" si="38"/>
        <v/>
      </c>
    </row>
    <row r="493" spans="2:36" x14ac:dyDescent="0.25">
      <c r="B493" s="3" t="str">
        <f t="shared" si="39"/>
        <v/>
      </c>
      <c r="F493" s="3" t="str">
        <f t="shared" si="37"/>
        <v/>
      </c>
      <c r="V493" s="31">
        <f t="shared" si="35"/>
        <v>0</v>
      </c>
      <c r="AI493" s="31">
        <f t="shared" si="36"/>
        <v>0</v>
      </c>
      <c r="AJ493" t="str">
        <f t="shared" si="38"/>
        <v/>
      </c>
    </row>
    <row r="494" spans="2:36" x14ac:dyDescent="0.25">
      <c r="B494" s="3" t="str">
        <f t="shared" si="39"/>
        <v/>
      </c>
      <c r="F494" s="3" t="str">
        <f t="shared" si="37"/>
        <v/>
      </c>
      <c r="V494" s="31">
        <f t="shared" si="35"/>
        <v>0</v>
      </c>
      <c r="AI494" s="31">
        <f t="shared" si="36"/>
        <v>0</v>
      </c>
      <c r="AJ494" t="str">
        <f t="shared" si="38"/>
        <v/>
      </c>
    </row>
    <row r="495" spans="2:36" x14ac:dyDescent="0.25">
      <c r="B495" s="3" t="str">
        <f t="shared" si="39"/>
        <v/>
      </c>
      <c r="F495" s="3" t="str">
        <f t="shared" si="37"/>
        <v/>
      </c>
      <c r="V495" s="31">
        <f t="shared" si="35"/>
        <v>0</v>
      </c>
      <c r="AI495" s="31">
        <f t="shared" si="36"/>
        <v>0</v>
      </c>
      <c r="AJ495" t="str">
        <f t="shared" si="38"/>
        <v/>
      </c>
    </row>
    <row r="496" spans="2:36" x14ac:dyDescent="0.25">
      <c r="B496" s="3" t="str">
        <f t="shared" si="39"/>
        <v/>
      </c>
      <c r="F496" s="3" t="str">
        <f t="shared" si="37"/>
        <v/>
      </c>
      <c r="V496" s="31">
        <f t="shared" si="35"/>
        <v>0</v>
      </c>
      <c r="AI496" s="31">
        <f t="shared" si="36"/>
        <v>0</v>
      </c>
      <c r="AJ496" t="str">
        <f t="shared" si="38"/>
        <v/>
      </c>
    </row>
    <row r="497" spans="2:36" x14ac:dyDescent="0.25">
      <c r="B497" s="3" t="str">
        <f t="shared" si="39"/>
        <v/>
      </c>
      <c r="F497" s="3" t="str">
        <f t="shared" si="37"/>
        <v/>
      </c>
      <c r="V497" s="31">
        <f t="shared" si="35"/>
        <v>0</v>
      </c>
      <c r="AI497" s="31">
        <f t="shared" si="36"/>
        <v>0</v>
      </c>
      <c r="AJ497" t="str">
        <f t="shared" si="38"/>
        <v/>
      </c>
    </row>
    <row r="498" spans="2:36" x14ac:dyDescent="0.25">
      <c r="B498" s="3" t="str">
        <f t="shared" si="39"/>
        <v/>
      </c>
      <c r="F498" s="3" t="str">
        <f t="shared" si="37"/>
        <v/>
      </c>
      <c r="V498" s="31">
        <f t="shared" si="35"/>
        <v>0</v>
      </c>
      <c r="AI498" s="31">
        <f t="shared" si="36"/>
        <v>0</v>
      </c>
      <c r="AJ498" t="str">
        <f t="shared" si="38"/>
        <v/>
      </c>
    </row>
    <row r="499" spans="2:36" x14ac:dyDescent="0.25">
      <c r="B499" s="3" t="str">
        <f t="shared" si="39"/>
        <v/>
      </c>
      <c r="F499" s="3" t="str">
        <f t="shared" si="37"/>
        <v/>
      </c>
      <c r="V499" s="31">
        <f t="shared" si="35"/>
        <v>0</v>
      </c>
      <c r="AI499" s="31">
        <f t="shared" si="36"/>
        <v>0</v>
      </c>
      <c r="AJ499" t="str">
        <f t="shared" si="38"/>
        <v/>
      </c>
    </row>
    <row r="500" spans="2:36" x14ac:dyDescent="0.25">
      <c r="B500" s="3" t="str">
        <f t="shared" si="39"/>
        <v/>
      </c>
      <c r="F500" s="3" t="str">
        <f t="shared" si="37"/>
        <v/>
      </c>
      <c r="V500" s="31">
        <f t="shared" si="35"/>
        <v>0</v>
      </c>
      <c r="AI500" s="31">
        <f t="shared" si="36"/>
        <v>0</v>
      </c>
      <c r="AJ500" t="str">
        <f t="shared" si="38"/>
        <v/>
      </c>
    </row>
    <row r="501" spans="2:36" x14ac:dyDescent="0.25">
      <c r="B501" s="3" t="str">
        <f t="shared" si="39"/>
        <v/>
      </c>
      <c r="F501" s="3" t="str">
        <f t="shared" si="37"/>
        <v/>
      </c>
      <c r="V501" s="31">
        <f t="shared" si="35"/>
        <v>0</v>
      </c>
      <c r="AI501" s="31">
        <f t="shared" si="36"/>
        <v>0</v>
      </c>
      <c r="AJ501" t="str">
        <f t="shared" si="38"/>
        <v/>
      </c>
    </row>
    <row r="502" spans="2:36" x14ac:dyDescent="0.25">
      <c r="B502" s="3" t="str">
        <f t="shared" si="39"/>
        <v/>
      </c>
      <c r="F502" s="3" t="str">
        <f t="shared" si="37"/>
        <v/>
      </c>
      <c r="AJ502" t="str">
        <f t="shared" si="38"/>
        <v/>
      </c>
    </row>
    <row r="503" spans="2:36" x14ac:dyDescent="0.25">
      <c r="B503" s="3" t="str">
        <f t="shared" si="39"/>
        <v/>
      </c>
      <c r="F503" s="3" t="str">
        <f t="shared" si="37"/>
        <v/>
      </c>
      <c r="AJ503" t="str">
        <f t="shared" si="38"/>
        <v/>
      </c>
    </row>
    <row r="504" spans="2:36" x14ac:dyDescent="0.25">
      <c r="B504" s="3" t="str">
        <f t="shared" si="39"/>
        <v/>
      </c>
      <c r="F504" s="3" t="str">
        <f t="shared" si="37"/>
        <v/>
      </c>
      <c r="AJ504" t="str">
        <f t="shared" si="38"/>
        <v/>
      </c>
    </row>
    <row r="505" spans="2:36" x14ac:dyDescent="0.25">
      <c r="B505" s="3" t="str">
        <f t="shared" si="39"/>
        <v/>
      </c>
      <c r="F505" s="3" t="str">
        <f t="shared" si="37"/>
        <v/>
      </c>
      <c r="AJ505" t="str">
        <f t="shared" si="38"/>
        <v/>
      </c>
    </row>
    <row r="506" spans="2:36" x14ac:dyDescent="0.25">
      <c r="B506" s="3" t="str">
        <f t="shared" si="39"/>
        <v/>
      </c>
      <c r="F506" s="3" t="str">
        <f t="shared" si="37"/>
        <v/>
      </c>
      <c r="AJ506" t="str">
        <f t="shared" si="38"/>
        <v/>
      </c>
    </row>
    <row r="507" spans="2:36" x14ac:dyDescent="0.25">
      <c r="B507" s="3" t="str">
        <f t="shared" si="39"/>
        <v/>
      </c>
      <c r="F507" s="3" t="str">
        <f t="shared" si="37"/>
        <v/>
      </c>
      <c r="AJ507" t="str">
        <f t="shared" si="38"/>
        <v/>
      </c>
    </row>
    <row r="508" spans="2:36" x14ac:dyDescent="0.25">
      <c r="B508" s="3" t="str">
        <f t="shared" si="39"/>
        <v/>
      </c>
      <c r="F508" s="3" t="str">
        <f t="shared" si="37"/>
        <v/>
      </c>
      <c r="AJ508" t="str">
        <f t="shared" si="38"/>
        <v/>
      </c>
    </row>
    <row r="509" spans="2:36" x14ac:dyDescent="0.25">
      <c r="B509" s="3" t="str">
        <f t="shared" si="39"/>
        <v/>
      </c>
      <c r="F509" s="3" t="str">
        <f t="shared" si="37"/>
        <v/>
      </c>
      <c r="AJ509" t="str">
        <f t="shared" si="38"/>
        <v/>
      </c>
    </row>
    <row r="510" spans="2:36" x14ac:dyDescent="0.25">
      <c r="B510" s="3" t="str">
        <f t="shared" si="39"/>
        <v/>
      </c>
      <c r="F510" s="3" t="str">
        <f t="shared" si="37"/>
        <v/>
      </c>
      <c r="AJ510" t="str">
        <f t="shared" si="38"/>
        <v/>
      </c>
    </row>
    <row r="511" spans="2:36" x14ac:dyDescent="0.25">
      <c r="B511" s="3" t="str">
        <f t="shared" si="39"/>
        <v/>
      </c>
      <c r="F511" s="3" t="str">
        <f t="shared" si="37"/>
        <v/>
      </c>
      <c r="AJ511" t="str">
        <f t="shared" si="38"/>
        <v/>
      </c>
    </row>
    <row r="512" spans="2:36" x14ac:dyDescent="0.25">
      <c r="B512" s="3" t="str">
        <f t="shared" si="39"/>
        <v/>
      </c>
      <c r="F512" s="3" t="str">
        <f t="shared" si="37"/>
        <v/>
      </c>
      <c r="AJ512" t="str">
        <f t="shared" si="38"/>
        <v/>
      </c>
    </row>
    <row r="513" spans="2:36" x14ac:dyDescent="0.25">
      <c r="B513" s="3" t="str">
        <f t="shared" si="39"/>
        <v/>
      </c>
      <c r="F513" s="3" t="str">
        <f t="shared" si="37"/>
        <v/>
      </c>
      <c r="AJ513" t="str">
        <f t="shared" si="38"/>
        <v/>
      </c>
    </row>
    <row r="514" spans="2:36" x14ac:dyDescent="0.25">
      <c r="B514" s="3" t="str">
        <f t="shared" si="39"/>
        <v/>
      </c>
      <c r="F514" s="3" t="str">
        <f t="shared" si="37"/>
        <v/>
      </c>
      <c r="AJ514" t="str">
        <f t="shared" si="38"/>
        <v/>
      </c>
    </row>
    <row r="515" spans="2:36" x14ac:dyDescent="0.25">
      <c r="B515" s="3" t="str">
        <f t="shared" si="39"/>
        <v/>
      </c>
      <c r="F515" s="3" t="str">
        <f t="shared" si="37"/>
        <v/>
      </c>
      <c r="AJ515" t="str">
        <f t="shared" si="38"/>
        <v/>
      </c>
    </row>
    <row r="516" spans="2:36" x14ac:dyDescent="0.25">
      <c r="B516" s="3" t="str">
        <f t="shared" si="39"/>
        <v/>
      </c>
      <c r="F516" s="3" t="str">
        <f t="shared" ref="F516:F579" si="40">+IF(B516="BL","BLANC",IF(B516="RS","ROSE",IF(B516="RG","ROUGE","")))</f>
        <v/>
      </c>
      <c r="AJ516" t="str">
        <f t="shared" ref="AJ516:AJ579" si="41">+IF(AI516&gt;V516,"RUPTURE","")</f>
        <v/>
      </c>
    </row>
    <row r="517" spans="2:36" x14ac:dyDescent="0.25">
      <c r="B517" s="3" t="str">
        <f t="shared" si="39"/>
        <v/>
      </c>
      <c r="F517" s="3" t="str">
        <f t="shared" si="40"/>
        <v/>
      </c>
      <c r="AJ517" t="str">
        <f t="shared" si="41"/>
        <v/>
      </c>
    </row>
    <row r="518" spans="2:36" x14ac:dyDescent="0.25">
      <c r="B518" s="3" t="str">
        <f t="shared" ref="B518:B581" si="42">LEFT(A518,2)</f>
        <v/>
      </c>
      <c r="F518" s="3" t="str">
        <f t="shared" si="40"/>
        <v/>
      </c>
      <c r="AJ518" t="str">
        <f t="shared" si="41"/>
        <v/>
      </c>
    </row>
    <row r="519" spans="2:36" x14ac:dyDescent="0.25">
      <c r="B519" s="3" t="str">
        <f t="shared" si="42"/>
        <v/>
      </c>
      <c r="F519" s="3" t="str">
        <f t="shared" si="40"/>
        <v/>
      </c>
      <c r="AJ519" t="str">
        <f t="shared" si="41"/>
        <v/>
      </c>
    </row>
    <row r="520" spans="2:36" x14ac:dyDescent="0.25">
      <c r="B520" s="3" t="str">
        <f t="shared" si="42"/>
        <v/>
      </c>
      <c r="F520" s="3" t="str">
        <f t="shared" si="40"/>
        <v/>
      </c>
      <c r="AJ520" t="str">
        <f t="shared" si="41"/>
        <v/>
      </c>
    </row>
    <row r="521" spans="2:36" x14ac:dyDescent="0.25">
      <c r="B521" s="3" t="str">
        <f t="shared" si="42"/>
        <v/>
      </c>
      <c r="F521" s="3" t="str">
        <f t="shared" si="40"/>
        <v/>
      </c>
      <c r="AJ521" t="str">
        <f t="shared" si="41"/>
        <v/>
      </c>
    </row>
    <row r="522" spans="2:36" x14ac:dyDescent="0.25">
      <c r="B522" s="3" t="str">
        <f t="shared" si="42"/>
        <v/>
      </c>
      <c r="F522" s="3" t="str">
        <f t="shared" si="40"/>
        <v/>
      </c>
      <c r="AJ522" t="str">
        <f t="shared" si="41"/>
        <v/>
      </c>
    </row>
    <row r="523" spans="2:36" x14ac:dyDescent="0.25">
      <c r="B523" s="3" t="str">
        <f t="shared" si="42"/>
        <v/>
      </c>
      <c r="F523" s="3" t="str">
        <f t="shared" si="40"/>
        <v/>
      </c>
      <c r="AJ523" t="str">
        <f t="shared" si="41"/>
        <v/>
      </c>
    </row>
    <row r="524" spans="2:36" x14ac:dyDescent="0.25">
      <c r="B524" s="3" t="str">
        <f t="shared" si="42"/>
        <v/>
      </c>
      <c r="F524" s="3" t="str">
        <f t="shared" si="40"/>
        <v/>
      </c>
      <c r="AJ524" t="str">
        <f t="shared" si="41"/>
        <v/>
      </c>
    </row>
    <row r="525" spans="2:36" x14ac:dyDescent="0.25">
      <c r="B525" s="3" t="str">
        <f t="shared" si="42"/>
        <v/>
      </c>
      <c r="F525" s="3" t="str">
        <f t="shared" si="40"/>
        <v/>
      </c>
      <c r="AJ525" t="str">
        <f t="shared" si="41"/>
        <v/>
      </c>
    </row>
    <row r="526" spans="2:36" x14ac:dyDescent="0.25">
      <c r="B526" s="3" t="str">
        <f t="shared" si="42"/>
        <v/>
      </c>
      <c r="F526" s="3" t="str">
        <f t="shared" si="40"/>
        <v/>
      </c>
      <c r="AJ526" t="str">
        <f t="shared" si="41"/>
        <v/>
      </c>
    </row>
    <row r="527" spans="2:36" x14ac:dyDescent="0.25">
      <c r="B527" s="3" t="str">
        <f t="shared" si="42"/>
        <v/>
      </c>
      <c r="F527" s="3" t="str">
        <f t="shared" si="40"/>
        <v/>
      </c>
      <c r="AJ527" t="str">
        <f t="shared" si="41"/>
        <v/>
      </c>
    </row>
    <row r="528" spans="2:36" x14ac:dyDescent="0.25">
      <c r="B528" s="3" t="str">
        <f t="shared" si="42"/>
        <v/>
      </c>
      <c r="F528" s="3" t="str">
        <f t="shared" si="40"/>
        <v/>
      </c>
      <c r="AJ528" t="str">
        <f t="shared" si="41"/>
        <v/>
      </c>
    </row>
    <row r="529" spans="2:36" x14ac:dyDescent="0.25">
      <c r="B529" s="3" t="str">
        <f t="shared" si="42"/>
        <v/>
      </c>
      <c r="F529" s="3" t="str">
        <f t="shared" si="40"/>
        <v/>
      </c>
      <c r="AJ529" t="str">
        <f t="shared" si="41"/>
        <v/>
      </c>
    </row>
    <row r="530" spans="2:36" x14ac:dyDescent="0.25">
      <c r="B530" s="3" t="str">
        <f t="shared" si="42"/>
        <v/>
      </c>
      <c r="F530" s="3" t="str">
        <f t="shared" si="40"/>
        <v/>
      </c>
      <c r="AJ530" t="str">
        <f t="shared" si="41"/>
        <v/>
      </c>
    </row>
    <row r="531" spans="2:36" x14ac:dyDescent="0.25">
      <c r="B531" s="3" t="str">
        <f t="shared" si="42"/>
        <v/>
      </c>
      <c r="F531" s="3" t="str">
        <f t="shared" si="40"/>
        <v/>
      </c>
      <c r="AJ531" t="str">
        <f t="shared" si="41"/>
        <v/>
      </c>
    </row>
    <row r="532" spans="2:36" x14ac:dyDescent="0.25">
      <c r="B532" s="3" t="str">
        <f t="shared" si="42"/>
        <v/>
      </c>
      <c r="F532" s="3" t="str">
        <f t="shared" si="40"/>
        <v/>
      </c>
      <c r="AJ532" t="str">
        <f t="shared" si="41"/>
        <v/>
      </c>
    </row>
    <row r="533" spans="2:36" x14ac:dyDescent="0.25">
      <c r="B533" s="3" t="str">
        <f t="shared" si="42"/>
        <v/>
      </c>
      <c r="F533" s="3" t="str">
        <f t="shared" si="40"/>
        <v/>
      </c>
      <c r="AJ533" t="str">
        <f t="shared" si="41"/>
        <v/>
      </c>
    </row>
    <row r="534" spans="2:36" x14ac:dyDescent="0.25">
      <c r="B534" s="3" t="str">
        <f t="shared" si="42"/>
        <v/>
      </c>
      <c r="F534" s="3" t="str">
        <f t="shared" si="40"/>
        <v/>
      </c>
      <c r="AJ534" t="str">
        <f t="shared" si="41"/>
        <v/>
      </c>
    </row>
    <row r="535" spans="2:36" x14ac:dyDescent="0.25">
      <c r="B535" s="3" t="str">
        <f t="shared" si="42"/>
        <v/>
      </c>
      <c r="F535" s="3" t="str">
        <f t="shared" si="40"/>
        <v/>
      </c>
      <c r="AJ535" t="str">
        <f t="shared" si="41"/>
        <v/>
      </c>
    </row>
    <row r="536" spans="2:36" x14ac:dyDescent="0.25">
      <c r="B536" s="3" t="str">
        <f t="shared" si="42"/>
        <v/>
      </c>
      <c r="F536" s="3" t="str">
        <f t="shared" si="40"/>
        <v/>
      </c>
      <c r="AJ536" t="str">
        <f t="shared" si="41"/>
        <v/>
      </c>
    </row>
    <row r="537" spans="2:36" x14ac:dyDescent="0.25">
      <c r="B537" s="3" t="str">
        <f t="shared" si="42"/>
        <v/>
      </c>
      <c r="F537" s="3" t="str">
        <f t="shared" si="40"/>
        <v/>
      </c>
      <c r="AJ537" t="str">
        <f t="shared" si="41"/>
        <v/>
      </c>
    </row>
    <row r="538" spans="2:36" x14ac:dyDescent="0.25">
      <c r="B538" s="3" t="str">
        <f t="shared" si="42"/>
        <v/>
      </c>
      <c r="F538" s="3" t="str">
        <f t="shared" si="40"/>
        <v/>
      </c>
      <c r="AJ538" t="str">
        <f t="shared" si="41"/>
        <v/>
      </c>
    </row>
    <row r="539" spans="2:36" x14ac:dyDescent="0.25">
      <c r="B539" s="3" t="str">
        <f t="shared" si="42"/>
        <v/>
      </c>
      <c r="F539" s="3" t="str">
        <f t="shared" si="40"/>
        <v/>
      </c>
      <c r="AJ539" t="str">
        <f t="shared" si="41"/>
        <v/>
      </c>
    </row>
    <row r="540" spans="2:36" x14ac:dyDescent="0.25">
      <c r="B540" s="3" t="str">
        <f t="shared" si="42"/>
        <v/>
      </c>
      <c r="F540" s="3" t="str">
        <f t="shared" si="40"/>
        <v/>
      </c>
      <c r="AJ540" t="str">
        <f t="shared" si="41"/>
        <v/>
      </c>
    </row>
    <row r="541" spans="2:36" x14ac:dyDescent="0.25">
      <c r="B541" s="3" t="str">
        <f t="shared" si="42"/>
        <v/>
      </c>
      <c r="F541" s="3" t="str">
        <f t="shared" si="40"/>
        <v/>
      </c>
      <c r="AJ541" t="str">
        <f t="shared" si="41"/>
        <v/>
      </c>
    </row>
    <row r="542" spans="2:36" x14ac:dyDescent="0.25">
      <c r="B542" s="3" t="str">
        <f t="shared" si="42"/>
        <v/>
      </c>
      <c r="F542" s="3" t="str">
        <f t="shared" si="40"/>
        <v/>
      </c>
      <c r="AJ542" t="str">
        <f t="shared" si="41"/>
        <v/>
      </c>
    </row>
    <row r="543" spans="2:36" x14ac:dyDescent="0.25">
      <c r="B543" s="3" t="str">
        <f t="shared" si="42"/>
        <v/>
      </c>
      <c r="F543" s="3" t="str">
        <f t="shared" si="40"/>
        <v/>
      </c>
      <c r="AJ543" t="str">
        <f t="shared" si="41"/>
        <v/>
      </c>
    </row>
    <row r="544" spans="2:36" x14ac:dyDescent="0.25">
      <c r="B544" s="3" t="str">
        <f t="shared" si="42"/>
        <v/>
      </c>
      <c r="F544" s="3" t="str">
        <f t="shared" si="40"/>
        <v/>
      </c>
      <c r="AJ544" t="str">
        <f t="shared" si="41"/>
        <v/>
      </c>
    </row>
    <row r="545" spans="2:36" x14ac:dyDescent="0.25">
      <c r="B545" s="3" t="str">
        <f t="shared" si="42"/>
        <v/>
      </c>
      <c r="F545" s="3" t="str">
        <f t="shared" si="40"/>
        <v/>
      </c>
      <c r="AJ545" t="str">
        <f t="shared" si="41"/>
        <v/>
      </c>
    </row>
    <row r="546" spans="2:36" x14ac:dyDescent="0.25">
      <c r="B546" s="3" t="str">
        <f t="shared" si="42"/>
        <v/>
      </c>
      <c r="F546" s="3" t="str">
        <f t="shared" si="40"/>
        <v/>
      </c>
      <c r="AJ546" t="str">
        <f t="shared" si="41"/>
        <v/>
      </c>
    </row>
    <row r="547" spans="2:36" x14ac:dyDescent="0.25">
      <c r="B547" s="3" t="str">
        <f t="shared" si="42"/>
        <v/>
      </c>
      <c r="F547" s="3" t="str">
        <f t="shared" si="40"/>
        <v/>
      </c>
      <c r="AJ547" t="str">
        <f t="shared" si="41"/>
        <v/>
      </c>
    </row>
    <row r="548" spans="2:36" x14ac:dyDescent="0.25">
      <c r="B548" s="3" t="str">
        <f t="shared" si="42"/>
        <v/>
      </c>
      <c r="F548" s="3" t="str">
        <f t="shared" si="40"/>
        <v/>
      </c>
      <c r="AJ548" t="str">
        <f t="shared" si="41"/>
        <v/>
      </c>
    </row>
    <row r="549" spans="2:36" x14ac:dyDescent="0.25">
      <c r="B549" s="3" t="str">
        <f t="shared" si="42"/>
        <v/>
      </c>
      <c r="F549" s="3" t="str">
        <f t="shared" si="40"/>
        <v/>
      </c>
      <c r="AJ549" t="str">
        <f t="shared" si="41"/>
        <v/>
      </c>
    </row>
    <row r="550" spans="2:36" x14ac:dyDescent="0.25">
      <c r="B550" s="3" t="str">
        <f t="shared" si="42"/>
        <v/>
      </c>
      <c r="F550" s="3" t="str">
        <f t="shared" si="40"/>
        <v/>
      </c>
      <c r="AJ550" t="str">
        <f t="shared" si="41"/>
        <v/>
      </c>
    </row>
    <row r="551" spans="2:36" x14ac:dyDescent="0.25">
      <c r="B551" s="3" t="str">
        <f t="shared" si="42"/>
        <v/>
      </c>
      <c r="F551" s="3" t="str">
        <f t="shared" si="40"/>
        <v/>
      </c>
      <c r="AJ551" t="str">
        <f t="shared" si="41"/>
        <v/>
      </c>
    </row>
    <row r="552" spans="2:36" x14ac:dyDescent="0.25">
      <c r="B552" s="3" t="str">
        <f t="shared" si="42"/>
        <v/>
      </c>
      <c r="F552" s="3" t="str">
        <f t="shared" si="40"/>
        <v/>
      </c>
      <c r="AJ552" t="str">
        <f t="shared" si="41"/>
        <v/>
      </c>
    </row>
    <row r="553" spans="2:36" x14ac:dyDescent="0.25">
      <c r="B553" s="3" t="str">
        <f t="shared" si="42"/>
        <v/>
      </c>
      <c r="F553" s="3" t="str">
        <f t="shared" si="40"/>
        <v/>
      </c>
      <c r="AJ553" t="str">
        <f t="shared" si="41"/>
        <v/>
      </c>
    </row>
    <row r="554" spans="2:36" x14ac:dyDescent="0.25">
      <c r="B554" s="3" t="str">
        <f t="shared" si="42"/>
        <v/>
      </c>
      <c r="F554" s="3" t="str">
        <f t="shared" si="40"/>
        <v/>
      </c>
      <c r="AJ554" t="str">
        <f t="shared" si="41"/>
        <v/>
      </c>
    </row>
    <row r="555" spans="2:36" x14ac:dyDescent="0.25">
      <c r="B555" s="3" t="str">
        <f t="shared" si="42"/>
        <v/>
      </c>
      <c r="F555" s="3" t="str">
        <f t="shared" si="40"/>
        <v/>
      </c>
      <c r="AJ555" t="str">
        <f t="shared" si="41"/>
        <v/>
      </c>
    </row>
    <row r="556" spans="2:36" x14ac:dyDescent="0.25">
      <c r="B556" s="3" t="str">
        <f t="shared" si="42"/>
        <v/>
      </c>
      <c r="F556" s="3" t="str">
        <f t="shared" si="40"/>
        <v/>
      </c>
      <c r="AJ556" t="str">
        <f t="shared" si="41"/>
        <v/>
      </c>
    </row>
    <row r="557" spans="2:36" x14ac:dyDescent="0.25">
      <c r="B557" s="3" t="str">
        <f t="shared" si="42"/>
        <v/>
      </c>
      <c r="F557" s="3" t="str">
        <f t="shared" si="40"/>
        <v/>
      </c>
      <c r="AJ557" t="str">
        <f t="shared" si="41"/>
        <v/>
      </c>
    </row>
    <row r="558" spans="2:36" x14ac:dyDescent="0.25">
      <c r="B558" s="3" t="str">
        <f t="shared" si="42"/>
        <v/>
      </c>
      <c r="F558" s="3" t="str">
        <f t="shared" si="40"/>
        <v/>
      </c>
      <c r="AJ558" t="str">
        <f t="shared" si="41"/>
        <v/>
      </c>
    </row>
    <row r="559" spans="2:36" x14ac:dyDescent="0.25">
      <c r="B559" s="3" t="str">
        <f t="shared" si="42"/>
        <v/>
      </c>
      <c r="F559" s="3" t="str">
        <f t="shared" si="40"/>
        <v/>
      </c>
      <c r="AJ559" t="str">
        <f t="shared" si="41"/>
        <v/>
      </c>
    </row>
    <row r="560" spans="2:36" x14ac:dyDescent="0.25">
      <c r="B560" s="3" t="str">
        <f t="shared" si="42"/>
        <v/>
      </c>
      <c r="F560" s="3" t="str">
        <f t="shared" si="40"/>
        <v/>
      </c>
      <c r="AJ560" t="str">
        <f t="shared" si="41"/>
        <v/>
      </c>
    </row>
    <row r="561" spans="2:36" x14ac:dyDescent="0.25">
      <c r="B561" s="3" t="str">
        <f t="shared" si="42"/>
        <v/>
      </c>
      <c r="F561" s="3" t="str">
        <f t="shared" si="40"/>
        <v/>
      </c>
      <c r="AJ561" t="str">
        <f t="shared" si="41"/>
        <v/>
      </c>
    </row>
    <row r="562" spans="2:36" x14ac:dyDescent="0.25">
      <c r="B562" s="3" t="str">
        <f t="shared" si="42"/>
        <v/>
      </c>
      <c r="F562" s="3" t="str">
        <f t="shared" si="40"/>
        <v/>
      </c>
      <c r="AJ562" t="str">
        <f t="shared" si="41"/>
        <v/>
      </c>
    </row>
    <row r="563" spans="2:36" x14ac:dyDescent="0.25">
      <c r="B563" s="3" t="str">
        <f t="shared" si="42"/>
        <v/>
      </c>
      <c r="F563" s="3" t="str">
        <f t="shared" si="40"/>
        <v/>
      </c>
      <c r="AJ563" t="str">
        <f t="shared" si="41"/>
        <v/>
      </c>
    </row>
    <row r="564" spans="2:36" x14ac:dyDescent="0.25">
      <c r="B564" s="3" t="str">
        <f t="shared" si="42"/>
        <v/>
      </c>
      <c r="F564" s="3" t="str">
        <f t="shared" si="40"/>
        <v/>
      </c>
      <c r="AJ564" t="str">
        <f t="shared" si="41"/>
        <v/>
      </c>
    </row>
    <row r="565" spans="2:36" x14ac:dyDescent="0.25">
      <c r="B565" s="3" t="str">
        <f t="shared" si="42"/>
        <v/>
      </c>
      <c r="F565" s="3" t="str">
        <f t="shared" si="40"/>
        <v/>
      </c>
      <c r="AJ565" t="str">
        <f t="shared" si="41"/>
        <v/>
      </c>
    </row>
    <row r="566" spans="2:36" x14ac:dyDescent="0.25">
      <c r="B566" s="3" t="str">
        <f t="shared" si="42"/>
        <v/>
      </c>
      <c r="F566" s="3" t="str">
        <f t="shared" si="40"/>
        <v/>
      </c>
      <c r="AJ566" t="str">
        <f t="shared" si="41"/>
        <v/>
      </c>
    </row>
    <row r="567" spans="2:36" x14ac:dyDescent="0.25">
      <c r="B567" s="3" t="str">
        <f t="shared" si="42"/>
        <v/>
      </c>
      <c r="F567" s="3" t="str">
        <f t="shared" si="40"/>
        <v/>
      </c>
      <c r="AJ567" t="str">
        <f t="shared" si="41"/>
        <v/>
      </c>
    </row>
    <row r="568" spans="2:36" x14ac:dyDescent="0.25">
      <c r="B568" s="3" t="str">
        <f t="shared" si="42"/>
        <v/>
      </c>
      <c r="F568" s="3" t="str">
        <f t="shared" si="40"/>
        <v/>
      </c>
      <c r="AJ568" t="str">
        <f t="shared" si="41"/>
        <v/>
      </c>
    </row>
    <row r="569" spans="2:36" x14ac:dyDescent="0.25">
      <c r="B569" s="3" t="str">
        <f t="shared" si="42"/>
        <v/>
      </c>
      <c r="F569" s="3" t="str">
        <f t="shared" si="40"/>
        <v/>
      </c>
      <c r="AJ569" t="str">
        <f t="shared" si="41"/>
        <v/>
      </c>
    </row>
    <row r="570" spans="2:36" x14ac:dyDescent="0.25">
      <c r="B570" s="3" t="str">
        <f t="shared" si="42"/>
        <v/>
      </c>
      <c r="F570" s="3" t="str">
        <f t="shared" si="40"/>
        <v/>
      </c>
      <c r="AJ570" t="str">
        <f t="shared" si="41"/>
        <v/>
      </c>
    </row>
    <row r="571" spans="2:36" x14ac:dyDescent="0.25">
      <c r="B571" s="3" t="str">
        <f t="shared" si="42"/>
        <v/>
      </c>
      <c r="F571" s="3" t="str">
        <f t="shared" si="40"/>
        <v/>
      </c>
      <c r="AJ571" t="str">
        <f t="shared" si="41"/>
        <v/>
      </c>
    </row>
    <row r="572" spans="2:36" x14ac:dyDescent="0.25">
      <c r="B572" s="3" t="str">
        <f t="shared" si="42"/>
        <v/>
      </c>
      <c r="F572" s="3" t="str">
        <f t="shared" si="40"/>
        <v/>
      </c>
      <c r="AJ572" t="str">
        <f t="shared" si="41"/>
        <v/>
      </c>
    </row>
    <row r="573" spans="2:36" x14ac:dyDescent="0.25">
      <c r="B573" s="3" t="str">
        <f t="shared" si="42"/>
        <v/>
      </c>
      <c r="F573" s="3" t="str">
        <f t="shared" si="40"/>
        <v/>
      </c>
      <c r="AJ573" t="str">
        <f t="shared" si="41"/>
        <v/>
      </c>
    </row>
    <row r="574" spans="2:36" x14ac:dyDescent="0.25">
      <c r="B574" s="3" t="str">
        <f t="shared" si="42"/>
        <v/>
      </c>
      <c r="F574" s="3" t="str">
        <f t="shared" si="40"/>
        <v/>
      </c>
      <c r="AJ574" t="str">
        <f t="shared" si="41"/>
        <v/>
      </c>
    </row>
    <row r="575" spans="2:36" x14ac:dyDescent="0.25">
      <c r="B575" s="3" t="str">
        <f t="shared" si="42"/>
        <v/>
      </c>
      <c r="F575" s="3" t="str">
        <f t="shared" si="40"/>
        <v/>
      </c>
      <c r="AJ575" t="str">
        <f t="shared" si="41"/>
        <v/>
      </c>
    </row>
    <row r="576" spans="2:36" x14ac:dyDescent="0.25">
      <c r="B576" s="3" t="str">
        <f t="shared" si="42"/>
        <v/>
      </c>
      <c r="F576" s="3" t="str">
        <f t="shared" si="40"/>
        <v/>
      </c>
      <c r="AJ576" t="str">
        <f t="shared" si="41"/>
        <v/>
      </c>
    </row>
    <row r="577" spans="2:36" x14ac:dyDescent="0.25">
      <c r="B577" s="3" t="str">
        <f t="shared" si="42"/>
        <v/>
      </c>
      <c r="F577" s="3" t="str">
        <f t="shared" si="40"/>
        <v/>
      </c>
      <c r="AJ577" t="str">
        <f t="shared" si="41"/>
        <v/>
      </c>
    </row>
    <row r="578" spans="2:36" x14ac:dyDescent="0.25">
      <c r="B578" s="3" t="str">
        <f t="shared" si="42"/>
        <v/>
      </c>
      <c r="F578" s="3" t="str">
        <f t="shared" si="40"/>
        <v/>
      </c>
      <c r="AJ578" t="str">
        <f t="shared" si="41"/>
        <v/>
      </c>
    </row>
    <row r="579" spans="2:36" x14ac:dyDescent="0.25">
      <c r="B579" s="3" t="str">
        <f t="shared" si="42"/>
        <v/>
      </c>
      <c r="F579" s="3" t="str">
        <f t="shared" si="40"/>
        <v/>
      </c>
      <c r="AJ579" t="str">
        <f t="shared" si="41"/>
        <v/>
      </c>
    </row>
    <row r="580" spans="2:36" x14ac:dyDescent="0.25">
      <c r="B580" s="3" t="str">
        <f t="shared" si="42"/>
        <v/>
      </c>
      <c r="F580" s="3" t="str">
        <f t="shared" ref="F580:F643" si="43">+IF(B580="BL","BLANC",IF(B580="RS","ROSE",IF(B580="RG","ROUGE","")))</f>
        <v/>
      </c>
      <c r="AJ580" t="str">
        <f t="shared" ref="AJ580:AJ643" si="44">+IF(AI580&gt;V580,"RUPTURE","")</f>
        <v/>
      </c>
    </row>
    <row r="581" spans="2:36" x14ac:dyDescent="0.25">
      <c r="B581" s="3" t="str">
        <f t="shared" si="42"/>
        <v/>
      </c>
      <c r="F581" s="3" t="str">
        <f t="shared" si="43"/>
        <v/>
      </c>
      <c r="AJ581" t="str">
        <f t="shared" si="44"/>
        <v/>
      </c>
    </row>
    <row r="582" spans="2:36" x14ac:dyDescent="0.25">
      <c r="B582" s="3" t="str">
        <f t="shared" ref="B582:B645" si="45">LEFT(A582,2)</f>
        <v/>
      </c>
      <c r="F582" s="3" t="str">
        <f t="shared" si="43"/>
        <v/>
      </c>
      <c r="AJ582" t="str">
        <f t="shared" si="44"/>
        <v/>
      </c>
    </row>
    <row r="583" spans="2:36" x14ac:dyDescent="0.25">
      <c r="B583" s="3" t="str">
        <f t="shared" si="45"/>
        <v/>
      </c>
      <c r="F583" s="3" t="str">
        <f t="shared" si="43"/>
        <v/>
      </c>
      <c r="AJ583" t="str">
        <f t="shared" si="44"/>
        <v/>
      </c>
    </row>
    <row r="584" spans="2:36" x14ac:dyDescent="0.25">
      <c r="B584" s="3" t="str">
        <f t="shared" si="45"/>
        <v/>
      </c>
      <c r="F584" s="3" t="str">
        <f t="shared" si="43"/>
        <v/>
      </c>
      <c r="AJ584" t="str">
        <f t="shared" si="44"/>
        <v/>
      </c>
    </row>
    <row r="585" spans="2:36" x14ac:dyDescent="0.25">
      <c r="B585" s="3" t="str">
        <f t="shared" si="45"/>
        <v/>
      </c>
      <c r="F585" s="3" t="str">
        <f t="shared" si="43"/>
        <v/>
      </c>
      <c r="AJ585" t="str">
        <f t="shared" si="44"/>
        <v/>
      </c>
    </row>
    <row r="586" spans="2:36" x14ac:dyDescent="0.25">
      <c r="B586" s="3" t="str">
        <f t="shared" si="45"/>
        <v/>
      </c>
      <c r="F586" s="3" t="str">
        <f t="shared" si="43"/>
        <v/>
      </c>
      <c r="AJ586" t="str">
        <f t="shared" si="44"/>
        <v/>
      </c>
    </row>
    <row r="587" spans="2:36" x14ac:dyDescent="0.25">
      <c r="B587" s="3" t="str">
        <f t="shared" si="45"/>
        <v/>
      </c>
      <c r="F587" s="3" t="str">
        <f t="shared" si="43"/>
        <v/>
      </c>
      <c r="AJ587" t="str">
        <f t="shared" si="44"/>
        <v/>
      </c>
    </row>
    <row r="588" spans="2:36" x14ac:dyDescent="0.25">
      <c r="B588" s="3" t="str">
        <f t="shared" si="45"/>
        <v/>
      </c>
      <c r="F588" s="3" t="str">
        <f t="shared" si="43"/>
        <v/>
      </c>
      <c r="AJ588" t="str">
        <f t="shared" si="44"/>
        <v/>
      </c>
    </row>
    <row r="589" spans="2:36" x14ac:dyDescent="0.25">
      <c r="B589" s="3" t="str">
        <f t="shared" si="45"/>
        <v/>
      </c>
      <c r="F589" s="3" t="str">
        <f t="shared" si="43"/>
        <v/>
      </c>
      <c r="AJ589" t="str">
        <f t="shared" si="44"/>
        <v/>
      </c>
    </row>
    <row r="590" spans="2:36" x14ac:dyDescent="0.25">
      <c r="B590" s="3" t="str">
        <f t="shared" si="45"/>
        <v/>
      </c>
      <c r="F590" s="3" t="str">
        <f t="shared" si="43"/>
        <v/>
      </c>
      <c r="AJ590" t="str">
        <f t="shared" si="44"/>
        <v/>
      </c>
    </row>
    <row r="591" spans="2:36" x14ac:dyDescent="0.25">
      <c r="B591" s="3" t="str">
        <f t="shared" si="45"/>
        <v/>
      </c>
      <c r="F591" s="3" t="str">
        <f t="shared" si="43"/>
        <v/>
      </c>
      <c r="AJ591" t="str">
        <f t="shared" si="44"/>
        <v/>
      </c>
    </row>
    <row r="592" spans="2:36" x14ac:dyDescent="0.25">
      <c r="B592" s="3" t="str">
        <f t="shared" si="45"/>
        <v/>
      </c>
      <c r="F592" s="3" t="str">
        <f t="shared" si="43"/>
        <v/>
      </c>
      <c r="AJ592" t="str">
        <f t="shared" si="44"/>
        <v/>
      </c>
    </row>
    <row r="593" spans="2:36" x14ac:dyDescent="0.25">
      <c r="B593" s="3" t="str">
        <f t="shared" si="45"/>
        <v/>
      </c>
      <c r="F593" s="3" t="str">
        <f t="shared" si="43"/>
        <v/>
      </c>
      <c r="AJ593" t="str">
        <f t="shared" si="44"/>
        <v/>
      </c>
    </row>
    <row r="594" spans="2:36" x14ac:dyDescent="0.25">
      <c r="B594" s="3" t="str">
        <f t="shared" si="45"/>
        <v/>
      </c>
      <c r="F594" s="3" t="str">
        <f t="shared" si="43"/>
        <v/>
      </c>
      <c r="AJ594" t="str">
        <f t="shared" si="44"/>
        <v/>
      </c>
    </row>
    <row r="595" spans="2:36" x14ac:dyDescent="0.25">
      <c r="B595" s="3" t="str">
        <f t="shared" si="45"/>
        <v/>
      </c>
      <c r="F595" s="3" t="str">
        <f t="shared" si="43"/>
        <v/>
      </c>
      <c r="AJ595" t="str">
        <f t="shared" si="44"/>
        <v/>
      </c>
    </row>
    <row r="596" spans="2:36" x14ac:dyDescent="0.25">
      <c r="B596" s="3" t="str">
        <f t="shared" si="45"/>
        <v/>
      </c>
      <c r="F596" s="3" t="str">
        <f t="shared" si="43"/>
        <v/>
      </c>
      <c r="AJ596" t="str">
        <f t="shared" si="44"/>
        <v/>
      </c>
    </row>
    <row r="597" spans="2:36" x14ac:dyDescent="0.25">
      <c r="B597" s="3" t="str">
        <f t="shared" si="45"/>
        <v/>
      </c>
      <c r="F597" s="3" t="str">
        <f t="shared" si="43"/>
        <v/>
      </c>
      <c r="AJ597" t="str">
        <f t="shared" si="44"/>
        <v/>
      </c>
    </row>
    <row r="598" spans="2:36" x14ac:dyDescent="0.25">
      <c r="B598" s="3" t="str">
        <f t="shared" si="45"/>
        <v/>
      </c>
      <c r="F598" s="3" t="str">
        <f t="shared" si="43"/>
        <v/>
      </c>
      <c r="AJ598" t="str">
        <f t="shared" si="44"/>
        <v/>
      </c>
    </row>
    <row r="599" spans="2:36" x14ac:dyDescent="0.25">
      <c r="B599" s="3" t="str">
        <f t="shared" si="45"/>
        <v/>
      </c>
      <c r="F599" s="3" t="str">
        <f t="shared" si="43"/>
        <v/>
      </c>
      <c r="AJ599" t="str">
        <f t="shared" si="44"/>
        <v/>
      </c>
    </row>
    <row r="600" spans="2:36" x14ac:dyDescent="0.25">
      <c r="B600" s="3" t="str">
        <f t="shared" si="45"/>
        <v/>
      </c>
      <c r="F600" s="3" t="str">
        <f t="shared" si="43"/>
        <v/>
      </c>
      <c r="AJ600" t="str">
        <f t="shared" si="44"/>
        <v/>
      </c>
    </row>
    <row r="601" spans="2:36" x14ac:dyDescent="0.25">
      <c r="B601" s="3" t="str">
        <f t="shared" si="45"/>
        <v/>
      </c>
      <c r="F601" s="3" t="str">
        <f t="shared" si="43"/>
        <v/>
      </c>
      <c r="AJ601" t="str">
        <f t="shared" si="44"/>
        <v/>
      </c>
    </row>
    <row r="602" spans="2:36" x14ac:dyDescent="0.25">
      <c r="B602" s="3" t="str">
        <f t="shared" si="45"/>
        <v/>
      </c>
      <c r="F602" s="3" t="str">
        <f t="shared" si="43"/>
        <v/>
      </c>
      <c r="AJ602" t="str">
        <f t="shared" si="44"/>
        <v/>
      </c>
    </row>
    <row r="603" spans="2:36" x14ac:dyDescent="0.25">
      <c r="B603" s="3" t="str">
        <f t="shared" si="45"/>
        <v/>
      </c>
      <c r="F603" s="3" t="str">
        <f t="shared" si="43"/>
        <v/>
      </c>
      <c r="AJ603" t="str">
        <f t="shared" si="44"/>
        <v/>
      </c>
    </row>
    <row r="604" spans="2:36" x14ac:dyDescent="0.25">
      <c r="B604" s="3" t="str">
        <f t="shared" si="45"/>
        <v/>
      </c>
      <c r="F604" s="3" t="str">
        <f t="shared" si="43"/>
        <v/>
      </c>
      <c r="AJ604" t="str">
        <f t="shared" si="44"/>
        <v/>
      </c>
    </row>
    <row r="605" spans="2:36" x14ac:dyDescent="0.25">
      <c r="B605" s="3" t="str">
        <f t="shared" si="45"/>
        <v/>
      </c>
      <c r="F605" s="3" t="str">
        <f t="shared" si="43"/>
        <v/>
      </c>
      <c r="AJ605" t="str">
        <f t="shared" si="44"/>
        <v/>
      </c>
    </row>
    <row r="606" spans="2:36" x14ac:dyDescent="0.25">
      <c r="B606" s="3" t="str">
        <f t="shared" si="45"/>
        <v/>
      </c>
      <c r="F606" s="3" t="str">
        <f t="shared" si="43"/>
        <v/>
      </c>
      <c r="AJ606" t="str">
        <f t="shared" si="44"/>
        <v/>
      </c>
    </row>
    <row r="607" spans="2:36" x14ac:dyDescent="0.25">
      <c r="B607" s="3" t="str">
        <f t="shared" si="45"/>
        <v/>
      </c>
      <c r="F607" s="3" t="str">
        <f t="shared" si="43"/>
        <v/>
      </c>
      <c r="AJ607" t="str">
        <f t="shared" si="44"/>
        <v/>
      </c>
    </row>
    <row r="608" spans="2:36" x14ac:dyDescent="0.25">
      <c r="B608" s="3" t="str">
        <f t="shared" si="45"/>
        <v/>
      </c>
      <c r="F608" s="3" t="str">
        <f t="shared" si="43"/>
        <v/>
      </c>
      <c r="AJ608" t="str">
        <f t="shared" si="44"/>
        <v/>
      </c>
    </row>
    <row r="609" spans="2:36" x14ac:dyDescent="0.25">
      <c r="B609" s="3" t="str">
        <f t="shared" si="45"/>
        <v/>
      </c>
      <c r="F609" s="3" t="str">
        <f t="shared" si="43"/>
        <v/>
      </c>
      <c r="AJ609" t="str">
        <f t="shared" si="44"/>
        <v/>
      </c>
    </row>
    <row r="610" spans="2:36" x14ac:dyDescent="0.25">
      <c r="B610" s="3" t="str">
        <f t="shared" si="45"/>
        <v/>
      </c>
      <c r="F610" s="3" t="str">
        <f t="shared" si="43"/>
        <v/>
      </c>
      <c r="AJ610" t="str">
        <f t="shared" si="44"/>
        <v/>
      </c>
    </row>
    <row r="611" spans="2:36" x14ac:dyDescent="0.25">
      <c r="B611" s="3" t="str">
        <f t="shared" si="45"/>
        <v/>
      </c>
      <c r="F611" s="3" t="str">
        <f t="shared" si="43"/>
        <v/>
      </c>
      <c r="AJ611" t="str">
        <f t="shared" si="44"/>
        <v/>
      </c>
    </row>
    <row r="612" spans="2:36" x14ac:dyDescent="0.25">
      <c r="B612" s="3" t="str">
        <f t="shared" si="45"/>
        <v/>
      </c>
      <c r="F612" s="3" t="str">
        <f t="shared" si="43"/>
        <v/>
      </c>
      <c r="AJ612" t="str">
        <f t="shared" si="44"/>
        <v/>
      </c>
    </row>
    <row r="613" spans="2:36" x14ac:dyDescent="0.25">
      <c r="B613" s="3" t="str">
        <f t="shared" si="45"/>
        <v/>
      </c>
      <c r="F613" s="3" t="str">
        <f t="shared" si="43"/>
        <v/>
      </c>
      <c r="AJ613" t="str">
        <f t="shared" si="44"/>
        <v/>
      </c>
    </row>
    <row r="614" spans="2:36" x14ac:dyDescent="0.25">
      <c r="B614" s="3" t="str">
        <f t="shared" si="45"/>
        <v/>
      </c>
      <c r="F614" s="3" t="str">
        <f t="shared" si="43"/>
        <v/>
      </c>
      <c r="AJ614" t="str">
        <f t="shared" si="44"/>
        <v/>
      </c>
    </row>
    <row r="615" spans="2:36" x14ac:dyDescent="0.25">
      <c r="B615" s="3" t="str">
        <f t="shared" si="45"/>
        <v/>
      </c>
      <c r="F615" s="3" t="str">
        <f t="shared" si="43"/>
        <v/>
      </c>
      <c r="AJ615" t="str">
        <f t="shared" si="44"/>
        <v/>
      </c>
    </row>
    <row r="616" spans="2:36" x14ac:dyDescent="0.25">
      <c r="B616" s="3" t="str">
        <f t="shared" si="45"/>
        <v/>
      </c>
      <c r="F616" s="3" t="str">
        <f t="shared" si="43"/>
        <v/>
      </c>
      <c r="AJ616" t="str">
        <f t="shared" si="44"/>
        <v/>
      </c>
    </row>
    <row r="617" spans="2:36" x14ac:dyDescent="0.25">
      <c r="B617" s="3" t="str">
        <f t="shared" si="45"/>
        <v/>
      </c>
      <c r="F617" s="3" t="str">
        <f t="shared" si="43"/>
        <v/>
      </c>
      <c r="AJ617" t="str">
        <f t="shared" si="44"/>
        <v/>
      </c>
    </row>
    <row r="618" spans="2:36" x14ac:dyDescent="0.25">
      <c r="B618" s="3" t="str">
        <f t="shared" si="45"/>
        <v/>
      </c>
      <c r="F618" s="3" t="str">
        <f t="shared" si="43"/>
        <v/>
      </c>
      <c r="AJ618" t="str">
        <f t="shared" si="44"/>
        <v/>
      </c>
    </row>
    <row r="619" spans="2:36" x14ac:dyDescent="0.25">
      <c r="B619" s="3" t="str">
        <f t="shared" si="45"/>
        <v/>
      </c>
      <c r="F619" s="3" t="str">
        <f t="shared" si="43"/>
        <v/>
      </c>
      <c r="AJ619" t="str">
        <f t="shared" si="44"/>
        <v/>
      </c>
    </row>
    <row r="620" spans="2:36" x14ac:dyDescent="0.25">
      <c r="B620" s="3" t="str">
        <f t="shared" si="45"/>
        <v/>
      </c>
      <c r="F620" s="3" t="str">
        <f t="shared" si="43"/>
        <v/>
      </c>
      <c r="AJ620" t="str">
        <f t="shared" si="44"/>
        <v/>
      </c>
    </row>
    <row r="621" spans="2:36" x14ac:dyDescent="0.25">
      <c r="B621" s="3" t="str">
        <f t="shared" si="45"/>
        <v/>
      </c>
      <c r="F621" s="3" t="str">
        <f t="shared" si="43"/>
        <v/>
      </c>
      <c r="AJ621" t="str">
        <f t="shared" si="44"/>
        <v/>
      </c>
    </row>
    <row r="622" spans="2:36" x14ac:dyDescent="0.25">
      <c r="B622" s="3" t="str">
        <f t="shared" si="45"/>
        <v/>
      </c>
      <c r="F622" s="3" t="str">
        <f t="shared" si="43"/>
        <v/>
      </c>
      <c r="AJ622" t="str">
        <f t="shared" si="44"/>
        <v/>
      </c>
    </row>
    <row r="623" spans="2:36" x14ac:dyDescent="0.25">
      <c r="B623" s="3" t="str">
        <f t="shared" si="45"/>
        <v/>
      </c>
      <c r="F623" s="3" t="str">
        <f t="shared" si="43"/>
        <v/>
      </c>
      <c r="AJ623" t="str">
        <f t="shared" si="44"/>
        <v/>
      </c>
    </row>
    <row r="624" spans="2:36" x14ac:dyDescent="0.25">
      <c r="B624" s="3" t="str">
        <f t="shared" si="45"/>
        <v/>
      </c>
      <c r="F624" s="3" t="str">
        <f t="shared" si="43"/>
        <v/>
      </c>
      <c r="AJ624" t="str">
        <f t="shared" si="44"/>
        <v/>
      </c>
    </row>
    <row r="625" spans="2:36" x14ac:dyDescent="0.25">
      <c r="B625" s="3" t="str">
        <f t="shared" si="45"/>
        <v/>
      </c>
      <c r="F625" s="3" t="str">
        <f t="shared" si="43"/>
        <v/>
      </c>
      <c r="AJ625" t="str">
        <f t="shared" si="44"/>
        <v/>
      </c>
    </row>
    <row r="626" spans="2:36" x14ac:dyDescent="0.25">
      <c r="B626" s="3" t="str">
        <f t="shared" si="45"/>
        <v/>
      </c>
      <c r="F626" s="3" t="str">
        <f t="shared" si="43"/>
        <v/>
      </c>
      <c r="AJ626" t="str">
        <f t="shared" si="44"/>
        <v/>
      </c>
    </row>
    <row r="627" spans="2:36" x14ac:dyDescent="0.25">
      <c r="B627" s="3" t="str">
        <f t="shared" si="45"/>
        <v/>
      </c>
      <c r="F627" s="3" t="str">
        <f t="shared" si="43"/>
        <v/>
      </c>
      <c r="AJ627" t="str">
        <f t="shared" si="44"/>
        <v/>
      </c>
    </row>
    <row r="628" spans="2:36" x14ac:dyDescent="0.25">
      <c r="B628" s="3" t="str">
        <f t="shared" si="45"/>
        <v/>
      </c>
      <c r="F628" s="3" t="str">
        <f t="shared" si="43"/>
        <v/>
      </c>
      <c r="AJ628" t="str">
        <f t="shared" si="44"/>
        <v/>
      </c>
    </row>
    <row r="629" spans="2:36" x14ac:dyDescent="0.25">
      <c r="B629" s="3" t="str">
        <f t="shared" si="45"/>
        <v/>
      </c>
      <c r="F629" s="3" t="str">
        <f t="shared" si="43"/>
        <v/>
      </c>
      <c r="AJ629" t="str">
        <f t="shared" si="44"/>
        <v/>
      </c>
    </row>
    <row r="630" spans="2:36" x14ac:dyDescent="0.25">
      <c r="B630" s="3" t="str">
        <f t="shared" si="45"/>
        <v/>
      </c>
      <c r="F630" s="3" t="str">
        <f t="shared" si="43"/>
        <v/>
      </c>
      <c r="AJ630" t="str">
        <f t="shared" si="44"/>
        <v/>
      </c>
    </row>
    <row r="631" spans="2:36" x14ac:dyDescent="0.25">
      <c r="B631" s="3" t="str">
        <f t="shared" si="45"/>
        <v/>
      </c>
      <c r="F631" s="3" t="str">
        <f t="shared" si="43"/>
        <v/>
      </c>
      <c r="AJ631" t="str">
        <f t="shared" si="44"/>
        <v/>
      </c>
    </row>
    <row r="632" spans="2:36" x14ac:dyDescent="0.25">
      <c r="B632" s="3" t="str">
        <f t="shared" si="45"/>
        <v/>
      </c>
      <c r="F632" s="3" t="str">
        <f t="shared" si="43"/>
        <v/>
      </c>
      <c r="AJ632" t="str">
        <f t="shared" si="44"/>
        <v/>
      </c>
    </row>
    <row r="633" spans="2:36" x14ac:dyDescent="0.25">
      <c r="B633" s="3" t="str">
        <f t="shared" si="45"/>
        <v/>
      </c>
      <c r="F633" s="3" t="str">
        <f t="shared" si="43"/>
        <v/>
      </c>
      <c r="AJ633" t="str">
        <f t="shared" si="44"/>
        <v/>
      </c>
    </row>
    <row r="634" spans="2:36" x14ac:dyDescent="0.25">
      <c r="B634" s="3" t="str">
        <f t="shared" si="45"/>
        <v/>
      </c>
      <c r="F634" s="3" t="str">
        <f t="shared" si="43"/>
        <v/>
      </c>
      <c r="AJ634" t="str">
        <f t="shared" si="44"/>
        <v/>
      </c>
    </row>
    <row r="635" spans="2:36" x14ac:dyDescent="0.25">
      <c r="B635" s="3" t="str">
        <f t="shared" si="45"/>
        <v/>
      </c>
      <c r="F635" s="3" t="str">
        <f t="shared" si="43"/>
        <v/>
      </c>
      <c r="AJ635" t="str">
        <f t="shared" si="44"/>
        <v/>
      </c>
    </row>
    <row r="636" spans="2:36" x14ac:dyDescent="0.25">
      <c r="B636" s="3" t="str">
        <f t="shared" si="45"/>
        <v/>
      </c>
      <c r="F636" s="3" t="str">
        <f t="shared" si="43"/>
        <v/>
      </c>
      <c r="AJ636" t="str">
        <f t="shared" si="44"/>
        <v/>
      </c>
    </row>
    <row r="637" spans="2:36" x14ac:dyDescent="0.25">
      <c r="B637" s="3" t="str">
        <f t="shared" si="45"/>
        <v/>
      </c>
      <c r="F637" s="3" t="str">
        <f t="shared" si="43"/>
        <v/>
      </c>
      <c r="AJ637" t="str">
        <f t="shared" si="44"/>
        <v/>
      </c>
    </row>
    <row r="638" spans="2:36" x14ac:dyDescent="0.25">
      <c r="B638" s="3" t="str">
        <f t="shared" si="45"/>
        <v/>
      </c>
      <c r="F638" s="3" t="str">
        <f t="shared" si="43"/>
        <v/>
      </c>
      <c r="AJ638" t="str">
        <f t="shared" si="44"/>
        <v/>
      </c>
    </row>
    <row r="639" spans="2:36" x14ac:dyDescent="0.25">
      <c r="B639" s="3" t="str">
        <f t="shared" si="45"/>
        <v/>
      </c>
      <c r="F639" s="3" t="str">
        <f t="shared" si="43"/>
        <v/>
      </c>
      <c r="AJ639" t="str">
        <f t="shared" si="44"/>
        <v/>
      </c>
    </row>
    <row r="640" spans="2:36" x14ac:dyDescent="0.25">
      <c r="B640" s="3" t="str">
        <f t="shared" si="45"/>
        <v/>
      </c>
      <c r="F640" s="3" t="str">
        <f t="shared" si="43"/>
        <v/>
      </c>
      <c r="AJ640" t="str">
        <f t="shared" si="44"/>
        <v/>
      </c>
    </row>
    <row r="641" spans="2:36" x14ac:dyDescent="0.25">
      <c r="B641" s="3" t="str">
        <f t="shared" si="45"/>
        <v/>
      </c>
      <c r="F641" s="3" t="str">
        <f t="shared" si="43"/>
        <v/>
      </c>
      <c r="AJ641" t="str">
        <f t="shared" si="44"/>
        <v/>
      </c>
    </row>
    <row r="642" spans="2:36" x14ac:dyDescent="0.25">
      <c r="B642" s="3" t="str">
        <f t="shared" si="45"/>
        <v/>
      </c>
      <c r="F642" s="3" t="str">
        <f t="shared" si="43"/>
        <v/>
      </c>
      <c r="AJ642" t="str">
        <f t="shared" si="44"/>
        <v/>
      </c>
    </row>
    <row r="643" spans="2:36" x14ac:dyDescent="0.25">
      <c r="B643" s="3" t="str">
        <f t="shared" si="45"/>
        <v/>
      </c>
      <c r="F643" s="3" t="str">
        <f t="shared" si="43"/>
        <v/>
      </c>
      <c r="AJ643" t="str">
        <f t="shared" si="44"/>
        <v/>
      </c>
    </row>
    <row r="644" spans="2:36" x14ac:dyDescent="0.25">
      <c r="B644" s="3" t="str">
        <f t="shared" si="45"/>
        <v/>
      </c>
      <c r="F644" s="3" t="str">
        <f t="shared" ref="F644:F707" si="46">+IF(B644="BL","BLANC",IF(B644="RS","ROSE",IF(B644="RG","ROUGE","")))</f>
        <v/>
      </c>
      <c r="AJ644" t="str">
        <f t="shared" ref="AJ644:AJ707" si="47">+IF(AI644&gt;V644,"RUPTURE","")</f>
        <v/>
      </c>
    </row>
    <row r="645" spans="2:36" x14ac:dyDescent="0.25">
      <c r="B645" s="3" t="str">
        <f t="shared" si="45"/>
        <v/>
      </c>
      <c r="F645" s="3" t="str">
        <f t="shared" si="46"/>
        <v/>
      </c>
      <c r="AJ645" t="str">
        <f t="shared" si="47"/>
        <v/>
      </c>
    </row>
    <row r="646" spans="2:36" x14ac:dyDescent="0.25">
      <c r="B646" s="3" t="str">
        <f t="shared" ref="B646:B709" si="48">LEFT(A646,2)</f>
        <v/>
      </c>
      <c r="F646" s="3" t="str">
        <f t="shared" si="46"/>
        <v/>
      </c>
      <c r="AJ646" t="str">
        <f t="shared" si="47"/>
        <v/>
      </c>
    </row>
    <row r="647" spans="2:36" x14ac:dyDescent="0.25">
      <c r="B647" s="3" t="str">
        <f t="shared" si="48"/>
        <v/>
      </c>
      <c r="F647" s="3" t="str">
        <f t="shared" si="46"/>
        <v/>
      </c>
      <c r="AJ647" t="str">
        <f t="shared" si="47"/>
        <v/>
      </c>
    </row>
    <row r="648" spans="2:36" x14ac:dyDescent="0.25">
      <c r="B648" s="3" t="str">
        <f t="shared" si="48"/>
        <v/>
      </c>
      <c r="F648" s="3" t="str">
        <f t="shared" si="46"/>
        <v/>
      </c>
      <c r="AJ648" t="str">
        <f t="shared" si="47"/>
        <v/>
      </c>
    </row>
    <row r="649" spans="2:36" x14ac:dyDescent="0.25">
      <c r="B649" s="3" t="str">
        <f t="shared" si="48"/>
        <v/>
      </c>
      <c r="F649" s="3" t="str">
        <f t="shared" si="46"/>
        <v/>
      </c>
      <c r="AJ649" t="str">
        <f t="shared" si="47"/>
        <v/>
      </c>
    </row>
    <row r="650" spans="2:36" x14ac:dyDescent="0.25">
      <c r="B650" s="3" t="str">
        <f t="shared" si="48"/>
        <v/>
      </c>
      <c r="F650" s="3" t="str">
        <f t="shared" si="46"/>
        <v/>
      </c>
      <c r="AJ650" t="str">
        <f t="shared" si="47"/>
        <v/>
      </c>
    </row>
    <row r="651" spans="2:36" x14ac:dyDescent="0.25">
      <c r="B651" s="3" t="str">
        <f t="shared" si="48"/>
        <v/>
      </c>
      <c r="F651" s="3" t="str">
        <f t="shared" si="46"/>
        <v/>
      </c>
      <c r="AJ651" t="str">
        <f t="shared" si="47"/>
        <v/>
      </c>
    </row>
    <row r="652" spans="2:36" x14ac:dyDescent="0.25">
      <c r="B652" s="3" t="str">
        <f t="shared" si="48"/>
        <v/>
      </c>
      <c r="F652" s="3" t="str">
        <f t="shared" si="46"/>
        <v/>
      </c>
      <c r="AJ652" t="str">
        <f t="shared" si="47"/>
        <v/>
      </c>
    </row>
    <row r="653" spans="2:36" x14ac:dyDescent="0.25">
      <c r="B653" s="3" t="str">
        <f t="shared" si="48"/>
        <v/>
      </c>
      <c r="F653" s="3" t="str">
        <f t="shared" si="46"/>
        <v/>
      </c>
      <c r="AJ653" t="str">
        <f t="shared" si="47"/>
        <v/>
      </c>
    </row>
    <row r="654" spans="2:36" x14ac:dyDescent="0.25">
      <c r="B654" s="3" t="str">
        <f t="shared" si="48"/>
        <v/>
      </c>
      <c r="F654" s="3" t="str">
        <f t="shared" si="46"/>
        <v/>
      </c>
      <c r="AJ654" t="str">
        <f t="shared" si="47"/>
        <v/>
      </c>
    </row>
    <row r="655" spans="2:36" x14ac:dyDescent="0.25">
      <c r="B655" s="3" t="str">
        <f t="shared" si="48"/>
        <v/>
      </c>
      <c r="F655" s="3" t="str">
        <f t="shared" si="46"/>
        <v/>
      </c>
      <c r="AJ655" t="str">
        <f t="shared" si="47"/>
        <v/>
      </c>
    </row>
    <row r="656" spans="2:36" x14ac:dyDescent="0.25">
      <c r="B656" s="3" t="str">
        <f t="shared" si="48"/>
        <v/>
      </c>
      <c r="F656" s="3" t="str">
        <f t="shared" si="46"/>
        <v/>
      </c>
      <c r="AJ656" t="str">
        <f t="shared" si="47"/>
        <v/>
      </c>
    </row>
    <row r="657" spans="2:36" x14ac:dyDescent="0.25">
      <c r="B657" s="3" t="str">
        <f t="shared" si="48"/>
        <v/>
      </c>
      <c r="F657" s="3" t="str">
        <f t="shared" si="46"/>
        <v/>
      </c>
      <c r="AJ657" t="str">
        <f t="shared" si="47"/>
        <v/>
      </c>
    </row>
    <row r="658" spans="2:36" x14ac:dyDescent="0.25">
      <c r="B658" s="3" t="str">
        <f t="shared" si="48"/>
        <v/>
      </c>
      <c r="F658" s="3" t="str">
        <f t="shared" si="46"/>
        <v/>
      </c>
      <c r="AJ658" t="str">
        <f t="shared" si="47"/>
        <v/>
      </c>
    </row>
    <row r="659" spans="2:36" x14ac:dyDescent="0.25">
      <c r="B659" s="3" t="str">
        <f t="shared" si="48"/>
        <v/>
      </c>
      <c r="F659" s="3" t="str">
        <f t="shared" si="46"/>
        <v/>
      </c>
      <c r="AJ659" t="str">
        <f t="shared" si="47"/>
        <v/>
      </c>
    </row>
    <row r="660" spans="2:36" x14ac:dyDescent="0.25">
      <c r="B660" s="3" t="str">
        <f t="shared" si="48"/>
        <v/>
      </c>
      <c r="F660" s="3" t="str">
        <f t="shared" si="46"/>
        <v/>
      </c>
      <c r="AJ660" t="str">
        <f t="shared" si="47"/>
        <v/>
      </c>
    </row>
    <row r="661" spans="2:36" x14ac:dyDescent="0.25">
      <c r="B661" s="3" t="str">
        <f t="shared" si="48"/>
        <v/>
      </c>
      <c r="F661" s="3" t="str">
        <f t="shared" si="46"/>
        <v/>
      </c>
      <c r="AJ661" t="str">
        <f t="shared" si="47"/>
        <v/>
      </c>
    </row>
    <row r="662" spans="2:36" x14ac:dyDescent="0.25">
      <c r="B662" s="3" t="str">
        <f t="shared" si="48"/>
        <v/>
      </c>
      <c r="F662" s="3" t="str">
        <f t="shared" si="46"/>
        <v/>
      </c>
      <c r="AJ662" t="str">
        <f t="shared" si="47"/>
        <v/>
      </c>
    </row>
    <row r="663" spans="2:36" x14ac:dyDescent="0.25">
      <c r="B663" s="3" t="str">
        <f t="shared" si="48"/>
        <v/>
      </c>
      <c r="F663" s="3" t="str">
        <f t="shared" si="46"/>
        <v/>
      </c>
      <c r="AJ663" t="str">
        <f t="shared" si="47"/>
        <v/>
      </c>
    </row>
    <row r="664" spans="2:36" x14ac:dyDescent="0.25">
      <c r="B664" s="3" t="str">
        <f t="shared" si="48"/>
        <v/>
      </c>
      <c r="F664" s="3" t="str">
        <f t="shared" si="46"/>
        <v/>
      </c>
      <c r="AJ664" t="str">
        <f t="shared" si="47"/>
        <v/>
      </c>
    </row>
    <row r="665" spans="2:36" x14ac:dyDescent="0.25">
      <c r="B665" s="3" t="str">
        <f t="shared" si="48"/>
        <v/>
      </c>
      <c r="F665" s="3" t="str">
        <f t="shared" si="46"/>
        <v/>
      </c>
      <c r="AJ665" t="str">
        <f t="shared" si="47"/>
        <v/>
      </c>
    </row>
    <row r="666" spans="2:36" x14ac:dyDescent="0.25">
      <c r="B666" s="3" t="str">
        <f t="shared" si="48"/>
        <v/>
      </c>
      <c r="F666" s="3" t="str">
        <f t="shared" si="46"/>
        <v/>
      </c>
      <c r="AJ666" t="str">
        <f t="shared" si="47"/>
        <v/>
      </c>
    </row>
    <row r="667" spans="2:36" x14ac:dyDescent="0.25">
      <c r="B667" s="3" t="str">
        <f t="shared" si="48"/>
        <v/>
      </c>
      <c r="F667" s="3" t="str">
        <f t="shared" si="46"/>
        <v/>
      </c>
      <c r="AJ667" t="str">
        <f t="shared" si="47"/>
        <v/>
      </c>
    </row>
    <row r="668" spans="2:36" x14ac:dyDescent="0.25">
      <c r="B668" s="3" t="str">
        <f t="shared" si="48"/>
        <v/>
      </c>
      <c r="F668" s="3" t="str">
        <f t="shared" si="46"/>
        <v/>
      </c>
      <c r="AJ668" t="str">
        <f t="shared" si="47"/>
        <v/>
      </c>
    </row>
    <row r="669" spans="2:36" x14ac:dyDescent="0.25">
      <c r="B669" s="3" t="str">
        <f t="shared" si="48"/>
        <v/>
      </c>
      <c r="F669" s="3" t="str">
        <f t="shared" si="46"/>
        <v/>
      </c>
      <c r="AJ669" t="str">
        <f t="shared" si="47"/>
        <v/>
      </c>
    </row>
    <row r="670" spans="2:36" x14ac:dyDescent="0.25">
      <c r="B670" s="3" t="str">
        <f t="shared" si="48"/>
        <v/>
      </c>
      <c r="F670" s="3" t="str">
        <f t="shared" si="46"/>
        <v/>
      </c>
      <c r="AJ670" t="str">
        <f t="shared" si="47"/>
        <v/>
      </c>
    </row>
    <row r="671" spans="2:36" x14ac:dyDescent="0.25">
      <c r="B671" s="3" t="str">
        <f t="shared" si="48"/>
        <v/>
      </c>
      <c r="F671" s="3" t="str">
        <f t="shared" si="46"/>
        <v/>
      </c>
      <c r="AJ671" t="str">
        <f t="shared" si="47"/>
        <v/>
      </c>
    </row>
    <row r="672" spans="2:36" x14ac:dyDescent="0.25">
      <c r="B672" s="3" t="str">
        <f t="shared" si="48"/>
        <v/>
      </c>
      <c r="F672" s="3" t="str">
        <f t="shared" si="46"/>
        <v/>
      </c>
      <c r="AJ672" t="str">
        <f t="shared" si="47"/>
        <v/>
      </c>
    </row>
    <row r="673" spans="2:36" x14ac:dyDescent="0.25">
      <c r="B673" s="3" t="str">
        <f t="shared" si="48"/>
        <v/>
      </c>
      <c r="F673" s="3" t="str">
        <f t="shared" si="46"/>
        <v/>
      </c>
      <c r="AJ673" t="str">
        <f t="shared" si="47"/>
        <v/>
      </c>
    </row>
    <row r="674" spans="2:36" x14ac:dyDescent="0.25">
      <c r="B674" s="3" t="str">
        <f t="shared" si="48"/>
        <v/>
      </c>
      <c r="F674" s="3" t="str">
        <f t="shared" si="46"/>
        <v/>
      </c>
      <c r="AJ674" t="str">
        <f t="shared" si="47"/>
        <v/>
      </c>
    </row>
    <row r="675" spans="2:36" x14ac:dyDescent="0.25">
      <c r="B675" s="3" t="str">
        <f t="shared" si="48"/>
        <v/>
      </c>
      <c r="F675" s="3" t="str">
        <f t="shared" si="46"/>
        <v/>
      </c>
      <c r="AJ675" t="str">
        <f t="shared" si="47"/>
        <v/>
      </c>
    </row>
    <row r="676" spans="2:36" x14ac:dyDescent="0.25">
      <c r="B676" s="3" t="str">
        <f t="shared" si="48"/>
        <v/>
      </c>
      <c r="F676" s="3" t="str">
        <f t="shared" si="46"/>
        <v/>
      </c>
      <c r="AJ676" t="str">
        <f t="shared" si="47"/>
        <v/>
      </c>
    </row>
    <row r="677" spans="2:36" x14ac:dyDescent="0.25">
      <c r="B677" s="3" t="str">
        <f t="shared" si="48"/>
        <v/>
      </c>
      <c r="F677" s="3" t="str">
        <f t="shared" si="46"/>
        <v/>
      </c>
      <c r="AJ677" t="str">
        <f t="shared" si="47"/>
        <v/>
      </c>
    </row>
    <row r="678" spans="2:36" x14ac:dyDescent="0.25">
      <c r="B678" s="3" t="str">
        <f t="shared" si="48"/>
        <v/>
      </c>
      <c r="F678" s="3" t="str">
        <f t="shared" si="46"/>
        <v/>
      </c>
      <c r="AJ678" t="str">
        <f t="shared" si="47"/>
        <v/>
      </c>
    </row>
    <row r="679" spans="2:36" x14ac:dyDescent="0.25">
      <c r="B679" s="3" t="str">
        <f t="shared" si="48"/>
        <v/>
      </c>
      <c r="F679" s="3" t="str">
        <f t="shared" si="46"/>
        <v/>
      </c>
      <c r="AJ679" t="str">
        <f t="shared" si="47"/>
        <v/>
      </c>
    </row>
    <row r="680" spans="2:36" x14ac:dyDescent="0.25">
      <c r="B680" s="3" t="str">
        <f t="shared" si="48"/>
        <v/>
      </c>
      <c r="F680" s="3" t="str">
        <f t="shared" si="46"/>
        <v/>
      </c>
      <c r="AJ680" t="str">
        <f t="shared" si="47"/>
        <v/>
      </c>
    </row>
    <row r="681" spans="2:36" x14ac:dyDescent="0.25">
      <c r="B681" s="3" t="str">
        <f t="shared" si="48"/>
        <v/>
      </c>
      <c r="F681" s="3" t="str">
        <f t="shared" si="46"/>
        <v/>
      </c>
      <c r="AJ681" t="str">
        <f t="shared" si="47"/>
        <v/>
      </c>
    </row>
    <row r="682" spans="2:36" x14ac:dyDescent="0.25">
      <c r="B682" s="3" t="str">
        <f t="shared" si="48"/>
        <v/>
      </c>
      <c r="F682" s="3" t="str">
        <f t="shared" si="46"/>
        <v/>
      </c>
      <c r="AJ682" t="str">
        <f t="shared" si="47"/>
        <v/>
      </c>
    </row>
    <row r="683" spans="2:36" x14ac:dyDescent="0.25">
      <c r="B683" s="3" t="str">
        <f t="shared" si="48"/>
        <v/>
      </c>
      <c r="F683" s="3" t="str">
        <f t="shared" si="46"/>
        <v/>
      </c>
      <c r="AJ683" t="str">
        <f t="shared" si="47"/>
        <v/>
      </c>
    </row>
    <row r="684" spans="2:36" x14ac:dyDescent="0.25">
      <c r="B684" s="3" t="str">
        <f t="shared" si="48"/>
        <v/>
      </c>
      <c r="F684" s="3" t="str">
        <f t="shared" si="46"/>
        <v/>
      </c>
      <c r="AJ684" t="str">
        <f t="shared" si="47"/>
        <v/>
      </c>
    </row>
    <row r="685" spans="2:36" x14ac:dyDescent="0.25">
      <c r="B685" s="3" t="str">
        <f t="shared" si="48"/>
        <v/>
      </c>
      <c r="F685" s="3" t="str">
        <f t="shared" si="46"/>
        <v/>
      </c>
      <c r="AJ685" t="str">
        <f t="shared" si="47"/>
        <v/>
      </c>
    </row>
    <row r="686" spans="2:36" x14ac:dyDescent="0.25">
      <c r="B686" s="3" t="str">
        <f t="shared" si="48"/>
        <v/>
      </c>
      <c r="F686" s="3" t="str">
        <f t="shared" si="46"/>
        <v/>
      </c>
      <c r="AJ686" t="str">
        <f t="shared" si="47"/>
        <v/>
      </c>
    </row>
    <row r="687" spans="2:36" x14ac:dyDescent="0.25">
      <c r="B687" s="3" t="str">
        <f t="shared" si="48"/>
        <v/>
      </c>
      <c r="F687" s="3" t="str">
        <f t="shared" si="46"/>
        <v/>
      </c>
      <c r="AJ687" t="str">
        <f t="shared" si="47"/>
        <v/>
      </c>
    </row>
    <row r="688" spans="2:36" x14ac:dyDescent="0.25">
      <c r="B688" s="3" t="str">
        <f t="shared" si="48"/>
        <v/>
      </c>
      <c r="F688" s="3" t="str">
        <f t="shared" si="46"/>
        <v/>
      </c>
      <c r="AJ688" t="str">
        <f t="shared" si="47"/>
        <v/>
      </c>
    </row>
    <row r="689" spans="2:36" x14ac:dyDescent="0.25">
      <c r="B689" s="3" t="str">
        <f t="shared" si="48"/>
        <v/>
      </c>
      <c r="F689" s="3" t="str">
        <f t="shared" si="46"/>
        <v/>
      </c>
      <c r="AJ689" t="str">
        <f t="shared" si="47"/>
        <v/>
      </c>
    </row>
    <row r="690" spans="2:36" x14ac:dyDescent="0.25">
      <c r="B690" s="3" t="str">
        <f t="shared" si="48"/>
        <v/>
      </c>
      <c r="F690" s="3" t="str">
        <f t="shared" si="46"/>
        <v/>
      </c>
      <c r="AJ690" t="str">
        <f t="shared" si="47"/>
        <v/>
      </c>
    </row>
    <row r="691" spans="2:36" x14ac:dyDescent="0.25">
      <c r="B691" s="3" t="str">
        <f t="shared" si="48"/>
        <v/>
      </c>
      <c r="F691" s="3" t="str">
        <f t="shared" si="46"/>
        <v/>
      </c>
      <c r="AJ691" t="str">
        <f t="shared" si="47"/>
        <v/>
      </c>
    </row>
    <row r="692" spans="2:36" x14ac:dyDescent="0.25">
      <c r="B692" s="3" t="str">
        <f t="shared" si="48"/>
        <v/>
      </c>
      <c r="F692" s="3" t="str">
        <f t="shared" si="46"/>
        <v/>
      </c>
      <c r="AJ692" t="str">
        <f t="shared" si="47"/>
        <v/>
      </c>
    </row>
    <row r="693" spans="2:36" x14ac:dyDescent="0.25">
      <c r="B693" s="3" t="str">
        <f t="shared" si="48"/>
        <v/>
      </c>
      <c r="F693" s="3" t="str">
        <f t="shared" si="46"/>
        <v/>
      </c>
      <c r="AJ693" t="str">
        <f t="shared" si="47"/>
        <v/>
      </c>
    </row>
    <row r="694" spans="2:36" x14ac:dyDescent="0.25">
      <c r="B694" s="3" t="str">
        <f t="shared" si="48"/>
        <v/>
      </c>
      <c r="F694" s="3" t="str">
        <f t="shared" si="46"/>
        <v/>
      </c>
      <c r="AJ694" t="str">
        <f t="shared" si="47"/>
        <v/>
      </c>
    </row>
    <row r="695" spans="2:36" x14ac:dyDescent="0.25">
      <c r="B695" s="3" t="str">
        <f t="shared" si="48"/>
        <v/>
      </c>
      <c r="F695" s="3" t="str">
        <f t="shared" si="46"/>
        <v/>
      </c>
      <c r="AJ695" t="str">
        <f t="shared" si="47"/>
        <v/>
      </c>
    </row>
    <row r="696" spans="2:36" x14ac:dyDescent="0.25">
      <c r="B696" s="3" t="str">
        <f t="shared" si="48"/>
        <v/>
      </c>
      <c r="F696" s="3" t="str">
        <f t="shared" si="46"/>
        <v/>
      </c>
      <c r="AJ696" t="str">
        <f t="shared" si="47"/>
        <v/>
      </c>
    </row>
    <row r="697" spans="2:36" x14ac:dyDescent="0.25">
      <c r="B697" s="3" t="str">
        <f t="shared" si="48"/>
        <v/>
      </c>
      <c r="F697" s="3" t="str">
        <f t="shared" si="46"/>
        <v/>
      </c>
      <c r="AJ697" t="str">
        <f t="shared" si="47"/>
        <v/>
      </c>
    </row>
    <row r="698" spans="2:36" x14ac:dyDescent="0.25">
      <c r="B698" s="3" t="str">
        <f t="shared" si="48"/>
        <v/>
      </c>
      <c r="F698" s="3" t="str">
        <f t="shared" si="46"/>
        <v/>
      </c>
      <c r="AJ698" t="str">
        <f t="shared" si="47"/>
        <v/>
      </c>
    </row>
    <row r="699" spans="2:36" x14ac:dyDescent="0.25">
      <c r="B699" s="3" t="str">
        <f t="shared" si="48"/>
        <v/>
      </c>
      <c r="F699" s="3" t="str">
        <f t="shared" si="46"/>
        <v/>
      </c>
      <c r="AJ699" t="str">
        <f t="shared" si="47"/>
        <v/>
      </c>
    </row>
    <row r="700" spans="2:36" x14ac:dyDescent="0.25">
      <c r="B700" s="3" t="str">
        <f t="shared" si="48"/>
        <v/>
      </c>
      <c r="F700" s="3" t="str">
        <f t="shared" si="46"/>
        <v/>
      </c>
      <c r="AJ700" t="str">
        <f t="shared" si="47"/>
        <v/>
      </c>
    </row>
    <row r="701" spans="2:36" x14ac:dyDescent="0.25">
      <c r="B701" s="3" t="str">
        <f t="shared" si="48"/>
        <v/>
      </c>
      <c r="F701" s="3" t="str">
        <f t="shared" si="46"/>
        <v/>
      </c>
      <c r="AJ701" t="str">
        <f t="shared" si="47"/>
        <v/>
      </c>
    </row>
    <row r="702" spans="2:36" x14ac:dyDescent="0.25">
      <c r="B702" s="3" t="str">
        <f t="shared" si="48"/>
        <v/>
      </c>
      <c r="F702" s="3" t="str">
        <f t="shared" si="46"/>
        <v/>
      </c>
      <c r="AJ702" t="str">
        <f t="shared" si="47"/>
        <v/>
      </c>
    </row>
    <row r="703" spans="2:36" x14ac:dyDescent="0.25">
      <c r="B703" s="3" t="str">
        <f t="shared" si="48"/>
        <v/>
      </c>
      <c r="F703" s="3" t="str">
        <f t="shared" si="46"/>
        <v/>
      </c>
      <c r="AJ703" t="str">
        <f t="shared" si="47"/>
        <v/>
      </c>
    </row>
    <row r="704" spans="2:36" x14ac:dyDescent="0.25">
      <c r="B704" s="3" t="str">
        <f t="shared" si="48"/>
        <v/>
      </c>
      <c r="F704" s="3" t="str">
        <f t="shared" si="46"/>
        <v/>
      </c>
      <c r="AJ704" t="str">
        <f t="shared" si="47"/>
        <v/>
      </c>
    </row>
    <row r="705" spans="2:36" x14ac:dyDescent="0.25">
      <c r="B705" s="3" t="str">
        <f t="shared" si="48"/>
        <v/>
      </c>
      <c r="F705" s="3" t="str">
        <f t="shared" si="46"/>
        <v/>
      </c>
      <c r="AJ705" t="str">
        <f t="shared" si="47"/>
        <v/>
      </c>
    </row>
    <row r="706" spans="2:36" x14ac:dyDescent="0.25">
      <c r="B706" s="3" t="str">
        <f t="shared" si="48"/>
        <v/>
      </c>
      <c r="F706" s="3" t="str">
        <f t="shared" si="46"/>
        <v/>
      </c>
      <c r="AJ706" t="str">
        <f t="shared" si="47"/>
        <v/>
      </c>
    </row>
    <row r="707" spans="2:36" x14ac:dyDescent="0.25">
      <c r="B707" s="3" t="str">
        <f t="shared" si="48"/>
        <v/>
      </c>
      <c r="F707" s="3" t="str">
        <f t="shared" si="46"/>
        <v/>
      </c>
      <c r="AJ707" t="str">
        <f t="shared" si="47"/>
        <v/>
      </c>
    </row>
    <row r="708" spans="2:36" x14ac:dyDescent="0.25">
      <c r="B708" s="3" t="str">
        <f t="shared" si="48"/>
        <v/>
      </c>
      <c r="F708" s="3" t="str">
        <f t="shared" ref="F708:F771" si="49">+IF(B708="BL","BLANC",IF(B708="RS","ROSE",IF(B708="RG","ROUGE","")))</f>
        <v/>
      </c>
      <c r="AJ708" t="str">
        <f t="shared" ref="AJ708:AJ771" si="50">+IF(AI708&gt;V708,"RUPTURE","")</f>
        <v/>
      </c>
    </row>
    <row r="709" spans="2:36" x14ac:dyDescent="0.25">
      <c r="B709" s="3" t="str">
        <f t="shared" si="48"/>
        <v/>
      </c>
      <c r="F709" s="3" t="str">
        <f t="shared" si="49"/>
        <v/>
      </c>
      <c r="AJ709" t="str">
        <f t="shared" si="50"/>
        <v/>
      </c>
    </row>
    <row r="710" spans="2:36" x14ac:dyDescent="0.25">
      <c r="B710" s="3" t="str">
        <f t="shared" ref="B710:B773" si="51">LEFT(A710,2)</f>
        <v/>
      </c>
      <c r="F710" s="3" t="str">
        <f t="shared" si="49"/>
        <v/>
      </c>
      <c r="AJ710" t="str">
        <f t="shared" si="50"/>
        <v/>
      </c>
    </row>
    <row r="711" spans="2:36" x14ac:dyDescent="0.25">
      <c r="B711" s="3" t="str">
        <f t="shared" si="51"/>
        <v/>
      </c>
      <c r="F711" s="3" t="str">
        <f t="shared" si="49"/>
        <v/>
      </c>
      <c r="AJ711" t="str">
        <f t="shared" si="50"/>
        <v/>
      </c>
    </row>
    <row r="712" spans="2:36" x14ac:dyDescent="0.25">
      <c r="B712" s="3" t="str">
        <f t="shared" si="51"/>
        <v/>
      </c>
      <c r="F712" s="3" t="str">
        <f t="shared" si="49"/>
        <v/>
      </c>
      <c r="AJ712" t="str">
        <f t="shared" si="50"/>
        <v/>
      </c>
    </row>
    <row r="713" spans="2:36" x14ac:dyDescent="0.25">
      <c r="B713" s="3" t="str">
        <f t="shared" si="51"/>
        <v/>
      </c>
      <c r="F713" s="3" t="str">
        <f t="shared" si="49"/>
        <v/>
      </c>
      <c r="AJ713" t="str">
        <f t="shared" si="50"/>
        <v/>
      </c>
    </row>
    <row r="714" spans="2:36" x14ac:dyDescent="0.25">
      <c r="B714" s="3" t="str">
        <f t="shared" si="51"/>
        <v/>
      </c>
      <c r="F714" s="3" t="str">
        <f t="shared" si="49"/>
        <v/>
      </c>
      <c r="AJ714" t="str">
        <f t="shared" si="50"/>
        <v/>
      </c>
    </row>
    <row r="715" spans="2:36" x14ac:dyDescent="0.25">
      <c r="B715" s="3" t="str">
        <f t="shared" si="51"/>
        <v/>
      </c>
      <c r="F715" s="3" t="str">
        <f t="shared" si="49"/>
        <v/>
      </c>
      <c r="AJ715" t="str">
        <f t="shared" si="50"/>
        <v/>
      </c>
    </row>
    <row r="716" spans="2:36" x14ac:dyDescent="0.25">
      <c r="B716" s="3" t="str">
        <f t="shared" si="51"/>
        <v/>
      </c>
      <c r="F716" s="3" t="str">
        <f t="shared" si="49"/>
        <v/>
      </c>
      <c r="AJ716" t="str">
        <f t="shared" si="50"/>
        <v/>
      </c>
    </row>
    <row r="717" spans="2:36" x14ac:dyDescent="0.25">
      <c r="B717" s="3" t="str">
        <f t="shared" si="51"/>
        <v/>
      </c>
      <c r="F717" s="3" t="str">
        <f t="shared" si="49"/>
        <v/>
      </c>
      <c r="AJ717" t="str">
        <f t="shared" si="50"/>
        <v/>
      </c>
    </row>
    <row r="718" spans="2:36" x14ac:dyDescent="0.25">
      <c r="B718" s="3" t="str">
        <f t="shared" si="51"/>
        <v/>
      </c>
      <c r="F718" s="3" t="str">
        <f t="shared" si="49"/>
        <v/>
      </c>
      <c r="AJ718" t="str">
        <f t="shared" si="50"/>
        <v/>
      </c>
    </row>
    <row r="719" spans="2:36" x14ac:dyDescent="0.25">
      <c r="B719" s="3" t="str">
        <f t="shared" si="51"/>
        <v/>
      </c>
      <c r="F719" s="3" t="str">
        <f t="shared" si="49"/>
        <v/>
      </c>
      <c r="AJ719" t="str">
        <f t="shared" si="50"/>
        <v/>
      </c>
    </row>
    <row r="720" spans="2:36" x14ac:dyDescent="0.25">
      <c r="B720" s="3" t="str">
        <f t="shared" si="51"/>
        <v/>
      </c>
      <c r="F720" s="3" t="str">
        <f t="shared" si="49"/>
        <v/>
      </c>
      <c r="AJ720" t="str">
        <f t="shared" si="50"/>
        <v/>
      </c>
    </row>
    <row r="721" spans="2:36" x14ac:dyDescent="0.25">
      <c r="B721" s="3" t="str">
        <f t="shared" si="51"/>
        <v/>
      </c>
      <c r="F721" s="3" t="str">
        <f t="shared" si="49"/>
        <v/>
      </c>
      <c r="AJ721" t="str">
        <f t="shared" si="50"/>
        <v/>
      </c>
    </row>
    <row r="722" spans="2:36" x14ac:dyDescent="0.25">
      <c r="B722" s="3" t="str">
        <f t="shared" si="51"/>
        <v/>
      </c>
      <c r="F722" s="3" t="str">
        <f t="shared" si="49"/>
        <v/>
      </c>
      <c r="AJ722" t="str">
        <f t="shared" si="50"/>
        <v/>
      </c>
    </row>
    <row r="723" spans="2:36" x14ac:dyDescent="0.25">
      <c r="B723" s="3" t="str">
        <f t="shared" si="51"/>
        <v/>
      </c>
      <c r="F723" s="3" t="str">
        <f t="shared" si="49"/>
        <v/>
      </c>
      <c r="AJ723" t="str">
        <f t="shared" si="50"/>
        <v/>
      </c>
    </row>
    <row r="724" spans="2:36" x14ac:dyDescent="0.25">
      <c r="B724" s="3" t="str">
        <f t="shared" si="51"/>
        <v/>
      </c>
      <c r="F724" s="3" t="str">
        <f t="shared" si="49"/>
        <v/>
      </c>
      <c r="AJ724" t="str">
        <f t="shared" si="50"/>
        <v/>
      </c>
    </row>
    <row r="725" spans="2:36" x14ac:dyDescent="0.25">
      <c r="B725" s="3" t="str">
        <f t="shared" si="51"/>
        <v/>
      </c>
      <c r="F725" s="3" t="str">
        <f t="shared" si="49"/>
        <v/>
      </c>
      <c r="AJ725" t="str">
        <f t="shared" si="50"/>
        <v/>
      </c>
    </row>
    <row r="726" spans="2:36" x14ac:dyDescent="0.25">
      <c r="B726" s="3" t="str">
        <f t="shared" si="51"/>
        <v/>
      </c>
      <c r="F726" s="3" t="str">
        <f t="shared" si="49"/>
        <v/>
      </c>
      <c r="AJ726" t="str">
        <f t="shared" si="50"/>
        <v/>
      </c>
    </row>
    <row r="727" spans="2:36" x14ac:dyDescent="0.25">
      <c r="B727" s="3" t="str">
        <f t="shared" si="51"/>
        <v/>
      </c>
      <c r="F727" s="3" t="str">
        <f t="shared" si="49"/>
        <v/>
      </c>
      <c r="AJ727" t="str">
        <f t="shared" si="50"/>
        <v/>
      </c>
    </row>
    <row r="728" spans="2:36" x14ac:dyDescent="0.25">
      <c r="B728" s="3" t="str">
        <f t="shared" si="51"/>
        <v/>
      </c>
      <c r="F728" s="3" t="str">
        <f t="shared" si="49"/>
        <v/>
      </c>
      <c r="AJ728" t="str">
        <f t="shared" si="50"/>
        <v/>
      </c>
    </row>
    <row r="729" spans="2:36" x14ac:dyDescent="0.25">
      <c r="B729" s="3" t="str">
        <f t="shared" si="51"/>
        <v/>
      </c>
      <c r="F729" s="3" t="str">
        <f t="shared" si="49"/>
        <v/>
      </c>
      <c r="AJ729" t="str">
        <f t="shared" si="50"/>
        <v/>
      </c>
    </row>
    <row r="730" spans="2:36" x14ac:dyDescent="0.25">
      <c r="B730" s="3" t="str">
        <f t="shared" si="51"/>
        <v/>
      </c>
      <c r="F730" s="3" t="str">
        <f t="shared" si="49"/>
        <v/>
      </c>
      <c r="AJ730" t="str">
        <f t="shared" si="50"/>
        <v/>
      </c>
    </row>
    <row r="731" spans="2:36" x14ac:dyDescent="0.25">
      <c r="B731" s="3" t="str">
        <f t="shared" si="51"/>
        <v/>
      </c>
      <c r="F731" s="3" t="str">
        <f t="shared" si="49"/>
        <v/>
      </c>
      <c r="AJ731" t="str">
        <f t="shared" si="50"/>
        <v/>
      </c>
    </row>
    <row r="732" spans="2:36" x14ac:dyDescent="0.25">
      <c r="B732" s="3" t="str">
        <f t="shared" si="51"/>
        <v/>
      </c>
      <c r="F732" s="3" t="str">
        <f t="shared" si="49"/>
        <v/>
      </c>
      <c r="AJ732" t="str">
        <f t="shared" si="50"/>
        <v/>
      </c>
    </row>
    <row r="733" spans="2:36" x14ac:dyDescent="0.25">
      <c r="B733" s="3" t="str">
        <f t="shared" si="51"/>
        <v/>
      </c>
      <c r="F733" s="3" t="str">
        <f t="shared" si="49"/>
        <v/>
      </c>
      <c r="AJ733" t="str">
        <f t="shared" si="50"/>
        <v/>
      </c>
    </row>
    <row r="734" spans="2:36" x14ac:dyDescent="0.25">
      <c r="B734" s="3" t="str">
        <f t="shared" si="51"/>
        <v/>
      </c>
      <c r="F734" s="3" t="str">
        <f t="shared" si="49"/>
        <v/>
      </c>
      <c r="AJ734" t="str">
        <f t="shared" si="50"/>
        <v/>
      </c>
    </row>
    <row r="735" spans="2:36" x14ac:dyDescent="0.25">
      <c r="B735" s="3" t="str">
        <f t="shared" si="51"/>
        <v/>
      </c>
      <c r="F735" s="3" t="str">
        <f t="shared" si="49"/>
        <v/>
      </c>
      <c r="AJ735" t="str">
        <f t="shared" si="50"/>
        <v/>
      </c>
    </row>
    <row r="736" spans="2:36" x14ac:dyDescent="0.25">
      <c r="B736" s="3" t="str">
        <f t="shared" si="51"/>
        <v/>
      </c>
      <c r="F736" s="3" t="str">
        <f t="shared" si="49"/>
        <v/>
      </c>
      <c r="AJ736" t="str">
        <f t="shared" si="50"/>
        <v/>
      </c>
    </row>
    <row r="737" spans="2:36" x14ac:dyDescent="0.25">
      <c r="B737" s="3" t="str">
        <f t="shared" si="51"/>
        <v/>
      </c>
      <c r="F737" s="3" t="str">
        <f t="shared" si="49"/>
        <v/>
      </c>
      <c r="AJ737" t="str">
        <f t="shared" si="50"/>
        <v/>
      </c>
    </row>
    <row r="738" spans="2:36" x14ac:dyDescent="0.25">
      <c r="B738" s="3" t="str">
        <f t="shared" si="51"/>
        <v/>
      </c>
      <c r="F738" s="3" t="str">
        <f t="shared" si="49"/>
        <v/>
      </c>
      <c r="AJ738" t="str">
        <f t="shared" si="50"/>
        <v/>
      </c>
    </row>
    <row r="739" spans="2:36" x14ac:dyDescent="0.25">
      <c r="B739" s="3" t="str">
        <f t="shared" si="51"/>
        <v/>
      </c>
      <c r="F739" s="3" t="str">
        <f t="shared" si="49"/>
        <v/>
      </c>
      <c r="AJ739" t="str">
        <f t="shared" si="50"/>
        <v/>
      </c>
    </row>
    <row r="740" spans="2:36" x14ac:dyDescent="0.25">
      <c r="B740" s="3" t="str">
        <f t="shared" si="51"/>
        <v/>
      </c>
      <c r="F740" s="3" t="str">
        <f t="shared" si="49"/>
        <v/>
      </c>
      <c r="AJ740" t="str">
        <f t="shared" si="50"/>
        <v/>
      </c>
    </row>
    <row r="741" spans="2:36" x14ac:dyDescent="0.25">
      <c r="B741" s="3" t="str">
        <f t="shared" si="51"/>
        <v/>
      </c>
      <c r="F741" s="3" t="str">
        <f t="shared" si="49"/>
        <v/>
      </c>
      <c r="AJ741" t="str">
        <f t="shared" si="50"/>
        <v/>
      </c>
    </row>
    <row r="742" spans="2:36" x14ac:dyDescent="0.25">
      <c r="B742" s="3" t="str">
        <f t="shared" si="51"/>
        <v/>
      </c>
      <c r="F742" s="3" t="str">
        <f t="shared" si="49"/>
        <v/>
      </c>
      <c r="AJ742" t="str">
        <f t="shared" si="50"/>
        <v/>
      </c>
    </row>
    <row r="743" spans="2:36" x14ac:dyDescent="0.25">
      <c r="B743" s="3" t="str">
        <f t="shared" si="51"/>
        <v/>
      </c>
      <c r="F743" s="3" t="str">
        <f t="shared" si="49"/>
        <v/>
      </c>
      <c r="AJ743" t="str">
        <f t="shared" si="50"/>
        <v/>
      </c>
    </row>
    <row r="744" spans="2:36" x14ac:dyDescent="0.25">
      <c r="B744" s="3" t="str">
        <f t="shared" si="51"/>
        <v/>
      </c>
      <c r="F744" s="3" t="str">
        <f t="shared" si="49"/>
        <v/>
      </c>
      <c r="AJ744" t="str">
        <f t="shared" si="50"/>
        <v/>
      </c>
    </row>
    <row r="745" spans="2:36" x14ac:dyDescent="0.25">
      <c r="B745" s="3" t="str">
        <f t="shared" si="51"/>
        <v/>
      </c>
      <c r="F745" s="3" t="str">
        <f t="shared" si="49"/>
        <v/>
      </c>
      <c r="AJ745" t="str">
        <f t="shared" si="50"/>
        <v/>
      </c>
    </row>
    <row r="746" spans="2:36" x14ac:dyDescent="0.25">
      <c r="B746" s="3" t="str">
        <f t="shared" si="51"/>
        <v/>
      </c>
      <c r="F746" s="3" t="str">
        <f t="shared" si="49"/>
        <v/>
      </c>
      <c r="AJ746" t="str">
        <f t="shared" si="50"/>
        <v/>
      </c>
    </row>
    <row r="747" spans="2:36" x14ac:dyDescent="0.25">
      <c r="B747" s="3" t="str">
        <f t="shared" si="51"/>
        <v/>
      </c>
      <c r="F747" s="3" t="str">
        <f t="shared" si="49"/>
        <v/>
      </c>
      <c r="AJ747" t="str">
        <f t="shared" si="50"/>
        <v/>
      </c>
    </row>
    <row r="748" spans="2:36" x14ac:dyDescent="0.25">
      <c r="B748" s="3" t="str">
        <f t="shared" si="51"/>
        <v/>
      </c>
      <c r="F748" s="3" t="str">
        <f t="shared" si="49"/>
        <v/>
      </c>
      <c r="AJ748" t="str">
        <f t="shared" si="50"/>
        <v/>
      </c>
    </row>
    <row r="749" spans="2:36" x14ac:dyDescent="0.25">
      <c r="B749" s="3" t="str">
        <f t="shared" si="51"/>
        <v/>
      </c>
      <c r="F749" s="3" t="str">
        <f t="shared" si="49"/>
        <v/>
      </c>
      <c r="AJ749" t="str">
        <f t="shared" si="50"/>
        <v/>
      </c>
    </row>
    <row r="750" spans="2:36" x14ac:dyDescent="0.25">
      <c r="B750" s="3" t="str">
        <f t="shared" si="51"/>
        <v/>
      </c>
      <c r="F750" s="3" t="str">
        <f t="shared" si="49"/>
        <v/>
      </c>
      <c r="AJ750" t="str">
        <f t="shared" si="50"/>
        <v/>
      </c>
    </row>
    <row r="751" spans="2:36" x14ac:dyDescent="0.25">
      <c r="B751" s="3" t="str">
        <f t="shared" si="51"/>
        <v/>
      </c>
      <c r="F751" s="3" t="str">
        <f t="shared" si="49"/>
        <v/>
      </c>
      <c r="AJ751" t="str">
        <f t="shared" si="50"/>
        <v/>
      </c>
    </row>
    <row r="752" spans="2:36" x14ac:dyDescent="0.25">
      <c r="B752" s="3" t="str">
        <f t="shared" si="51"/>
        <v/>
      </c>
      <c r="F752" s="3" t="str">
        <f t="shared" si="49"/>
        <v/>
      </c>
      <c r="AJ752" t="str">
        <f t="shared" si="50"/>
        <v/>
      </c>
    </row>
    <row r="753" spans="2:36" x14ac:dyDescent="0.25">
      <c r="B753" s="3" t="str">
        <f t="shared" si="51"/>
        <v/>
      </c>
      <c r="F753" s="3" t="str">
        <f t="shared" si="49"/>
        <v/>
      </c>
      <c r="AJ753" t="str">
        <f t="shared" si="50"/>
        <v/>
      </c>
    </row>
    <row r="754" spans="2:36" x14ac:dyDescent="0.25">
      <c r="B754" s="3" t="str">
        <f t="shared" si="51"/>
        <v/>
      </c>
      <c r="F754" s="3" t="str">
        <f t="shared" si="49"/>
        <v/>
      </c>
      <c r="AJ754" t="str">
        <f t="shared" si="50"/>
        <v/>
      </c>
    </row>
    <row r="755" spans="2:36" x14ac:dyDescent="0.25">
      <c r="B755" s="3" t="str">
        <f t="shared" si="51"/>
        <v/>
      </c>
      <c r="F755" s="3" t="str">
        <f t="shared" si="49"/>
        <v/>
      </c>
      <c r="AJ755" t="str">
        <f t="shared" si="50"/>
        <v/>
      </c>
    </row>
    <row r="756" spans="2:36" x14ac:dyDescent="0.25">
      <c r="B756" s="3" t="str">
        <f t="shared" si="51"/>
        <v/>
      </c>
      <c r="F756" s="3" t="str">
        <f t="shared" si="49"/>
        <v/>
      </c>
      <c r="AJ756" t="str">
        <f t="shared" si="50"/>
        <v/>
      </c>
    </row>
    <row r="757" spans="2:36" x14ac:dyDescent="0.25">
      <c r="B757" s="3" t="str">
        <f t="shared" si="51"/>
        <v/>
      </c>
      <c r="F757" s="3" t="str">
        <f t="shared" si="49"/>
        <v/>
      </c>
      <c r="AJ757" t="str">
        <f t="shared" si="50"/>
        <v/>
      </c>
    </row>
    <row r="758" spans="2:36" x14ac:dyDescent="0.25">
      <c r="B758" s="3" t="str">
        <f t="shared" si="51"/>
        <v/>
      </c>
      <c r="F758" s="3" t="str">
        <f t="shared" si="49"/>
        <v/>
      </c>
      <c r="AJ758" t="str">
        <f t="shared" si="50"/>
        <v/>
      </c>
    </row>
    <row r="759" spans="2:36" x14ac:dyDescent="0.25">
      <c r="B759" s="3" t="str">
        <f t="shared" si="51"/>
        <v/>
      </c>
      <c r="F759" s="3" t="str">
        <f t="shared" si="49"/>
        <v/>
      </c>
      <c r="AJ759" t="str">
        <f t="shared" si="50"/>
        <v/>
      </c>
    </row>
    <row r="760" spans="2:36" x14ac:dyDescent="0.25">
      <c r="B760" s="3" t="str">
        <f t="shared" si="51"/>
        <v/>
      </c>
      <c r="F760" s="3" t="str">
        <f t="shared" si="49"/>
        <v/>
      </c>
      <c r="AJ760" t="str">
        <f t="shared" si="50"/>
        <v/>
      </c>
    </row>
    <row r="761" spans="2:36" x14ac:dyDescent="0.25">
      <c r="B761" s="3" t="str">
        <f t="shared" si="51"/>
        <v/>
      </c>
      <c r="F761" s="3" t="str">
        <f t="shared" si="49"/>
        <v/>
      </c>
      <c r="AJ761" t="str">
        <f t="shared" si="50"/>
        <v/>
      </c>
    </row>
    <row r="762" spans="2:36" x14ac:dyDescent="0.25">
      <c r="B762" s="3" t="str">
        <f t="shared" si="51"/>
        <v/>
      </c>
      <c r="F762" s="3" t="str">
        <f t="shared" si="49"/>
        <v/>
      </c>
      <c r="AJ762" t="str">
        <f t="shared" si="50"/>
        <v/>
      </c>
    </row>
    <row r="763" spans="2:36" x14ac:dyDescent="0.25">
      <c r="B763" s="3" t="str">
        <f t="shared" si="51"/>
        <v/>
      </c>
      <c r="F763" s="3" t="str">
        <f t="shared" si="49"/>
        <v/>
      </c>
      <c r="AJ763" t="str">
        <f t="shared" si="50"/>
        <v/>
      </c>
    </row>
    <row r="764" spans="2:36" x14ac:dyDescent="0.25">
      <c r="B764" s="3" t="str">
        <f t="shared" si="51"/>
        <v/>
      </c>
      <c r="F764" s="3" t="str">
        <f t="shared" si="49"/>
        <v/>
      </c>
      <c r="AJ764" t="str">
        <f t="shared" si="50"/>
        <v/>
      </c>
    </row>
    <row r="765" spans="2:36" x14ac:dyDescent="0.25">
      <c r="B765" s="3" t="str">
        <f t="shared" si="51"/>
        <v/>
      </c>
      <c r="F765" s="3" t="str">
        <f t="shared" si="49"/>
        <v/>
      </c>
      <c r="AJ765" t="str">
        <f t="shared" si="50"/>
        <v/>
      </c>
    </row>
    <row r="766" spans="2:36" x14ac:dyDescent="0.25">
      <c r="B766" s="3" t="str">
        <f t="shared" si="51"/>
        <v/>
      </c>
      <c r="F766" s="3" t="str">
        <f t="shared" si="49"/>
        <v/>
      </c>
      <c r="AJ766" t="str">
        <f t="shared" si="50"/>
        <v/>
      </c>
    </row>
    <row r="767" spans="2:36" x14ac:dyDescent="0.25">
      <c r="B767" s="3" t="str">
        <f t="shared" si="51"/>
        <v/>
      </c>
      <c r="F767" s="3" t="str">
        <f t="shared" si="49"/>
        <v/>
      </c>
      <c r="AJ767" t="str">
        <f t="shared" si="50"/>
        <v/>
      </c>
    </row>
    <row r="768" spans="2:36" x14ac:dyDescent="0.25">
      <c r="B768" s="3" t="str">
        <f t="shared" si="51"/>
        <v/>
      </c>
      <c r="F768" s="3" t="str">
        <f t="shared" si="49"/>
        <v/>
      </c>
      <c r="AJ768" t="str">
        <f t="shared" si="50"/>
        <v/>
      </c>
    </row>
    <row r="769" spans="2:36" x14ac:dyDescent="0.25">
      <c r="B769" s="3" t="str">
        <f t="shared" si="51"/>
        <v/>
      </c>
      <c r="F769" s="3" t="str">
        <f t="shared" si="49"/>
        <v/>
      </c>
      <c r="AJ769" t="str">
        <f t="shared" si="50"/>
        <v/>
      </c>
    </row>
    <row r="770" spans="2:36" x14ac:dyDescent="0.25">
      <c r="B770" s="3" t="str">
        <f t="shared" si="51"/>
        <v/>
      </c>
      <c r="F770" s="3" t="str">
        <f t="shared" si="49"/>
        <v/>
      </c>
      <c r="AJ770" t="str">
        <f t="shared" si="50"/>
        <v/>
      </c>
    </row>
    <row r="771" spans="2:36" x14ac:dyDescent="0.25">
      <c r="B771" s="3" t="str">
        <f t="shared" si="51"/>
        <v/>
      </c>
      <c r="F771" s="3" t="str">
        <f t="shared" si="49"/>
        <v/>
      </c>
      <c r="AJ771" t="str">
        <f t="shared" si="50"/>
        <v/>
      </c>
    </row>
    <row r="772" spans="2:36" x14ac:dyDescent="0.25">
      <c r="B772" s="3" t="str">
        <f t="shared" si="51"/>
        <v/>
      </c>
      <c r="F772" s="3" t="str">
        <f t="shared" ref="F772:F826" si="52">+IF(B772="BL","BLANC",IF(B772="RS","ROSE",IF(B772="RG","ROUGE","")))</f>
        <v/>
      </c>
      <c r="AJ772" t="str">
        <f t="shared" ref="AJ772:AJ826" si="53">+IF(AI772&gt;V772,"RUPTURE","")</f>
        <v/>
      </c>
    </row>
    <row r="773" spans="2:36" x14ac:dyDescent="0.25">
      <c r="B773" s="3" t="str">
        <f t="shared" si="51"/>
        <v/>
      </c>
      <c r="F773" s="3" t="str">
        <f t="shared" si="52"/>
        <v/>
      </c>
      <c r="AJ773" t="str">
        <f t="shared" si="53"/>
        <v/>
      </c>
    </row>
    <row r="774" spans="2:36" x14ac:dyDescent="0.25">
      <c r="B774" s="3" t="str">
        <f t="shared" ref="B774:B826" si="54">LEFT(A774,2)</f>
        <v/>
      </c>
      <c r="F774" s="3" t="str">
        <f t="shared" si="52"/>
        <v/>
      </c>
      <c r="AJ774" t="str">
        <f t="shared" si="53"/>
        <v/>
      </c>
    </row>
    <row r="775" spans="2:36" x14ac:dyDescent="0.25">
      <c r="B775" s="3" t="str">
        <f t="shared" si="54"/>
        <v/>
      </c>
      <c r="F775" s="3" t="str">
        <f t="shared" si="52"/>
        <v/>
      </c>
      <c r="AJ775" t="str">
        <f t="shared" si="53"/>
        <v/>
      </c>
    </row>
    <row r="776" spans="2:36" x14ac:dyDescent="0.25">
      <c r="B776" s="3" t="str">
        <f t="shared" si="54"/>
        <v/>
      </c>
      <c r="F776" s="3" t="str">
        <f t="shared" si="52"/>
        <v/>
      </c>
      <c r="AJ776" t="str">
        <f t="shared" si="53"/>
        <v/>
      </c>
    </row>
    <row r="777" spans="2:36" x14ac:dyDescent="0.25">
      <c r="B777" s="3" t="str">
        <f t="shared" si="54"/>
        <v/>
      </c>
      <c r="F777" s="3" t="str">
        <f t="shared" si="52"/>
        <v/>
      </c>
      <c r="AJ777" t="str">
        <f t="shared" si="53"/>
        <v/>
      </c>
    </row>
    <row r="778" spans="2:36" x14ac:dyDescent="0.25">
      <c r="B778" s="3" t="str">
        <f t="shared" si="54"/>
        <v/>
      </c>
      <c r="F778" s="3" t="str">
        <f t="shared" si="52"/>
        <v/>
      </c>
      <c r="AJ778" t="str">
        <f t="shared" si="53"/>
        <v/>
      </c>
    </row>
    <row r="779" spans="2:36" x14ac:dyDescent="0.25">
      <c r="B779" s="3" t="str">
        <f t="shared" si="54"/>
        <v/>
      </c>
      <c r="F779" s="3" t="str">
        <f t="shared" si="52"/>
        <v/>
      </c>
      <c r="AJ779" t="str">
        <f t="shared" si="53"/>
        <v/>
      </c>
    </row>
    <row r="780" spans="2:36" x14ac:dyDescent="0.25">
      <c r="B780" s="3" t="str">
        <f t="shared" si="54"/>
        <v/>
      </c>
      <c r="F780" s="3" t="str">
        <f t="shared" si="52"/>
        <v/>
      </c>
      <c r="AJ780" t="str">
        <f t="shared" si="53"/>
        <v/>
      </c>
    </row>
    <row r="781" spans="2:36" x14ac:dyDescent="0.25">
      <c r="B781" s="3" t="str">
        <f t="shared" si="54"/>
        <v/>
      </c>
      <c r="F781" s="3" t="str">
        <f t="shared" si="52"/>
        <v/>
      </c>
      <c r="AJ781" t="str">
        <f t="shared" si="53"/>
        <v/>
      </c>
    </row>
    <row r="782" spans="2:36" x14ac:dyDescent="0.25">
      <c r="B782" s="3" t="str">
        <f t="shared" si="54"/>
        <v/>
      </c>
      <c r="F782" s="3" t="str">
        <f t="shared" si="52"/>
        <v/>
      </c>
      <c r="AJ782" t="str">
        <f t="shared" si="53"/>
        <v/>
      </c>
    </row>
    <row r="783" spans="2:36" x14ac:dyDescent="0.25">
      <c r="B783" s="3" t="str">
        <f t="shared" si="54"/>
        <v/>
      </c>
      <c r="F783" s="3" t="str">
        <f t="shared" si="52"/>
        <v/>
      </c>
      <c r="AJ783" t="str">
        <f t="shared" si="53"/>
        <v/>
      </c>
    </row>
    <row r="784" spans="2:36" x14ac:dyDescent="0.25">
      <c r="B784" s="3" t="str">
        <f t="shared" si="54"/>
        <v/>
      </c>
      <c r="F784" s="3" t="str">
        <f t="shared" si="52"/>
        <v/>
      </c>
      <c r="AJ784" t="str">
        <f t="shared" si="53"/>
        <v/>
      </c>
    </row>
    <row r="785" spans="2:36" x14ac:dyDescent="0.25">
      <c r="B785" s="3" t="str">
        <f t="shared" si="54"/>
        <v/>
      </c>
      <c r="F785" s="3" t="str">
        <f t="shared" si="52"/>
        <v/>
      </c>
      <c r="AJ785" t="str">
        <f t="shared" si="53"/>
        <v/>
      </c>
    </row>
    <row r="786" spans="2:36" x14ac:dyDescent="0.25">
      <c r="B786" s="3" t="str">
        <f t="shared" si="54"/>
        <v/>
      </c>
      <c r="F786" s="3" t="str">
        <f t="shared" si="52"/>
        <v/>
      </c>
      <c r="AJ786" t="str">
        <f t="shared" si="53"/>
        <v/>
      </c>
    </row>
    <row r="787" spans="2:36" x14ac:dyDescent="0.25">
      <c r="B787" s="3" t="str">
        <f t="shared" si="54"/>
        <v/>
      </c>
      <c r="F787" s="3" t="str">
        <f t="shared" si="52"/>
        <v/>
      </c>
      <c r="AJ787" t="str">
        <f t="shared" si="53"/>
        <v/>
      </c>
    </row>
    <row r="788" spans="2:36" x14ac:dyDescent="0.25">
      <c r="B788" s="3" t="str">
        <f t="shared" si="54"/>
        <v/>
      </c>
      <c r="F788" s="3" t="str">
        <f t="shared" si="52"/>
        <v/>
      </c>
      <c r="AJ788" t="str">
        <f t="shared" si="53"/>
        <v/>
      </c>
    </row>
    <row r="789" spans="2:36" x14ac:dyDescent="0.25">
      <c r="B789" s="3" t="str">
        <f t="shared" si="54"/>
        <v/>
      </c>
      <c r="F789" s="3" t="str">
        <f t="shared" si="52"/>
        <v/>
      </c>
      <c r="AJ789" t="str">
        <f t="shared" si="53"/>
        <v/>
      </c>
    </row>
    <row r="790" spans="2:36" x14ac:dyDescent="0.25">
      <c r="B790" s="3" t="str">
        <f t="shared" si="54"/>
        <v/>
      </c>
      <c r="F790" s="3" t="str">
        <f t="shared" si="52"/>
        <v/>
      </c>
      <c r="AJ790" t="str">
        <f t="shared" si="53"/>
        <v/>
      </c>
    </row>
    <row r="791" spans="2:36" x14ac:dyDescent="0.25">
      <c r="B791" s="3" t="str">
        <f t="shared" si="54"/>
        <v/>
      </c>
      <c r="F791" s="3" t="str">
        <f t="shared" si="52"/>
        <v/>
      </c>
      <c r="AJ791" t="str">
        <f t="shared" si="53"/>
        <v/>
      </c>
    </row>
    <row r="792" spans="2:36" x14ac:dyDescent="0.25">
      <c r="B792" s="3" t="str">
        <f t="shared" si="54"/>
        <v/>
      </c>
      <c r="F792" s="3" t="str">
        <f t="shared" si="52"/>
        <v/>
      </c>
      <c r="AJ792" t="str">
        <f t="shared" si="53"/>
        <v/>
      </c>
    </row>
    <row r="793" spans="2:36" x14ac:dyDescent="0.25">
      <c r="B793" s="3" t="str">
        <f t="shared" si="54"/>
        <v/>
      </c>
      <c r="F793" s="3" t="str">
        <f t="shared" si="52"/>
        <v/>
      </c>
      <c r="AJ793" t="str">
        <f t="shared" si="53"/>
        <v/>
      </c>
    </row>
    <row r="794" spans="2:36" x14ac:dyDescent="0.25">
      <c r="B794" s="3" t="str">
        <f t="shared" si="54"/>
        <v/>
      </c>
      <c r="F794" s="3" t="str">
        <f t="shared" si="52"/>
        <v/>
      </c>
      <c r="AJ794" t="str">
        <f t="shared" si="53"/>
        <v/>
      </c>
    </row>
    <row r="795" spans="2:36" x14ac:dyDescent="0.25">
      <c r="B795" s="3" t="str">
        <f t="shared" si="54"/>
        <v/>
      </c>
      <c r="F795" s="3" t="str">
        <f t="shared" si="52"/>
        <v/>
      </c>
      <c r="AJ795" t="str">
        <f t="shared" si="53"/>
        <v/>
      </c>
    </row>
    <row r="796" spans="2:36" x14ac:dyDescent="0.25">
      <c r="B796" s="3" t="str">
        <f t="shared" si="54"/>
        <v/>
      </c>
      <c r="F796" s="3" t="str">
        <f t="shared" si="52"/>
        <v/>
      </c>
      <c r="AJ796" t="str">
        <f t="shared" si="53"/>
        <v/>
      </c>
    </row>
    <row r="797" spans="2:36" x14ac:dyDescent="0.25">
      <c r="B797" s="3" t="str">
        <f t="shared" si="54"/>
        <v/>
      </c>
      <c r="F797" s="3" t="str">
        <f t="shared" si="52"/>
        <v/>
      </c>
      <c r="AJ797" t="str">
        <f t="shared" si="53"/>
        <v/>
      </c>
    </row>
    <row r="798" spans="2:36" x14ac:dyDescent="0.25">
      <c r="B798" s="3" t="str">
        <f t="shared" si="54"/>
        <v/>
      </c>
      <c r="F798" s="3" t="str">
        <f t="shared" si="52"/>
        <v/>
      </c>
      <c r="AJ798" t="str">
        <f t="shared" si="53"/>
        <v/>
      </c>
    </row>
    <row r="799" spans="2:36" x14ac:dyDescent="0.25">
      <c r="B799" s="3" t="str">
        <f t="shared" si="54"/>
        <v/>
      </c>
      <c r="F799" s="3" t="str">
        <f t="shared" si="52"/>
        <v/>
      </c>
      <c r="AJ799" t="str">
        <f t="shared" si="53"/>
        <v/>
      </c>
    </row>
    <row r="800" spans="2:36" x14ac:dyDescent="0.25">
      <c r="B800" s="3" t="str">
        <f t="shared" si="54"/>
        <v/>
      </c>
      <c r="F800" s="3" t="str">
        <f t="shared" si="52"/>
        <v/>
      </c>
      <c r="AJ800" t="str">
        <f t="shared" si="53"/>
        <v/>
      </c>
    </row>
    <row r="801" spans="2:36" x14ac:dyDescent="0.25">
      <c r="B801" s="3" t="str">
        <f t="shared" si="54"/>
        <v/>
      </c>
      <c r="F801" s="3" t="str">
        <f t="shared" si="52"/>
        <v/>
      </c>
      <c r="AJ801" t="str">
        <f t="shared" si="53"/>
        <v/>
      </c>
    </row>
    <row r="802" spans="2:36" x14ac:dyDescent="0.25">
      <c r="B802" s="3" t="str">
        <f t="shared" si="54"/>
        <v/>
      </c>
      <c r="F802" s="3" t="str">
        <f t="shared" si="52"/>
        <v/>
      </c>
      <c r="AJ802" t="str">
        <f t="shared" si="53"/>
        <v/>
      </c>
    </row>
    <row r="803" spans="2:36" x14ac:dyDescent="0.25">
      <c r="B803" s="3" t="str">
        <f t="shared" si="54"/>
        <v/>
      </c>
      <c r="F803" s="3" t="str">
        <f t="shared" si="52"/>
        <v/>
      </c>
      <c r="AJ803" t="str">
        <f t="shared" si="53"/>
        <v/>
      </c>
    </row>
    <row r="804" spans="2:36" x14ac:dyDescent="0.25">
      <c r="B804" s="3" t="str">
        <f t="shared" si="54"/>
        <v/>
      </c>
      <c r="F804" s="3" t="str">
        <f t="shared" si="52"/>
        <v/>
      </c>
      <c r="AJ804" t="str">
        <f t="shared" si="53"/>
        <v/>
      </c>
    </row>
    <row r="805" spans="2:36" x14ac:dyDescent="0.25">
      <c r="B805" s="3" t="str">
        <f t="shared" si="54"/>
        <v/>
      </c>
      <c r="F805" s="3" t="str">
        <f t="shared" si="52"/>
        <v/>
      </c>
      <c r="AJ805" t="str">
        <f t="shared" si="53"/>
        <v/>
      </c>
    </row>
    <row r="806" spans="2:36" x14ac:dyDescent="0.25">
      <c r="B806" s="3" t="str">
        <f t="shared" si="54"/>
        <v/>
      </c>
      <c r="F806" s="3" t="str">
        <f t="shared" si="52"/>
        <v/>
      </c>
      <c r="AJ806" t="str">
        <f t="shared" si="53"/>
        <v/>
      </c>
    </row>
    <row r="807" spans="2:36" x14ac:dyDescent="0.25">
      <c r="B807" s="3" t="str">
        <f t="shared" si="54"/>
        <v/>
      </c>
      <c r="F807" s="3" t="str">
        <f t="shared" si="52"/>
        <v/>
      </c>
      <c r="AJ807" t="str">
        <f t="shared" si="53"/>
        <v/>
      </c>
    </row>
    <row r="808" spans="2:36" x14ac:dyDescent="0.25">
      <c r="B808" s="3" t="str">
        <f t="shared" si="54"/>
        <v/>
      </c>
      <c r="F808" s="3" t="str">
        <f t="shared" si="52"/>
        <v/>
      </c>
      <c r="AJ808" t="str">
        <f t="shared" si="53"/>
        <v/>
      </c>
    </row>
    <row r="809" spans="2:36" x14ac:dyDescent="0.25">
      <c r="B809" s="3" t="str">
        <f t="shared" si="54"/>
        <v/>
      </c>
      <c r="F809" s="3" t="str">
        <f t="shared" si="52"/>
        <v/>
      </c>
      <c r="AJ809" t="str">
        <f t="shared" si="53"/>
        <v/>
      </c>
    </row>
    <row r="810" spans="2:36" x14ac:dyDescent="0.25">
      <c r="B810" s="3" t="str">
        <f t="shared" si="54"/>
        <v/>
      </c>
      <c r="F810" s="3" t="str">
        <f t="shared" si="52"/>
        <v/>
      </c>
      <c r="AJ810" t="str">
        <f t="shared" si="53"/>
        <v/>
      </c>
    </row>
    <row r="811" spans="2:36" x14ac:dyDescent="0.25">
      <c r="B811" s="3" t="str">
        <f t="shared" si="54"/>
        <v/>
      </c>
      <c r="F811" s="3" t="str">
        <f t="shared" si="52"/>
        <v/>
      </c>
      <c r="AJ811" t="str">
        <f t="shared" si="53"/>
        <v/>
      </c>
    </row>
    <row r="812" spans="2:36" x14ac:dyDescent="0.25">
      <c r="B812" s="3" t="str">
        <f t="shared" si="54"/>
        <v/>
      </c>
      <c r="F812" s="3" t="str">
        <f t="shared" si="52"/>
        <v/>
      </c>
      <c r="AJ812" t="str">
        <f t="shared" si="53"/>
        <v/>
      </c>
    </row>
    <row r="813" spans="2:36" x14ac:dyDescent="0.25">
      <c r="B813" s="3" t="str">
        <f t="shared" si="54"/>
        <v/>
      </c>
      <c r="F813" s="3" t="str">
        <f t="shared" si="52"/>
        <v/>
      </c>
      <c r="AJ813" t="str">
        <f t="shared" si="53"/>
        <v/>
      </c>
    </row>
    <row r="814" spans="2:36" x14ac:dyDescent="0.25">
      <c r="B814" s="3" t="str">
        <f t="shared" si="54"/>
        <v/>
      </c>
      <c r="F814" s="3" t="str">
        <f t="shared" si="52"/>
        <v/>
      </c>
      <c r="AJ814" t="str">
        <f t="shared" si="53"/>
        <v/>
      </c>
    </row>
    <row r="815" spans="2:36" x14ac:dyDescent="0.25">
      <c r="B815" s="3" t="str">
        <f t="shared" si="54"/>
        <v/>
      </c>
      <c r="F815" s="3" t="str">
        <f t="shared" si="52"/>
        <v/>
      </c>
      <c r="AJ815" t="str">
        <f t="shared" si="53"/>
        <v/>
      </c>
    </row>
    <row r="816" spans="2:36" x14ac:dyDescent="0.25">
      <c r="B816" s="3" t="str">
        <f t="shared" si="54"/>
        <v/>
      </c>
      <c r="F816" s="3" t="str">
        <f t="shared" si="52"/>
        <v/>
      </c>
      <c r="AJ816" t="str">
        <f t="shared" si="53"/>
        <v/>
      </c>
    </row>
    <row r="817" spans="2:36" x14ac:dyDescent="0.25">
      <c r="B817" s="3" t="str">
        <f t="shared" si="54"/>
        <v/>
      </c>
      <c r="F817" s="3" t="str">
        <f t="shared" si="52"/>
        <v/>
      </c>
      <c r="AJ817" t="str">
        <f t="shared" si="53"/>
        <v/>
      </c>
    </row>
    <row r="818" spans="2:36" x14ac:dyDescent="0.25">
      <c r="B818" s="3" t="str">
        <f t="shared" si="54"/>
        <v/>
      </c>
      <c r="F818" s="3" t="str">
        <f t="shared" si="52"/>
        <v/>
      </c>
      <c r="AJ818" t="str">
        <f t="shared" si="53"/>
        <v/>
      </c>
    </row>
    <row r="819" spans="2:36" x14ac:dyDescent="0.25">
      <c r="B819" s="3" t="str">
        <f t="shared" si="54"/>
        <v/>
      </c>
      <c r="F819" s="3" t="str">
        <f t="shared" si="52"/>
        <v/>
      </c>
      <c r="AJ819" t="str">
        <f t="shared" si="53"/>
        <v/>
      </c>
    </row>
    <row r="820" spans="2:36" x14ac:dyDescent="0.25">
      <c r="B820" s="3" t="str">
        <f t="shared" si="54"/>
        <v/>
      </c>
      <c r="F820" s="3" t="str">
        <f t="shared" si="52"/>
        <v/>
      </c>
      <c r="AJ820" t="str">
        <f t="shared" si="53"/>
        <v/>
      </c>
    </row>
    <row r="821" spans="2:36" x14ac:dyDescent="0.25">
      <c r="B821" s="3" t="str">
        <f t="shared" si="54"/>
        <v/>
      </c>
      <c r="F821" s="3" t="str">
        <f t="shared" si="52"/>
        <v/>
      </c>
      <c r="AJ821" t="str">
        <f t="shared" si="53"/>
        <v/>
      </c>
    </row>
    <row r="822" spans="2:36" x14ac:dyDescent="0.25">
      <c r="B822" s="3" t="str">
        <f t="shared" si="54"/>
        <v/>
      </c>
      <c r="F822" s="3" t="str">
        <f t="shared" si="52"/>
        <v/>
      </c>
      <c r="AJ822" t="str">
        <f t="shared" si="53"/>
        <v/>
      </c>
    </row>
    <row r="823" spans="2:36" x14ac:dyDescent="0.25">
      <c r="B823" s="3" t="str">
        <f t="shared" si="54"/>
        <v/>
      </c>
      <c r="F823" s="3" t="str">
        <f t="shared" si="52"/>
        <v/>
      </c>
      <c r="AJ823" t="str">
        <f t="shared" si="53"/>
        <v/>
      </c>
    </row>
    <row r="824" spans="2:36" x14ac:dyDescent="0.25">
      <c r="B824" s="3" t="str">
        <f t="shared" si="54"/>
        <v/>
      </c>
      <c r="F824" s="3" t="str">
        <f t="shared" si="52"/>
        <v/>
      </c>
      <c r="AJ824" t="str">
        <f t="shared" si="53"/>
        <v/>
      </c>
    </row>
    <row r="825" spans="2:36" x14ac:dyDescent="0.25">
      <c r="B825" s="3" t="str">
        <f t="shared" si="54"/>
        <v/>
      </c>
      <c r="F825" s="3" t="str">
        <f t="shared" si="52"/>
        <v/>
      </c>
      <c r="AJ825" t="str">
        <f t="shared" si="53"/>
        <v/>
      </c>
    </row>
    <row r="826" spans="2:36" x14ac:dyDescent="0.25">
      <c r="B826" s="3" t="str">
        <f t="shared" si="54"/>
        <v/>
      </c>
      <c r="F826" s="3" t="str">
        <f t="shared" si="52"/>
        <v/>
      </c>
      <c r="AJ826" t="str">
        <f t="shared" si="53"/>
        <v/>
      </c>
    </row>
  </sheetData>
  <autoFilter ref="A2:AI826">
    <sortState ref="A3:AI501">
      <sortCondition ref="A2:A501"/>
    </sortState>
  </autoFilter>
  <mergeCells count="2">
    <mergeCell ref="J1:U1"/>
    <mergeCell ref="W1:AH1"/>
  </mergeCells>
  <conditionalFormatting sqref="AJ1:AJ1048576">
    <cfRule type="cellIs" dxfId="0" priority="1" operator="equal">
      <formula>"RUPTURE"</formula>
    </cfRule>
  </conditionalFormatting>
  <dataValidations count="1">
    <dataValidation type="list" allowBlank="1" showInputMessage="1" showErrorMessage="1" sqref="I3:I1048576">
      <mc:AlternateContent xmlns:x12ac="http://schemas.microsoft.com/office/spreadsheetml/2011/1/ac" xmlns:mc="http://schemas.openxmlformats.org/markup-compatibility/2006">
        <mc:Choice Requires="x12ac">
          <x12ac:list>"5,5%",10%,20%</x12ac:list>
        </mc:Choice>
        <mc:Fallback>
          <formula1>"5,5%,10%,20%"</formula1>
        </mc:Fallback>
      </mc:AlternateContent>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3:J22"/>
  <sheetViews>
    <sheetView workbookViewId="0">
      <selection activeCell="B24" sqref="B24"/>
    </sheetView>
  </sheetViews>
  <sheetFormatPr baseColWidth="10" defaultRowHeight="15" x14ac:dyDescent="0.25"/>
  <cols>
    <col min="1" max="1" width="20.85546875" customWidth="1"/>
  </cols>
  <sheetData>
    <row r="3" spans="1:10" x14ac:dyDescent="0.25">
      <c r="B3" s="23" t="s">
        <v>139</v>
      </c>
      <c r="C3" s="24" t="s">
        <v>140</v>
      </c>
      <c r="D3" s="25" t="s">
        <v>141</v>
      </c>
      <c r="E3" s="26" t="s">
        <v>142</v>
      </c>
      <c r="F3" s="26" t="s">
        <v>143</v>
      </c>
      <c r="G3" s="23" t="s">
        <v>144</v>
      </c>
      <c r="H3" s="24" t="s">
        <v>145</v>
      </c>
      <c r="I3" s="25" t="s">
        <v>146</v>
      </c>
      <c r="J3" s="23" t="s">
        <v>153</v>
      </c>
    </row>
    <row r="4" spans="1:10" x14ac:dyDescent="0.25">
      <c r="A4" s="22" t="s">
        <v>149</v>
      </c>
      <c r="B4" s="22"/>
      <c r="C4" s="22"/>
      <c r="D4" s="22"/>
      <c r="E4" s="22"/>
      <c r="F4" s="22"/>
      <c r="G4" s="22"/>
      <c r="H4" s="22"/>
      <c r="I4" s="22"/>
      <c r="J4" s="22"/>
    </row>
    <row r="5" spans="1:10" x14ac:dyDescent="0.25">
      <c r="A5" s="21" t="s">
        <v>147</v>
      </c>
      <c r="B5" s="21"/>
      <c r="C5" s="21"/>
      <c r="D5" s="21"/>
      <c r="E5" s="21"/>
      <c r="F5" s="21"/>
      <c r="G5" s="21"/>
      <c r="H5" s="21"/>
      <c r="I5" s="21"/>
      <c r="J5" s="21"/>
    </row>
    <row r="6" spans="1:10" x14ac:dyDescent="0.25">
      <c r="A6" s="20" t="s">
        <v>115</v>
      </c>
      <c r="B6" s="8"/>
      <c r="C6" s="8"/>
      <c r="D6" s="8"/>
      <c r="E6" s="8"/>
      <c r="F6" s="8"/>
      <c r="G6" s="8"/>
      <c r="H6" s="8"/>
      <c r="I6" s="8"/>
      <c r="J6" s="8"/>
    </row>
    <row r="7" spans="1:10" x14ac:dyDescent="0.25">
      <c r="A7" s="20" t="s">
        <v>125</v>
      </c>
      <c r="B7" s="8"/>
      <c r="C7" s="8"/>
      <c r="D7" s="8"/>
      <c r="E7" s="8"/>
      <c r="F7" s="8"/>
      <c r="G7" s="8"/>
      <c r="H7" s="8"/>
      <c r="I7" s="8"/>
      <c r="J7" s="8"/>
    </row>
    <row r="8" spans="1:10" x14ac:dyDescent="0.25">
      <c r="A8" s="20" t="s">
        <v>124</v>
      </c>
      <c r="B8" s="8"/>
      <c r="C8" s="8"/>
      <c r="D8" s="8"/>
      <c r="E8" s="8"/>
      <c r="F8" s="8"/>
      <c r="G8" s="8"/>
      <c r="H8" s="8"/>
      <c r="I8" s="8"/>
      <c r="J8" s="8"/>
    </row>
    <row r="9" spans="1:10" x14ac:dyDescent="0.25">
      <c r="A9" s="20" t="s">
        <v>148</v>
      </c>
      <c r="B9" s="8"/>
      <c r="C9" s="8"/>
      <c r="D9" s="8"/>
      <c r="E9" s="8"/>
      <c r="F9" s="8"/>
      <c r="G9" s="8"/>
      <c r="H9" s="8"/>
      <c r="I9" s="8"/>
      <c r="J9" s="8"/>
    </row>
    <row r="10" spans="1:10" x14ac:dyDescent="0.25">
      <c r="A10" s="20" t="s">
        <v>120</v>
      </c>
      <c r="B10" s="8"/>
      <c r="C10" s="8"/>
      <c r="D10" s="8"/>
      <c r="E10" s="8"/>
      <c r="F10" s="8"/>
      <c r="G10" s="8"/>
      <c r="H10" s="8"/>
      <c r="I10" s="8"/>
      <c r="J10" s="8"/>
    </row>
    <row r="11" spans="1:10" x14ac:dyDescent="0.25">
      <c r="A11" s="20" t="s">
        <v>126</v>
      </c>
      <c r="B11" s="8"/>
      <c r="C11" s="8"/>
      <c r="D11" s="8"/>
      <c r="E11" s="8"/>
      <c r="F11" s="8"/>
      <c r="G11" s="8"/>
      <c r="H11" s="8"/>
      <c r="I11" s="8"/>
      <c r="J11" s="8"/>
    </row>
    <row r="12" spans="1:10" x14ac:dyDescent="0.25">
      <c r="A12" s="15" t="s">
        <v>208</v>
      </c>
      <c r="B12" s="15"/>
      <c r="C12" s="15"/>
      <c r="D12" s="15"/>
      <c r="E12" s="15"/>
      <c r="F12" s="15"/>
      <c r="G12" s="15"/>
      <c r="H12" s="15"/>
      <c r="I12" s="15"/>
      <c r="J12" s="15"/>
    </row>
    <row r="13" spans="1:10" x14ac:dyDescent="0.25">
      <c r="A13" s="17" t="s">
        <v>11</v>
      </c>
      <c r="B13" s="18"/>
      <c r="C13" s="18"/>
      <c r="D13" s="18"/>
      <c r="E13" s="18"/>
      <c r="F13" s="18"/>
      <c r="G13" s="18"/>
      <c r="H13" s="18"/>
      <c r="I13" s="18"/>
      <c r="J13" s="18"/>
    </row>
    <row r="14" spans="1:10" x14ac:dyDescent="0.25">
      <c r="A14" s="17" t="s">
        <v>77</v>
      </c>
      <c r="B14" s="18"/>
      <c r="C14" s="18"/>
      <c r="D14" s="18"/>
      <c r="E14" s="18"/>
      <c r="F14" s="18"/>
      <c r="G14" s="18"/>
      <c r="H14" s="18"/>
      <c r="I14" s="18"/>
      <c r="J14" s="18"/>
    </row>
    <row r="15" spans="1:10" x14ac:dyDescent="0.25">
      <c r="A15" s="17" t="s">
        <v>78</v>
      </c>
      <c r="B15" s="18"/>
      <c r="C15" s="18"/>
      <c r="D15" s="18"/>
      <c r="E15" s="18"/>
      <c r="F15" s="18"/>
      <c r="G15" s="18"/>
      <c r="H15" s="18"/>
      <c r="I15" s="18"/>
      <c r="J15" s="18"/>
    </row>
    <row r="16" spans="1:10" x14ac:dyDescent="0.25">
      <c r="A16" s="16" t="s">
        <v>209</v>
      </c>
      <c r="B16" s="16"/>
      <c r="C16" s="16"/>
      <c r="D16" s="16"/>
      <c r="E16" s="16"/>
      <c r="F16" s="16"/>
      <c r="G16" s="16"/>
      <c r="H16" s="16"/>
      <c r="I16" s="16"/>
      <c r="J16" s="16"/>
    </row>
    <row r="17" spans="1:10" x14ac:dyDescent="0.25">
      <c r="A17" s="19" t="s">
        <v>154</v>
      </c>
      <c r="B17" s="19"/>
      <c r="C17" s="19"/>
      <c r="D17" s="19"/>
      <c r="E17" s="19"/>
      <c r="F17" s="19"/>
      <c r="G17" s="19"/>
      <c r="H17" s="19"/>
      <c r="I17" s="19"/>
      <c r="J17" s="19"/>
    </row>
    <row r="18" spans="1:10" x14ac:dyDescent="0.25">
      <c r="A18" s="19" t="s">
        <v>154</v>
      </c>
      <c r="B18" s="19"/>
      <c r="C18" s="19"/>
      <c r="D18" s="19"/>
      <c r="E18" s="19"/>
      <c r="F18" s="19"/>
      <c r="G18" s="19"/>
      <c r="H18" s="19"/>
      <c r="I18" s="19"/>
      <c r="J18" s="19"/>
    </row>
    <row r="19" spans="1:10" x14ac:dyDescent="0.25">
      <c r="A19" s="19" t="s">
        <v>154</v>
      </c>
      <c r="B19" s="19"/>
      <c r="C19" s="19"/>
      <c r="D19" s="19"/>
      <c r="E19" s="19"/>
      <c r="F19" s="19"/>
      <c r="G19" s="19"/>
      <c r="H19" s="19"/>
      <c r="I19" s="19"/>
      <c r="J19" s="19"/>
    </row>
    <row r="20" spans="1:10" x14ac:dyDescent="0.25">
      <c r="A20" s="19"/>
      <c r="B20" s="19"/>
      <c r="C20" s="19"/>
      <c r="D20" s="19"/>
      <c r="E20" s="19"/>
      <c r="F20" s="19"/>
      <c r="G20" s="19"/>
      <c r="H20" s="19"/>
      <c r="I20" s="19"/>
      <c r="J20" s="19"/>
    </row>
    <row r="21" spans="1:10" x14ac:dyDescent="0.25">
      <c r="A21" s="19"/>
      <c r="B21" s="19"/>
      <c r="C21" s="19"/>
      <c r="D21" s="19"/>
      <c r="E21" s="19"/>
      <c r="F21" s="19"/>
      <c r="G21" s="19"/>
      <c r="H21" s="19"/>
      <c r="I21" s="19"/>
      <c r="J21" s="19"/>
    </row>
    <row r="22" spans="1:10" x14ac:dyDescent="0.25">
      <c r="A22" s="19"/>
      <c r="B22" s="19"/>
      <c r="C22" s="19"/>
      <c r="D22" s="19"/>
      <c r="E22" s="19"/>
      <c r="F22" s="19"/>
      <c r="G22" s="19"/>
      <c r="H22" s="19"/>
      <c r="I22" s="19"/>
      <c r="J22" s="1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3"/>
  <sheetViews>
    <sheetView tabSelected="1" workbookViewId="0">
      <selection activeCell="N11" sqref="N11"/>
    </sheetView>
  </sheetViews>
  <sheetFormatPr baseColWidth="10" defaultRowHeight="15" x14ac:dyDescent="0.25"/>
  <cols>
    <col min="1" max="1" width="11.42578125" customWidth="1"/>
    <col min="2" max="2" width="23.140625" customWidth="1"/>
    <col min="3" max="3" width="7" style="112" customWidth="1"/>
    <col min="4" max="4" width="10.140625" style="112" customWidth="1"/>
    <col min="5" max="5" width="9.140625" customWidth="1"/>
  </cols>
  <sheetData>
    <row r="1" spans="1:4" ht="30" x14ac:dyDescent="0.55000000000000004">
      <c r="A1" s="158" t="s">
        <v>215</v>
      </c>
      <c r="B1" s="159"/>
      <c r="C1" s="159"/>
      <c r="D1" s="160"/>
    </row>
    <row r="2" spans="1:4" x14ac:dyDescent="0.25">
      <c r="A2" s="161" t="s">
        <v>216</v>
      </c>
      <c r="B2" s="162"/>
      <c r="C2" s="162"/>
      <c r="D2" s="163"/>
    </row>
    <row r="3" spans="1:4" x14ac:dyDescent="0.25">
      <c r="A3" s="161" t="s">
        <v>217</v>
      </c>
      <c r="B3" s="162"/>
      <c r="C3" s="162"/>
      <c r="D3" s="163"/>
    </row>
    <row r="4" spans="1:4" x14ac:dyDescent="0.25">
      <c r="A4" s="84"/>
      <c r="B4" s="104"/>
      <c r="C4" s="105"/>
      <c r="D4" s="106"/>
    </row>
    <row r="5" spans="1:4" x14ac:dyDescent="0.25">
      <c r="A5" s="84"/>
      <c r="B5" s="104"/>
      <c r="C5" s="105"/>
      <c r="D5" s="106"/>
    </row>
    <row r="6" spans="1:4" x14ac:dyDescent="0.25">
      <c r="A6" s="117" t="s">
        <v>204</v>
      </c>
      <c r="B6" s="120">
        <v>10010</v>
      </c>
      <c r="C6" s="105"/>
      <c r="D6" s="106"/>
    </row>
    <row r="7" spans="1:4" x14ac:dyDescent="0.25">
      <c r="A7" s="114" t="s">
        <v>193</v>
      </c>
      <c r="B7" s="115" t="s">
        <v>194</v>
      </c>
      <c r="C7" s="107" t="s">
        <v>195</v>
      </c>
      <c r="D7" s="108" t="s">
        <v>196</v>
      </c>
    </row>
    <row r="8" spans="1:4" x14ac:dyDescent="0.25">
      <c r="A8" s="113">
        <f t="array" aca="1" ref="A8" ca="1">IF(ROW()-7&lt;=COUNTIF(CAISSE!$A$2:$A$499,$B$6),INDIRECT("CAISSE!E"&amp;SMALL(IF((CAISSE!$A$2:$A$499=$B$6)*(CAISSE!$A$2:$A$499&lt;&gt;""),ROW(CAISSE!$A$2:$A$499)),ROWS($A$1:$IU1))),"")</f>
        <v>2</v>
      </c>
      <c r="B8" s="113" t="str">
        <f t="array" aca="1" ref="B8" ca="1">IF(ROW()-7&lt;=COUNTIF(CAISSE!$A$2:$A$499,$B$6),INDIRECT("CAISSE!C"&amp;SMALL(IF((CAISSE!$A$2:$A$499=$B$6)*(CAISSE!$A$2:$A$499&lt;&gt;""),ROW(CAISSE!$A$2:$A$499)),ROWS($A$1:$IU1))),"")</f>
        <v>La cuvée sss</v>
      </c>
      <c r="C8" s="109">
        <f t="array" aca="1" ref="C8" ca="1">IF(ROW()-7&lt;=COUNTIF(CAISSE!$A$2:$A$499,$B$6),INDIRECT("CAISSE!Q"&amp;SMALL(IF((CAISSE!$A$2:$A$499=$B$6)*(CAISSE!$A$2:$A$499&lt;&gt;""),ROW(CAISSE!$A$2:$A$499)),ROWS($A$1:$IU1))),"")</f>
        <v>10.45</v>
      </c>
      <c r="D8" s="110">
        <f t="shared" ref="D8:D15" ca="1" si="0">IF(A8="","",C8*A8)</f>
        <v>20.9</v>
      </c>
    </row>
    <row r="9" spans="1:4" x14ac:dyDescent="0.25">
      <c r="A9" s="113">
        <f t="array" aca="1" ref="A9" ca="1">IF(ROW()-7&lt;=COUNTIF(CAISSE!$A$2:$A$499,$B$6),INDIRECT("CAISSE!E"&amp;SMALL(IF((CAISSE!$A$2:$A$499=$B$6)*(CAISSE!$A$2:$A$499&lt;&gt;""),ROW(CAISSE!$A$2:$A$499)),ROWS($A$1:$IU2))),"")</f>
        <v>4</v>
      </c>
      <c r="B9" s="113" t="str">
        <f t="array" aca="1" ref="B9" ca="1">IF(ROW()-7&lt;=COUNTIF(CAISSE!$A$2:$A$499,$B$6),INDIRECT("CAISSE!C"&amp;SMALL(IF((CAISSE!$A$2:$A$499=$B$6)*(CAISSE!$A$2:$A$499&lt;&gt;""),ROW(CAISSE!$A$2:$A$499)),ROWS($A$1:$IU2))),"")</f>
        <v>La cuvée qqq</v>
      </c>
      <c r="C9" s="109">
        <f t="array" aca="1" ref="C9" ca="1">IF(ROW()-7&lt;=COUNTIF(CAISSE!$A$2:$A$499,$B$6),INDIRECT("CAISSE!Q"&amp;SMALL(IF((CAISSE!$A$2:$A$499=$B$6)*(CAISSE!$A$2:$A$499&lt;&gt;""),ROW(CAISSE!$A$2:$A$499)),ROWS($A$1:$IU2))),"")</f>
        <v>8.6999999999999993</v>
      </c>
      <c r="D9" s="110">
        <f t="shared" ca="1" si="0"/>
        <v>34.799999999999997</v>
      </c>
    </row>
    <row r="10" spans="1:4" x14ac:dyDescent="0.25">
      <c r="A10" s="167">
        <f t="array" aca="1" ref="A10" ca="1">IF(ROW()-7&lt;=COUNTIF(CAISSE!$A$2:$A$499,$B$6),INDIRECT("CAISSE!E"&amp;SMALL(IF((CAISSE!$A$2:$A$499=$B$6)*(CAISSE!$A$2:$A$499&lt;&gt;""),ROW(CAISSE!$A$2:$A$499)),ROW($A$1:$IU3))),"")</f>
        <v>2</v>
      </c>
      <c r="B10" s="113" t="str">
        <f t="array" aca="1" ref="B10" ca="1">IF(ROW()-7&lt;=COUNTIF(CAISSE!$A$2:$A$499,$B$6),INDIRECT("CAISSE!C"&amp;SMALL(IF((CAISSE!$A$2:$A$499=$B$6)*(CAISSE!$A$2:$A$499&lt;&gt;""),ROW(CAISSE!$A$2:$A$499)),ROWS($A$1:$IU3))),"")</f>
        <v>La cuvée nnn</v>
      </c>
      <c r="C10" s="109">
        <f t="array" aca="1" ref="C10" ca="1">IF(ROW()-7&lt;=COUNTIF(CAISSE!$A$2:$A$499,$B$6),INDIRECT("CAISSE!Q"&amp;SMALL(IF((CAISSE!$A$2:$A$499=$B$6)*(CAISSE!$A$2:$A$499&lt;&gt;""),ROW(CAISSE!$A$2:$A$499)),ROWS($A$1:$IU3))),"")</f>
        <v>5</v>
      </c>
      <c r="D10" s="110">
        <f ca="1">IF(A10="","",C10*A10)</f>
        <v>10</v>
      </c>
    </row>
    <row r="11" spans="1:4" x14ac:dyDescent="0.25">
      <c r="A11" s="167">
        <f t="array" aca="1" ref="A11" ca="1">IF(ROW()-7&lt;=COUNTIF(CAISSE!$A$2:$A$499,$B$6),INDIRECT("CAISSE!E"&amp;SMALL(IF((CAISSE!$A$2:$A$499=$B$6)*(CAISSE!$A$2:$A$499&lt;&gt;""),ROW(CAISSE!$A$2:$A$499)),ROW($A$1:$IU4))),"")</f>
        <v>2</v>
      </c>
      <c r="B11" s="113" t="str">
        <f t="array" aca="1" ref="B11" ca="1">IF(ROW()-7&lt;=COUNTIF(CAISSE!$A$2:$A$499,$B$6),INDIRECT("CAISSE!C"&amp;SMALL(IF((CAISSE!$A$2:$A$499=$B$6)*(CAISSE!$A$2:$A$499&lt;&gt;""),ROW(CAISSE!$A$2:$A$499)),ROWS($A$1:$IU4))),"")</f>
        <v>La cuvée nnn</v>
      </c>
      <c r="C11" s="109">
        <f t="array" aca="1" ref="C11" ca="1">IF(ROW()-7&lt;=COUNTIF(CAISSE!$A$2:$A$499,$B$6),INDIRECT("CAISSE!Q"&amp;SMALL(IF((CAISSE!$A$2:$A$499=$B$6)*(CAISSE!$A$2:$A$499&lt;&gt;""),ROW(CAISSE!$A$2:$A$499)),ROWS($A$1:$IU4))),"")</f>
        <v>5</v>
      </c>
      <c r="D11" s="110">
        <f t="shared" ca="1" si="0"/>
        <v>10</v>
      </c>
    </row>
    <row r="12" spans="1:4" x14ac:dyDescent="0.25">
      <c r="A12" s="167">
        <f t="array" aca="1" ref="A12" ca="1">IF(ROW()-7&lt;=COUNTIF(CAISSE!$A$2:$A$499,$B$6),INDIRECT("CAISSE!E"&amp;SMALL(IF((CAISSE!$A$2:$A$499=$B$6)*(CAISSE!$A$2:$A$499&lt;&gt;""),ROW(CAISSE!$A$2:$A$499)),ROW($A$1:$IU5))),"")</f>
        <v>2</v>
      </c>
      <c r="B12" s="113" t="str">
        <f t="array" aca="1" ref="B12" ca="1">IF(ROW()-7&lt;=COUNTIF(CAISSE!$A$2:$A$499,$B$6),INDIRECT("CAISSE!C"&amp;SMALL(IF((CAISSE!$A$2:$A$499=$B$6)*(CAISSE!$A$2:$A$499&lt;&gt;""),ROW(CAISSE!$A$2:$A$499)),ROWS($A$1:$IU5))),"")</f>
        <v>La cuvée nnn</v>
      </c>
      <c r="C12" s="109">
        <f t="array" aca="1" ref="C12" ca="1">IF(ROW()-7&lt;=COUNTIF(CAISSE!$A$2:$A$499,$B$6),INDIRECT("CAISSE!Q"&amp;SMALL(IF((CAISSE!$A$2:$A$499=$B$6)*(CAISSE!$A$2:$A$499&lt;&gt;""),ROW(CAISSE!$A$2:$A$499)),ROWS($A$1:$IU5))),"")</f>
        <v>5</v>
      </c>
      <c r="D12" s="110">
        <f t="shared" ca="1" si="0"/>
        <v>10</v>
      </c>
    </row>
    <row r="13" spans="1:4" x14ac:dyDescent="0.25">
      <c r="A13" s="167">
        <f t="array" aca="1" ref="A13" ca="1">IF(ROW()-7&lt;=COUNTIF(CAISSE!$A$2:$A$499,$B$6),INDIRECT("CAISSE!E"&amp;SMALL(IF((CAISSE!$A$2:$A$499=$B$6)*(CAISSE!$A$2:$A$499&lt;&gt;""),ROW(CAISSE!$A$2:$A$499)),ROW($A$1:$IU6))),"")</f>
        <v>2</v>
      </c>
      <c r="B13" s="113" t="str">
        <f t="array" aca="1" ref="B13" ca="1">IF(ROW()-7&lt;=COUNTIF(CAISSE!$A$2:$A$499,$B$6),INDIRECT("CAISSE!C"&amp;SMALL(IF((CAISSE!$A$2:$A$499=$B$6)*(CAISSE!$A$2:$A$499&lt;&gt;""),ROW(CAISSE!$A$2:$A$499)),ROWS($A$1:$IU6))),"")</f>
        <v>La cuvée nnn</v>
      </c>
      <c r="C13" s="109">
        <f t="array" aca="1" ref="C13" ca="1">IF(ROW()-7&lt;=COUNTIF(CAISSE!$A$2:$A$499,$B$6),INDIRECT("CAISSE!Q"&amp;SMALL(IF((CAISSE!$A$2:$A$499=$B$6)*(CAISSE!$A$2:$A$499&lt;&gt;""),ROW(CAISSE!$A$2:$A$499)),ROWS($A$1:$IU6))),"")</f>
        <v>5</v>
      </c>
      <c r="D13" s="110">
        <f t="shared" ca="1" si="0"/>
        <v>10</v>
      </c>
    </row>
    <row r="14" spans="1:4" x14ac:dyDescent="0.25">
      <c r="A14" s="167">
        <f t="array" aca="1" ref="A14" ca="1">IF(ROW()-7&lt;=COUNTIF(CAISSE!$A$2:$A$499,$B$6),INDIRECT("CAISSE!E"&amp;SMALL(IF((CAISSE!$A$2:$A$499=$B$6)*(CAISSE!$A$2:$A$499&lt;&gt;""),ROW(CAISSE!$A$2:$A$499)),ROW($A$1:$IU7))),"")</f>
        <v>2</v>
      </c>
      <c r="B14" s="113" t="str">
        <f t="array" aca="1" ref="B14" ca="1">IF(ROW()-7&lt;=COUNTIF(CAISSE!$A$2:$A$499,$B$6),INDIRECT("CAISSE!C"&amp;SMALL(IF((CAISSE!$A$2:$A$499=$B$6)*(CAISSE!$A$2:$A$499&lt;&gt;""),ROW(CAISSE!$A$2:$A$499)),ROWS($A$1:$IU7))),"")</f>
        <v>La cuvée nnn</v>
      </c>
      <c r="C14" s="109">
        <f t="array" aca="1" ref="C14" ca="1">IF(ROW()-7&lt;=COUNTIF(CAISSE!$A$2:$A$499,$B$6),INDIRECT("CAISSE!Q"&amp;SMALL(IF((CAISSE!$A$2:$A$499=$B$6)*(CAISSE!$A$2:$A$499&lt;&gt;""),ROW(CAISSE!$A$2:$A$499)),ROWS($A$1:$IU7))),"")</f>
        <v>5</v>
      </c>
      <c r="D14" s="110">
        <f t="shared" ca="1" si="0"/>
        <v>10</v>
      </c>
    </row>
    <row r="15" spans="1:4" x14ac:dyDescent="0.25">
      <c r="A15" s="113" t="str">
        <f t="array" aca="1" ref="A15" ca="1">IF(ROW()-7&lt;=COUNTIF(CAISSE!$A$2:$A$499,$B$6),INDIRECT("CAISSE!E"&amp;SMALL(IF((CAISSE!$A$2:$A$499=$B$6)*(CAISSE!$A$2:$A$499&lt;&gt;""),ROW(CAISSE!$A$2:$A$499)),ROW($A$1:$IU8))),"")</f>
        <v/>
      </c>
      <c r="B15" s="113" t="str">
        <f t="array" aca="1" ref="B15" ca="1">IF(ROW()-7&lt;=COUNTIF(CAISSE!$A$2:$A$499,$B$6),INDIRECT("CAISSE!C"&amp;SMALL(IF((CAISSE!$A$2:$A$499=$B$6)*(CAISSE!$A$2:$A$499&lt;&gt;""),ROW(CAISSE!$A$2:$A$499)),ROWS($A$1:$IU8))),"")</f>
        <v/>
      </c>
      <c r="C15" s="109" t="str">
        <f t="array" aca="1" ref="C15" ca="1">IF(ROW()-7&lt;=COUNTIF(CAISSE!$A$2:$A$499,$B$6),INDIRECT("CAISSE!Q"&amp;SMALL(IF((CAISSE!$A$2:$A$499=$B$6)*(CAISSE!$A$2:$A$499&lt;&gt;""),ROW(CAISSE!$A$2:$A$499)),ROWS($A$1:$IU8))),"")</f>
        <v/>
      </c>
      <c r="D15" s="110" t="str">
        <f t="shared" ca="1" si="0"/>
        <v/>
      </c>
    </row>
    <row r="16" spans="1:4" x14ac:dyDescent="0.25">
      <c r="A16" s="114" t="s">
        <v>200</v>
      </c>
      <c r="B16" s="116"/>
      <c r="C16" s="105"/>
      <c r="D16" s="111">
        <f ca="1">SUM(D8:D15)</f>
        <v>105.69999999999999</v>
      </c>
    </row>
    <row r="17" spans="1:5" x14ac:dyDescent="0.25">
      <c r="A17" s="137" t="s">
        <v>210</v>
      </c>
      <c r="B17" s="168">
        <f ca="1">VLOOKUP(B8,[1]STOCK!1:1048576,9)*AND(B9,[1]STOCK!1:1048576,9)*AND(B10,[1]STOCK!1:1048576,9)*AND(B11,[1]STOCK!1:1048576,9)*AND(B12,[1]STOCK!1:1048576,9)*AND(B13,[1]STOCK!1:1048576,9)*AND(B14,[1]STOCK!1:1048576,9)*AND(B15,[1]STOCK!1:1048576,9)</f>
        <v>0</v>
      </c>
      <c r="C17" s="105"/>
      <c r="D17" s="88">
        <f ca="1">D16-E17</f>
        <v>105.69999999999999</v>
      </c>
      <c r="E17" s="11" t="b">
        <f ca="1">IF(B17=5.5%,D16/1.05,IF(B17=10%,D16/1.1,IF(B17=20%,D16/1.2)))</f>
        <v>0</v>
      </c>
    </row>
    <row r="18" spans="1:5" x14ac:dyDescent="0.25">
      <c r="A18" s="137" t="s">
        <v>214</v>
      </c>
      <c r="B18" s="169" t="s">
        <v>218</v>
      </c>
      <c r="C18" s="105"/>
      <c r="D18" s="88"/>
      <c r="E18" s="11"/>
    </row>
    <row r="19" spans="1:5" x14ac:dyDescent="0.25">
      <c r="A19" s="137" t="s">
        <v>211</v>
      </c>
      <c r="B19" s="169" t="s">
        <v>218</v>
      </c>
      <c r="C19" s="105"/>
      <c r="D19" s="106"/>
    </row>
    <row r="20" spans="1:5" x14ac:dyDescent="0.25">
      <c r="A20" s="118" t="s">
        <v>201</v>
      </c>
      <c r="B20" s="138">
        <f>CAISSE!AE1</f>
        <v>42080</v>
      </c>
      <c r="C20" s="105"/>
      <c r="D20" s="106"/>
    </row>
    <row r="21" spans="1:5" x14ac:dyDescent="0.25">
      <c r="A21" s="118" t="s">
        <v>197</v>
      </c>
      <c r="B21" s="119" t="str">
        <f t="array" aca="1" ref="B21" ca="1">INDIRECT("CAISSE!V"&amp;SMALL(IF((CAISSE!$A$2:$A$499=$B$6)*(CAISSE!$A$2:$A$499&lt;&gt;""),ROW(CAISSE!$A$2:$A$499)),ROWS($A$1:$IU1)))</f>
        <v>ESPECES</v>
      </c>
      <c r="C21" s="105"/>
      <c r="D21" s="106"/>
    </row>
    <row r="22" spans="1:5" ht="27" customHeight="1" x14ac:dyDescent="0.55000000000000004">
      <c r="A22" s="155" t="s">
        <v>213</v>
      </c>
      <c r="B22" s="156"/>
      <c r="C22" s="156"/>
      <c r="D22" s="157"/>
    </row>
    <row r="23" spans="1:5" ht="15.75" thickBot="1" x14ac:dyDescent="0.3">
      <c r="A23" s="164" t="str">
        <f>IF(E23&gt;0,"VOUS AVEZ BENEFICIEZ D'UNE REMISE DE","")</f>
        <v>VOUS AVEZ BENEFICIEZ D'UNE REMISE DE</v>
      </c>
      <c r="B23" s="165"/>
      <c r="C23" s="165"/>
      <c r="D23" s="140">
        <f>IF(E23&gt;0,E23,"")</f>
        <v>0.05</v>
      </c>
      <c r="E23" s="11">
        <f>VLOOKUP(B6,CAISSE!1:1048576,16,FALSE)</f>
        <v>0.05</v>
      </c>
    </row>
  </sheetData>
  <mergeCells count="5">
    <mergeCell ref="A22:D22"/>
    <mergeCell ref="A1:D1"/>
    <mergeCell ref="A2:D2"/>
    <mergeCell ref="A3:D3"/>
    <mergeCell ref="A23:C23"/>
  </mergeCells>
  <pageMargins left="0" right="0" top="0" bottom="0"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Scroll Bar 1">
              <controlPr defaultSize="0" autoPict="0">
                <anchor moveWithCells="1">
                  <from>
                    <xdr:col>5</xdr:col>
                    <xdr:colOff>0</xdr:colOff>
                    <xdr:row>5</xdr:row>
                    <xdr:rowOff>0</xdr:rowOff>
                  </from>
                  <to>
                    <xdr:col>6</xdr:col>
                    <xdr:colOff>0</xdr:colOff>
                    <xdr:row>5</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CAISSE</vt:lpstr>
      <vt:lpstr>JOURNAL DE CAISSE</vt:lpstr>
      <vt:lpstr>JOURNAL DE CAISSE CUMUL</vt:lpstr>
      <vt:lpstr>TABLE</vt:lpstr>
      <vt:lpstr>STOCK</vt:lpstr>
      <vt:lpstr>SUIVI CA</vt:lpstr>
      <vt:lpstr>TICKET DE CAISSE</vt:lpstr>
      <vt:lpstr>'JOURNAL DE CAISSE CUMUL'!Impression_des_titres</vt:lpstr>
      <vt:lpstr>'JOURNAL DE CAISSE'!Zone_d_impression</vt:lpstr>
      <vt:lpstr>'TICKET DE CAISSE'!Zone_d_impression</vt:lpstr>
    </vt:vector>
  </TitlesOfParts>
  <Company>TRANSGOURMET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CHAIBI Habiba</dc:creator>
  <cp:lastModifiedBy>CHAIBI Habiba</cp:lastModifiedBy>
  <cp:lastPrinted>2015-03-19T11:24:12Z</cp:lastPrinted>
  <dcterms:created xsi:type="dcterms:W3CDTF">2015-03-17T12:03:16Z</dcterms:created>
  <dcterms:modified xsi:type="dcterms:W3CDTF">2015-03-19T15:21:01Z</dcterms:modified>
</cp:coreProperties>
</file>