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ain.DG\Desktop\"/>
    </mc:Choice>
  </mc:AlternateContent>
  <bookViews>
    <workbookView xWindow="-20" yWindow="590" windowWidth="15480" windowHeight="5340" activeTab="5"/>
  </bookViews>
  <sheets>
    <sheet name="SYNTHESE" sheetId="28" r:id="rId1"/>
    <sheet name="PLANNING DE ROULEMENTS" sheetId="26" state="hidden" r:id="rId2"/>
    <sheet name="EQUIPE" sheetId="27" state="hidden" r:id="rId3"/>
    <sheet name="TEST" sheetId="31" state="hidden" r:id="rId4"/>
    <sheet name="PLAN" sheetId="34" r:id="rId5"/>
    <sheet name="PLANNING" sheetId="33" r:id="rId6"/>
  </sheets>
  <externalReferences>
    <externalReference r:id="rId7"/>
    <externalReference r:id="rId8"/>
  </externalReferences>
  <definedNames>
    <definedName name="_xlnm._FilterDatabase" localSheetId="3" hidden="1">TEST!$A$5:$D$137</definedName>
    <definedName name="ANNEE2017">#REF!</definedName>
    <definedName name="ANNEE2018">#REF!</definedName>
    <definedName name="ANNEE2019">#REF!</definedName>
    <definedName name="Divers">#REF!</definedName>
    <definedName name="EQUIPESUPPL">[1]TRANSCO!$F$1:$H$23</definedName>
    <definedName name="Fériés">#REF!</definedName>
    <definedName name="FICHIER1">'[2]FICHIER 1'!$A$1:$F$348</definedName>
    <definedName name="FICHIER2">'[2]FICHIER 2'!$A$1:$F$357</definedName>
    <definedName name="FICHIER3">'[2]FICHIER 3'!$A$1:$F$357</definedName>
    <definedName name="HorairesBis">#REF!</definedName>
    <definedName name="Info">#REF!</definedName>
    <definedName name="LISTE_mois">OFFSET(#REF!,MONTH(#REF!)-1,,12-MONTH(#REF!)+1)</definedName>
    <definedName name="MATRICE">'[1]MAP 5'!$D$5:$H$154</definedName>
    <definedName name="Organisme">#REF!</definedName>
    <definedName name="RechDateEtHeure">OFFSET(#REF!,1,,COUNTA(#REF!)-1)</definedName>
    <definedName name="saisie">OFFSET(#REF!,1,,COUNTA(#REF!)-1)</definedName>
    <definedName name="Salles">OFFSET(#REF!,1,,COUNTA(#REF!)-1)</definedName>
    <definedName name="valunique">OFFSET(#REF!,1,,COUNTA(#REF!)-1)</definedName>
  </definedNames>
  <calcPr calcId="152511"/>
</workbook>
</file>

<file path=xl/calcChain.xml><?xml version="1.0" encoding="utf-8"?>
<calcChain xmlns="http://schemas.openxmlformats.org/spreadsheetml/2006/main">
  <c r="F3" i="33" l="1"/>
  <c r="G3" i="33"/>
  <c r="H3" i="33"/>
  <c r="I3" i="33"/>
  <c r="J3" i="33"/>
  <c r="K3" i="33"/>
  <c r="L3" i="33"/>
  <c r="M3" i="33"/>
  <c r="N3" i="33"/>
  <c r="O3" i="33"/>
  <c r="P3" i="33"/>
  <c r="Q3" i="33"/>
  <c r="R3" i="33"/>
  <c r="S3" i="33"/>
  <c r="T3" i="33"/>
  <c r="U3" i="33"/>
  <c r="V3" i="33"/>
  <c r="W3" i="33"/>
  <c r="X3" i="33"/>
  <c r="Y3" i="33"/>
  <c r="Z3" i="33"/>
  <c r="AA3" i="33"/>
  <c r="AB3" i="33"/>
  <c r="AC3" i="33"/>
  <c r="AD3" i="33"/>
  <c r="AE3" i="33"/>
  <c r="AF3" i="33"/>
  <c r="AG3" i="33"/>
  <c r="AH3" i="33"/>
  <c r="AI3" i="33"/>
  <c r="AJ3" i="33"/>
  <c r="AK3" i="33"/>
  <c r="AL3" i="33"/>
  <c r="AM3" i="33"/>
  <c r="E3" i="33"/>
  <c r="E4" i="31" l="1"/>
  <c r="F4" i="31" l="1"/>
  <c r="G4" i="31"/>
  <c r="H4" i="31"/>
  <c r="I4" i="31"/>
  <c r="J4" i="31"/>
  <c r="K4" i="31"/>
  <c r="L4" i="31"/>
  <c r="M4" i="31"/>
  <c r="N4" i="31"/>
  <c r="O4" i="31"/>
  <c r="P4" i="31"/>
  <c r="Q4" i="31"/>
  <c r="R4" i="31"/>
  <c r="S4" i="31"/>
  <c r="T4" i="31"/>
  <c r="U4" i="31"/>
  <c r="V4" i="31"/>
  <c r="W4" i="31"/>
  <c r="X4" i="31"/>
  <c r="Y4" i="31"/>
  <c r="Z4" i="31"/>
  <c r="AA4" i="31"/>
  <c r="AB4" i="31"/>
  <c r="AC4" i="31"/>
  <c r="AD4" i="31"/>
  <c r="AE4" i="31"/>
  <c r="AF4" i="31"/>
  <c r="AG4" i="31"/>
  <c r="AH4" i="31"/>
  <c r="AI4" i="31"/>
  <c r="AJ4" i="31"/>
  <c r="AK4" i="31"/>
  <c r="AL4" i="31"/>
  <c r="AM4" i="31"/>
  <c r="AN4" i="31"/>
  <c r="AO4" i="31"/>
  <c r="AP4" i="31"/>
  <c r="AQ4" i="31"/>
  <c r="AR4" i="31"/>
  <c r="AS4" i="31"/>
  <c r="AT4" i="31"/>
  <c r="AU4" i="31"/>
  <c r="AV4" i="31"/>
  <c r="AW4" i="31"/>
  <c r="AX4" i="31"/>
  <c r="AY4" i="31"/>
  <c r="AZ4" i="31"/>
  <c r="BA4" i="31"/>
  <c r="BB4" i="31"/>
  <c r="BC4" i="31"/>
  <c r="BD4" i="31"/>
  <c r="BE4" i="31"/>
  <c r="BF4" i="31"/>
  <c r="BG4" i="31"/>
  <c r="BH4" i="31"/>
  <c r="BI4" i="31"/>
  <c r="BJ4" i="31"/>
  <c r="BK4" i="31"/>
  <c r="BL4" i="31"/>
  <c r="BM4" i="31"/>
  <c r="BN4" i="31"/>
  <c r="BO4" i="31"/>
  <c r="BP4" i="31"/>
  <c r="BQ4" i="31"/>
  <c r="BR4" i="31"/>
  <c r="BS4" i="31"/>
  <c r="BT4" i="31"/>
  <c r="BU4" i="31"/>
  <c r="BV4" i="31"/>
  <c r="BW4" i="31"/>
  <c r="BX4" i="31"/>
  <c r="BY4" i="31"/>
  <c r="BZ4" i="31"/>
  <c r="CA4" i="31"/>
  <c r="CB4" i="31"/>
  <c r="CC4" i="31"/>
  <c r="CD4" i="31"/>
  <c r="CE4" i="31"/>
  <c r="CF4" i="31"/>
  <c r="CG4" i="31"/>
  <c r="CH4" i="31"/>
  <c r="CI4" i="31"/>
  <c r="CJ4" i="31"/>
  <c r="CK4" i="31"/>
  <c r="CL4" i="31"/>
  <c r="CM4" i="31"/>
  <c r="CN4" i="31"/>
  <c r="CO4" i="31"/>
  <c r="CP4" i="31"/>
  <c r="CQ4" i="31"/>
  <c r="CR4" i="31"/>
  <c r="CS4" i="31"/>
  <c r="CT4" i="31"/>
  <c r="CU4" i="31"/>
  <c r="CV4" i="31"/>
  <c r="CW4" i="31"/>
  <c r="CX4" i="31"/>
  <c r="CY4" i="31"/>
  <c r="CZ4" i="31"/>
  <c r="DA4" i="31"/>
  <c r="DB4" i="31"/>
  <c r="DC4" i="31"/>
  <c r="DD4" i="31"/>
  <c r="DE4" i="31"/>
  <c r="DF4" i="31"/>
  <c r="DG4" i="31"/>
  <c r="DH4" i="31"/>
  <c r="DI4" i="31"/>
  <c r="DJ4" i="31"/>
  <c r="DK4" i="31"/>
  <c r="DL4" i="31"/>
  <c r="DM4" i="31"/>
  <c r="DN4" i="31"/>
  <c r="DO4" i="31"/>
  <c r="DP4" i="31"/>
  <c r="DQ4" i="31"/>
  <c r="DR4" i="31"/>
  <c r="DS4" i="31"/>
  <c r="DT4" i="31"/>
  <c r="DU4" i="31"/>
  <c r="DV4" i="31"/>
  <c r="DW4" i="31"/>
  <c r="DX4" i="31"/>
  <c r="DY4" i="31"/>
  <c r="DZ4" i="31"/>
  <c r="EA4" i="31"/>
  <c r="EB4" i="31"/>
  <c r="EC4" i="31"/>
  <c r="ED4" i="31"/>
  <c r="EE4" i="31"/>
  <c r="EF4" i="31"/>
  <c r="EG4" i="31"/>
  <c r="EH4" i="31"/>
  <c r="EI4" i="31"/>
  <c r="EJ4" i="31"/>
  <c r="EK4" i="31"/>
  <c r="EL4" i="31"/>
  <c r="EM4" i="31"/>
  <c r="EN4" i="31"/>
  <c r="EO4" i="31"/>
  <c r="EP4" i="31"/>
  <c r="EQ4" i="31"/>
  <c r="ER4" i="31"/>
  <c r="ES4" i="31"/>
  <c r="ET4" i="31"/>
  <c r="EU4" i="31"/>
  <c r="EV4" i="31"/>
  <c r="EW4" i="31"/>
  <c r="EX4" i="31"/>
  <c r="EY4" i="31"/>
  <c r="EZ4" i="31"/>
  <c r="FA4" i="31"/>
  <c r="FB4" i="31"/>
  <c r="FC4" i="31"/>
  <c r="FD4" i="31"/>
  <c r="FE4" i="31"/>
  <c r="FF4" i="31"/>
  <c r="FG4" i="31"/>
  <c r="FH4" i="31"/>
  <c r="FI4" i="31"/>
  <c r="FJ4" i="31"/>
  <c r="FK4" i="31"/>
  <c r="FL4" i="31"/>
  <c r="FM4" i="31"/>
  <c r="FN4" i="31"/>
  <c r="FO4" i="31"/>
  <c r="FP4" i="31"/>
  <c r="FQ4" i="31"/>
  <c r="FR4" i="31"/>
  <c r="FS4" i="31"/>
  <c r="FT4" i="31"/>
  <c r="FU4" i="31"/>
  <c r="FV4" i="31"/>
  <c r="FW4" i="31"/>
  <c r="FX4" i="31"/>
  <c r="FY4" i="31"/>
  <c r="FZ4" i="31"/>
  <c r="GA4" i="31"/>
  <c r="GB4" i="31"/>
  <c r="GC4" i="31"/>
  <c r="GD4" i="31"/>
  <c r="GE4" i="31"/>
  <c r="GF4" i="31"/>
  <c r="GG4" i="31"/>
  <c r="GH4" i="31"/>
  <c r="GI4" i="31"/>
  <c r="GJ4" i="31"/>
  <c r="GK4" i="31"/>
  <c r="GL4" i="31"/>
  <c r="GM4" i="31"/>
  <c r="GN4" i="31"/>
  <c r="GO4" i="31"/>
  <c r="GP4" i="31"/>
  <c r="GQ4" i="31"/>
  <c r="GR4" i="31"/>
  <c r="GS4" i="31"/>
  <c r="GT4" i="31"/>
  <c r="GU4" i="31"/>
  <c r="GV4" i="31"/>
  <c r="GW4" i="31"/>
  <c r="GX4" i="31"/>
  <c r="GY4" i="31"/>
  <c r="GZ4" i="31"/>
  <c r="HA4" i="31"/>
  <c r="HB4" i="31"/>
  <c r="HC4" i="31"/>
  <c r="HD4" i="31"/>
  <c r="HE4" i="31"/>
  <c r="HF4" i="31"/>
  <c r="HG4" i="31"/>
  <c r="HH4" i="31"/>
  <c r="D2" i="28" l="1"/>
  <c r="C2" i="28"/>
  <c r="B2" i="28"/>
</calcChain>
</file>

<file path=xl/sharedStrings.xml><?xml version="1.0" encoding="utf-8"?>
<sst xmlns="http://schemas.openxmlformats.org/spreadsheetml/2006/main" count="7329" uniqueCount="351">
  <si>
    <t>Matricule</t>
  </si>
  <si>
    <t>D</t>
  </si>
  <si>
    <t>B</t>
  </si>
  <si>
    <t>C</t>
  </si>
  <si>
    <t>E</t>
  </si>
  <si>
    <t>A</t>
  </si>
  <si>
    <t>F</t>
  </si>
  <si>
    <t>ROULEMENT1</t>
  </si>
  <si>
    <t>P1</t>
  </si>
  <si>
    <t>P2</t>
  </si>
  <si>
    <t>P3</t>
  </si>
  <si>
    <t>REPOS</t>
  </si>
  <si>
    <t>FORMATION</t>
  </si>
  <si>
    <t>BC</t>
  </si>
  <si>
    <t>CD</t>
  </si>
  <si>
    <t>DE</t>
  </si>
  <si>
    <t>AE</t>
  </si>
  <si>
    <t>AB</t>
  </si>
  <si>
    <t>ROULEMENT2</t>
  </si>
  <si>
    <t>AEF</t>
  </si>
  <si>
    <t>AF</t>
  </si>
  <si>
    <t>ABF</t>
  </si>
  <si>
    <t>ABC</t>
  </si>
  <si>
    <t>BCD</t>
  </si>
  <si>
    <t>CDE</t>
  </si>
  <si>
    <t>DEF</t>
  </si>
  <si>
    <t>EF</t>
  </si>
  <si>
    <t>FA</t>
  </si>
  <si>
    <t>ROULEMENT3</t>
  </si>
  <si>
    <t>AC</t>
  </si>
  <si>
    <t>PLANNING DE ROULEMENTS</t>
  </si>
  <si>
    <t>DATE</t>
  </si>
  <si>
    <t/>
  </si>
  <si>
    <t>Troulement1</t>
  </si>
  <si>
    <t>Troulement2</t>
  </si>
  <si>
    <t>Troulement3</t>
  </si>
  <si>
    <t>EQUIPE</t>
  </si>
  <si>
    <t>JD Gay</t>
  </si>
  <si>
    <t>non</t>
  </si>
  <si>
    <t>Roulement</t>
  </si>
  <si>
    <t>Poste1</t>
  </si>
  <si>
    <t>Poste2</t>
  </si>
  <si>
    <t>Poste3</t>
  </si>
  <si>
    <t>Poste4</t>
  </si>
  <si>
    <t>Poste5</t>
  </si>
  <si>
    <t>Poste6</t>
  </si>
  <si>
    <t>Poste7</t>
  </si>
  <si>
    <t>Poste8</t>
  </si>
  <si>
    <t>Poste9</t>
  </si>
  <si>
    <t>Poste10</t>
  </si>
  <si>
    <t>Poste11</t>
  </si>
  <si>
    <t>Poste12</t>
  </si>
  <si>
    <t>Poste13</t>
  </si>
  <si>
    <t>Poste14</t>
  </si>
  <si>
    <t>Poste15</t>
  </si>
  <si>
    <t>Poste16</t>
  </si>
  <si>
    <t>Poste17</t>
  </si>
  <si>
    <t>Poste18</t>
  </si>
  <si>
    <t>Poste19</t>
  </si>
  <si>
    <t>Poste20</t>
  </si>
  <si>
    <t>Poste21</t>
  </si>
  <si>
    <t>Poste22</t>
  </si>
  <si>
    <t>Poste23</t>
  </si>
  <si>
    <t>Poste24</t>
  </si>
  <si>
    <t>Poste25</t>
  </si>
  <si>
    <t>Poste26</t>
  </si>
  <si>
    <t>Poste27</t>
  </si>
  <si>
    <t>Poste28</t>
  </si>
  <si>
    <t>18/05/2017</t>
  </si>
  <si>
    <t>19/05/2017</t>
  </si>
  <si>
    <t>20/05/2017</t>
  </si>
  <si>
    <t>21/05/2017</t>
  </si>
  <si>
    <t>22/05/2017</t>
  </si>
  <si>
    <t>23/05/2017</t>
  </si>
  <si>
    <t>24/05/2017</t>
  </si>
  <si>
    <t>25/05/2017</t>
  </si>
  <si>
    <t>26/05/2017</t>
  </si>
  <si>
    <t>27/05/2017</t>
  </si>
  <si>
    <t>28/05/2017</t>
  </si>
  <si>
    <t>29/05/2017</t>
  </si>
  <si>
    <t>30/05/2017</t>
  </si>
  <si>
    <t>31/05/2017</t>
  </si>
  <si>
    <t>01/06/2017</t>
  </si>
  <si>
    <t>02/06/2017</t>
  </si>
  <si>
    <t>03/06/2017</t>
  </si>
  <si>
    <t>04/06/2017</t>
  </si>
  <si>
    <t>05/06/2017</t>
  </si>
  <si>
    <t>06/06/2017</t>
  </si>
  <si>
    <t>07/06/2017</t>
  </si>
  <si>
    <t>08/06/2017</t>
  </si>
  <si>
    <t>09/06/2017</t>
  </si>
  <si>
    <t>10/06/2017</t>
  </si>
  <si>
    <t>11/06/2017</t>
  </si>
  <si>
    <t>12/06/2017</t>
  </si>
  <si>
    <t>13/06/2017</t>
  </si>
  <si>
    <t>14/06/2017</t>
  </si>
  <si>
    <t>15/06/2017</t>
  </si>
  <si>
    <t>16/06/2017</t>
  </si>
  <si>
    <t>17/06/2017</t>
  </si>
  <si>
    <t>18/06/2017</t>
  </si>
  <si>
    <t>19/06/2017</t>
  </si>
  <si>
    <t>20/06/2017</t>
  </si>
  <si>
    <t>21/06/2017</t>
  </si>
  <si>
    <t>22/06/2017</t>
  </si>
  <si>
    <t>23/06/2017</t>
  </si>
  <si>
    <t>24/06/2017</t>
  </si>
  <si>
    <t>25/06/2017</t>
  </si>
  <si>
    <t>26/06/2017</t>
  </si>
  <si>
    <t>27/06/2017</t>
  </si>
  <si>
    <t>28/06/2017</t>
  </si>
  <si>
    <t>29/06/2017</t>
  </si>
  <si>
    <t>30/06/2017</t>
  </si>
  <si>
    <t>01/07/2017</t>
  </si>
  <si>
    <t>02/07/2017</t>
  </si>
  <si>
    <t>03/07/2017</t>
  </si>
  <si>
    <t>04/07/2017</t>
  </si>
  <si>
    <t>05/07/2017</t>
  </si>
  <si>
    <t>06/07/2017</t>
  </si>
  <si>
    <t>07/07/2017</t>
  </si>
  <si>
    <t>08/07/2017</t>
  </si>
  <si>
    <t>09/07/2017</t>
  </si>
  <si>
    <t>10/07/2017</t>
  </si>
  <si>
    <t>11/07/2017</t>
  </si>
  <si>
    <t>12/07/2017</t>
  </si>
  <si>
    <t>13/07/2017</t>
  </si>
  <si>
    <t>14/07/2017</t>
  </si>
  <si>
    <t>15/07/2017</t>
  </si>
  <si>
    <t>16/07/2017</t>
  </si>
  <si>
    <t>17/07/2017</t>
  </si>
  <si>
    <t>18/07/2017</t>
  </si>
  <si>
    <t>19/07/2017</t>
  </si>
  <si>
    <t>20/07/2017</t>
  </si>
  <si>
    <t>21/07/2017</t>
  </si>
  <si>
    <t>22/07/2017</t>
  </si>
  <si>
    <t>23/07/2017</t>
  </si>
  <si>
    <t>24/07/2017</t>
  </si>
  <si>
    <t>25/07/2017</t>
  </si>
  <si>
    <t>26/07/2017</t>
  </si>
  <si>
    <t>27/07/2017</t>
  </si>
  <si>
    <t>28/07/2017</t>
  </si>
  <si>
    <t>29/07/2017</t>
  </si>
  <si>
    <t>30/07/2017</t>
  </si>
  <si>
    <t>31/07/2017</t>
  </si>
  <si>
    <t>01/08/2017</t>
  </si>
  <si>
    <t>02/08/2017</t>
  </si>
  <si>
    <t>03/08/2017</t>
  </si>
  <si>
    <t>04/08/2017</t>
  </si>
  <si>
    <t>05/08/2017</t>
  </si>
  <si>
    <t>06/08/2017</t>
  </si>
  <si>
    <t>07/08/2017</t>
  </si>
  <si>
    <t>08/08/2017</t>
  </si>
  <si>
    <t>09/08/2017</t>
  </si>
  <si>
    <t>10/08/2017</t>
  </si>
  <si>
    <t>11/08/2017</t>
  </si>
  <si>
    <t>12/08/2017</t>
  </si>
  <si>
    <t>13/08/2017</t>
  </si>
  <si>
    <t>11/09/2017</t>
  </si>
  <si>
    <t>12/09/2017</t>
  </si>
  <si>
    <t>13/09/2017</t>
  </si>
  <si>
    <t>14/09/2017</t>
  </si>
  <si>
    <t>15/09/2017</t>
  </si>
  <si>
    <t>16/09/2017</t>
  </si>
  <si>
    <t>17/09/2017</t>
  </si>
  <si>
    <t>18/09/2017</t>
  </si>
  <si>
    <t>19/09/2017</t>
  </si>
  <si>
    <t>20/09/2017</t>
  </si>
  <si>
    <t>21/09/2017</t>
  </si>
  <si>
    <t>22/09/2017</t>
  </si>
  <si>
    <t>23/09/2017</t>
  </si>
  <si>
    <t>24/09/2017</t>
  </si>
  <si>
    <t>25/09/2017</t>
  </si>
  <si>
    <t>26/09/2017</t>
  </si>
  <si>
    <t>27/09/2017</t>
  </si>
  <si>
    <t>28/09/2017</t>
  </si>
  <si>
    <t>29/09/2017</t>
  </si>
  <si>
    <t>30/09/2017</t>
  </si>
  <si>
    <t>01/10/2017</t>
  </si>
  <si>
    <t>02/10/2017</t>
  </si>
  <si>
    <t>03/10/2017</t>
  </si>
  <si>
    <t>04/10/2017</t>
  </si>
  <si>
    <t>05/10/2017</t>
  </si>
  <si>
    <t>06/10/2017</t>
  </si>
  <si>
    <t>07/10/2017</t>
  </si>
  <si>
    <t>08/10/2017</t>
  </si>
  <si>
    <t>09/10/2017</t>
  </si>
  <si>
    <t>10/10/2017</t>
  </si>
  <si>
    <t>11/10/2017</t>
  </si>
  <si>
    <t>12/10/2017</t>
  </si>
  <si>
    <t>13/10/2017</t>
  </si>
  <si>
    <t>14/10/2017</t>
  </si>
  <si>
    <t>15/10/2017</t>
  </si>
  <si>
    <t>16/10/2017</t>
  </si>
  <si>
    <t>17/10/2017</t>
  </si>
  <si>
    <t>18/10/2017</t>
  </si>
  <si>
    <t>19/10/2017</t>
  </si>
  <si>
    <t>20/10/2017</t>
  </si>
  <si>
    <t>21/10/2017</t>
  </si>
  <si>
    <t>22/10/2017</t>
  </si>
  <si>
    <t>23/10/2017</t>
  </si>
  <si>
    <t>24/10/2017</t>
  </si>
  <si>
    <t>25/10/2017</t>
  </si>
  <si>
    <t>26/10/2017</t>
  </si>
  <si>
    <t>27/10/2017</t>
  </si>
  <si>
    <t>28/10/2017</t>
  </si>
  <si>
    <t>29/10/2017</t>
  </si>
  <si>
    <t>30/10/2017</t>
  </si>
  <si>
    <t>31/10/2017</t>
  </si>
  <si>
    <t>01/11/2017</t>
  </si>
  <si>
    <t>02/11/2017</t>
  </si>
  <si>
    <t>03/11/2017</t>
  </si>
  <si>
    <t>04/11/2017</t>
  </si>
  <si>
    <t>05/11/2017</t>
  </si>
  <si>
    <t>06/11/2017</t>
  </si>
  <si>
    <t>07/11/2017</t>
  </si>
  <si>
    <t>08/11/2017</t>
  </si>
  <si>
    <t>09/11/2017</t>
  </si>
  <si>
    <t>10/11/2017</t>
  </si>
  <si>
    <t>11/11/2017</t>
  </si>
  <si>
    <t>12/11/2017</t>
  </si>
  <si>
    <t>13/11/2017</t>
  </si>
  <si>
    <t>14/11/2017</t>
  </si>
  <si>
    <t>15/11/2017</t>
  </si>
  <si>
    <t>16/11/2017</t>
  </si>
  <si>
    <t>17/11/2017</t>
  </si>
  <si>
    <t>18/11/2017</t>
  </si>
  <si>
    <t>19/11/2017</t>
  </si>
  <si>
    <t>20/11/2017</t>
  </si>
  <si>
    <t>21/11/2017</t>
  </si>
  <si>
    <t>22/11/2017</t>
  </si>
  <si>
    <t>23/11/2017</t>
  </si>
  <si>
    <t>24/11/2017</t>
  </si>
  <si>
    <t>25/11/2017</t>
  </si>
  <si>
    <t>26/11/2017</t>
  </si>
  <si>
    <t>27/11/2017</t>
  </si>
  <si>
    <t>28/11/2017</t>
  </si>
  <si>
    <t>29/11/2017</t>
  </si>
  <si>
    <t>30/11/2017</t>
  </si>
  <si>
    <t>01/12/2017</t>
  </si>
  <si>
    <t>02/12/2017</t>
  </si>
  <si>
    <t>03/12/2017</t>
  </si>
  <si>
    <t>04/12/2017</t>
  </si>
  <si>
    <t>05/12/2017</t>
  </si>
  <si>
    <t>06/12/2017</t>
  </si>
  <si>
    <t>07/12/2017</t>
  </si>
  <si>
    <t>08/12/2017</t>
  </si>
  <si>
    <t>09/12/2017</t>
  </si>
  <si>
    <t>10/12/2017</t>
  </si>
  <si>
    <t>11/12/2017</t>
  </si>
  <si>
    <t>12/12/2017</t>
  </si>
  <si>
    <t>13/12/2017</t>
  </si>
  <si>
    <t>14/12/2017</t>
  </si>
  <si>
    <t>15/12/2017</t>
  </si>
  <si>
    <t>16/12/2017</t>
  </si>
  <si>
    <t>17/12/2017</t>
  </si>
  <si>
    <t>18/12/2017</t>
  </si>
  <si>
    <t>19/12/2017</t>
  </si>
  <si>
    <t>20/12/2017</t>
  </si>
  <si>
    <t>21/12/2017</t>
  </si>
  <si>
    <t>22/12/2017</t>
  </si>
  <si>
    <t>23/12/2017</t>
  </si>
  <si>
    <t>24/12/2017</t>
  </si>
  <si>
    <t>25/12/2017</t>
  </si>
  <si>
    <t>26/12/2017</t>
  </si>
  <si>
    <t>27/12/2017</t>
  </si>
  <si>
    <t>28/12/2017</t>
  </si>
  <si>
    <t>29/12/2017</t>
  </si>
  <si>
    <t>30/12/2017</t>
  </si>
  <si>
    <t>31/12/2017</t>
  </si>
  <si>
    <t>01/01/2018</t>
  </si>
  <si>
    <t>02/01/2018</t>
  </si>
  <si>
    <t>03/01/2018</t>
  </si>
  <si>
    <t>04/01/2018</t>
  </si>
  <si>
    <t>05/01/2018</t>
  </si>
  <si>
    <t>06/01/2018</t>
  </si>
  <si>
    <t>07/01/2018</t>
  </si>
  <si>
    <t>08/01/2018</t>
  </si>
  <si>
    <t>09/01/2018</t>
  </si>
  <si>
    <t>10/01/2018</t>
  </si>
  <si>
    <t>11/01/2018</t>
  </si>
  <si>
    <t>Par ex: toutes les personnes des équipes B du roulement 1 + des équipes AB du roulement 2 + des équipes A du roulement 3 sont dispos à cette date</t>
  </si>
  <si>
    <t>Equipe A</t>
  </si>
  <si>
    <t>Equipe B</t>
  </si>
  <si>
    <t>Equipe C</t>
  </si>
  <si>
    <t>Equipe D</t>
  </si>
  <si>
    <t>Equipe E</t>
  </si>
  <si>
    <t>Equipe F</t>
  </si>
  <si>
    <t>Equipe G</t>
  </si>
  <si>
    <t>Besoin</t>
  </si>
  <si>
    <t>Equipe</t>
  </si>
  <si>
    <t>STAGES7</t>
  </si>
  <si>
    <t>STAGES1</t>
  </si>
  <si>
    <t>STAGES9</t>
  </si>
  <si>
    <t>STAGES10</t>
  </si>
  <si>
    <t>STAGES18</t>
  </si>
  <si>
    <t>STAGES17</t>
  </si>
  <si>
    <t>STAGES4</t>
  </si>
  <si>
    <t>STAGES12</t>
  </si>
  <si>
    <t>STAGES2</t>
  </si>
  <si>
    <t>STAGES6</t>
  </si>
  <si>
    <t>STAGES5</t>
  </si>
  <si>
    <t>STAGES13</t>
  </si>
  <si>
    <t>STAGES15</t>
  </si>
  <si>
    <t>STAGES11</t>
  </si>
  <si>
    <t>STAGES16</t>
  </si>
  <si>
    <t>STAGES14</t>
  </si>
  <si>
    <t>STAGES8</t>
  </si>
  <si>
    <t>STAGES3</t>
  </si>
  <si>
    <t>-</t>
  </si>
  <si>
    <t>17/05/2016</t>
  </si>
  <si>
    <t>STAGE 1</t>
  </si>
  <si>
    <t>STAGE 2</t>
  </si>
  <si>
    <t>STAGE 3</t>
  </si>
  <si>
    <t>STAGE 4</t>
  </si>
  <si>
    <t>STAGE 5</t>
  </si>
  <si>
    <t>STAGE 6</t>
  </si>
  <si>
    <t>STAGE 7</t>
  </si>
  <si>
    <t>STAGE 8</t>
  </si>
  <si>
    <t>STAGE 9</t>
  </si>
  <si>
    <t>STAGE 10</t>
  </si>
  <si>
    <t>STAGE 11</t>
  </si>
  <si>
    <t>STAGE 12</t>
  </si>
  <si>
    <t>STAGE 13</t>
  </si>
  <si>
    <t>STAGE 14</t>
  </si>
  <si>
    <t>STAGE 15</t>
  </si>
  <si>
    <t>STAGE 16</t>
  </si>
  <si>
    <t>STAGE 17</t>
  </si>
  <si>
    <t>STAGE 18</t>
  </si>
  <si>
    <t>STAGE 19</t>
  </si>
  <si>
    <t>STAGE 20</t>
  </si>
  <si>
    <t>STAGE 21</t>
  </si>
  <si>
    <t>STAGE 22</t>
  </si>
  <si>
    <t>STAGE 23</t>
  </si>
  <si>
    <t>STAGE 24</t>
  </si>
  <si>
    <t>STAGE 25</t>
  </si>
  <si>
    <t>STAGE 26</t>
  </si>
  <si>
    <t>STAGE 27</t>
  </si>
  <si>
    <t>STAGE 28</t>
  </si>
  <si>
    <t>STAGE 29</t>
  </si>
  <si>
    <t>STAGE 30</t>
  </si>
  <si>
    <t>STAGE 31</t>
  </si>
  <si>
    <t>STAGE 32</t>
  </si>
  <si>
    <t>STAGE 33</t>
  </si>
  <si>
    <t>STAGE 34</t>
  </si>
  <si>
    <t>STAGE 35</t>
  </si>
  <si>
    <t>Dates</t>
  </si>
  <si>
    <t>roulement1</t>
  </si>
  <si>
    <t>roulement2</t>
  </si>
  <si>
    <t>roulement3</t>
  </si>
  <si>
    <t>Max participants</t>
  </si>
  <si>
    <t>Min participants</t>
  </si>
  <si>
    <t>Nbre dispo par stage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</si>
</sst>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6"/>
      <color theme="0"/>
      <name val="Calibri"/>
      <family val="2"/>
      <scheme val="minor"/>
    </font>
    <font>
      <b/>
      <sz val="34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Times New Roman"/>
      <family val="1"/>
    </font>
    <font>
      <b/>
      <sz val="11"/>
      <name val="Calibri"/>
      <family val="2"/>
      <scheme val="minor"/>
    </font>
    <font>
      <sz val="11"/>
      <color indexed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  <border>
      <left/>
      <right/>
      <top style="thin">
        <color theme="6" tint="0.39997558519241921"/>
      </top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/>
      <diagonal/>
    </border>
  </borders>
  <cellStyleXfs count="6">
    <xf numFmtId="0" fontId="0" fillId="0" borderId="0">
      <alignment vertical="center"/>
    </xf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2" borderId="0" applyNumberFormat="0" applyAlignment="0" applyProtection="0"/>
    <xf numFmtId="0" fontId="5" fillId="2" borderId="0" applyNumberFormat="0" applyBorder="0" applyAlignment="0" applyProtection="0"/>
    <xf numFmtId="0" fontId="10" fillId="0" borderId="0"/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/>
    <xf numFmtId="0" fontId="9" fillId="0" borderId="6" xfId="5" applyFont="1" applyFill="1" applyBorder="1" applyAlignment="1">
      <alignment horizontal="center"/>
    </xf>
    <xf numFmtId="0" fontId="9" fillId="0" borderId="10" xfId="5" applyFont="1" applyFill="1" applyBorder="1" applyAlignment="1">
      <alignment horizontal="center"/>
    </xf>
    <xf numFmtId="0" fontId="9" fillId="0" borderId="5" xfId="5" applyFont="1" applyFill="1" applyBorder="1" applyAlignment="1">
      <alignment horizontal="center"/>
    </xf>
    <xf numFmtId="14" fontId="11" fillId="0" borderId="8" xfId="5" applyNumberFormat="1" applyFont="1" applyFill="1" applyBorder="1" applyAlignment="1">
      <alignment horizontal="centerContinuous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14" fontId="11" fillId="0" borderId="8" xfId="5" applyNumberFormat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14" fontId="11" fillId="0" borderId="8" xfId="5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9" fillId="3" borderId="7" xfId="5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4" fontId="11" fillId="0" borderId="2" xfId="5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4" fillId="0" borderId="4" xfId="0" applyFont="1" applyFill="1" applyBorder="1">
      <alignment vertical="center"/>
    </xf>
    <xf numFmtId="0" fontId="9" fillId="0" borderId="0" xfId="0" applyFont="1" applyFill="1" applyBorder="1" applyAlignment="1">
      <alignment horizontal="center" vertical="center" textRotation="45" wrapText="1"/>
    </xf>
    <xf numFmtId="0" fontId="4" fillId="0" borderId="0" xfId="0" applyFont="1" applyFill="1" applyBorder="1" applyAlignment="1">
      <alignment horizontal="center" vertical="center"/>
    </xf>
    <xf numFmtId="14" fontId="11" fillId="0" borderId="7" xfId="5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17" fillId="0" borderId="18" xfId="0" applyFont="1" applyBorder="1">
      <alignment vertical="center"/>
    </xf>
    <xf numFmtId="0" fontId="18" fillId="0" borderId="18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7" fillId="6" borderId="17" xfId="0" applyFont="1" applyFill="1" applyBorder="1">
      <alignment vertical="center"/>
    </xf>
    <xf numFmtId="0" fontId="18" fillId="6" borderId="17" xfId="0" applyFont="1" applyFill="1" applyBorder="1" applyAlignment="1">
      <alignment horizontal="center" vertical="center"/>
    </xf>
    <xf numFmtId="0" fontId="9" fillId="7" borderId="0" xfId="0" applyFont="1" applyFill="1">
      <alignment vertical="center"/>
    </xf>
    <xf numFmtId="0" fontId="19" fillId="8" borderId="0" xfId="0" applyFont="1" applyFill="1" applyAlignment="1">
      <alignment horizontal="center" vertical="center"/>
    </xf>
  </cellXfs>
  <cellStyles count="6">
    <cellStyle name="Normal" xfId="0" builtinId="0" customBuiltin="1"/>
    <cellStyle name="Normal 2 2" xfId="5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478"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 style="thin">
          <color theme="6" tint="0.39997558519241921"/>
        </bottom>
      </border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border outline="0">
        <bottom style="thin">
          <color theme="6" tint="0.39997558519241921"/>
        </bottom>
      </border>
    </dxf>
    <dxf>
      <border outline="0">
        <left style="thin">
          <color theme="6" tint="0.39997558519241921"/>
        </left>
        <top style="thin">
          <color theme="6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theme="6" tint="0.39997558519241921"/>
        </top>
      </border>
    </dxf>
    <dxf>
      <border outline="0">
        <bottom style="thin">
          <color theme="6" tint="0.39997558519241921"/>
        </bottom>
      </border>
    </dxf>
    <dxf>
      <border outline="0">
        <left style="thin">
          <color theme="6" tint="0.39997558519241921"/>
        </left>
        <top style="thin">
          <color theme="6" tint="0.39997558519241921"/>
        </top>
        <bottom style="thin">
          <color theme="6" tint="0.39997558519241921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Calibri"/>
        <scheme val="minor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9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Continuous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4" tint="0.79998168889431442"/>
        </patternFill>
      </fill>
    </dxf>
    <dxf>
      <font>
        <b/>
        <i val="0"/>
      </font>
      <fill>
        <patternFill patternType="solid">
          <fgColor auto="1"/>
          <bgColor theme="0"/>
        </patternFill>
      </fill>
      <border>
        <horizontal/>
      </border>
    </dxf>
    <dxf>
      <font>
        <b/>
        <i val="0"/>
        <color theme="0"/>
      </font>
      <fill>
        <patternFill patternType="solid">
          <fgColor theme="4"/>
          <bgColor theme="3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3"/>
      </font>
      <fill>
        <patternFill>
          <bgColor theme="0"/>
        </patternFill>
      </fill>
      <border diagonalUp="0" diagonalDown="0">
        <left style="thin">
          <color theme="3"/>
        </left>
        <right style="thin">
          <color theme="3"/>
        </right>
        <top/>
        <bottom style="thin">
          <color theme="3"/>
        </bottom>
        <vertical style="thin">
          <color theme="3"/>
        </vertical>
        <horizontal/>
      </border>
    </dxf>
    <dxf>
      <fill>
        <patternFill>
          <bgColor theme="4" tint="0.79998168889431442"/>
        </patternFill>
      </fill>
    </dxf>
    <dxf>
      <font>
        <b val="0"/>
        <i val="0"/>
        <color theme="3"/>
      </font>
      <fill>
        <patternFill>
          <bgColor theme="0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  <dxf>
      <font>
        <b/>
        <i val="0"/>
        <color theme="0"/>
      </font>
      <fill>
        <patternFill patternType="solid">
          <fgColor theme="4"/>
          <bgColor theme="4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  <dxf>
      <font>
        <b val="0"/>
        <i val="0"/>
        <color theme="3"/>
      </font>
      <fill>
        <patternFill patternType="none">
          <bgColor auto="1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</dxfs>
  <tableStyles count="2" defaultTableStyle="TableStyleMedium2" defaultPivotStyle="PivotStyleLight16">
    <tableStyle name="Daily Schedule" pivot="0" count="4">
      <tableStyleElement type="wholeTable" dxfId="477"/>
      <tableStyleElement type="headerRow" dxfId="476"/>
      <tableStyleElement type="firstRowStripe" dxfId="475"/>
      <tableStyleElement type="secondRowStripe" dxfId="474"/>
    </tableStyle>
    <tableStyle name="Time Intervals" pivot="0" count="4">
      <tableStyleElement type="wholeTable" dxfId="473"/>
      <tableStyleElement type="headerRow" dxfId="472"/>
      <tableStyleElement type="firstRowStripe" dxfId="471"/>
      <tableStyleElement type="secondRowStripe" dxfId="470"/>
    </tableStyle>
  </tableStyles>
  <colors>
    <mruColors>
      <color rgb="FFA0D3F5"/>
      <color rgb="FFDABB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ain.DG/AppData/Roaming/Microsoft/Excel/SWM_STG_Conception%20des%20Equipes_MAP%205%2003%2002%202017%20(version%201)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ain.DG/Documents/02_EXTERNALISATION/04_TPO_SWM/11_Equipes_Roulements/SWM_STG_Roulements_25%2001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férentiel Stage_Matrice"/>
      <sheetName val="EQUIPE"/>
      <sheetName val="MAP 5"/>
      <sheetName val="TRANSCO"/>
      <sheetName val="PLAN"/>
      <sheetName val="TCD"/>
      <sheetName val="EQUIPE ORIGINALES"/>
      <sheetName val="MATRICE LIGNE_SIMPLIFIE"/>
      <sheetName val="GA_SIMPLIFIEE"/>
      <sheetName val="LISTE"/>
    </sheetNames>
    <sheetDataSet>
      <sheetData sheetId="0"/>
      <sheetData sheetId="1"/>
      <sheetData sheetId="2">
        <row r="5">
          <cell r="D5" t="str">
            <v>SALARIE</v>
          </cell>
          <cell r="E5" t="str">
            <v>ENTITE</v>
          </cell>
          <cell r="F5" t="str">
            <v>FICHIER</v>
          </cell>
          <cell r="G5" t="str">
            <v>#CTRL</v>
          </cell>
          <cell r="H5" t="str">
            <v>#EQUIPE</v>
          </cell>
        </row>
        <row r="6">
          <cell r="D6">
            <v>76</v>
          </cell>
          <cell r="E6" t="str">
            <v>CQ</v>
          </cell>
          <cell r="F6" t="str">
            <v>FICHIER 2</v>
          </cell>
          <cell r="G6" t="str">
            <v>J BAREILLE</v>
          </cell>
          <cell r="H6" t="str">
            <v>A (Pujol.G)</v>
          </cell>
        </row>
        <row r="7">
          <cell r="D7">
            <v>243</v>
          </cell>
          <cell r="E7" t="str">
            <v>CQ</v>
          </cell>
          <cell r="F7" t="str">
            <v>FICHIER 2</v>
          </cell>
          <cell r="G7" t="str">
            <v>O.DEDIEU</v>
          </cell>
          <cell r="H7" t="str">
            <v>B (Martinez.J)</v>
          </cell>
        </row>
        <row r="8">
          <cell r="D8">
            <v>107</v>
          </cell>
          <cell r="E8" t="str">
            <v>CQ</v>
          </cell>
          <cell r="F8" t="str">
            <v>FICHIER 2</v>
          </cell>
          <cell r="G8" t="str">
            <v>E.BOINEAU</v>
          </cell>
          <cell r="H8" t="str">
            <v>C (Para D)</v>
          </cell>
        </row>
        <row r="9">
          <cell r="D9">
            <v>319</v>
          </cell>
          <cell r="E9" t="str">
            <v>CQ</v>
          </cell>
          <cell r="F9" t="str">
            <v>FICHIER 2</v>
          </cell>
          <cell r="G9" t="str">
            <v>P.DESBIAUX</v>
          </cell>
          <cell r="H9" t="str">
            <v>D (Bonzom.E)</v>
          </cell>
        </row>
        <row r="10">
          <cell r="D10">
            <v>65</v>
          </cell>
          <cell r="E10" t="str">
            <v>CQ</v>
          </cell>
          <cell r="F10" t="str">
            <v>FICHIER 2</v>
          </cell>
          <cell r="G10" t="str">
            <v xml:space="preserve">C.BARAT </v>
          </cell>
          <cell r="H10" t="str">
            <v>E (Reinard.C)</v>
          </cell>
        </row>
        <row r="11">
          <cell r="D11">
            <v>291</v>
          </cell>
          <cell r="E11" t="str">
            <v>CQ</v>
          </cell>
          <cell r="F11" t="str">
            <v>FICHIER 2</v>
          </cell>
          <cell r="G11" t="str">
            <v>A.DENAT 50%</v>
          </cell>
          <cell r="H11" t="str">
            <v>F 50% (Denie P)</v>
          </cell>
        </row>
        <row r="12">
          <cell r="D12">
            <v>96</v>
          </cell>
          <cell r="E12" t="str">
            <v>CQ</v>
          </cell>
          <cell r="F12" t="str">
            <v>FICHIER 2</v>
          </cell>
          <cell r="G12" t="str">
            <v>JM Biros</v>
          </cell>
          <cell r="H12" t="str">
            <v>Suppleant (Raufaste F)</v>
          </cell>
        </row>
        <row r="13">
          <cell r="D13">
            <v>549</v>
          </cell>
          <cell r="E13" t="str">
            <v>CQ</v>
          </cell>
          <cell r="F13" t="str">
            <v>FICHIER 3</v>
          </cell>
          <cell r="G13" t="str">
            <v>PONS V</v>
          </cell>
          <cell r="H13" t="str">
            <v>A (Pujol.G)</v>
          </cell>
        </row>
        <row r="14">
          <cell r="D14">
            <v>146</v>
          </cell>
          <cell r="E14" t="str">
            <v>CQ</v>
          </cell>
          <cell r="F14" t="str">
            <v>FICHIER 3</v>
          </cell>
          <cell r="G14" t="str">
            <v>BOURDAREAU JC</v>
          </cell>
          <cell r="H14" t="str">
            <v>B (Martinez.J)</v>
          </cell>
        </row>
        <row r="15">
          <cell r="D15">
            <v>366</v>
          </cell>
          <cell r="E15" t="str">
            <v>CQ</v>
          </cell>
          <cell r="F15" t="str">
            <v>FICHIER 3</v>
          </cell>
          <cell r="G15" t="str">
            <v>ESCAICH E</v>
          </cell>
          <cell r="H15" t="str">
            <v>C (Para D)</v>
          </cell>
        </row>
        <row r="16">
          <cell r="D16">
            <v>391</v>
          </cell>
          <cell r="E16" t="str">
            <v>CQ</v>
          </cell>
          <cell r="F16" t="str">
            <v>FICHIER 3</v>
          </cell>
          <cell r="G16" t="str">
            <v>FERNENDEZ L</v>
          </cell>
          <cell r="H16" t="str">
            <v>D (Bonzom.E)</v>
          </cell>
        </row>
        <row r="17">
          <cell r="D17">
            <v>82</v>
          </cell>
          <cell r="E17" t="str">
            <v>CQ</v>
          </cell>
          <cell r="F17" t="str">
            <v>FICHIER 3</v>
          </cell>
          <cell r="G17" t="str">
            <v>BARDIES N</v>
          </cell>
          <cell r="H17" t="str">
            <v>E (Reinard.C)</v>
          </cell>
        </row>
        <row r="18">
          <cell r="D18">
            <v>298</v>
          </cell>
          <cell r="E18" t="str">
            <v>CQ</v>
          </cell>
          <cell r="F18" t="str">
            <v>FICHIER 3</v>
          </cell>
          <cell r="G18" t="str">
            <v>DENIE Pat 50%</v>
          </cell>
          <cell r="H18" t="str">
            <v>F 50% (Denie P)</v>
          </cell>
        </row>
        <row r="19">
          <cell r="D19">
            <v>471</v>
          </cell>
          <cell r="E19" t="str">
            <v>CQ</v>
          </cell>
          <cell r="F19" t="str">
            <v>FICHIER 3</v>
          </cell>
          <cell r="G19" t="str">
            <v>MAITRET JF</v>
          </cell>
          <cell r="H19" t="str">
            <v>Suppleant (Raufaste F)</v>
          </cell>
        </row>
        <row r="20">
          <cell r="D20">
            <v>403</v>
          </cell>
          <cell r="E20" t="str">
            <v>CQ</v>
          </cell>
          <cell r="F20" t="str">
            <v>FICHIER 2</v>
          </cell>
          <cell r="G20" t="str">
            <v xml:space="preserve">GALERA L </v>
          </cell>
          <cell r="H20" t="str">
            <v>A (Pujol.G)</v>
          </cell>
        </row>
        <row r="21">
          <cell r="D21">
            <v>554</v>
          </cell>
          <cell r="E21" t="str">
            <v>CQ</v>
          </cell>
          <cell r="F21" t="str">
            <v>FICHIER 2</v>
          </cell>
          <cell r="G21" t="str">
            <v>PROVENZA Y.</v>
          </cell>
          <cell r="H21" t="str">
            <v>B (Martinez.J)</v>
          </cell>
        </row>
        <row r="22">
          <cell r="D22">
            <v>230</v>
          </cell>
          <cell r="E22" t="str">
            <v>CQ</v>
          </cell>
          <cell r="F22" t="str">
            <v>FICHIER 2</v>
          </cell>
          <cell r="G22" t="str">
            <v>DAI PRA F</v>
          </cell>
          <cell r="H22" t="str">
            <v>C (Para D)</v>
          </cell>
        </row>
        <row r="23">
          <cell r="D23">
            <v>57</v>
          </cell>
          <cell r="E23" t="str">
            <v>CQ</v>
          </cell>
          <cell r="F23" t="str">
            <v>FICHIER 2</v>
          </cell>
          <cell r="G23" t="str">
            <v>ARTAUD L</v>
          </cell>
          <cell r="H23" t="str">
            <v>D (Bonzom.E)</v>
          </cell>
        </row>
        <row r="24">
          <cell r="D24">
            <v>436</v>
          </cell>
          <cell r="E24" t="str">
            <v>CQ</v>
          </cell>
          <cell r="F24" t="str">
            <v>FICHIER 2</v>
          </cell>
          <cell r="G24" t="str">
            <v>IVORRA E</v>
          </cell>
          <cell r="H24" t="str">
            <v>E (Reinard.C)</v>
          </cell>
        </row>
        <row r="25">
          <cell r="D25">
            <v>683</v>
          </cell>
          <cell r="E25" t="str">
            <v>CQ</v>
          </cell>
          <cell r="F25" t="str">
            <v>FICHIER 2</v>
          </cell>
          <cell r="G25" t="str">
            <v xml:space="preserve">SOUM Y (A)  </v>
          </cell>
          <cell r="H25" t="str">
            <v>F 50% (Denie P)</v>
          </cell>
        </row>
        <row r="26">
          <cell r="D26">
            <v>156</v>
          </cell>
          <cell r="E26" t="str">
            <v>CQ</v>
          </cell>
          <cell r="F26" t="str">
            <v>FICHIER 2</v>
          </cell>
          <cell r="G26" t="str">
            <v>BRUEL B (E)</v>
          </cell>
          <cell r="H26" t="str">
            <v>Suppleant (Raufaste F)</v>
          </cell>
        </row>
        <row r="27">
          <cell r="D27">
            <v>516</v>
          </cell>
          <cell r="E27" t="str">
            <v>CQ</v>
          </cell>
          <cell r="F27" t="str">
            <v>FICHIER 2</v>
          </cell>
          <cell r="G27" t="str">
            <v>Negroni C</v>
          </cell>
          <cell r="H27" t="str">
            <v>A (Pujol.G)</v>
          </cell>
        </row>
        <row r="28">
          <cell r="D28">
            <v>414</v>
          </cell>
          <cell r="E28" t="str">
            <v>CQ</v>
          </cell>
          <cell r="F28" t="str">
            <v>FICHIER 2</v>
          </cell>
          <cell r="G28" t="str">
            <v xml:space="preserve">GERAUD O. </v>
          </cell>
          <cell r="H28" t="str">
            <v>B (Martinez.J)</v>
          </cell>
        </row>
        <row r="29">
          <cell r="D29">
            <v>660</v>
          </cell>
          <cell r="E29" t="str">
            <v>CQ</v>
          </cell>
          <cell r="F29" t="str">
            <v>FICHIER 2</v>
          </cell>
          <cell r="G29" t="str">
            <v>soula P</v>
          </cell>
          <cell r="H29" t="str">
            <v>C (Para D)</v>
          </cell>
        </row>
        <row r="30">
          <cell r="D30">
            <v>314</v>
          </cell>
          <cell r="E30" t="str">
            <v>CQ</v>
          </cell>
          <cell r="F30" t="str">
            <v>FICHIER 2</v>
          </cell>
          <cell r="G30" t="str">
            <v>DENAT Alexandre</v>
          </cell>
          <cell r="H30" t="str">
            <v>D (Bonzom.E)</v>
          </cell>
        </row>
        <row r="31">
          <cell r="D31">
            <v>484</v>
          </cell>
          <cell r="E31" t="str">
            <v>CQ</v>
          </cell>
          <cell r="F31" t="str">
            <v>FICHIER 2</v>
          </cell>
          <cell r="G31" t="str">
            <v>MARTINEZ F</v>
          </cell>
          <cell r="H31" t="str">
            <v>E (Reinard.C)</v>
          </cell>
        </row>
        <row r="32">
          <cell r="D32">
            <v>72</v>
          </cell>
          <cell r="E32" t="str">
            <v>CQ</v>
          </cell>
          <cell r="F32" t="str">
            <v>FICHIER 2</v>
          </cell>
          <cell r="G32" t="str">
            <v>BALAGUE Laurent</v>
          </cell>
          <cell r="H32" t="str">
            <v>F 50% (Denie P)</v>
          </cell>
        </row>
        <row r="33">
          <cell r="D33">
            <v>108</v>
          </cell>
          <cell r="E33" t="str">
            <v>CQ</v>
          </cell>
          <cell r="F33" t="str">
            <v>FICHIER 2</v>
          </cell>
          <cell r="G33" t="str">
            <v>BOINEAU L (C)</v>
          </cell>
          <cell r="H33" t="str">
            <v>Suppleant (Raufaste F)</v>
          </cell>
        </row>
        <row r="34">
          <cell r="D34">
            <v>444</v>
          </cell>
          <cell r="E34" t="str">
            <v>CQ</v>
          </cell>
          <cell r="F34" t="str">
            <v>FICHIER 2</v>
          </cell>
          <cell r="G34" t="str">
            <v>Negroni C</v>
          </cell>
          <cell r="H34" t="str">
            <v>A (Pujol.G)</v>
          </cell>
        </row>
        <row r="35">
          <cell r="D35">
            <v>51</v>
          </cell>
          <cell r="E35" t="str">
            <v>CQ</v>
          </cell>
          <cell r="F35" t="str">
            <v>FICHIER 2</v>
          </cell>
          <cell r="G35" t="str">
            <v xml:space="preserve">GERAUD O. </v>
          </cell>
          <cell r="H35" t="str">
            <v>B (Martinez.J)</v>
          </cell>
        </row>
        <row r="36">
          <cell r="D36">
            <v>691</v>
          </cell>
          <cell r="E36" t="str">
            <v>CQ</v>
          </cell>
          <cell r="F36" t="str">
            <v>FICHIER 2</v>
          </cell>
          <cell r="G36" t="str">
            <v>soula P</v>
          </cell>
          <cell r="H36" t="str">
            <v>C (Para D)</v>
          </cell>
        </row>
        <row r="37">
          <cell r="D37">
            <v>147</v>
          </cell>
          <cell r="E37" t="str">
            <v>CQ</v>
          </cell>
          <cell r="F37" t="str">
            <v>FICHIER 2</v>
          </cell>
          <cell r="G37" t="str">
            <v>DENAT Alexandre</v>
          </cell>
          <cell r="H37" t="str">
            <v>D (Bonzom.E)</v>
          </cell>
        </row>
        <row r="38">
          <cell r="D38">
            <v>405</v>
          </cell>
          <cell r="E38" t="str">
            <v>CQ</v>
          </cell>
          <cell r="F38" t="str">
            <v>FICHIER 2</v>
          </cell>
          <cell r="G38" t="str">
            <v>MARTINEZ F</v>
          </cell>
          <cell r="H38" t="str">
            <v>E (Reinard.C)</v>
          </cell>
        </row>
        <row r="39">
          <cell r="D39">
            <v>313</v>
          </cell>
          <cell r="E39" t="str">
            <v>CQ</v>
          </cell>
          <cell r="F39" t="str">
            <v>FICHIER 2</v>
          </cell>
          <cell r="G39" t="str">
            <v>BALAGUE Laurent</v>
          </cell>
          <cell r="H39" t="str">
            <v>F 50% (Denie P)</v>
          </cell>
        </row>
        <row r="40">
          <cell r="D40">
            <v>152</v>
          </cell>
          <cell r="E40" t="str">
            <v>CQ</v>
          </cell>
          <cell r="F40" t="str">
            <v>FICHIER 2</v>
          </cell>
          <cell r="G40" t="str">
            <v>BOINEAU L (C)</v>
          </cell>
          <cell r="H40" t="str">
            <v>Suppleant (Raufaste F)</v>
          </cell>
        </row>
        <row r="41">
          <cell r="D41">
            <v>525</v>
          </cell>
          <cell r="E41" t="str">
            <v>CQ</v>
          </cell>
          <cell r="F41" t="str">
            <v>FICHIER 2</v>
          </cell>
          <cell r="G41" t="str">
            <v xml:space="preserve">PARENTI G </v>
          </cell>
          <cell r="H41" t="str">
            <v>A (Pujol.G)</v>
          </cell>
        </row>
        <row r="42">
          <cell r="D42">
            <v>641</v>
          </cell>
          <cell r="E42" t="str">
            <v>CQ</v>
          </cell>
          <cell r="F42" t="str">
            <v>FICHIER 2</v>
          </cell>
          <cell r="G42" t="str">
            <v>SERVAT M</v>
          </cell>
          <cell r="H42" t="str">
            <v>B (Martinez.J)</v>
          </cell>
        </row>
        <row r="43">
          <cell r="D43">
            <v>551</v>
          </cell>
          <cell r="E43" t="str">
            <v>CQ</v>
          </cell>
          <cell r="F43" t="str">
            <v>FICHIER 2</v>
          </cell>
          <cell r="G43" t="str">
            <v>PRAT JL.</v>
          </cell>
          <cell r="H43" t="str">
            <v>C (Para D)</v>
          </cell>
        </row>
        <row r="44">
          <cell r="D44">
            <v>246</v>
          </cell>
          <cell r="E44" t="str">
            <v>CQ</v>
          </cell>
          <cell r="F44" t="str">
            <v>FICHIER 2</v>
          </cell>
          <cell r="G44" t="str">
            <v>DEDIEU  Florian</v>
          </cell>
          <cell r="H44" t="str">
            <v>D (Bonzom.E)</v>
          </cell>
        </row>
        <row r="45">
          <cell r="D45">
            <v>704</v>
          </cell>
          <cell r="E45" t="str">
            <v>CQ</v>
          </cell>
          <cell r="F45" t="str">
            <v>FICHIER 2</v>
          </cell>
          <cell r="G45" t="str">
            <v xml:space="preserve">SUTRA F. </v>
          </cell>
          <cell r="H45" t="str">
            <v>E (Reinard.C)</v>
          </cell>
        </row>
        <row r="46">
          <cell r="D46">
            <v>236</v>
          </cell>
          <cell r="E46" t="str">
            <v>CQ</v>
          </cell>
          <cell r="F46" t="str">
            <v>FICHIER 2</v>
          </cell>
          <cell r="G46" t="str">
            <v>Denos Ananda 50%</v>
          </cell>
          <cell r="H46" t="str">
            <v>F 50% (Denie P)</v>
          </cell>
        </row>
        <row r="47">
          <cell r="D47">
            <v>227</v>
          </cell>
          <cell r="E47" t="str">
            <v>CQ</v>
          </cell>
          <cell r="F47" t="str">
            <v>FICHIER 2</v>
          </cell>
          <cell r="G47" t="str">
            <v xml:space="preserve">COUTANCEAU T </v>
          </cell>
          <cell r="H47" t="str">
            <v>Suppleant (Raufaste F)</v>
          </cell>
        </row>
        <row r="48">
          <cell r="D48">
            <v>441</v>
          </cell>
          <cell r="E48" t="str">
            <v>CQ</v>
          </cell>
          <cell r="F48" t="str">
            <v>FICHIER 2</v>
          </cell>
          <cell r="G48" t="str">
            <v>LANCE P</v>
          </cell>
          <cell r="H48" t="str">
            <v>A (Pujol.G)</v>
          </cell>
        </row>
        <row r="49">
          <cell r="D49">
            <v>486</v>
          </cell>
          <cell r="E49" t="str">
            <v>CQ</v>
          </cell>
          <cell r="F49" t="str">
            <v>FICHIER 2</v>
          </cell>
          <cell r="G49" t="str">
            <v>MARTINEZ S</v>
          </cell>
          <cell r="H49" t="str">
            <v>B (Martinez.J)</v>
          </cell>
        </row>
        <row r="50">
          <cell r="D50">
            <v>667</v>
          </cell>
          <cell r="E50" t="str">
            <v>CQ</v>
          </cell>
          <cell r="F50" t="str">
            <v>FICHIER 2</v>
          </cell>
          <cell r="G50" t="str">
            <v xml:space="preserve">SOULA A </v>
          </cell>
          <cell r="H50" t="str">
            <v>C (Para D)</v>
          </cell>
        </row>
        <row r="51">
          <cell r="D51">
            <v>626</v>
          </cell>
          <cell r="E51" t="str">
            <v>CQ</v>
          </cell>
          <cell r="F51" t="str">
            <v>FICHIER 2</v>
          </cell>
          <cell r="G51" t="str">
            <v>SENTENAC L</v>
          </cell>
          <cell r="H51" t="str">
            <v>D (Bonzom.E)</v>
          </cell>
        </row>
        <row r="52">
          <cell r="D52">
            <v>50</v>
          </cell>
          <cell r="E52" t="str">
            <v>CQ</v>
          </cell>
          <cell r="F52" t="str">
            <v>FICHIER 2</v>
          </cell>
          <cell r="G52" t="str">
            <v>ARGENTY L</v>
          </cell>
          <cell r="H52" t="str">
            <v>E (Reinard.C)</v>
          </cell>
        </row>
        <row r="53">
          <cell r="D53">
            <v>535</v>
          </cell>
          <cell r="E53" t="str">
            <v>CQ</v>
          </cell>
          <cell r="F53" t="str">
            <v>FICHIER 2</v>
          </cell>
          <cell r="G53" t="str">
            <v>PERRIER  Jean Chri</v>
          </cell>
          <cell r="H53" t="str">
            <v>F 50% (Denie P)</v>
          </cell>
        </row>
        <row r="54">
          <cell r="D54">
            <v>411</v>
          </cell>
          <cell r="E54" t="str">
            <v>CQ</v>
          </cell>
          <cell r="F54" t="str">
            <v>FICHIER 2</v>
          </cell>
          <cell r="G54" t="str">
            <v>GERAUD T</v>
          </cell>
          <cell r="H54" t="str">
            <v>Suppleant (Raufaste F)</v>
          </cell>
        </row>
        <row r="55">
          <cell r="D55">
            <v>515</v>
          </cell>
          <cell r="E55" t="str">
            <v>CQ</v>
          </cell>
          <cell r="F55" t="str">
            <v>FICHIER 1</v>
          </cell>
          <cell r="G55">
            <v>0</v>
          </cell>
          <cell r="H55" t="str">
            <v>A (Pujol.G)</v>
          </cell>
        </row>
        <row r="56">
          <cell r="D56">
            <v>442</v>
          </cell>
          <cell r="E56" t="str">
            <v>CQ</v>
          </cell>
          <cell r="F56" t="str">
            <v>FICHIER 1</v>
          </cell>
          <cell r="G56">
            <v>0</v>
          </cell>
          <cell r="H56" t="str">
            <v>B (Martinez.J)</v>
          </cell>
        </row>
        <row r="57">
          <cell r="D57">
            <v>378</v>
          </cell>
          <cell r="E57" t="str">
            <v>CQ</v>
          </cell>
          <cell r="F57" t="str">
            <v>FICHIER 1</v>
          </cell>
          <cell r="G57">
            <v>0</v>
          </cell>
          <cell r="H57" t="str">
            <v>C (Para D)</v>
          </cell>
        </row>
        <row r="58">
          <cell r="D58">
            <v>492</v>
          </cell>
          <cell r="E58" t="str">
            <v>CQ</v>
          </cell>
          <cell r="F58" t="str">
            <v>FICHIER 1</v>
          </cell>
          <cell r="G58">
            <v>0</v>
          </cell>
          <cell r="H58" t="str">
            <v>D (Bonzom.E)</v>
          </cell>
        </row>
        <row r="59">
          <cell r="D59">
            <v>693</v>
          </cell>
          <cell r="E59" t="str">
            <v>CQ</v>
          </cell>
          <cell r="F59" t="str">
            <v>FICHIER 1</v>
          </cell>
          <cell r="G59">
            <v>0</v>
          </cell>
          <cell r="H59" t="str">
            <v>E (Reinard.C)</v>
          </cell>
        </row>
        <row r="60">
          <cell r="D60">
            <v>540</v>
          </cell>
          <cell r="E60" t="str">
            <v>CQ</v>
          </cell>
          <cell r="F60" t="str">
            <v>FICHIER 1</v>
          </cell>
          <cell r="G60">
            <v>0</v>
          </cell>
          <cell r="H60" t="str">
            <v>Suppleant (Raufaste F)</v>
          </cell>
        </row>
        <row r="61">
          <cell r="D61">
            <v>78</v>
          </cell>
          <cell r="E61" t="str">
            <v>CQ</v>
          </cell>
          <cell r="F61" t="str">
            <v>FICHIER 1</v>
          </cell>
          <cell r="G61">
            <v>0</v>
          </cell>
          <cell r="H61" t="str">
            <v>A (Pujol.G)</v>
          </cell>
        </row>
        <row r="62">
          <cell r="D62">
            <v>321</v>
          </cell>
          <cell r="E62" t="str">
            <v>CQ</v>
          </cell>
          <cell r="F62" t="str">
            <v>FICHIER 1</v>
          </cell>
          <cell r="G62">
            <v>0</v>
          </cell>
          <cell r="H62" t="str">
            <v>B (Martinez.J)</v>
          </cell>
        </row>
        <row r="63">
          <cell r="D63" t="str">
            <v>JD Gay</v>
          </cell>
          <cell r="E63" t="str">
            <v>CQ</v>
          </cell>
          <cell r="F63" t="str">
            <v>FICHIER 1</v>
          </cell>
          <cell r="G63">
            <v>0</v>
          </cell>
          <cell r="H63" t="str">
            <v>C (Para D)</v>
          </cell>
        </row>
        <row r="64">
          <cell r="D64">
            <v>63</v>
          </cell>
          <cell r="E64" t="str">
            <v>CQ</v>
          </cell>
          <cell r="F64" t="str">
            <v>FICHIER 1</v>
          </cell>
          <cell r="G64">
            <v>0</v>
          </cell>
          <cell r="H64" t="str">
            <v>D (Bonzom.E)</v>
          </cell>
        </row>
        <row r="65">
          <cell r="D65">
            <v>642</v>
          </cell>
          <cell r="E65" t="str">
            <v>CQ</v>
          </cell>
          <cell r="F65" t="str">
            <v>FICHIER 1</v>
          </cell>
          <cell r="G65">
            <v>0</v>
          </cell>
          <cell r="H65" t="str">
            <v>E (Reinard.C)</v>
          </cell>
        </row>
        <row r="66">
          <cell r="D66">
            <v>101</v>
          </cell>
          <cell r="E66" t="str">
            <v>CQ</v>
          </cell>
          <cell r="F66" t="str">
            <v>FICHIER 1</v>
          </cell>
          <cell r="G66">
            <v>0</v>
          </cell>
          <cell r="H66" t="str">
            <v>Suppleant (Raufaste F)</v>
          </cell>
        </row>
        <row r="67">
          <cell r="D67">
            <v>143</v>
          </cell>
          <cell r="E67" t="str">
            <v>CQ</v>
          </cell>
          <cell r="F67" t="str">
            <v>FICHIER 1</v>
          </cell>
          <cell r="G67">
            <v>0</v>
          </cell>
          <cell r="H67" t="str">
            <v>A (Pujol.G)</v>
          </cell>
        </row>
        <row r="68">
          <cell r="D68">
            <v>443</v>
          </cell>
          <cell r="E68" t="str">
            <v>CQ</v>
          </cell>
          <cell r="F68" t="str">
            <v>FICHIER 1</v>
          </cell>
          <cell r="G68">
            <v>0</v>
          </cell>
          <cell r="H68" t="str">
            <v>B (Martinez.J)</v>
          </cell>
        </row>
        <row r="69">
          <cell r="D69">
            <v>324</v>
          </cell>
          <cell r="E69" t="str">
            <v>CQ</v>
          </cell>
          <cell r="F69" t="str">
            <v>FICHIER 1</v>
          </cell>
          <cell r="G69">
            <v>0</v>
          </cell>
          <cell r="H69" t="str">
            <v>C (Para D)</v>
          </cell>
        </row>
        <row r="70">
          <cell r="D70">
            <v>400</v>
          </cell>
          <cell r="E70" t="str">
            <v>CQ</v>
          </cell>
          <cell r="F70" t="str">
            <v>FICHIER 1</v>
          </cell>
          <cell r="G70">
            <v>0</v>
          </cell>
          <cell r="H70" t="str">
            <v>D (Bonzom.E)</v>
          </cell>
        </row>
        <row r="71">
          <cell r="D71">
            <v>239</v>
          </cell>
          <cell r="E71" t="str">
            <v>CQ</v>
          </cell>
          <cell r="F71" t="str">
            <v>FICHIER 1</v>
          </cell>
          <cell r="G71">
            <v>0</v>
          </cell>
          <cell r="H71" t="str">
            <v>E (Reinard.C)</v>
          </cell>
        </row>
        <row r="72">
          <cell r="D72">
            <v>334</v>
          </cell>
          <cell r="E72" t="str">
            <v>CQ</v>
          </cell>
          <cell r="F72" t="str">
            <v>FICHIER 1</v>
          </cell>
          <cell r="G72">
            <v>0</v>
          </cell>
          <cell r="H72" t="str">
            <v>Suppleant (Raufaste F)</v>
          </cell>
        </row>
        <row r="73">
          <cell r="D73">
            <v>520</v>
          </cell>
          <cell r="E73" t="str">
            <v>CQ</v>
          </cell>
          <cell r="F73" t="str">
            <v>FICHIER 1</v>
          </cell>
          <cell r="G73" t="str">
            <v>ORTET</v>
          </cell>
          <cell r="H73" t="str">
            <v>A (Pujol.G)</v>
          </cell>
        </row>
        <row r="74">
          <cell r="D74">
            <v>150</v>
          </cell>
          <cell r="E74" t="str">
            <v>CQ</v>
          </cell>
          <cell r="F74" t="str">
            <v>FICHIER 1</v>
          </cell>
          <cell r="G74" t="str">
            <v>BRAVIC JL</v>
          </cell>
          <cell r="H74" t="str">
            <v>B (Martinez.J)</v>
          </cell>
        </row>
        <row r="75">
          <cell r="D75">
            <v>60</v>
          </cell>
          <cell r="E75" t="str">
            <v>CQ</v>
          </cell>
          <cell r="F75" t="str">
            <v>FICHIER 1</v>
          </cell>
          <cell r="G75" t="str">
            <v>AVID Ch</v>
          </cell>
          <cell r="H75" t="str">
            <v>C (Para D)</v>
          </cell>
        </row>
        <row r="76">
          <cell r="D76">
            <v>327</v>
          </cell>
          <cell r="E76" t="str">
            <v>CQ</v>
          </cell>
          <cell r="F76" t="str">
            <v>FICHIER 1</v>
          </cell>
          <cell r="G76" t="str">
            <v>DESMET F</v>
          </cell>
          <cell r="H76" t="str">
            <v>D (Bonzom.E)</v>
          </cell>
        </row>
        <row r="77">
          <cell r="D77">
            <v>506</v>
          </cell>
          <cell r="E77" t="str">
            <v>CQ</v>
          </cell>
          <cell r="F77" t="str">
            <v>FICHIER 1</v>
          </cell>
          <cell r="G77" t="str">
            <v>MONTERO  J</v>
          </cell>
          <cell r="H77" t="str">
            <v>E (Reinard.C)</v>
          </cell>
        </row>
        <row r="78">
          <cell r="D78">
            <v>372</v>
          </cell>
          <cell r="E78" t="str">
            <v>CQ</v>
          </cell>
          <cell r="F78" t="str">
            <v>FICHIER 1</v>
          </cell>
          <cell r="G78" t="str">
            <v>ESTADIEU JL</v>
          </cell>
          <cell r="H78" t="str">
            <v>Suppleant (Raufaste F)</v>
          </cell>
        </row>
        <row r="79">
          <cell r="D79">
            <v>515</v>
          </cell>
          <cell r="E79" t="str">
            <v>CQ</v>
          </cell>
          <cell r="F79" t="str">
            <v>FICHIER 1</v>
          </cell>
          <cell r="G79" t="str">
            <v>NIN Y</v>
          </cell>
          <cell r="H79" t="str">
            <v>A (Pujol.G)</v>
          </cell>
        </row>
        <row r="80">
          <cell r="D80">
            <v>210</v>
          </cell>
          <cell r="E80" t="str">
            <v>CQ</v>
          </cell>
          <cell r="F80" t="str">
            <v>FICHIER 1</v>
          </cell>
          <cell r="G80" t="str">
            <v>CLAUSTRE E</v>
          </cell>
          <cell r="H80" t="str">
            <v>B (Martinez.J)</v>
          </cell>
        </row>
        <row r="81">
          <cell r="D81">
            <v>378</v>
          </cell>
          <cell r="E81" t="str">
            <v>CQ</v>
          </cell>
          <cell r="F81" t="str">
            <v>FICHIER 1</v>
          </cell>
          <cell r="G81" t="str">
            <v>ESTAQUE P</v>
          </cell>
          <cell r="H81" t="str">
            <v>C (Para D)</v>
          </cell>
        </row>
        <row r="82">
          <cell r="D82">
            <v>438</v>
          </cell>
          <cell r="E82" t="str">
            <v>CQ</v>
          </cell>
          <cell r="F82" t="str">
            <v>FICHIER 1</v>
          </cell>
          <cell r="G82" t="str">
            <v>HISPA E</v>
          </cell>
          <cell r="H82" t="str">
            <v>D (Bonzom.E)</v>
          </cell>
        </row>
        <row r="83">
          <cell r="D83">
            <v>239</v>
          </cell>
          <cell r="E83" t="str">
            <v>CQ</v>
          </cell>
          <cell r="F83" t="str">
            <v>FICHIER 1</v>
          </cell>
          <cell r="G83" t="str">
            <v xml:space="preserve">DEDIEU J </v>
          </cell>
          <cell r="H83" t="str">
            <v>E (Reinard.C)</v>
          </cell>
        </row>
        <row r="84">
          <cell r="D84">
            <v>492</v>
          </cell>
          <cell r="E84" t="str">
            <v>CQ</v>
          </cell>
          <cell r="F84" t="str">
            <v>FICHIER 1</v>
          </cell>
          <cell r="G84" t="str">
            <v>MICAS  G</v>
          </cell>
          <cell r="H84" t="str">
            <v>Suppleant (Raufaste F)</v>
          </cell>
        </row>
        <row r="85">
          <cell r="D85">
            <v>253</v>
          </cell>
          <cell r="E85" t="str">
            <v>CQ</v>
          </cell>
          <cell r="F85" t="str">
            <v>FICHIER 1</v>
          </cell>
          <cell r="G85" t="str">
            <v>DEGHEIT</v>
          </cell>
          <cell r="H85" t="str">
            <v>A (Pujol.G)</v>
          </cell>
        </row>
        <row r="86">
          <cell r="D86">
            <v>224</v>
          </cell>
          <cell r="E86" t="str">
            <v>CQ</v>
          </cell>
          <cell r="F86" t="str">
            <v>FICHIER 1</v>
          </cell>
          <cell r="G86" t="str">
            <v>COUMES B</v>
          </cell>
          <cell r="H86" t="str">
            <v>B (Martinez.J)</v>
          </cell>
        </row>
        <row r="87">
          <cell r="D87">
            <v>367</v>
          </cell>
          <cell r="E87" t="str">
            <v>CQ</v>
          </cell>
          <cell r="F87" t="str">
            <v>FICHIER 1</v>
          </cell>
          <cell r="G87" t="str">
            <v>ESCAICH D</v>
          </cell>
          <cell r="H87" t="str">
            <v>C (Para D)</v>
          </cell>
        </row>
        <row r="88">
          <cell r="D88">
            <v>548</v>
          </cell>
          <cell r="E88" t="str">
            <v>CQ</v>
          </cell>
          <cell r="F88" t="str">
            <v>FICHIER 1</v>
          </cell>
          <cell r="G88" t="str">
            <v>PONS JC *</v>
          </cell>
          <cell r="H88" t="str">
            <v>D (Bonzom.E)</v>
          </cell>
        </row>
        <row r="89">
          <cell r="D89">
            <v>213</v>
          </cell>
          <cell r="E89" t="str">
            <v>CQ</v>
          </cell>
          <cell r="F89" t="str">
            <v>FICHIER 1</v>
          </cell>
          <cell r="G89" t="str">
            <v>CLASTRE D</v>
          </cell>
          <cell r="H89" t="str">
            <v>E (Reinard.C)</v>
          </cell>
        </row>
        <row r="90">
          <cell r="D90">
            <v>387</v>
          </cell>
          <cell r="E90" t="str">
            <v>CQ</v>
          </cell>
          <cell r="F90" t="str">
            <v>FICHIER 1</v>
          </cell>
          <cell r="G90" t="str">
            <v>FABIE Bernard</v>
          </cell>
          <cell r="H90" t="str">
            <v>Suppleant (Raufaste F)</v>
          </cell>
        </row>
        <row r="91">
          <cell r="D91">
            <v>525</v>
          </cell>
          <cell r="E91" t="str">
            <v>CQ</v>
          </cell>
          <cell r="F91" t="str">
            <v>FICHIER 1</v>
          </cell>
          <cell r="G91" t="str">
            <v xml:space="preserve">COUMES .S </v>
          </cell>
          <cell r="H91" t="str">
            <v>A (Pujol.G)</v>
          </cell>
        </row>
        <row r="92">
          <cell r="D92">
            <v>355</v>
          </cell>
          <cell r="E92" t="str">
            <v>CQ</v>
          </cell>
          <cell r="F92" t="str">
            <v>FICHIER 1</v>
          </cell>
          <cell r="G92" t="str">
            <v>Durieu Ch</v>
          </cell>
          <cell r="H92" t="str">
            <v>B (Martinez.J)</v>
          </cell>
        </row>
        <row r="93">
          <cell r="D93">
            <v>69</v>
          </cell>
          <cell r="E93" t="str">
            <v>CQ</v>
          </cell>
          <cell r="F93" t="str">
            <v>FICHIER 1</v>
          </cell>
          <cell r="G93" t="str">
            <v>BARDIES Olivier</v>
          </cell>
          <cell r="H93" t="str">
            <v>C (Para D)</v>
          </cell>
        </row>
        <row r="94">
          <cell r="D94">
            <v>576</v>
          </cell>
          <cell r="E94" t="str">
            <v>CQ</v>
          </cell>
          <cell r="F94" t="str">
            <v>FICHIER 1</v>
          </cell>
          <cell r="G94" t="str">
            <v xml:space="preserve">RASSATI </v>
          </cell>
          <cell r="H94" t="str">
            <v>D (Bonzom.E)</v>
          </cell>
        </row>
        <row r="95">
          <cell r="D95">
            <v>745</v>
          </cell>
          <cell r="E95" t="str">
            <v>CQ</v>
          </cell>
          <cell r="F95" t="str">
            <v>FICHIER 1</v>
          </cell>
          <cell r="G95" t="str">
            <v>VERWAERDRE G</v>
          </cell>
          <cell r="H95" t="str">
            <v>E (Reinard.C)</v>
          </cell>
        </row>
        <row r="96">
          <cell r="D96">
            <v>544</v>
          </cell>
          <cell r="E96" t="str">
            <v>CQ</v>
          </cell>
          <cell r="F96" t="str">
            <v>FICHIER 1</v>
          </cell>
          <cell r="G96" t="str">
            <v>PEREZ Christophe</v>
          </cell>
          <cell r="H96" t="str">
            <v>Suppleant (Raufaste F)</v>
          </cell>
        </row>
        <row r="97">
          <cell r="D97">
            <v>294</v>
          </cell>
          <cell r="E97" t="str">
            <v>CQ</v>
          </cell>
          <cell r="F97" t="str">
            <v>FICHIER 1</v>
          </cell>
          <cell r="G97" t="str">
            <v>DEJANTE B</v>
          </cell>
          <cell r="H97" t="str">
            <v>A (Pujol.G)</v>
          </cell>
        </row>
        <row r="98">
          <cell r="D98">
            <v>393</v>
          </cell>
          <cell r="E98" t="str">
            <v>CQ</v>
          </cell>
          <cell r="F98" t="str">
            <v>FICHIER 1</v>
          </cell>
          <cell r="G98" t="str">
            <v>FALBA J</v>
          </cell>
          <cell r="H98" t="str">
            <v>B (Martinez.J)</v>
          </cell>
        </row>
        <row r="99">
          <cell r="D99">
            <v>680</v>
          </cell>
          <cell r="E99" t="str">
            <v>CQ</v>
          </cell>
          <cell r="F99" t="str">
            <v>FICHIER 1</v>
          </cell>
          <cell r="G99" t="str">
            <v>SOUM Stephane</v>
          </cell>
          <cell r="H99" t="str">
            <v>C (Para D)</v>
          </cell>
        </row>
        <row r="100">
          <cell r="D100">
            <v>83</v>
          </cell>
          <cell r="E100" t="str">
            <v>CQ</v>
          </cell>
          <cell r="F100" t="str">
            <v>FICHIER 1</v>
          </cell>
          <cell r="G100" t="str">
            <v>BARBASTE JP</v>
          </cell>
          <cell r="H100" t="str">
            <v>D (Bonzom.E)</v>
          </cell>
        </row>
        <row r="101">
          <cell r="D101">
            <v>412</v>
          </cell>
          <cell r="E101" t="str">
            <v>CQ</v>
          </cell>
          <cell r="F101" t="str">
            <v>FICHIER 1</v>
          </cell>
          <cell r="G101" t="str">
            <v>GERAUD B</v>
          </cell>
          <cell r="H101" t="str">
            <v>E (Reinard.C)</v>
          </cell>
        </row>
        <row r="102">
          <cell r="D102">
            <v>349</v>
          </cell>
          <cell r="E102" t="str">
            <v>CQ</v>
          </cell>
          <cell r="F102" t="str">
            <v>FICHIER 1</v>
          </cell>
          <cell r="G102" t="str">
            <v>DUPONT G</v>
          </cell>
          <cell r="H102" t="str">
            <v>Suppleant (Raufaste F)</v>
          </cell>
        </row>
        <row r="103">
          <cell r="D103">
            <v>163</v>
          </cell>
          <cell r="E103" t="str">
            <v>CQ</v>
          </cell>
          <cell r="F103" t="str">
            <v>FICHIER 3</v>
          </cell>
          <cell r="G103" t="str">
            <v>CAIL Stepahne</v>
          </cell>
          <cell r="H103" t="str">
            <v>A (Pujol.G)</v>
          </cell>
        </row>
        <row r="104">
          <cell r="D104">
            <v>440</v>
          </cell>
          <cell r="E104" t="str">
            <v>CQ</v>
          </cell>
          <cell r="F104" t="str">
            <v>FICHIER 3</v>
          </cell>
          <cell r="G104" t="str">
            <v>LABERTY Christian</v>
          </cell>
          <cell r="H104" t="str">
            <v>B (Martinez.J)</v>
          </cell>
        </row>
        <row r="105">
          <cell r="D105">
            <v>240</v>
          </cell>
          <cell r="E105" t="str">
            <v>CQ</v>
          </cell>
          <cell r="F105" t="str">
            <v>FICHIER 3</v>
          </cell>
          <cell r="G105" t="str">
            <v>DE ABREU François</v>
          </cell>
          <cell r="H105" t="str">
            <v>C (Para D)</v>
          </cell>
        </row>
        <row r="106">
          <cell r="D106">
            <v>550</v>
          </cell>
          <cell r="E106" t="str">
            <v>CQ</v>
          </cell>
          <cell r="F106" t="str">
            <v>FICHIER 3</v>
          </cell>
          <cell r="G106" t="str">
            <v>PRATVIEL Bruno</v>
          </cell>
          <cell r="H106" t="str">
            <v>D (Bonzom.E)</v>
          </cell>
        </row>
        <row r="107">
          <cell r="D107">
            <v>402</v>
          </cell>
          <cell r="E107" t="str">
            <v>CQ</v>
          </cell>
          <cell r="F107" t="str">
            <v>FICHIER 3</v>
          </cell>
          <cell r="G107" t="str">
            <v>GIANOTTI Pat</v>
          </cell>
          <cell r="H107" t="str">
            <v>E (Reinard.C)</v>
          </cell>
        </row>
        <row r="108">
          <cell r="D108">
            <v>236</v>
          </cell>
          <cell r="E108" t="str">
            <v>CQ</v>
          </cell>
          <cell r="F108" t="str">
            <v>FICHIER 3</v>
          </cell>
          <cell r="G108" t="str">
            <v>Denos Ananda 50%</v>
          </cell>
          <cell r="H108" t="str">
            <v>F 50% (Denie P)</v>
          </cell>
        </row>
        <row r="109">
          <cell r="D109">
            <v>457</v>
          </cell>
          <cell r="E109" t="str">
            <v>CQ</v>
          </cell>
          <cell r="F109" t="str">
            <v>FICHIER 3</v>
          </cell>
          <cell r="G109" t="str">
            <v>LARCHER Cedric ( E)</v>
          </cell>
          <cell r="H109" t="str">
            <v>Suppleant (Raufaste F)</v>
          </cell>
        </row>
        <row r="110">
          <cell r="D110">
            <v>389</v>
          </cell>
          <cell r="E110" t="str">
            <v>CQ</v>
          </cell>
          <cell r="F110" t="str">
            <v>FICHIER 3</v>
          </cell>
          <cell r="G110" t="str">
            <v>FILLOUS Gilles</v>
          </cell>
          <cell r="H110" t="str">
            <v>A (Pujol.G)</v>
          </cell>
        </row>
        <row r="111">
          <cell r="D111">
            <v>289</v>
          </cell>
          <cell r="E111" t="str">
            <v>CQ</v>
          </cell>
          <cell r="F111" t="str">
            <v>FICHIER 3</v>
          </cell>
          <cell r="G111" t="str">
            <v>DENAT Franck</v>
          </cell>
          <cell r="H111" t="str">
            <v>B (Martinez.J)</v>
          </cell>
        </row>
        <row r="112">
          <cell r="D112">
            <v>418</v>
          </cell>
          <cell r="E112" t="str">
            <v>CQ</v>
          </cell>
          <cell r="F112" t="str">
            <v>FICHIER 3</v>
          </cell>
          <cell r="G112" t="str">
            <v>GARBAÎ  Dimitri</v>
          </cell>
          <cell r="H112" t="str">
            <v>C (Para D)</v>
          </cell>
        </row>
        <row r="113">
          <cell r="D113">
            <v>500</v>
          </cell>
          <cell r="E113" t="str">
            <v>CQ</v>
          </cell>
          <cell r="F113" t="str">
            <v>FICHIER 3</v>
          </cell>
          <cell r="G113" t="str">
            <v>MONGE Pierre</v>
          </cell>
          <cell r="H113" t="str">
            <v>D (Bonzom.E)</v>
          </cell>
        </row>
        <row r="114">
          <cell r="D114">
            <v>741</v>
          </cell>
          <cell r="E114" t="str">
            <v>CQ</v>
          </cell>
          <cell r="F114" t="str">
            <v>FICHIER 3</v>
          </cell>
          <cell r="G114" t="str">
            <v>VENTURIN David</v>
          </cell>
          <cell r="H114" t="str">
            <v>E (Reinard.C)</v>
          </cell>
        </row>
        <row r="115">
          <cell r="D115">
            <v>535</v>
          </cell>
          <cell r="E115" t="str">
            <v>CQ</v>
          </cell>
          <cell r="F115" t="str">
            <v>FICHIER 3</v>
          </cell>
          <cell r="G115" t="str">
            <v>PERRIER  Jean Chri 50%</v>
          </cell>
          <cell r="H115" t="str">
            <v>F 50% (Denie P)</v>
          </cell>
        </row>
        <row r="116">
          <cell r="D116">
            <v>145</v>
          </cell>
          <cell r="E116" t="str">
            <v>CQ</v>
          </cell>
          <cell r="F116" t="str">
            <v>FICHIER 3</v>
          </cell>
          <cell r="G116" t="str">
            <v>BOURDIEU JeanM(B)</v>
          </cell>
          <cell r="H116" t="str">
            <v>Suppleant (Raufaste F)</v>
          </cell>
        </row>
        <row r="117">
          <cell r="D117">
            <v>208</v>
          </cell>
          <cell r="E117" t="str">
            <v>CQ</v>
          </cell>
          <cell r="F117" t="str">
            <v>FICHIER 3</v>
          </cell>
          <cell r="G117" t="str">
            <v>CONTURA Florent</v>
          </cell>
          <cell r="H117" t="str">
            <v>A (Pujol.G)</v>
          </cell>
        </row>
        <row r="118">
          <cell r="D118">
            <v>368</v>
          </cell>
          <cell r="E118" t="str">
            <v>CQ</v>
          </cell>
          <cell r="F118" t="str">
            <v>FICHIER 3</v>
          </cell>
          <cell r="G118" t="str">
            <v>ESCAICH JM</v>
          </cell>
          <cell r="H118" t="str">
            <v>B (Martinez.J)</v>
          </cell>
        </row>
        <row r="119">
          <cell r="D119">
            <v>446</v>
          </cell>
          <cell r="E119" t="str">
            <v>CQ</v>
          </cell>
          <cell r="F119" t="str">
            <v>FICHIER 3</v>
          </cell>
          <cell r="G119" t="str">
            <v>LAFFORGUE P 50%</v>
          </cell>
          <cell r="H119" t="str">
            <v>C (Para D)</v>
          </cell>
        </row>
        <row r="120">
          <cell r="D120">
            <v>620</v>
          </cell>
          <cell r="E120" t="str">
            <v>CQ</v>
          </cell>
          <cell r="F120" t="str">
            <v>FICHIER 3</v>
          </cell>
          <cell r="G120" t="str">
            <v>SABATIER Alain</v>
          </cell>
          <cell r="H120" t="str">
            <v>D (Bonzom.E)</v>
          </cell>
        </row>
        <row r="121">
          <cell r="D121">
            <v>419</v>
          </cell>
          <cell r="E121" t="str">
            <v>CQ</v>
          </cell>
          <cell r="F121" t="str">
            <v>FICHIER 3</v>
          </cell>
          <cell r="G121" t="str">
            <v>GENESTIER Nicolas</v>
          </cell>
          <cell r="H121" t="str">
            <v>E (Reinard.C)</v>
          </cell>
        </row>
        <row r="122">
          <cell r="D122">
            <v>291</v>
          </cell>
          <cell r="E122" t="str">
            <v>CQ</v>
          </cell>
          <cell r="F122" t="str">
            <v>FICHIER 3</v>
          </cell>
          <cell r="G122" t="str">
            <v>A.DENAT 50%</v>
          </cell>
          <cell r="H122" t="str">
            <v>F 50% (Denie P)</v>
          </cell>
        </row>
        <row r="123">
          <cell r="D123">
            <v>446</v>
          </cell>
          <cell r="E123" t="str">
            <v>CQ</v>
          </cell>
          <cell r="F123" t="str">
            <v>FICHIER 3</v>
          </cell>
          <cell r="G123" t="str">
            <v>LAFFORGUE P 50%(C)</v>
          </cell>
          <cell r="H123" t="str">
            <v>Suppleant (Raufaste F)</v>
          </cell>
        </row>
        <row r="124">
          <cell r="D124">
            <v>260</v>
          </cell>
          <cell r="E124" t="str">
            <v>CQ</v>
          </cell>
          <cell r="F124" t="str">
            <v>FICHIER 3</v>
          </cell>
          <cell r="G124" t="str">
            <v>DELMAS Sebastien</v>
          </cell>
          <cell r="H124" t="str">
            <v>A (Pujol.G)</v>
          </cell>
        </row>
        <row r="125">
          <cell r="D125">
            <v>730</v>
          </cell>
          <cell r="E125" t="str">
            <v>CQ</v>
          </cell>
          <cell r="F125" t="str">
            <v>FICHIER 3</v>
          </cell>
          <cell r="G125" t="str">
            <v>TOUGNE  Hervé</v>
          </cell>
          <cell r="H125" t="str">
            <v>B (Martinez.J)</v>
          </cell>
        </row>
        <row r="126">
          <cell r="D126">
            <v>512</v>
          </cell>
          <cell r="E126" t="str">
            <v>CQ</v>
          </cell>
          <cell r="F126" t="str">
            <v>FICHIER 3</v>
          </cell>
          <cell r="G126" t="str">
            <v>MORERE  Jerome</v>
          </cell>
          <cell r="H126" t="str">
            <v>C (Para D)</v>
          </cell>
        </row>
        <row r="127">
          <cell r="D127">
            <v>431</v>
          </cell>
          <cell r="E127" t="str">
            <v>CQ</v>
          </cell>
          <cell r="F127" t="str">
            <v>FICHIER 3</v>
          </cell>
          <cell r="G127" t="str">
            <v>HERNANDEZ Daniel</v>
          </cell>
          <cell r="H127" t="str">
            <v>D (Bonzom.E)</v>
          </cell>
        </row>
        <row r="128">
          <cell r="D128">
            <v>547</v>
          </cell>
          <cell r="E128" t="str">
            <v>CQ</v>
          </cell>
          <cell r="F128" t="str">
            <v>FICHIER 3</v>
          </cell>
          <cell r="G128" t="str">
            <v>POZZA Xavier</v>
          </cell>
          <cell r="H128" t="str">
            <v>E (Reinard.C)</v>
          </cell>
        </row>
        <row r="129">
          <cell r="D129">
            <v>417</v>
          </cell>
          <cell r="E129" t="str">
            <v>CQ</v>
          </cell>
          <cell r="F129" t="str">
            <v>FICHIER 3</v>
          </cell>
          <cell r="G129" t="str">
            <v>GERAUD JeanC</v>
          </cell>
          <cell r="H129" t="str">
            <v>F 50% (Denie P)</v>
          </cell>
        </row>
        <row r="130">
          <cell r="D130">
            <v>78</v>
          </cell>
          <cell r="E130" t="str">
            <v>CQ</v>
          </cell>
          <cell r="F130" t="str">
            <v>FICHIER 1</v>
          </cell>
          <cell r="G130" t="str">
            <v>BARRES  JJ</v>
          </cell>
          <cell r="H130" t="str">
            <v>A (Pujol.G)</v>
          </cell>
        </row>
        <row r="131">
          <cell r="D131">
            <v>220</v>
          </cell>
          <cell r="E131" t="str">
            <v>CQ</v>
          </cell>
          <cell r="F131" t="str">
            <v>FICHIER 1</v>
          </cell>
          <cell r="G131" t="str">
            <v>COLLEONI Lionnel</v>
          </cell>
          <cell r="H131" t="str">
            <v>A (Pujol.G)</v>
          </cell>
        </row>
        <row r="132">
          <cell r="D132">
            <v>324</v>
          </cell>
          <cell r="E132" t="str">
            <v>CQ</v>
          </cell>
          <cell r="F132" t="str">
            <v>FICHIER 1</v>
          </cell>
          <cell r="G132" t="str">
            <v>DESCLAUX F</v>
          </cell>
          <cell r="H132" t="str">
            <v>C (Para D)</v>
          </cell>
        </row>
        <row r="133">
          <cell r="D133">
            <v>72</v>
          </cell>
          <cell r="E133" t="str">
            <v>CQ</v>
          </cell>
          <cell r="F133" t="str">
            <v>FICHIER 1</v>
          </cell>
          <cell r="G133" t="str">
            <v>BALAGUE Laurent</v>
          </cell>
          <cell r="H133" t="str">
            <v>F 50% (Denie P)</v>
          </cell>
        </row>
        <row r="134">
          <cell r="D134">
            <v>101</v>
          </cell>
          <cell r="E134" t="str">
            <v>CQ</v>
          </cell>
          <cell r="F134" t="str">
            <v>FICHIER 1</v>
          </cell>
          <cell r="G134" t="str">
            <v xml:space="preserve">BOINEAU B  </v>
          </cell>
          <cell r="H134" t="str">
            <v>Suppleant (Raufaste F)</v>
          </cell>
        </row>
        <row r="135">
          <cell r="D135">
            <v>334</v>
          </cell>
          <cell r="E135" t="str">
            <v>CQ</v>
          </cell>
          <cell r="F135" t="str">
            <v>FICHIER 1</v>
          </cell>
          <cell r="G135" t="str">
            <v>DO ROSARIO A</v>
          </cell>
          <cell r="H135" t="str">
            <v>Suppleant (Raufaste F)</v>
          </cell>
        </row>
        <row r="136">
          <cell r="D136">
            <v>399</v>
          </cell>
          <cell r="E136" t="str">
            <v>CQ</v>
          </cell>
          <cell r="F136" t="str">
            <v>FICHIER 1</v>
          </cell>
          <cell r="G136" t="str">
            <v>GALANO Pascal</v>
          </cell>
          <cell r="H136" t="str">
            <v>A (Pujol.G)</v>
          </cell>
        </row>
        <row r="137">
          <cell r="D137">
            <v>209</v>
          </cell>
          <cell r="E137" t="str">
            <v>CQ</v>
          </cell>
          <cell r="F137" t="str">
            <v>FICHIER 1</v>
          </cell>
          <cell r="G137" t="str">
            <v>CONTURA S *</v>
          </cell>
          <cell r="H137" t="str">
            <v>E (Reinard.C)</v>
          </cell>
        </row>
        <row r="138">
          <cell r="D138">
            <v>81</v>
          </cell>
          <cell r="E138" t="str">
            <v>CQ</v>
          </cell>
          <cell r="F138" t="str">
            <v>FICHIER 1</v>
          </cell>
          <cell r="G138" t="str">
            <v>BAILLE Marc</v>
          </cell>
          <cell r="H138" t="str">
            <v>Suppleant (Raufaste F)</v>
          </cell>
        </row>
        <row r="139">
          <cell r="D139">
            <v>143</v>
          </cell>
          <cell r="E139" t="str">
            <v>CQ</v>
          </cell>
          <cell r="F139" t="str">
            <v>FICHIER 1</v>
          </cell>
          <cell r="G139" t="str">
            <v>BORDES Ph</v>
          </cell>
          <cell r="H139" t="str">
            <v>A (Pujol.G)</v>
          </cell>
        </row>
        <row r="140">
          <cell r="D140">
            <v>321</v>
          </cell>
          <cell r="E140" t="str">
            <v>CQ</v>
          </cell>
          <cell r="F140" t="str">
            <v>FICHIER 1</v>
          </cell>
          <cell r="G140" t="str">
            <v xml:space="preserve">DESCOUENS C </v>
          </cell>
          <cell r="H140" t="str">
            <v>B (Martinez.J)</v>
          </cell>
        </row>
        <row r="141">
          <cell r="D141">
            <v>63</v>
          </cell>
          <cell r="E141" t="str">
            <v>CQ</v>
          </cell>
          <cell r="F141" t="str">
            <v>FICHIER 1</v>
          </cell>
          <cell r="G141" t="str">
            <v>BALAGUE JP</v>
          </cell>
          <cell r="H141" t="str">
            <v>D (Bonzom.E)</v>
          </cell>
        </row>
        <row r="142">
          <cell r="D142">
            <v>540</v>
          </cell>
          <cell r="E142" t="str">
            <v>CQ</v>
          </cell>
          <cell r="F142" t="str">
            <v>FICHIER 1</v>
          </cell>
          <cell r="G142" t="str">
            <v>PENE D  (remplacment du 50% de R.Souquet</v>
          </cell>
          <cell r="H142" t="str">
            <v>Suppleant (Raufaste F)</v>
          </cell>
        </row>
        <row r="143">
          <cell r="D143">
            <v>250</v>
          </cell>
          <cell r="E143" t="str">
            <v>CQ</v>
          </cell>
          <cell r="F143" t="str">
            <v>FICHIER 1</v>
          </cell>
          <cell r="G143" t="str">
            <v>DEIXONNE Jerome</v>
          </cell>
          <cell r="H143" t="str">
            <v>A (Pujol.G)</v>
          </cell>
        </row>
        <row r="144">
          <cell r="D144">
            <v>442</v>
          </cell>
          <cell r="E144" t="str">
            <v>CQ</v>
          </cell>
          <cell r="F144" t="str">
            <v>FICHIER 1</v>
          </cell>
          <cell r="G144" t="str">
            <v>LAFFITE P</v>
          </cell>
          <cell r="H144" t="str">
            <v>B (Martinez.J)</v>
          </cell>
        </row>
        <row r="145">
          <cell r="D145">
            <v>400</v>
          </cell>
          <cell r="E145" t="str">
            <v>CQ</v>
          </cell>
          <cell r="F145" t="str">
            <v>FICHIER 1</v>
          </cell>
          <cell r="G145" t="str">
            <v>GALERA D</v>
          </cell>
          <cell r="H145" t="str">
            <v>D (Bonzom.E)</v>
          </cell>
        </row>
        <row r="146">
          <cell r="D146">
            <v>642</v>
          </cell>
          <cell r="E146" t="str">
            <v>CQ</v>
          </cell>
          <cell r="F146" t="str">
            <v>FICHIER 1</v>
          </cell>
          <cell r="G146" t="str">
            <v xml:space="preserve">SENTENAC JC </v>
          </cell>
          <cell r="H146" t="str">
            <v>E (Reinard.C)</v>
          </cell>
        </row>
        <row r="147">
          <cell r="D147">
            <v>640</v>
          </cell>
          <cell r="E147" t="str">
            <v>CQ</v>
          </cell>
          <cell r="F147" t="str">
            <v>FICHIER 1</v>
          </cell>
          <cell r="G147" t="str">
            <v>SERVAT Gilles</v>
          </cell>
          <cell r="H147" t="str">
            <v>A (Pujol.G)</v>
          </cell>
        </row>
        <row r="148">
          <cell r="D148">
            <v>547</v>
          </cell>
          <cell r="E148" t="str">
            <v>CQ</v>
          </cell>
          <cell r="F148" t="str">
            <v>FICHIER 1</v>
          </cell>
          <cell r="G148" t="str">
            <v>POZZA Xavier</v>
          </cell>
          <cell r="H148" t="str">
            <v>F 50% (Denie P)</v>
          </cell>
        </row>
        <row r="149">
          <cell r="D149">
            <v>376</v>
          </cell>
          <cell r="E149" t="str">
            <v>CQ</v>
          </cell>
          <cell r="F149" t="str">
            <v>FICHIER 1</v>
          </cell>
          <cell r="G149" t="str">
            <v>FRANCOIS Cyril</v>
          </cell>
          <cell r="H149" t="str">
            <v>A (Pujol.G)</v>
          </cell>
        </row>
        <row r="150">
          <cell r="D150">
            <v>313</v>
          </cell>
          <cell r="E150" t="str">
            <v>CQ</v>
          </cell>
          <cell r="F150" t="str">
            <v>FICHIER 1</v>
          </cell>
          <cell r="G150" t="str">
            <v>DENAT Romain</v>
          </cell>
          <cell r="H150" t="str">
            <v>F 50% (Denie P)</v>
          </cell>
        </row>
        <row r="151">
          <cell r="D151">
            <v>443</v>
          </cell>
          <cell r="E151" t="str">
            <v>CQ</v>
          </cell>
          <cell r="F151" t="str">
            <v>FICHIER 1</v>
          </cell>
          <cell r="G151" t="str">
            <v>LABALETTE C</v>
          </cell>
          <cell r="H151" t="str">
            <v>B (Martinez.J)</v>
          </cell>
        </row>
        <row r="152">
          <cell r="D152">
            <v>154</v>
          </cell>
          <cell r="E152" t="str">
            <v>CQ</v>
          </cell>
          <cell r="F152" t="str">
            <v>FICHIER 1</v>
          </cell>
          <cell r="G152" t="str">
            <v xml:space="preserve">  BUFFALAN Yan 50% </v>
          </cell>
          <cell r="H152" t="str">
            <v>C (Para D)</v>
          </cell>
        </row>
        <row r="153">
          <cell r="D153">
            <v>496</v>
          </cell>
          <cell r="E153" t="str">
            <v>CQ</v>
          </cell>
          <cell r="F153" t="str">
            <v>FICHIER 1</v>
          </cell>
          <cell r="G153" t="str">
            <v>MIROUZE Christian</v>
          </cell>
          <cell r="H153" t="str">
            <v>D (Bonzom.E)</v>
          </cell>
        </row>
        <row r="154">
          <cell r="D154" t="str">
            <v>JD Gay</v>
          </cell>
          <cell r="E154" t="str">
            <v>CQ</v>
          </cell>
          <cell r="F154" t="str">
            <v>FICHIER 1</v>
          </cell>
          <cell r="G154" t="str">
            <v>JD Gay</v>
          </cell>
          <cell r="H154" t="str">
            <v>E (Reinard.C)</v>
          </cell>
        </row>
      </sheetData>
      <sheetData sheetId="3">
        <row r="1">
          <cell r="F1" t="str">
            <v>Suppléant</v>
          </cell>
          <cell r="G1" t="str">
            <v>Matricule</v>
          </cell>
          <cell r="H1" t="str">
            <v>Equipe</v>
          </cell>
        </row>
        <row r="2">
          <cell r="F2">
            <v>96</v>
          </cell>
          <cell r="G2" t="str">
            <v>JM Biros</v>
          </cell>
          <cell r="H2" t="str">
            <v>C (Para D)</v>
          </cell>
        </row>
        <row r="3">
          <cell r="F3">
            <v>471</v>
          </cell>
          <cell r="G3" t="str">
            <v>MAITRET JF</v>
          </cell>
          <cell r="H3" t="str">
            <v>A DEFINIR</v>
          </cell>
        </row>
        <row r="4">
          <cell r="F4">
            <v>156</v>
          </cell>
          <cell r="G4" t="str">
            <v>BRUEL B (E)</v>
          </cell>
          <cell r="H4" t="str">
            <v>E (Reinard.C)</v>
          </cell>
        </row>
        <row r="5">
          <cell r="F5">
            <v>108</v>
          </cell>
          <cell r="G5" t="str">
            <v>BOINEAU L (C)</v>
          </cell>
          <cell r="H5" t="str">
            <v>A (Pujol.G)</v>
          </cell>
        </row>
        <row r="6">
          <cell r="F6">
            <v>152</v>
          </cell>
          <cell r="G6" t="str">
            <v xml:space="preserve">BRUEL R </v>
          </cell>
          <cell r="H6" t="str">
            <v>D (Bonzom.E)</v>
          </cell>
        </row>
        <row r="7">
          <cell r="F7">
            <v>227</v>
          </cell>
          <cell r="G7" t="str">
            <v xml:space="preserve">COUTANCEAU T </v>
          </cell>
          <cell r="H7" t="str">
            <v>C (Para D)</v>
          </cell>
        </row>
        <row r="8">
          <cell r="F8">
            <v>411</v>
          </cell>
          <cell r="G8" t="str">
            <v>GERAUD T</v>
          </cell>
          <cell r="H8" t="str">
            <v>A (Pujol.G)</v>
          </cell>
        </row>
        <row r="9">
          <cell r="F9">
            <v>540</v>
          </cell>
          <cell r="G9" t="str">
            <v>PENE D 
 (remplacment du 50% de R.Souquet</v>
          </cell>
          <cell r="H9" t="str">
            <v>D (Bonzom.E)</v>
          </cell>
        </row>
        <row r="10">
          <cell r="F10">
            <v>101</v>
          </cell>
          <cell r="G10" t="str">
            <v xml:space="preserve">BOINEAU B  </v>
          </cell>
          <cell r="H10" t="str">
            <v>E (Reinard.C)</v>
          </cell>
        </row>
        <row r="11">
          <cell r="F11">
            <v>334</v>
          </cell>
          <cell r="G11" t="str">
            <v>DO ROSARIO A</v>
          </cell>
          <cell r="H11" t="str">
            <v>D (Bonzom.E)</v>
          </cell>
        </row>
        <row r="12">
          <cell r="F12">
            <v>372</v>
          </cell>
          <cell r="G12" t="str">
            <v>ESTADIEU JL</v>
          </cell>
          <cell r="H12" t="str">
            <v>A (Pujol.G)</v>
          </cell>
        </row>
        <row r="13">
          <cell r="F13">
            <v>492</v>
          </cell>
          <cell r="G13" t="str">
            <v>MICAS  G</v>
          </cell>
          <cell r="H13" t="str">
            <v>A DEFINIR</v>
          </cell>
        </row>
        <row r="14">
          <cell r="F14">
            <v>387</v>
          </cell>
          <cell r="G14" t="str">
            <v>FABIE Bernard</v>
          </cell>
          <cell r="H14" t="str">
            <v>D (Bonzom.E)</v>
          </cell>
        </row>
        <row r="15">
          <cell r="F15">
            <v>544</v>
          </cell>
          <cell r="G15" t="str">
            <v>PEREZ Christophe</v>
          </cell>
          <cell r="H15" t="str">
            <v>B (Martinez.J)</v>
          </cell>
        </row>
        <row r="16">
          <cell r="F16">
            <v>349</v>
          </cell>
          <cell r="G16" t="str">
            <v>DUPONT G</v>
          </cell>
          <cell r="H16" t="str">
            <v>C (Para D)</v>
          </cell>
        </row>
        <row r="17">
          <cell r="F17">
            <v>457</v>
          </cell>
          <cell r="G17" t="str">
            <v>LARCHER Cedric ( E)</v>
          </cell>
          <cell r="H17" t="str">
            <v>E (Reinard.C)</v>
          </cell>
        </row>
        <row r="18">
          <cell r="F18">
            <v>145</v>
          </cell>
          <cell r="G18" t="str">
            <v>BOURDIEU JeanM(B)</v>
          </cell>
          <cell r="H18" t="str">
            <v>B (Martinez.J)</v>
          </cell>
        </row>
        <row r="19">
          <cell r="F19">
            <v>446</v>
          </cell>
          <cell r="G19" t="str">
            <v>LAFFORGUE P 50%(C)</v>
          </cell>
          <cell r="H19" t="str">
            <v>A DEFINIR</v>
          </cell>
        </row>
        <row r="20">
          <cell r="F20">
            <v>101</v>
          </cell>
          <cell r="G20" t="str">
            <v xml:space="preserve">BOINEAU B  </v>
          </cell>
          <cell r="H20" t="str">
            <v>E (Reinard.C)</v>
          </cell>
        </row>
        <row r="21">
          <cell r="F21">
            <v>334</v>
          </cell>
          <cell r="G21" t="str">
            <v>DO ROSARIO A</v>
          </cell>
          <cell r="H21" t="str">
            <v>D (Bonzom.E)</v>
          </cell>
        </row>
        <row r="22">
          <cell r="F22">
            <v>81</v>
          </cell>
          <cell r="G22" t="str">
            <v>BAILLE Marc</v>
          </cell>
          <cell r="H22" t="str">
            <v>A (Pujol.G)</v>
          </cell>
        </row>
        <row r="23">
          <cell r="F23">
            <v>540</v>
          </cell>
          <cell r="G23" t="str">
            <v>PENE D  (remplacment du 50% de R.Souquet</v>
          </cell>
          <cell r="H23" t="str">
            <v>D (Bonzom.E)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SYNTHESE"/>
      <sheetName val="FICHIER 1"/>
      <sheetName val="FICHIER 2"/>
      <sheetName val="FICHIER 3"/>
    </sheetNames>
    <sheetDataSet>
      <sheetData sheetId="0" refreshError="1"/>
      <sheetData sheetId="1">
        <row r="1">
          <cell r="A1" t="str">
            <v>ROULEMENT1</v>
          </cell>
          <cell r="B1" t="str">
            <v>P1</v>
          </cell>
          <cell r="C1" t="str">
            <v>P2</v>
          </cell>
          <cell r="D1" t="str">
            <v>P3</v>
          </cell>
          <cell r="E1" t="str">
            <v>REPOS</v>
          </cell>
          <cell r="F1" t="str">
            <v>FORMATION</v>
          </cell>
        </row>
        <row r="2">
          <cell r="A2">
            <v>42737</v>
          </cell>
          <cell r="B2" t="str">
            <v>A</v>
          </cell>
          <cell r="C2" t="str">
            <v>E</v>
          </cell>
          <cell r="D2" t="str">
            <v>D</v>
          </cell>
          <cell r="E2" t="str">
            <v>BC</v>
          </cell>
          <cell r="F2" t="str">
            <v>B</v>
          </cell>
        </row>
        <row r="3">
          <cell r="A3">
            <v>42738</v>
          </cell>
          <cell r="B3" t="str">
            <v>A</v>
          </cell>
          <cell r="C3" t="str">
            <v>E</v>
          </cell>
          <cell r="D3" t="str">
            <v>D</v>
          </cell>
          <cell r="E3" t="str">
            <v>BC</v>
          </cell>
          <cell r="F3" t="str">
            <v>C</v>
          </cell>
        </row>
        <row r="4">
          <cell r="A4">
            <v>42739</v>
          </cell>
          <cell r="B4" t="str">
            <v>B</v>
          </cell>
          <cell r="C4" t="str">
            <v>A</v>
          </cell>
          <cell r="D4" t="str">
            <v>E</v>
          </cell>
          <cell r="E4" t="str">
            <v>CD</v>
          </cell>
          <cell r="F4" t="str">
            <v>C</v>
          </cell>
        </row>
        <row r="5">
          <cell r="A5">
            <v>42740</v>
          </cell>
          <cell r="B5" t="str">
            <v>B</v>
          </cell>
          <cell r="C5" t="str">
            <v>A</v>
          </cell>
          <cell r="D5" t="str">
            <v>E</v>
          </cell>
          <cell r="E5" t="str">
            <v>CD</v>
          </cell>
          <cell r="F5" t="str">
            <v>D</v>
          </cell>
        </row>
        <row r="6">
          <cell r="A6">
            <v>42741</v>
          </cell>
          <cell r="B6" t="str">
            <v>C</v>
          </cell>
          <cell r="C6" t="str">
            <v>B</v>
          </cell>
          <cell r="D6" t="str">
            <v>A</v>
          </cell>
          <cell r="E6" t="str">
            <v>DE</v>
          </cell>
          <cell r="F6" t="str">
            <v>D</v>
          </cell>
        </row>
        <row r="7">
          <cell r="A7">
            <v>42742</v>
          </cell>
          <cell r="B7" t="str">
            <v>C</v>
          </cell>
          <cell r="C7" t="str">
            <v>B</v>
          </cell>
          <cell r="D7" t="str">
            <v>A</v>
          </cell>
          <cell r="E7" t="str">
            <v>DE</v>
          </cell>
          <cell r="F7" t="str">
            <v>E</v>
          </cell>
        </row>
        <row r="8">
          <cell r="A8">
            <v>42743</v>
          </cell>
          <cell r="B8" t="str">
            <v>D</v>
          </cell>
          <cell r="C8" t="str">
            <v>C</v>
          </cell>
          <cell r="D8" t="str">
            <v>B</v>
          </cell>
          <cell r="E8" t="str">
            <v>AE</v>
          </cell>
          <cell r="F8" t="str">
            <v>E</v>
          </cell>
        </row>
        <row r="9">
          <cell r="A9">
            <v>42744</v>
          </cell>
          <cell r="B9" t="str">
            <v>D</v>
          </cell>
          <cell r="C9" t="str">
            <v>C</v>
          </cell>
          <cell r="D9" t="str">
            <v>B</v>
          </cell>
          <cell r="E9" t="str">
            <v>AE</v>
          </cell>
          <cell r="F9" t="str">
            <v>A</v>
          </cell>
        </row>
        <row r="10">
          <cell r="A10">
            <v>42745</v>
          </cell>
          <cell r="B10" t="str">
            <v>E</v>
          </cell>
          <cell r="C10" t="str">
            <v>D</v>
          </cell>
          <cell r="D10" t="str">
            <v>C</v>
          </cell>
          <cell r="E10" t="str">
            <v>AB</v>
          </cell>
          <cell r="F10" t="str">
            <v>A</v>
          </cell>
        </row>
        <row r="11">
          <cell r="A11">
            <v>42746</v>
          </cell>
          <cell r="B11" t="str">
            <v>E</v>
          </cell>
          <cell r="C11" t="str">
            <v>D</v>
          </cell>
          <cell r="D11" t="str">
            <v>C</v>
          </cell>
          <cell r="E11" t="str">
            <v>AB</v>
          </cell>
          <cell r="F11" t="str">
            <v>B</v>
          </cell>
        </row>
        <row r="12">
          <cell r="A12">
            <v>42747</v>
          </cell>
          <cell r="B12" t="str">
            <v>A</v>
          </cell>
          <cell r="C12" t="str">
            <v>E</v>
          </cell>
          <cell r="D12" t="str">
            <v>D</v>
          </cell>
          <cell r="E12" t="str">
            <v>BC</v>
          </cell>
          <cell r="F12" t="str">
            <v>B</v>
          </cell>
        </row>
        <row r="13">
          <cell r="A13">
            <v>42748</v>
          </cell>
          <cell r="B13" t="str">
            <v>A</v>
          </cell>
          <cell r="C13" t="str">
            <v>E</v>
          </cell>
          <cell r="D13" t="str">
            <v>D</v>
          </cell>
          <cell r="E13" t="str">
            <v>BC</v>
          </cell>
          <cell r="F13" t="str">
            <v>C</v>
          </cell>
        </row>
        <row r="14">
          <cell r="A14">
            <v>42749</v>
          </cell>
          <cell r="B14" t="str">
            <v>B</v>
          </cell>
          <cell r="C14" t="str">
            <v>A</v>
          </cell>
          <cell r="D14" t="str">
            <v>E</v>
          </cell>
          <cell r="E14" t="str">
            <v>CD</v>
          </cell>
          <cell r="F14" t="str">
            <v>C</v>
          </cell>
        </row>
        <row r="15">
          <cell r="A15">
            <v>42750</v>
          </cell>
          <cell r="B15" t="str">
            <v>B</v>
          </cell>
          <cell r="C15" t="str">
            <v>A</v>
          </cell>
          <cell r="D15" t="str">
            <v>E</v>
          </cell>
          <cell r="E15" t="str">
            <v>CD</v>
          </cell>
          <cell r="F15" t="str">
            <v>D</v>
          </cell>
        </row>
        <row r="16">
          <cell r="A16">
            <v>42751</v>
          </cell>
          <cell r="B16" t="str">
            <v>C</v>
          </cell>
          <cell r="C16" t="str">
            <v>B</v>
          </cell>
          <cell r="D16" t="str">
            <v>A</v>
          </cell>
          <cell r="E16" t="str">
            <v>DE</v>
          </cell>
          <cell r="F16" t="str">
            <v>D</v>
          </cell>
        </row>
        <row r="17">
          <cell r="A17">
            <v>42752</v>
          </cell>
          <cell r="B17" t="str">
            <v>C</v>
          </cell>
          <cell r="C17" t="str">
            <v>B</v>
          </cell>
          <cell r="D17" t="str">
            <v>A</v>
          </cell>
          <cell r="E17" t="str">
            <v>DE</v>
          </cell>
          <cell r="F17" t="str">
            <v>E</v>
          </cell>
        </row>
        <row r="18">
          <cell r="A18">
            <v>42753</v>
          </cell>
          <cell r="B18" t="str">
            <v>D</v>
          </cell>
          <cell r="C18" t="str">
            <v>C</v>
          </cell>
          <cell r="D18" t="str">
            <v>B</v>
          </cell>
          <cell r="E18" t="str">
            <v>AE</v>
          </cell>
          <cell r="F18" t="str">
            <v>E</v>
          </cell>
        </row>
        <row r="19">
          <cell r="A19">
            <v>42754</v>
          </cell>
          <cell r="B19" t="str">
            <v>D</v>
          </cell>
          <cell r="C19" t="str">
            <v>C</v>
          </cell>
          <cell r="D19" t="str">
            <v>B</v>
          </cell>
          <cell r="E19" t="str">
            <v>AE</v>
          </cell>
          <cell r="F19" t="str">
            <v>A</v>
          </cell>
        </row>
        <row r="20">
          <cell r="A20">
            <v>42755</v>
          </cell>
          <cell r="B20" t="str">
            <v>E</v>
          </cell>
          <cell r="C20" t="str">
            <v>D</v>
          </cell>
          <cell r="D20" t="str">
            <v>C</v>
          </cell>
          <cell r="E20" t="str">
            <v>AB</v>
          </cell>
          <cell r="F20" t="str">
            <v>A</v>
          </cell>
        </row>
        <row r="21">
          <cell r="A21">
            <v>42756</v>
          </cell>
          <cell r="B21" t="str">
            <v>E</v>
          </cell>
          <cell r="C21" t="str">
            <v>D</v>
          </cell>
          <cell r="D21" t="str">
            <v>C</v>
          </cell>
          <cell r="E21" t="str">
            <v>AB</v>
          </cell>
          <cell r="F21" t="str">
            <v>B</v>
          </cell>
        </row>
        <row r="22">
          <cell r="A22">
            <v>42757</v>
          </cell>
          <cell r="B22" t="str">
            <v>A</v>
          </cell>
          <cell r="C22" t="str">
            <v>E</v>
          </cell>
          <cell r="D22" t="str">
            <v>D</v>
          </cell>
          <cell r="E22" t="str">
            <v>BC</v>
          </cell>
          <cell r="F22" t="str">
            <v>B</v>
          </cell>
        </row>
        <row r="23">
          <cell r="A23">
            <v>42758</v>
          </cell>
          <cell r="B23" t="str">
            <v>A</v>
          </cell>
          <cell r="C23" t="str">
            <v>E</v>
          </cell>
          <cell r="D23" t="str">
            <v>D</v>
          </cell>
          <cell r="E23" t="str">
            <v>BC</v>
          </cell>
          <cell r="F23" t="str">
            <v>C</v>
          </cell>
        </row>
        <row r="24">
          <cell r="A24">
            <v>42759</v>
          </cell>
          <cell r="B24" t="str">
            <v>B</v>
          </cell>
          <cell r="C24" t="str">
            <v>A</v>
          </cell>
          <cell r="D24" t="str">
            <v>E</v>
          </cell>
          <cell r="E24" t="str">
            <v>CD</v>
          </cell>
          <cell r="F24" t="str">
            <v>C</v>
          </cell>
        </row>
        <row r="25">
          <cell r="A25">
            <v>42760</v>
          </cell>
          <cell r="B25" t="str">
            <v>B</v>
          </cell>
          <cell r="C25" t="str">
            <v>A</v>
          </cell>
          <cell r="D25" t="str">
            <v>E</v>
          </cell>
          <cell r="E25" t="str">
            <v>CD</v>
          </cell>
          <cell r="F25" t="str">
            <v>D</v>
          </cell>
        </row>
        <row r="26">
          <cell r="A26">
            <v>42761</v>
          </cell>
          <cell r="B26" t="str">
            <v>C</v>
          </cell>
          <cell r="C26" t="str">
            <v>B</v>
          </cell>
          <cell r="D26" t="str">
            <v>A</v>
          </cell>
          <cell r="E26" t="str">
            <v>DE</v>
          </cell>
          <cell r="F26" t="str">
            <v>D</v>
          </cell>
        </row>
        <row r="27">
          <cell r="A27">
            <v>42762</v>
          </cell>
          <cell r="B27" t="str">
            <v>C</v>
          </cell>
          <cell r="C27" t="str">
            <v>B</v>
          </cell>
          <cell r="D27" t="str">
            <v>A</v>
          </cell>
          <cell r="E27" t="str">
            <v>DE</v>
          </cell>
          <cell r="F27" t="str">
            <v>E</v>
          </cell>
        </row>
        <row r="28">
          <cell r="A28">
            <v>42763</v>
          </cell>
          <cell r="B28" t="str">
            <v>D</v>
          </cell>
          <cell r="C28" t="str">
            <v>C</v>
          </cell>
          <cell r="D28" t="str">
            <v>B</v>
          </cell>
          <cell r="E28" t="str">
            <v>AE</v>
          </cell>
          <cell r="F28" t="str">
            <v>E</v>
          </cell>
        </row>
        <row r="29">
          <cell r="A29">
            <v>42764</v>
          </cell>
          <cell r="B29" t="str">
            <v>D</v>
          </cell>
          <cell r="C29" t="str">
            <v>C</v>
          </cell>
          <cell r="D29" t="str">
            <v>B</v>
          </cell>
          <cell r="E29" t="str">
            <v>AE</v>
          </cell>
          <cell r="F29" t="str">
            <v>A</v>
          </cell>
        </row>
        <row r="30">
          <cell r="A30">
            <v>42765</v>
          </cell>
          <cell r="B30" t="str">
            <v>E</v>
          </cell>
          <cell r="C30" t="str">
            <v>D</v>
          </cell>
          <cell r="D30" t="str">
            <v>C</v>
          </cell>
          <cell r="E30" t="str">
            <v>AB</v>
          </cell>
          <cell r="F30" t="str">
            <v>A</v>
          </cell>
        </row>
        <row r="31">
          <cell r="A31">
            <v>42766</v>
          </cell>
          <cell r="B31" t="str">
            <v>E</v>
          </cell>
          <cell r="C31" t="str">
            <v>D</v>
          </cell>
          <cell r="D31" t="str">
            <v>C</v>
          </cell>
          <cell r="E31" t="str">
            <v>AB</v>
          </cell>
          <cell r="F31" t="str">
            <v>B</v>
          </cell>
        </row>
        <row r="32">
          <cell r="A32">
            <v>42767</v>
          </cell>
          <cell r="B32" t="str">
            <v>A</v>
          </cell>
          <cell r="C32" t="str">
            <v>E</v>
          </cell>
          <cell r="D32" t="str">
            <v>D</v>
          </cell>
          <cell r="E32" t="str">
            <v>BC</v>
          </cell>
          <cell r="F32" t="str">
            <v>B</v>
          </cell>
        </row>
        <row r="33">
          <cell r="A33">
            <v>42768</v>
          </cell>
          <cell r="B33" t="str">
            <v>A</v>
          </cell>
          <cell r="C33" t="str">
            <v>E</v>
          </cell>
          <cell r="D33" t="str">
            <v>D</v>
          </cell>
          <cell r="E33" t="str">
            <v>BC</v>
          </cell>
          <cell r="F33" t="str">
            <v>C</v>
          </cell>
        </row>
        <row r="34">
          <cell r="A34">
            <v>42769</v>
          </cell>
          <cell r="B34" t="str">
            <v>B</v>
          </cell>
          <cell r="C34" t="str">
            <v>A</v>
          </cell>
          <cell r="D34" t="str">
            <v>E</v>
          </cell>
          <cell r="E34" t="str">
            <v>CD</v>
          </cell>
          <cell r="F34" t="str">
            <v>C</v>
          </cell>
        </row>
        <row r="35">
          <cell r="A35">
            <v>42770</v>
          </cell>
          <cell r="B35" t="str">
            <v>B</v>
          </cell>
          <cell r="C35" t="str">
            <v>A</v>
          </cell>
          <cell r="D35" t="str">
            <v>E</v>
          </cell>
          <cell r="E35" t="str">
            <v>CD</v>
          </cell>
          <cell r="F35" t="str">
            <v>D</v>
          </cell>
        </row>
        <row r="36">
          <cell r="A36">
            <v>42771</v>
          </cell>
          <cell r="B36" t="str">
            <v>C</v>
          </cell>
          <cell r="C36" t="str">
            <v>B</v>
          </cell>
          <cell r="D36" t="str">
            <v>A</v>
          </cell>
          <cell r="E36" t="str">
            <v>DE</v>
          </cell>
          <cell r="F36" t="str">
            <v>D</v>
          </cell>
        </row>
        <row r="37">
          <cell r="A37">
            <v>42772</v>
          </cell>
          <cell r="B37" t="str">
            <v>C</v>
          </cell>
          <cell r="C37" t="str">
            <v>B</v>
          </cell>
          <cell r="D37" t="str">
            <v>A</v>
          </cell>
          <cell r="E37" t="str">
            <v>DE</v>
          </cell>
          <cell r="F37" t="str">
            <v>E</v>
          </cell>
        </row>
        <row r="38">
          <cell r="A38">
            <v>42773</v>
          </cell>
          <cell r="B38" t="str">
            <v>D</v>
          </cell>
          <cell r="C38" t="str">
            <v>C</v>
          </cell>
          <cell r="D38" t="str">
            <v>B</v>
          </cell>
          <cell r="E38" t="str">
            <v>AE</v>
          </cell>
          <cell r="F38" t="str">
            <v>E</v>
          </cell>
        </row>
        <row r="39">
          <cell r="A39">
            <v>42774</v>
          </cell>
          <cell r="B39" t="str">
            <v>D</v>
          </cell>
          <cell r="C39" t="str">
            <v>C</v>
          </cell>
          <cell r="D39" t="str">
            <v>B</v>
          </cell>
          <cell r="E39" t="str">
            <v>AE</v>
          </cell>
          <cell r="F39" t="str">
            <v>A</v>
          </cell>
        </row>
        <row r="40">
          <cell r="A40">
            <v>42775</v>
          </cell>
          <cell r="B40" t="str">
            <v>E</v>
          </cell>
          <cell r="C40" t="str">
            <v>D</v>
          </cell>
          <cell r="D40" t="str">
            <v>C</v>
          </cell>
          <cell r="E40" t="str">
            <v>AB</v>
          </cell>
          <cell r="F40" t="str">
            <v>A</v>
          </cell>
        </row>
        <row r="41">
          <cell r="A41">
            <v>42776</v>
          </cell>
          <cell r="B41" t="str">
            <v>E</v>
          </cell>
          <cell r="C41" t="str">
            <v>D</v>
          </cell>
          <cell r="D41" t="str">
            <v>C</v>
          </cell>
          <cell r="E41" t="str">
            <v>AB</v>
          </cell>
          <cell r="F41" t="str">
            <v>B</v>
          </cell>
        </row>
        <row r="42">
          <cell r="A42">
            <v>42777</v>
          </cell>
          <cell r="B42" t="str">
            <v>A</v>
          </cell>
          <cell r="C42" t="str">
            <v>E</v>
          </cell>
          <cell r="D42" t="str">
            <v>D</v>
          </cell>
          <cell r="E42" t="str">
            <v>BC</v>
          </cell>
          <cell r="F42" t="str">
            <v>B</v>
          </cell>
        </row>
        <row r="43">
          <cell r="A43">
            <v>42778</v>
          </cell>
          <cell r="B43" t="str">
            <v>A</v>
          </cell>
          <cell r="C43" t="str">
            <v>E</v>
          </cell>
          <cell r="D43" t="str">
            <v>D</v>
          </cell>
          <cell r="E43" t="str">
            <v>BC</v>
          </cell>
          <cell r="F43" t="str">
            <v>C</v>
          </cell>
        </row>
        <row r="44">
          <cell r="A44">
            <v>42779</v>
          </cell>
          <cell r="B44" t="str">
            <v>B</v>
          </cell>
          <cell r="C44" t="str">
            <v>A</v>
          </cell>
          <cell r="D44" t="str">
            <v>E</v>
          </cell>
          <cell r="E44" t="str">
            <v>CD</v>
          </cell>
          <cell r="F44" t="str">
            <v>C</v>
          </cell>
        </row>
        <row r="45">
          <cell r="A45">
            <v>42780</v>
          </cell>
          <cell r="B45" t="str">
            <v>B</v>
          </cell>
          <cell r="C45" t="str">
            <v>A</v>
          </cell>
          <cell r="D45" t="str">
            <v>E</v>
          </cell>
          <cell r="E45" t="str">
            <v>CD</v>
          </cell>
          <cell r="F45" t="str">
            <v>D</v>
          </cell>
        </row>
        <row r="46">
          <cell r="A46">
            <v>42781</v>
          </cell>
          <cell r="B46" t="str">
            <v>C</v>
          </cell>
          <cell r="C46" t="str">
            <v>B</v>
          </cell>
          <cell r="D46" t="str">
            <v>A</v>
          </cell>
          <cell r="E46" t="str">
            <v>DE</v>
          </cell>
          <cell r="F46" t="str">
            <v>D</v>
          </cell>
        </row>
        <row r="47">
          <cell r="A47">
            <v>42782</v>
          </cell>
          <cell r="B47" t="str">
            <v>C</v>
          </cell>
          <cell r="C47" t="str">
            <v>B</v>
          </cell>
          <cell r="D47" t="str">
            <v>A</v>
          </cell>
          <cell r="E47" t="str">
            <v>DE</v>
          </cell>
          <cell r="F47" t="str">
            <v>E</v>
          </cell>
        </row>
        <row r="48">
          <cell r="A48">
            <v>42783</v>
          </cell>
          <cell r="B48" t="str">
            <v>D</v>
          </cell>
          <cell r="C48" t="str">
            <v>C</v>
          </cell>
          <cell r="D48" t="str">
            <v>B</v>
          </cell>
          <cell r="E48" t="str">
            <v>AE</v>
          </cell>
          <cell r="F48" t="str">
            <v>E</v>
          </cell>
        </row>
        <row r="49">
          <cell r="A49">
            <v>42784</v>
          </cell>
          <cell r="B49" t="str">
            <v>D</v>
          </cell>
          <cell r="C49" t="str">
            <v>C</v>
          </cell>
          <cell r="D49" t="str">
            <v>B</v>
          </cell>
          <cell r="E49" t="str">
            <v>AE</v>
          </cell>
          <cell r="F49" t="str">
            <v>A</v>
          </cell>
        </row>
        <row r="50">
          <cell r="A50">
            <v>42785</v>
          </cell>
          <cell r="B50" t="str">
            <v>E</v>
          </cell>
          <cell r="C50" t="str">
            <v>D</v>
          </cell>
          <cell r="D50" t="str">
            <v>C</v>
          </cell>
          <cell r="E50" t="str">
            <v>AB</v>
          </cell>
          <cell r="F50" t="str">
            <v>A</v>
          </cell>
        </row>
        <row r="51">
          <cell r="A51">
            <v>42786</v>
          </cell>
          <cell r="B51" t="str">
            <v>E</v>
          </cell>
          <cell r="C51" t="str">
            <v>D</v>
          </cell>
          <cell r="D51" t="str">
            <v>C</v>
          </cell>
          <cell r="E51" t="str">
            <v>AB</v>
          </cell>
          <cell r="F51" t="str">
            <v>B</v>
          </cell>
        </row>
        <row r="52">
          <cell r="A52">
            <v>42787</v>
          </cell>
          <cell r="B52" t="str">
            <v>A</v>
          </cell>
          <cell r="C52" t="str">
            <v>E</v>
          </cell>
          <cell r="D52" t="str">
            <v>D</v>
          </cell>
          <cell r="E52" t="str">
            <v>BC</v>
          </cell>
          <cell r="F52" t="str">
            <v>B</v>
          </cell>
        </row>
        <row r="53">
          <cell r="A53">
            <v>42788</v>
          </cell>
          <cell r="B53" t="str">
            <v>A</v>
          </cell>
          <cell r="C53" t="str">
            <v>E</v>
          </cell>
          <cell r="D53" t="str">
            <v>D</v>
          </cell>
          <cell r="E53" t="str">
            <v>BC</v>
          </cell>
          <cell r="F53" t="str">
            <v>C</v>
          </cell>
        </row>
        <row r="54">
          <cell r="A54">
            <v>42789</v>
          </cell>
          <cell r="B54" t="str">
            <v>B</v>
          </cell>
          <cell r="C54" t="str">
            <v>A</v>
          </cell>
          <cell r="D54" t="str">
            <v>E</v>
          </cell>
          <cell r="E54" t="str">
            <v>CD</v>
          </cell>
          <cell r="F54" t="str">
            <v>C</v>
          </cell>
        </row>
        <row r="55">
          <cell r="A55">
            <v>42790</v>
          </cell>
          <cell r="B55" t="str">
            <v>B</v>
          </cell>
          <cell r="C55" t="str">
            <v>A</v>
          </cell>
          <cell r="D55" t="str">
            <v>E</v>
          </cell>
          <cell r="E55" t="str">
            <v>CD</v>
          </cell>
          <cell r="F55" t="str">
            <v>D</v>
          </cell>
        </row>
        <row r="56">
          <cell r="A56">
            <v>42791</v>
          </cell>
          <cell r="B56" t="str">
            <v>C</v>
          </cell>
          <cell r="C56" t="str">
            <v>B</v>
          </cell>
          <cell r="D56" t="str">
            <v>A</v>
          </cell>
          <cell r="E56" t="str">
            <v>DE</v>
          </cell>
          <cell r="F56" t="str">
            <v>D</v>
          </cell>
        </row>
        <row r="57">
          <cell r="A57">
            <v>42792</v>
          </cell>
          <cell r="B57" t="str">
            <v>C</v>
          </cell>
          <cell r="C57" t="str">
            <v>B</v>
          </cell>
          <cell r="D57" t="str">
            <v>A</v>
          </cell>
          <cell r="E57" t="str">
            <v>DE</v>
          </cell>
          <cell r="F57" t="str">
            <v>E</v>
          </cell>
        </row>
        <row r="58">
          <cell r="A58">
            <v>42793</v>
          </cell>
          <cell r="B58" t="str">
            <v>D</v>
          </cell>
          <cell r="C58" t="str">
            <v>C</v>
          </cell>
          <cell r="D58" t="str">
            <v>B</v>
          </cell>
          <cell r="E58" t="str">
            <v>AE</v>
          </cell>
          <cell r="F58" t="str">
            <v>E</v>
          </cell>
        </row>
        <row r="59">
          <cell r="A59">
            <v>42794</v>
          </cell>
          <cell r="B59" t="str">
            <v>D</v>
          </cell>
          <cell r="C59" t="str">
            <v>C</v>
          </cell>
          <cell r="D59" t="str">
            <v>B</v>
          </cell>
          <cell r="E59" t="str">
            <v>AE</v>
          </cell>
          <cell r="F59" t="str">
            <v>A</v>
          </cell>
        </row>
        <row r="60">
          <cell r="A60">
            <v>42795</v>
          </cell>
          <cell r="B60" t="str">
            <v>E</v>
          </cell>
          <cell r="C60" t="str">
            <v>D</v>
          </cell>
          <cell r="D60" t="str">
            <v>C</v>
          </cell>
          <cell r="E60" t="str">
            <v>AB</v>
          </cell>
          <cell r="F60" t="str">
            <v>A</v>
          </cell>
        </row>
        <row r="61">
          <cell r="A61">
            <v>42796</v>
          </cell>
          <cell r="B61" t="str">
            <v>E</v>
          </cell>
          <cell r="C61" t="str">
            <v>D</v>
          </cell>
          <cell r="D61" t="str">
            <v>C</v>
          </cell>
          <cell r="E61" t="str">
            <v>AB</v>
          </cell>
          <cell r="F61" t="str">
            <v>B</v>
          </cell>
        </row>
        <row r="62">
          <cell r="A62">
            <v>42797</v>
          </cell>
          <cell r="B62" t="str">
            <v>A</v>
          </cell>
          <cell r="C62" t="str">
            <v>E</v>
          </cell>
          <cell r="D62" t="str">
            <v>D</v>
          </cell>
          <cell r="E62" t="str">
            <v>BC</v>
          </cell>
          <cell r="F62" t="str">
            <v>B</v>
          </cell>
        </row>
        <row r="63">
          <cell r="A63">
            <v>42798</v>
          </cell>
          <cell r="B63" t="str">
            <v>A</v>
          </cell>
          <cell r="C63" t="str">
            <v>E</v>
          </cell>
          <cell r="D63" t="str">
            <v>D</v>
          </cell>
          <cell r="E63" t="str">
            <v>BC</v>
          </cell>
          <cell r="F63" t="str">
            <v>C</v>
          </cell>
        </row>
        <row r="64">
          <cell r="A64">
            <v>42799</v>
          </cell>
          <cell r="B64" t="str">
            <v>B</v>
          </cell>
          <cell r="C64" t="str">
            <v>A</v>
          </cell>
          <cell r="D64" t="str">
            <v>E</v>
          </cell>
          <cell r="E64" t="str">
            <v>CD</v>
          </cell>
          <cell r="F64" t="str">
            <v>C</v>
          </cell>
        </row>
        <row r="65">
          <cell r="A65">
            <v>42800</v>
          </cell>
          <cell r="B65" t="str">
            <v>B</v>
          </cell>
          <cell r="C65" t="str">
            <v>A</v>
          </cell>
          <cell r="D65" t="str">
            <v>E</v>
          </cell>
          <cell r="E65" t="str">
            <v>CD</v>
          </cell>
          <cell r="F65" t="str">
            <v>D</v>
          </cell>
        </row>
        <row r="66">
          <cell r="A66">
            <v>42801</v>
          </cell>
          <cell r="B66" t="str">
            <v>C</v>
          </cell>
          <cell r="C66" t="str">
            <v>B</v>
          </cell>
          <cell r="D66" t="str">
            <v>A</v>
          </cell>
          <cell r="E66" t="str">
            <v>DE</v>
          </cell>
          <cell r="F66" t="str">
            <v>D</v>
          </cell>
        </row>
        <row r="67">
          <cell r="A67">
            <v>42802</v>
          </cell>
          <cell r="B67" t="str">
            <v>C</v>
          </cell>
          <cell r="C67" t="str">
            <v>B</v>
          </cell>
          <cell r="D67" t="str">
            <v>A</v>
          </cell>
          <cell r="E67" t="str">
            <v>DE</v>
          </cell>
          <cell r="F67" t="str">
            <v>E</v>
          </cell>
        </row>
        <row r="68">
          <cell r="A68">
            <v>42803</v>
          </cell>
          <cell r="B68" t="str">
            <v>D</v>
          </cell>
          <cell r="C68" t="str">
            <v>C</v>
          </cell>
          <cell r="D68" t="str">
            <v>B</v>
          </cell>
          <cell r="E68" t="str">
            <v>AE</v>
          </cell>
          <cell r="F68" t="str">
            <v>E</v>
          </cell>
        </row>
        <row r="69">
          <cell r="A69">
            <v>42804</v>
          </cell>
          <cell r="B69" t="str">
            <v>D</v>
          </cell>
          <cell r="C69" t="str">
            <v>C</v>
          </cell>
          <cell r="D69" t="str">
            <v>B</v>
          </cell>
          <cell r="E69" t="str">
            <v>AE</v>
          </cell>
          <cell r="F69" t="str">
            <v>A</v>
          </cell>
        </row>
        <row r="70">
          <cell r="A70">
            <v>42805</v>
          </cell>
          <cell r="B70" t="str">
            <v>E</v>
          </cell>
          <cell r="C70" t="str">
            <v>D</v>
          </cell>
          <cell r="D70" t="str">
            <v>C</v>
          </cell>
          <cell r="E70" t="str">
            <v>AB</v>
          </cell>
          <cell r="F70" t="str">
            <v>A</v>
          </cell>
        </row>
        <row r="71">
          <cell r="A71">
            <v>42806</v>
          </cell>
          <cell r="B71" t="str">
            <v>E</v>
          </cell>
          <cell r="C71" t="str">
            <v>D</v>
          </cell>
          <cell r="D71" t="str">
            <v>C</v>
          </cell>
          <cell r="E71" t="str">
            <v>AB</v>
          </cell>
          <cell r="F71" t="str">
            <v>B</v>
          </cell>
        </row>
        <row r="72">
          <cell r="A72">
            <v>42807</v>
          </cell>
          <cell r="B72" t="str">
            <v>A</v>
          </cell>
          <cell r="C72" t="str">
            <v>E</v>
          </cell>
          <cell r="D72" t="str">
            <v>D</v>
          </cell>
          <cell r="E72" t="str">
            <v>BC</v>
          </cell>
          <cell r="F72" t="str">
            <v>B</v>
          </cell>
        </row>
        <row r="73">
          <cell r="A73">
            <v>42808</v>
          </cell>
          <cell r="B73" t="str">
            <v>A</v>
          </cell>
          <cell r="C73" t="str">
            <v>E</v>
          </cell>
          <cell r="D73" t="str">
            <v>D</v>
          </cell>
          <cell r="E73" t="str">
            <v>BC</v>
          </cell>
          <cell r="F73" t="str">
            <v>C</v>
          </cell>
        </row>
        <row r="74">
          <cell r="A74">
            <v>42809</v>
          </cell>
          <cell r="B74" t="str">
            <v>B</v>
          </cell>
          <cell r="C74" t="str">
            <v>A</v>
          </cell>
          <cell r="D74" t="str">
            <v>E</v>
          </cell>
          <cell r="E74" t="str">
            <v>CD</v>
          </cell>
          <cell r="F74" t="str">
            <v>C</v>
          </cell>
        </row>
        <row r="75">
          <cell r="A75">
            <v>42810</v>
          </cell>
          <cell r="B75" t="str">
            <v>B</v>
          </cell>
          <cell r="C75" t="str">
            <v>A</v>
          </cell>
          <cell r="D75" t="str">
            <v>E</v>
          </cell>
          <cell r="E75" t="str">
            <v>CD</v>
          </cell>
          <cell r="F75" t="str">
            <v>D</v>
          </cell>
        </row>
        <row r="76">
          <cell r="A76">
            <v>42811</v>
          </cell>
          <cell r="B76" t="str">
            <v>C</v>
          </cell>
          <cell r="C76" t="str">
            <v>B</v>
          </cell>
          <cell r="D76" t="str">
            <v>A</v>
          </cell>
          <cell r="E76" t="str">
            <v>DE</v>
          </cell>
          <cell r="F76" t="str">
            <v>D</v>
          </cell>
        </row>
        <row r="77">
          <cell r="A77">
            <v>42812</v>
          </cell>
          <cell r="B77" t="str">
            <v>C</v>
          </cell>
          <cell r="C77" t="str">
            <v>B</v>
          </cell>
          <cell r="D77" t="str">
            <v>A</v>
          </cell>
          <cell r="E77" t="str">
            <v>DE</v>
          </cell>
          <cell r="F77" t="str">
            <v>E</v>
          </cell>
        </row>
        <row r="78">
          <cell r="A78">
            <v>42813</v>
          </cell>
          <cell r="B78" t="str">
            <v>D</v>
          </cell>
          <cell r="C78" t="str">
            <v>C</v>
          </cell>
          <cell r="D78" t="str">
            <v>B</v>
          </cell>
          <cell r="E78" t="str">
            <v>AE</v>
          </cell>
          <cell r="F78" t="str">
            <v>E</v>
          </cell>
        </row>
        <row r="79">
          <cell r="A79">
            <v>42814</v>
          </cell>
          <cell r="B79" t="str">
            <v>D</v>
          </cell>
          <cell r="C79" t="str">
            <v>C</v>
          </cell>
          <cell r="D79" t="str">
            <v>B</v>
          </cell>
          <cell r="E79" t="str">
            <v>AE</v>
          </cell>
          <cell r="F79" t="str">
            <v>A</v>
          </cell>
        </row>
        <row r="80">
          <cell r="A80">
            <v>42815</v>
          </cell>
          <cell r="B80" t="str">
            <v>E</v>
          </cell>
          <cell r="C80" t="str">
            <v>D</v>
          </cell>
          <cell r="D80" t="str">
            <v>C</v>
          </cell>
          <cell r="E80" t="str">
            <v>AB</v>
          </cell>
          <cell r="F80" t="str">
            <v>A</v>
          </cell>
        </row>
        <row r="81">
          <cell r="A81">
            <v>42816</v>
          </cell>
          <cell r="B81" t="str">
            <v>E</v>
          </cell>
          <cell r="C81" t="str">
            <v>D</v>
          </cell>
          <cell r="D81" t="str">
            <v>C</v>
          </cell>
          <cell r="E81" t="str">
            <v>AB</v>
          </cell>
          <cell r="F81" t="str">
            <v>B</v>
          </cell>
        </row>
        <row r="82">
          <cell r="A82">
            <v>42817</v>
          </cell>
          <cell r="B82" t="str">
            <v>A</v>
          </cell>
          <cell r="C82" t="str">
            <v>E</v>
          </cell>
          <cell r="D82" t="str">
            <v>D</v>
          </cell>
          <cell r="E82" t="str">
            <v>BC</v>
          </cell>
          <cell r="F82" t="str">
            <v>B</v>
          </cell>
        </row>
        <row r="83">
          <cell r="A83">
            <v>42818</v>
          </cell>
          <cell r="B83" t="str">
            <v>A</v>
          </cell>
          <cell r="C83" t="str">
            <v>E</v>
          </cell>
          <cell r="D83" t="str">
            <v>D</v>
          </cell>
          <cell r="E83" t="str">
            <v>BC</v>
          </cell>
          <cell r="F83" t="str">
            <v>C</v>
          </cell>
        </row>
        <row r="84">
          <cell r="A84">
            <v>42819</v>
          </cell>
          <cell r="B84" t="str">
            <v>B</v>
          </cell>
          <cell r="C84" t="str">
            <v>A</v>
          </cell>
          <cell r="D84" t="str">
            <v>E</v>
          </cell>
          <cell r="E84" t="str">
            <v>CD</v>
          </cell>
          <cell r="F84" t="str">
            <v>C</v>
          </cell>
        </row>
        <row r="85">
          <cell r="A85">
            <v>42820</v>
          </cell>
          <cell r="B85" t="str">
            <v>B</v>
          </cell>
          <cell r="C85" t="str">
            <v>A</v>
          </cell>
          <cell r="D85" t="str">
            <v>E</v>
          </cell>
          <cell r="E85" t="str">
            <v>CD</v>
          </cell>
          <cell r="F85" t="str">
            <v>D</v>
          </cell>
        </row>
        <row r="86">
          <cell r="A86">
            <v>42821</v>
          </cell>
          <cell r="B86" t="str">
            <v>C</v>
          </cell>
          <cell r="C86" t="str">
            <v>B</v>
          </cell>
          <cell r="D86" t="str">
            <v>A</v>
          </cell>
          <cell r="E86" t="str">
            <v>DE</v>
          </cell>
          <cell r="F86" t="str">
            <v>D</v>
          </cell>
        </row>
        <row r="87">
          <cell r="A87">
            <v>42822</v>
          </cell>
          <cell r="B87" t="str">
            <v>C</v>
          </cell>
          <cell r="C87" t="str">
            <v>B</v>
          </cell>
          <cell r="D87" t="str">
            <v>A</v>
          </cell>
          <cell r="E87" t="str">
            <v>DE</v>
          </cell>
          <cell r="F87" t="str">
            <v>E</v>
          </cell>
        </row>
        <row r="88">
          <cell r="A88">
            <v>42823</v>
          </cell>
          <cell r="B88" t="str">
            <v>D</v>
          </cell>
          <cell r="C88" t="str">
            <v>C</v>
          </cell>
          <cell r="D88" t="str">
            <v>B</v>
          </cell>
          <cell r="E88" t="str">
            <v>AE</v>
          </cell>
          <cell r="F88" t="str">
            <v>E</v>
          </cell>
        </row>
        <row r="89">
          <cell r="A89">
            <v>42824</v>
          </cell>
          <cell r="B89" t="str">
            <v>D</v>
          </cell>
          <cell r="C89" t="str">
            <v>C</v>
          </cell>
          <cell r="D89" t="str">
            <v>B</v>
          </cell>
          <cell r="E89" t="str">
            <v>AE</v>
          </cell>
          <cell r="F89" t="str">
            <v>A</v>
          </cell>
        </row>
        <row r="90">
          <cell r="A90">
            <v>42825</v>
          </cell>
          <cell r="B90" t="str">
            <v>E</v>
          </cell>
          <cell r="C90" t="str">
            <v>D</v>
          </cell>
          <cell r="D90" t="str">
            <v>C</v>
          </cell>
          <cell r="E90" t="str">
            <v>AB</v>
          </cell>
          <cell r="F90" t="str">
            <v>A</v>
          </cell>
        </row>
        <row r="91">
          <cell r="A91">
            <v>42826</v>
          </cell>
          <cell r="B91" t="str">
            <v>E</v>
          </cell>
          <cell r="C91" t="str">
            <v>D</v>
          </cell>
          <cell r="D91" t="str">
            <v>C</v>
          </cell>
          <cell r="E91" t="str">
            <v>AB</v>
          </cell>
          <cell r="F91" t="str">
            <v>B</v>
          </cell>
        </row>
        <row r="92">
          <cell r="A92">
            <v>42827</v>
          </cell>
          <cell r="B92" t="str">
            <v>A</v>
          </cell>
          <cell r="C92" t="str">
            <v>E</v>
          </cell>
          <cell r="D92" t="str">
            <v>D</v>
          </cell>
          <cell r="E92" t="str">
            <v>BC</v>
          </cell>
          <cell r="F92" t="str">
            <v>B</v>
          </cell>
        </row>
        <row r="93">
          <cell r="A93">
            <v>42828</v>
          </cell>
          <cell r="B93" t="str">
            <v>A</v>
          </cell>
          <cell r="C93" t="str">
            <v>E</v>
          </cell>
          <cell r="D93" t="str">
            <v>D</v>
          </cell>
          <cell r="E93" t="str">
            <v>BC</v>
          </cell>
          <cell r="F93" t="str">
            <v>C</v>
          </cell>
        </row>
        <row r="94">
          <cell r="A94">
            <v>42829</v>
          </cell>
          <cell r="B94" t="str">
            <v>B</v>
          </cell>
          <cell r="C94" t="str">
            <v>A</v>
          </cell>
          <cell r="D94" t="str">
            <v>E</v>
          </cell>
          <cell r="E94" t="str">
            <v>CD</v>
          </cell>
          <cell r="F94" t="str">
            <v>C</v>
          </cell>
        </row>
        <row r="95">
          <cell r="A95">
            <v>42830</v>
          </cell>
          <cell r="B95" t="str">
            <v>B</v>
          </cell>
          <cell r="C95" t="str">
            <v>A</v>
          </cell>
          <cell r="D95" t="str">
            <v>E</v>
          </cell>
          <cell r="E95" t="str">
            <v>CD</v>
          </cell>
          <cell r="F95" t="str">
            <v>D</v>
          </cell>
        </row>
        <row r="96">
          <cell r="A96">
            <v>42831</v>
          </cell>
          <cell r="B96" t="str">
            <v>C</v>
          </cell>
          <cell r="C96" t="str">
            <v>B</v>
          </cell>
          <cell r="D96" t="str">
            <v>A</v>
          </cell>
          <cell r="E96" t="str">
            <v>DE</v>
          </cell>
          <cell r="F96" t="str">
            <v>D</v>
          </cell>
        </row>
        <row r="97">
          <cell r="A97">
            <v>42832</v>
          </cell>
          <cell r="B97" t="str">
            <v>C</v>
          </cell>
          <cell r="C97" t="str">
            <v>B</v>
          </cell>
          <cell r="D97" t="str">
            <v>A</v>
          </cell>
          <cell r="E97" t="str">
            <v>DE</v>
          </cell>
          <cell r="F97" t="str">
            <v>E</v>
          </cell>
        </row>
        <row r="98">
          <cell r="A98">
            <v>42833</v>
          </cell>
          <cell r="B98" t="str">
            <v>D</v>
          </cell>
          <cell r="C98" t="str">
            <v>C</v>
          </cell>
          <cell r="D98" t="str">
            <v>B</v>
          </cell>
          <cell r="E98" t="str">
            <v>AE</v>
          </cell>
          <cell r="F98" t="str">
            <v>E</v>
          </cell>
        </row>
        <row r="99">
          <cell r="A99">
            <v>42834</v>
          </cell>
          <cell r="B99" t="str">
            <v>D</v>
          </cell>
          <cell r="C99" t="str">
            <v>C</v>
          </cell>
          <cell r="D99" t="str">
            <v>B</v>
          </cell>
          <cell r="E99" t="str">
            <v>AE</v>
          </cell>
          <cell r="F99" t="str">
            <v>A</v>
          </cell>
        </row>
        <row r="100">
          <cell r="A100">
            <v>42835</v>
          </cell>
          <cell r="B100" t="str">
            <v>E</v>
          </cell>
          <cell r="C100" t="str">
            <v>D</v>
          </cell>
          <cell r="D100" t="str">
            <v>C</v>
          </cell>
          <cell r="E100" t="str">
            <v>AB</v>
          </cell>
          <cell r="F100" t="str">
            <v>A</v>
          </cell>
        </row>
        <row r="101">
          <cell r="A101">
            <v>42836</v>
          </cell>
          <cell r="B101" t="str">
            <v>E</v>
          </cell>
          <cell r="C101" t="str">
            <v>D</v>
          </cell>
          <cell r="D101" t="str">
            <v>C</v>
          </cell>
          <cell r="E101" t="str">
            <v>AB</v>
          </cell>
          <cell r="F101" t="str">
            <v>B</v>
          </cell>
        </row>
        <row r="102">
          <cell r="A102">
            <v>42837</v>
          </cell>
          <cell r="B102" t="str">
            <v>A</v>
          </cell>
          <cell r="C102" t="str">
            <v>E</v>
          </cell>
          <cell r="D102" t="str">
            <v>D</v>
          </cell>
          <cell r="E102" t="str">
            <v>BC</v>
          </cell>
          <cell r="F102" t="str">
            <v>B</v>
          </cell>
        </row>
        <row r="103">
          <cell r="A103">
            <v>42838</v>
          </cell>
          <cell r="B103" t="str">
            <v>A</v>
          </cell>
          <cell r="C103" t="str">
            <v>E</v>
          </cell>
          <cell r="D103" t="str">
            <v>D</v>
          </cell>
          <cell r="E103" t="str">
            <v>BC</v>
          </cell>
          <cell r="F103" t="str">
            <v>C</v>
          </cell>
        </row>
        <row r="104">
          <cell r="A104">
            <v>42839</v>
          </cell>
          <cell r="B104" t="str">
            <v>B</v>
          </cell>
          <cell r="C104" t="str">
            <v>A</v>
          </cell>
          <cell r="D104" t="str">
            <v>E</v>
          </cell>
          <cell r="E104" t="str">
            <v>CD</v>
          </cell>
          <cell r="F104" t="str">
            <v>C</v>
          </cell>
        </row>
        <row r="105">
          <cell r="A105">
            <v>42840</v>
          </cell>
          <cell r="B105" t="str">
            <v>B</v>
          </cell>
          <cell r="C105" t="str">
            <v>A</v>
          </cell>
          <cell r="D105" t="str">
            <v>E</v>
          </cell>
          <cell r="E105" t="str">
            <v>CD</v>
          </cell>
          <cell r="F105" t="str">
            <v>D</v>
          </cell>
        </row>
        <row r="106">
          <cell r="A106">
            <v>42841</v>
          </cell>
          <cell r="B106" t="str">
            <v>C</v>
          </cell>
          <cell r="C106" t="str">
            <v>B</v>
          </cell>
          <cell r="D106" t="str">
            <v>A</v>
          </cell>
          <cell r="E106" t="str">
            <v>DE</v>
          </cell>
          <cell r="F106" t="str">
            <v>D</v>
          </cell>
        </row>
        <row r="107">
          <cell r="A107">
            <v>42842</v>
          </cell>
          <cell r="B107" t="str">
            <v>C</v>
          </cell>
          <cell r="C107" t="str">
            <v>B</v>
          </cell>
          <cell r="D107" t="str">
            <v>A</v>
          </cell>
          <cell r="E107" t="str">
            <v>DE</v>
          </cell>
          <cell r="F107" t="str">
            <v>E</v>
          </cell>
        </row>
        <row r="108">
          <cell r="A108">
            <v>42843</v>
          </cell>
          <cell r="B108" t="str">
            <v>D</v>
          </cell>
          <cell r="C108" t="str">
            <v>C</v>
          </cell>
          <cell r="D108" t="str">
            <v>B</v>
          </cell>
          <cell r="E108" t="str">
            <v>AE</v>
          </cell>
          <cell r="F108" t="str">
            <v>E</v>
          </cell>
        </row>
        <row r="109">
          <cell r="A109">
            <v>42844</v>
          </cell>
          <cell r="B109" t="str">
            <v>D</v>
          </cell>
          <cell r="C109" t="str">
            <v>C</v>
          </cell>
          <cell r="D109" t="str">
            <v>B</v>
          </cell>
          <cell r="E109" t="str">
            <v>AE</v>
          </cell>
          <cell r="F109" t="str">
            <v>A</v>
          </cell>
        </row>
        <row r="110">
          <cell r="A110">
            <v>42845</v>
          </cell>
          <cell r="B110" t="str">
            <v>E</v>
          </cell>
          <cell r="C110" t="str">
            <v>D</v>
          </cell>
          <cell r="D110" t="str">
            <v>C</v>
          </cell>
          <cell r="E110" t="str">
            <v>AB</v>
          </cell>
          <cell r="F110" t="str">
            <v>A</v>
          </cell>
        </row>
        <row r="111">
          <cell r="A111">
            <v>42846</v>
          </cell>
          <cell r="B111" t="str">
            <v>E</v>
          </cell>
          <cell r="C111" t="str">
            <v>D</v>
          </cell>
          <cell r="D111" t="str">
            <v>C</v>
          </cell>
          <cell r="E111" t="str">
            <v>AB</v>
          </cell>
          <cell r="F111" t="str">
            <v>B</v>
          </cell>
        </row>
        <row r="112">
          <cell r="A112">
            <v>42847</v>
          </cell>
          <cell r="B112" t="str">
            <v>A</v>
          </cell>
          <cell r="C112" t="str">
            <v>E</v>
          </cell>
          <cell r="D112" t="str">
            <v>D</v>
          </cell>
          <cell r="E112" t="str">
            <v>BC</v>
          </cell>
          <cell r="F112" t="str">
            <v>B</v>
          </cell>
        </row>
        <row r="113">
          <cell r="A113">
            <v>42848</v>
          </cell>
          <cell r="B113" t="str">
            <v>A</v>
          </cell>
          <cell r="C113" t="str">
            <v>E</v>
          </cell>
          <cell r="D113" t="str">
            <v>D</v>
          </cell>
          <cell r="E113" t="str">
            <v>BC</v>
          </cell>
          <cell r="F113" t="str">
            <v>C</v>
          </cell>
        </row>
        <row r="114">
          <cell r="A114">
            <v>42849</v>
          </cell>
          <cell r="B114" t="str">
            <v>B</v>
          </cell>
          <cell r="C114" t="str">
            <v>A</v>
          </cell>
          <cell r="D114" t="str">
            <v>E</v>
          </cell>
          <cell r="E114" t="str">
            <v>CD</v>
          </cell>
          <cell r="F114" t="str">
            <v>C</v>
          </cell>
        </row>
        <row r="115">
          <cell r="A115">
            <v>42850</v>
          </cell>
          <cell r="B115" t="str">
            <v>B</v>
          </cell>
          <cell r="C115" t="str">
            <v>A</v>
          </cell>
          <cell r="D115" t="str">
            <v>E</v>
          </cell>
          <cell r="E115" t="str">
            <v>CD</v>
          </cell>
          <cell r="F115" t="str">
            <v>D</v>
          </cell>
        </row>
        <row r="116">
          <cell r="A116">
            <v>42851</v>
          </cell>
          <cell r="B116" t="str">
            <v>C</v>
          </cell>
          <cell r="C116" t="str">
            <v>B</v>
          </cell>
          <cell r="D116" t="str">
            <v>A</v>
          </cell>
          <cell r="E116" t="str">
            <v>DE</v>
          </cell>
          <cell r="F116" t="str">
            <v>D</v>
          </cell>
        </row>
        <row r="117">
          <cell r="A117">
            <v>42852</v>
          </cell>
          <cell r="B117" t="str">
            <v>C</v>
          </cell>
          <cell r="C117" t="str">
            <v>B</v>
          </cell>
          <cell r="D117" t="str">
            <v>A</v>
          </cell>
          <cell r="E117" t="str">
            <v>DE</v>
          </cell>
          <cell r="F117" t="str">
            <v>E</v>
          </cell>
        </row>
        <row r="118">
          <cell r="A118">
            <v>42853</v>
          </cell>
          <cell r="B118" t="str">
            <v>D</v>
          </cell>
          <cell r="C118" t="str">
            <v>C</v>
          </cell>
          <cell r="D118" t="str">
            <v>B</v>
          </cell>
          <cell r="E118" t="str">
            <v>AE</v>
          </cell>
          <cell r="F118" t="str">
            <v>E</v>
          </cell>
        </row>
        <row r="119">
          <cell r="A119">
            <v>42854</v>
          </cell>
          <cell r="B119" t="str">
            <v>D</v>
          </cell>
          <cell r="C119" t="str">
            <v>C</v>
          </cell>
          <cell r="D119" t="str">
            <v>B</v>
          </cell>
          <cell r="E119" t="str">
            <v>AE</v>
          </cell>
          <cell r="F119" t="str">
            <v>A</v>
          </cell>
        </row>
        <row r="120">
          <cell r="A120">
            <v>42855</v>
          </cell>
          <cell r="B120" t="str">
            <v>E</v>
          </cell>
          <cell r="C120" t="str">
            <v>D</v>
          </cell>
          <cell r="D120" t="str">
            <v>C</v>
          </cell>
          <cell r="E120" t="str">
            <v>AB</v>
          </cell>
          <cell r="F120" t="str">
            <v>A</v>
          </cell>
        </row>
        <row r="121">
          <cell r="A121">
            <v>42856</v>
          </cell>
          <cell r="B121" t="str">
            <v>E</v>
          </cell>
          <cell r="C121" t="str">
            <v>D</v>
          </cell>
          <cell r="D121" t="str">
            <v>C</v>
          </cell>
          <cell r="E121" t="str">
            <v>AB</v>
          </cell>
          <cell r="F121" t="str">
            <v>B</v>
          </cell>
        </row>
        <row r="122">
          <cell r="A122">
            <v>42857</v>
          </cell>
          <cell r="B122" t="str">
            <v>A</v>
          </cell>
          <cell r="C122" t="str">
            <v>E</v>
          </cell>
          <cell r="D122" t="str">
            <v>D</v>
          </cell>
          <cell r="E122" t="str">
            <v>BC</v>
          </cell>
          <cell r="F122" t="str">
            <v>B</v>
          </cell>
        </row>
        <row r="123">
          <cell r="A123">
            <v>42858</v>
          </cell>
          <cell r="B123" t="str">
            <v>A</v>
          </cell>
          <cell r="C123" t="str">
            <v>E</v>
          </cell>
          <cell r="D123" t="str">
            <v>D</v>
          </cell>
          <cell r="E123" t="str">
            <v>BC</v>
          </cell>
          <cell r="F123" t="str">
            <v>C</v>
          </cell>
        </row>
        <row r="124">
          <cell r="A124">
            <v>42859</v>
          </cell>
          <cell r="B124" t="str">
            <v>B</v>
          </cell>
          <cell r="C124" t="str">
            <v>A</v>
          </cell>
          <cell r="D124" t="str">
            <v>E</v>
          </cell>
          <cell r="E124" t="str">
            <v>CD</v>
          </cell>
          <cell r="F124" t="str">
            <v>C</v>
          </cell>
        </row>
        <row r="125">
          <cell r="A125">
            <v>42860</v>
          </cell>
          <cell r="B125" t="str">
            <v>B</v>
          </cell>
          <cell r="C125" t="str">
            <v>A</v>
          </cell>
          <cell r="D125" t="str">
            <v>E</v>
          </cell>
          <cell r="E125" t="str">
            <v>CD</v>
          </cell>
          <cell r="F125" t="str">
            <v>D</v>
          </cell>
        </row>
        <row r="126">
          <cell r="A126">
            <v>42861</v>
          </cell>
          <cell r="B126" t="str">
            <v>C</v>
          </cell>
          <cell r="C126" t="str">
            <v>B</v>
          </cell>
          <cell r="D126" t="str">
            <v>A</v>
          </cell>
          <cell r="E126" t="str">
            <v>DE</v>
          </cell>
          <cell r="F126" t="str">
            <v>D</v>
          </cell>
        </row>
        <row r="127">
          <cell r="A127">
            <v>42862</v>
          </cell>
          <cell r="B127" t="str">
            <v>C</v>
          </cell>
          <cell r="C127" t="str">
            <v>B</v>
          </cell>
          <cell r="D127" t="str">
            <v>A</v>
          </cell>
          <cell r="E127" t="str">
            <v>DE</v>
          </cell>
          <cell r="F127" t="str">
            <v>E</v>
          </cell>
        </row>
        <row r="128">
          <cell r="A128">
            <v>42863</v>
          </cell>
          <cell r="B128" t="str">
            <v>D</v>
          </cell>
          <cell r="C128" t="str">
            <v>C</v>
          </cell>
          <cell r="D128" t="str">
            <v>B</v>
          </cell>
          <cell r="E128" t="str">
            <v>AE</v>
          </cell>
          <cell r="F128" t="str">
            <v>E</v>
          </cell>
        </row>
        <row r="129">
          <cell r="A129">
            <v>42864</v>
          </cell>
          <cell r="B129" t="str">
            <v>D</v>
          </cell>
          <cell r="C129" t="str">
            <v>C</v>
          </cell>
          <cell r="D129" t="str">
            <v>B</v>
          </cell>
          <cell r="E129" t="str">
            <v>AE</v>
          </cell>
          <cell r="F129" t="str">
            <v>A</v>
          </cell>
        </row>
        <row r="130">
          <cell r="A130">
            <v>42865</v>
          </cell>
          <cell r="B130" t="str">
            <v>E</v>
          </cell>
          <cell r="C130" t="str">
            <v>D</v>
          </cell>
          <cell r="D130" t="str">
            <v>C</v>
          </cell>
          <cell r="E130" t="str">
            <v>AB</v>
          </cell>
          <cell r="F130" t="str">
            <v>A</v>
          </cell>
        </row>
        <row r="131">
          <cell r="A131">
            <v>42866</v>
          </cell>
          <cell r="B131" t="str">
            <v>E</v>
          </cell>
          <cell r="C131" t="str">
            <v>D</v>
          </cell>
          <cell r="D131" t="str">
            <v>C</v>
          </cell>
          <cell r="E131" t="str">
            <v>AB</v>
          </cell>
          <cell r="F131" t="str">
            <v>B</v>
          </cell>
        </row>
        <row r="132">
          <cell r="A132">
            <v>42867</v>
          </cell>
          <cell r="B132" t="str">
            <v>A</v>
          </cell>
          <cell r="C132" t="str">
            <v>E</v>
          </cell>
          <cell r="D132" t="str">
            <v>D</v>
          </cell>
          <cell r="E132" t="str">
            <v>BC</v>
          </cell>
          <cell r="F132" t="str">
            <v>B</v>
          </cell>
        </row>
        <row r="133">
          <cell r="A133">
            <v>42868</v>
          </cell>
          <cell r="B133" t="str">
            <v>A</v>
          </cell>
          <cell r="C133" t="str">
            <v>E</v>
          </cell>
          <cell r="D133" t="str">
            <v>D</v>
          </cell>
          <cell r="E133" t="str">
            <v>BC</v>
          </cell>
          <cell r="F133" t="str">
            <v>C</v>
          </cell>
        </row>
        <row r="134">
          <cell r="A134">
            <v>42869</v>
          </cell>
          <cell r="B134" t="str">
            <v>B</v>
          </cell>
          <cell r="C134" t="str">
            <v>A</v>
          </cell>
          <cell r="D134" t="str">
            <v>E</v>
          </cell>
          <cell r="E134" t="str">
            <v>CD</v>
          </cell>
          <cell r="F134" t="str">
            <v>C</v>
          </cell>
        </row>
        <row r="135">
          <cell r="A135">
            <v>42870</v>
          </cell>
          <cell r="B135" t="str">
            <v>B</v>
          </cell>
          <cell r="C135" t="str">
            <v>A</v>
          </cell>
          <cell r="D135" t="str">
            <v>E</v>
          </cell>
          <cell r="E135" t="str">
            <v>CD</v>
          </cell>
          <cell r="F135" t="str">
            <v>D</v>
          </cell>
        </row>
        <row r="136">
          <cell r="A136">
            <v>42871</v>
          </cell>
          <cell r="B136" t="str">
            <v>C</v>
          </cell>
          <cell r="C136" t="str">
            <v>B</v>
          </cell>
          <cell r="D136" t="str">
            <v>A</v>
          </cell>
          <cell r="E136" t="str">
            <v>DE</v>
          </cell>
          <cell r="F136" t="str">
            <v>D</v>
          </cell>
        </row>
        <row r="137">
          <cell r="A137">
            <v>42872</v>
          </cell>
          <cell r="B137" t="str">
            <v>C</v>
          </cell>
          <cell r="C137" t="str">
            <v>B</v>
          </cell>
          <cell r="D137" t="str">
            <v>A</v>
          </cell>
          <cell r="E137" t="str">
            <v>DE</v>
          </cell>
          <cell r="F137" t="str">
            <v>E</v>
          </cell>
        </row>
        <row r="138">
          <cell r="A138">
            <v>42873</v>
          </cell>
          <cell r="B138" t="str">
            <v>D</v>
          </cell>
          <cell r="C138" t="str">
            <v>C</v>
          </cell>
          <cell r="D138" t="str">
            <v>B</v>
          </cell>
          <cell r="E138" t="str">
            <v>AE</v>
          </cell>
          <cell r="F138" t="str">
            <v>E</v>
          </cell>
        </row>
        <row r="139">
          <cell r="A139">
            <v>42874</v>
          </cell>
          <cell r="B139" t="str">
            <v>D</v>
          </cell>
          <cell r="C139" t="str">
            <v>C</v>
          </cell>
          <cell r="D139" t="str">
            <v>B</v>
          </cell>
          <cell r="E139" t="str">
            <v>AE</v>
          </cell>
          <cell r="F139" t="str">
            <v>A</v>
          </cell>
        </row>
        <row r="140">
          <cell r="A140">
            <v>42875</v>
          </cell>
          <cell r="B140" t="str">
            <v>E</v>
          </cell>
          <cell r="C140" t="str">
            <v>D</v>
          </cell>
          <cell r="D140" t="str">
            <v>C</v>
          </cell>
          <cell r="E140" t="str">
            <v>AB</v>
          </cell>
          <cell r="F140" t="str">
            <v>A</v>
          </cell>
        </row>
        <row r="141">
          <cell r="A141">
            <v>42876</v>
          </cell>
          <cell r="B141" t="str">
            <v>E</v>
          </cell>
          <cell r="C141" t="str">
            <v>D</v>
          </cell>
          <cell r="D141" t="str">
            <v>C</v>
          </cell>
          <cell r="E141" t="str">
            <v>AB</v>
          </cell>
          <cell r="F141" t="str">
            <v>B</v>
          </cell>
        </row>
        <row r="142">
          <cell r="A142">
            <v>42877</v>
          </cell>
          <cell r="B142" t="str">
            <v>A</v>
          </cell>
          <cell r="C142" t="str">
            <v>E</v>
          </cell>
          <cell r="D142" t="str">
            <v>D</v>
          </cell>
          <cell r="E142" t="str">
            <v>BC</v>
          </cell>
          <cell r="F142" t="str">
            <v>B</v>
          </cell>
        </row>
        <row r="143">
          <cell r="A143">
            <v>42878</v>
          </cell>
          <cell r="B143" t="str">
            <v>A</v>
          </cell>
          <cell r="C143" t="str">
            <v>E</v>
          </cell>
          <cell r="D143" t="str">
            <v>D</v>
          </cell>
          <cell r="E143" t="str">
            <v>BC</v>
          </cell>
          <cell r="F143" t="str">
            <v>C</v>
          </cell>
        </row>
        <row r="144">
          <cell r="A144">
            <v>42879</v>
          </cell>
          <cell r="B144" t="str">
            <v>B</v>
          </cell>
          <cell r="C144" t="str">
            <v>A</v>
          </cell>
          <cell r="D144" t="str">
            <v>E</v>
          </cell>
          <cell r="E144" t="str">
            <v>CD</v>
          </cell>
          <cell r="F144" t="str">
            <v>C</v>
          </cell>
        </row>
        <row r="145">
          <cell r="A145">
            <v>42880</v>
          </cell>
          <cell r="B145" t="str">
            <v>B</v>
          </cell>
          <cell r="C145" t="str">
            <v>A</v>
          </cell>
          <cell r="D145" t="str">
            <v>E</v>
          </cell>
          <cell r="E145" t="str">
            <v>CD</v>
          </cell>
          <cell r="F145" t="str">
            <v>D</v>
          </cell>
        </row>
        <row r="146">
          <cell r="A146">
            <v>42881</v>
          </cell>
          <cell r="B146" t="str">
            <v>C</v>
          </cell>
          <cell r="C146" t="str">
            <v>B</v>
          </cell>
          <cell r="D146" t="str">
            <v>A</v>
          </cell>
          <cell r="E146" t="str">
            <v>DE</v>
          </cell>
          <cell r="F146" t="str">
            <v>D</v>
          </cell>
        </row>
        <row r="147">
          <cell r="A147">
            <v>42882</v>
          </cell>
          <cell r="B147" t="str">
            <v>C</v>
          </cell>
          <cell r="C147" t="str">
            <v>B</v>
          </cell>
          <cell r="D147" t="str">
            <v>A</v>
          </cell>
          <cell r="E147" t="str">
            <v>DE</v>
          </cell>
          <cell r="F147" t="str">
            <v>E</v>
          </cell>
        </row>
        <row r="148">
          <cell r="A148">
            <v>42883</v>
          </cell>
          <cell r="B148" t="str">
            <v>D</v>
          </cell>
          <cell r="C148" t="str">
            <v>C</v>
          </cell>
          <cell r="D148" t="str">
            <v>B</v>
          </cell>
          <cell r="E148" t="str">
            <v>AE</v>
          </cell>
          <cell r="F148" t="str">
            <v>E</v>
          </cell>
        </row>
        <row r="149">
          <cell r="A149">
            <v>42884</v>
          </cell>
          <cell r="B149" t="str">
            <v>D</v>
          </cell>
          <cell r="C149" t="str">
            <v>C</v>
          </cell>
          <cell r="D149" t="str">
            <v>B</v>
          </cell>
          <cell r="E149" t="str">
            <v>AE</v>
          </cell>
          <cell r="F149" t="str">
            <v>A</v>
          </cell>
        </row>
        <row r="150">
          <cell r="A150">
            <v>42885</v>
          </cell>
          <cell r="B150" t="str">
            <v>E</v>
          </cell>
          <cell r="C150" t="str">
            <v>D</v>
          </cell>
          <cell r="D150" t="str">
            <v>C</v>
          </cell>
          <cell r="E150" t="str">
            <v>AB</v>
          </cell>
          <cell r="F150" t="str">
            <v>A</v>
          </cell>
        </row>
        <row r="151">
          <cell r="A151">
            <v>42886</v>
          </cell>
          <cell r="B151" t="str">
            <v>E</v>
          </cell>
          <cell r="C151" t="str">
            <v>D</v>
          </cell>
          <cell r="D151" t="str">
            <v>C</v>
          </cell>
          <cell r="E151" t="str">
            <v>AB</v>
          </cell>
          <cell r="F151" t="str">
            <v>B</v>
          </cell>
        </row>
        <row r="152">
          <cell r="A152">
            <v>42887</v>
          </cell>
          <cell r="B152" t="str">
            <v>A</v>
          </cell>
          <cell r="C152" t="str">
            <v>E</v>
          </cell>
          <cell r="D152" t="str">
            <v>D</v>
          </cell>
          <cell r="E152" t="str">
            <v>BC</v>
          </cell>
          <cell r="F152" t="str">
            <v>B</v>
          </cell>
        </row>
        <row r="153">
          <cell r="A153">
            <v>42888</v>
          </cell>
          <cell r="B153" t="str">
            <v>A</v>
          </cell>
          <cell r="C153" t="str">
            <v>E</v>
          </cell>
          <cell r="D153" t="str">
            <v>D</v>
          </cell>
          <cell r="E153" t="str">
            <v>BC</v>
          </cell>
          <cell r="F153" t="str">
            <v>C</v>
          </cell>
        </row>
        <row r="154">
          <cell r="A154">
            <v>42889</v>
          </cell>
          <cell r="B154" t="str">
            <v>B</v>
          </cell>
          <cell r="C154" t="str">
            <v>A</v>
          </cell>
          <cell r="D154" t="str">
            <v>E</v>
          </cell>
          <cell r="E154" t="str">
            <v>CD</v>
          </cell>
          <cell r="F154" t="str">
            <v>C</v>
          </cell>
        </row>
        <row r="155">
          <cell r="A155">
            <v>42890</v>
          </cell>
          <cell r="B155" t="str">
            <v>B</v>
          </cell>
          <cell r="C155" t="str">
            <v>A</v>
          </cell>
          <cell r="D155" t="str">
            <v>E</v>
          </cell>
          <cell r="E155" t="str">
            <v>CD</v>
          </cell>
          <cell r="F155" t="str">
            <v>D</v>
          </cell>
        </row>
        <row r="156">
          <cell r="A156">
            <v>42891</v>
          </cell>
          <cell r="B156" t="str">
            <v>C</v>
          </cell>
          <cell r="C156" t="str">
            <v>B</v>
          </cell>
          <cell r="D156" t="str">
            <v>A</v>
          </cell>
          <cell r="E156" t="str">
            <v>DE</v>
          </cell>
          <cell r="F156" t="str">
            <v>D</v>
          </cell>
        </row>
        <row r="157">
          <cell r="A157">
            <v>42892</v>
          </cell>
          <cell r="B157" t="str">
            <v>C</v>
          </cell>
          <cell r="C157" t="str">
            <v>B</v>
          </cell>
          <cell r="D157" t="str">
            <v>A</v>
          </cell>
          <cell r="E157" t="str">
            <v>DE</v>
          </cell>
          <cell r="F157" t="str">
            <v>E</v>
          </cell>
        </row>
        <row r="158">
          <cell r="A158">
            <v>42893</v>
          </cell>
          <cell r="B158" t="str">
            <v>D</v>
          </cell>
          <cell r="C158" t="str">
            <v>C</v>
          </cell>
          <cell r="D158" t="str">
            <v>B</v>
          </cell>
          <cell r="E158" t="str">
            <v>AE</v>
          </cell>
          <cell r="F158" t="str">
            <v>E</v>
          </cell>
        </row>
        <row r="159">
          <cell r="A159">
            <v>42894</v>
          </cell>
          <cell r="B159" t="str">
            <v>D</v>
          </cell>
          <cell r="C159" t="str">
            <v>C</v>
          </cell>
          <cell r="D159" t="str">
            <v>B</v>
          </cell>
          <cell r="E159" t="str">
            <v>AE</v>
          </cell>
          <cell r="F159" t="str">
            <v>A</v>
          </cell>
        </row>
        <row r="160">
          <cell r="A160">
            <v>42895</v>
          </cell>
          <cell r="B160" t="str">
            <v>E</v>
          </cell>
          <cell r="C160" t="str">
            <v>D</v>
          </cell>
          <cell r="D160" t="str">
            <v>C</v>
          </cell>
          <cell r="E160" t="str">
            <v>AB</v>
          </cell>
          <cell r="F160" t="str">
            <v>A</v>
          </cell>
        </row>
        <row r="161">
          <cell r="A161">
            <v>42896</v>
          </cell>
          <cell r="B161" t="str">
            <v>E</v>
          </cell>
          <cell r="C161" t="str">
            <v>D</v>
          </cell>
          <cell r="D161" t="str">
            <v>C</v>
          </cell>
          <cell r="E161" t="str">
            <v>AB</v>
          </cell>
          <cell r="F161" t="str">
            <v>B</v>
          </cell>
        </row>
        <row r="162">
          <cell r="A162">
            <v>42897</v>
          </cell>
          <cell r="B162" t="str">
            <v>A</v>
          </cell>
          <cell r="C162" t="str">
            <v>E</v>
          </cell>
          <cell r="D162" t="str">
            <v>D</v>
          </cell>
          <cell r="E162" t="str">
            <v>BC</v>
          </cell>
          <cell r="F162" t="str">
            <v>B</v>
          </cell>
        </row>
        <row r="163">
          <cell r="A163">
            <v>42898</v>
          </cell>
          <cell r="B163" t="str">
            <v>A</v>
          </cell>
          <cell r="C163" t="str">
            <v>E</v>
          </cell>
          <cell r="D163" t="str">
            <v>D</v>
          </cell>
          <cell r="E163" t="str">
            <v>BC</v>
          </cell>
          <cell r="F163" t="str">
            <v>C</v>
          </cell>
        </row>
        <row r="164">
          <cell r="A164">
            <v>42899</v>
          </cell>
          <cell r="B164" t="str">
            <v>B</v>
          </cell>
          <cell r="C164" t="str">
            <v>A</v>
          </cell>
          <cell r="D164" t="str">
            <v>E</v>
          </cell>
          <cell r="E164" t="str">
            <v>CD</v>
          </cell>
          <cell r="F164" t="str">
            <v>C</v>
          </cell>
        </row>
        <row r="165">
          <cell r="A165">
            <v>42900</v>
          </cell>
          <cell r="B165" t="str">
            <v>B</v>
          </cell>
          <cell r="C165" t="str">
            <v>A</v>
          </cell>
          <cell r="D165" t="str">
            <v>E</v>
          </cell>
          <cell r="E165" t="str">
            <v>CD</v>
          </cell>
          <cell r="F165" t="str">
            <v>D</v>
          </cell>
        </row>
        <row r="166">
          <cell r="A166">
            <v>42901</v>
          </cell>
          <cell r="B166" t="str">
            <v>C</v>
          </cell>
          <cell r="C166" t="str">
            <v>B</v>
          </cell>
          <cell r="D166" t="str">
            <v>A</v>
          </cell>
          <cell r="E166" t="str">
            <v>DE</v>
          </cell>
          <cell r="F166" t="str">
            <v>D</v>
          </cell>
        </row>
        <row r="167">
          <cell r="A167">
            <v>42902</v>
          </cell>
          <cell r="B167" t="str">
            <v>C</v>
          </cell>
          <cell r="C167" t="str">
            <v>B</v>
          </cell>
          <cell r="D167" t="str">
            <v>A</v>
          </cell>
          <cell r="E167" t="str">
            <v>DE</v>
          </cell>
          <cell r="F167" t="str">
            <v>E</v>
          </cell>
        </row>
        <row r="168">
          <cell r="A168">
            <v>42903</v>
          </cell>
          <cell r="B168" t="str">
            <v>D</v>
          </cell>
          <cell r="C168" t="str">
            <v>C</v>
          </cell>
          <cell r="D168" t="str">
            <v>B</v>
          </cell>
          <cell r="E168" t="str">
            <v>AE</v>
          </cell>
          <cell r="F168" t="str">
            <v>E</v>
          </cell>
        </row>
        <row r="169">
          <cell r="A169">
            <v>42904</v>
          </cell>
          <cell r="B169" t="str">
            <v>D</v>
          </cell>
          <cell r="C169" t="str">
            <v>C</v>
          </cell>
          <cell r="D169" t="str">
            <v>B</v>
          </cell>
          <cell r="E169" t="str">
            <v>AE</v>
          </cell>
          <cell r="F169" t="str">
            <v>A</v>
          </cell>
        </row>
        <row r="170">
          <cell r="A170">
            <v>42905</v>
          </cell>
          <cell r="B170" t="str">
            <v>E</v>
          </cell>
          <cell r="C170" t="str">
            <v>D</v>
          </cell>
          <cell r="D170" t="str">
            <v>C</v>
          </cell>
          <cell r="E170" t="str">
            <v>AB</v>
          </cell>
          <cell r="F170" t="str">
            <v>A</v>
          </cell>
        </row>
        <row r="171">
          <cell r="A171">
            <v>42906</v>
          </cell>
          <cell r="B171" t="str">
            <v>E</v>
          </cell>
          <cell r="C171" t="str">
            <v>D</v>
          </cell>
          <cell r="D171" t="str">
            <v>C</v>
          </cell>
          <cell r="E171" t="str">
            <v>AB</v>
          </cell>
          <cell r="F171" t="str">
            <v>B</v>
          </cell>
        </row>
        <row r="172">
          <cell r="A172">
            <v>42907</v>
          </cell>
          <cell r="B172" t="str">
            <v>A</v>
          </cell>
          <cell r="C172" t="str">
            <v>E</v>
          </cell>
          <cell r="D172" t="str">
            <v>D</v>
          </cell>
          <cell r="E172" t="str">
            <v>BC</v>
          </cell>
          <cell r="F172" t="str">
            <v>B</v>
          </cell>
        </row>
        <row r="173">
          <cell r="A173">
            <v>42908</v>
          </cell>
          <cell r="B173" t="str">
            <v>A</v>
          </cell>
          <cell r="C173" t="str">
            <v>E</v>
          </cell>
          <cell r="D173" t="str">
            <v>D</v>
          </cell>
          <cell r="E173" t="str">
            <v>BC</v>
          </cell>
          <cell r="F173" t="str">
            <v>C</v>
          </cell>
        </row>
        <row r="174">
          <cell r="A174">
            <v>42909</v>
          </cell>
          <cell r="B174" t="str">
            <v>B</v>
          </cell>
          <cell r="C174" t="str">
            <v>A</v>
          </cell>
          <cell r="D174" t="str">
            <v>E</v>
          </cell>
          <cell r="E174" t="str">
            <v>CD</v>
          </cell>
          <cell r="F174" t="str">
            <v>C</v>
          </cell>
        </row>
        <row r="175">
          <cell r="A175">
            <v>42910</v>
          </cell>
          <cell r="B175" t="str">
            <v>B</v>
          </cell>
          <cell r="C175" t="str">
            <v>A</v>
          </cell>
          <cell r="D175" t="str">
            <v>E</v>
          </cell>
          <cell r="E175" t="str">
            <v>CD</v>
          </cell>
          <cell r="F175" t="str">
            <v>D</v>
          </cell>
        </row>
        <row r="176">
          <cell r="A176">
            <v>42911</v>
          </cell>
          <cell r="B176" t="str">
            <v>C</v>
          </cell>
          <cell r="C176" t="str">
            <v>B</v>
          </cell>
          <cell r="D176" t="str">
            <v>A</v>
          </cell>
          <cell r="E176" t="str">
            <v>DE</v>
          </cell>
          <cell r="F176" t="str">
            <v>D</v>
          </cell>
        </row>
        <row r="177">
          <cell r="A177">
            <v>42912</v>
          </cell>
          <cell r="B177" t="str">
            <v>C</v>
          </cell>
          <cell r="C177" t="str">
            <v>B</v>
          </cell>
          <cell r="D177" t="str">
            <v>A</v>
          </cell>
          <cell r="E177" t="str">
            <v>DE</v>
          </cell>
          <cell r="F177" t="str">
            <v>E</v>
          </cell>
        </row>
        <row r="178">
          <cell r="A178">
            <v>42913</v>
          </cell>
          <cell r="B178" t="str">
            <v>D</v>
          </cell>
          <cell r="C178" t="str">
            <v>C</v>
          </cell>
          <cell r="D178" t="str">
            <v>B</v>
          </cell>
          <cell r="E178" t="str">
            <v>AE</v>
          </cell>
          <cell r="F178" t="str">
            <v>E</v>
          </cell>
        </row>
        <row r="179">
          <cell r="A179">
            <v>42914</v>
          </cell>
          <cell r="B179" t="str">
            <v>D</v>
          </cell>
          <cell r="C179" t="str">
            <v>C</v>
          </cell>
          <cell r="D179" t="str">
            <v>B</v>
          </cell>
          <cell r="E179" t="str">
            <v>AE</v>
          </cell>
          <cell r="F179" t="str">
            <v>A</v>
          </cell>
        </row>
        <row r="180">
          <cell r="A180">
            <v>42915</v>
          </cell>
          <cell r="B180" t="str">
            <v>E</v>
          </cell>
          <cell r="C180" t="str">
            <v>D</v>
          </cell>
          <cell r="D180" t="str">
            <v>C</v>
          </cell>
          <cell r="E180" t="str">
            <v>AB</v>
          </cell>
          <cell r="F180" t="str">
            <v>A</v>
          </cell>
        </row>
        <row r="181">
          <cell r="A181">
            <v>42916</v>
          </cell>
          <cell r="B181" t="str">
            <v>E</v>
          </cell>
          <cell r="C181" t="str">
            <v>D</v>
          </cell>
          <cell r="D181" t="str">
            <v>C</v>
          </cell>
          <cell r="E181" t="str">
            <v>AB</v>
          </cell>
          <cell r="F181" t="str">
            <v>B</v>
          </cell>
        </row>
        <row r="182">
          <cell r="A182">
            <v>42917</v>
          </cell>
          <cell r="B182" t="str">
            <v>A</v>
          </cell>
          <cell r="C182" t="str">
            <v>E</v>
          </cell>
          <cell r="D182" t="str">
            <v>D</v>
          </cell>
          <cell r="E182" t="str">
            <v>BC</v>
          </cell>
          <cell r="F182" t="str">
            <v>B</v>
          </cell>
        </row>
        <row r="183">
          <cell r="A183">
            <v>42918</v>
          </cell>
          <cell r="B183" t="str">
            <v>A</v>
          </cell>
          <cell r="C183" t="str">
            <v>E</v>
          </cell>
          <cell r="D183" t="str">
            <v>D</v>
          </cell>
          <cell r="E183" t="str">
            <v>BC</v>
          </cell>
          <cell r="F183" t="str">
            <v>C</v>
          </cell>
        </row>
        <row r="184">
          <cell r="A184">
            <v>42919</v>
          </cell>
          <cell r="B184" t="str">
            <v>B</v>
          </cell>
          <cell r="C184" t="str">
            <v>A</v>
          </cell>
          <cell r="D184" t="str">
            <v>E</v>
          </cell>
          <cell r="E184" t="str">
            <v>CD</v>
          </cell>
          <cell r="F184" t="str">
            <v>C</v>
          </cell>
        </row>
        <row r="185">
          <cell r="A185">
            <v>42920</v>
          </cell>
          <cell r="B185" t="str">
            <v>B</v>
          </cell>
          <cell r="C185" t="str">
            <v>A</v>
          </cell>
          <cell r="D185" t="str">
            <v>E</v>
          </cell>
          <cell r="E185" t="str">
            <v>CD</v>
          </cell>
          <cell r="F185" t="str">
            <v>D</v>
          </cell>
        </row>
        <row r="186">
          <cell r="A186">
            <v>42921</v>
          </cell>
          <cell r="B186" t="str">
            <v>C</v>
          </cell>
          <cell r="C186" t="str">
            <v>B</v>
          </cell>
          <cell r="D186" t="str">
            <v>A</v>
          </cell>
          <cell r="E186" t="str">
            <v>DE</v>
          </cell>
          <cell r="F186" t="str">
            <v>D</v>
          </cell>
        </row>
        <row r="187">
          <cell r="A187">
            <v>42922</v>
          </cell>
          <cell r="B187" t="str">
            <v>C</v>
          </cell>
          <cell r="C187" t="str">
            <v>B</v>
          </cell>
          <cell r="D187" t="str">
            <v>A</v>
          </cell>
          <cell r="E187" t="str">
            <v>DE</v>
          </cell>
          <cell r="F187" t="str">
            <v>E</v>
          </cell>
        </row>
        <row r="188">
          <cell r="A188">
            <v>42923</v>
          </cell>
          <cell r="B188" t="str">
            <v>D</v>
          </cell>
          <cell r="C188" t="str">
            <v>C</v>
          </cell>
          <cell r="D188" t="str">
            <v>B</v>
          </cell>
          <cell r="E188" t="str">
            <v>AE</v>
          </cell>
          <cell r="F188" t="str">
            <v>E</v>
          </cell>
        </row>
        <row r="189">
          <cell r="A189">
            <v>42924</v>
          </cell>
          <cell r="B189" t="str">
            <v>D</v>
          </cell>
          <cell r="C189" t="str">
            <v>C</v>
          </cell>
          <cell r="D189" t="str">
            <v>B</v>
          </cell>
          <cell r="E189" t="str">
            <v>AE</v>
          </cell>
          <cell r="F189" t="str">
            <v>A</v>
          </cell>
        </row>
        <row r="190">
          <cell r="A190">
            <v>42925</v>
          </cell>
          <cell r="B190" t="str">
            <v>E</v>
          </cell>
          <cell r="C190" t="str">
            <v>D</v>
          </cell>
          <cell r="D190" t="str">
            <v>C</v>
          </cell>
          <cell r="E190" t="str">
            <v>AB</v>
          </cell>
          <cell r="F190" t="str">
            <v>A</v>
          </cell>
        </row>
        <row r="191">
          <cell r="A191">
            <v>42926</v>
          </cell>
          <cell r="B191" t="str">
            <v>E</v>
          </cell>
          <cell r="C191" t="str">
            <v>D</v>
          </cell>
          <cell r="D191" t="str">
            <v>C</v>
          </cell>
          <cell r="E191" t="str">
            <v>AB</v>
          </cell>
          <cell r="F191" t="str">
            <v>B</v>
          </cell>
        </row>
        <row r="192">
          <cell r="A192">
            <v>42927</v>
          </cell>
          <cell r="B192" t="str">
            <v>A</v>
          </cell>
          <cell r="C192" t="str">
            <v>E</v>
          </cell>
          <cell r="D192" t="str">
            <v>D</v>
          </cell>
          <cell r="E192" t="str">
            <v>BC</v>
          </cell>
          <cell r="F192" t="str">
            <v>B</v>
          </cell>
        </row>
        <row r="193">
          <cell r="A193">
            <v>42928</v>
          </cell>
          <cell r="B193" t="str">
            <v>A</v>
          </cell>
          <cell r="C193" t="str">
            <v>E</v>
          </cell>
          <cell r="D193" t="str">
            <v>D</v>
          </cell>
          <cell r="E193" t="str">
            <v>BC</v>
          </cell>
          <cell r="F193" t="str">
            <v>C</v>
          </cell>
        </row>
        <row r="194">
          <cell r="A194">
            <v>42929</v>
          </cell>
          <cell r="B194" t="str">
            <v>B</v>
          </cell>
          <cell r="C194" t="str">
            <v>A</v>
          </cell>
          <cell r="D194" t="str">
            <v>E</v>
          </cell>
          <cell r="E194" t="str">
            <v>CD</v>
          </cell>
          <cell r="F194" t="str">
            <v>C</v>
          </cell>
        </row>
        <row r="195">
          <cell r="A195">
            <v>42930</v>
          </cell>
          <cell r="B195" t="str">
            <v>B</v>
          </cell>
          <cell r="C195" t="str">
            <v>A</v>
          </cell>
          <cell r="D195" t="str">
            <v>E</v>
          </cell>
          <cell r="E195" t="str">
            <v>CD</v>
          </cell>
          <cell r="F195" t="str">
            <v>D</v>
          </cell>
        </row>
        <row r="196">
          <cell r="A196">
            <v>42931</v>
          </cell>
          <cell r="B196" t="str">
            <v>C</v>
          </cell>
          <cell r="C196" t="str">
            <v>B</v>
          </cell>
          <cell r="D196" t="str">
            <v>A</v>
          </cell>
          <cell r="E196" t="str">
            <v>DE</v>
          </cell>
          <cell r="F196" t="str">
            <v>D</v>
          </cell>
        </row>
        <row r="197">
          <cell r="A197">
            <v>42932</v>
          </cell>
          <cell r="B197" t="str">
            <v>C</v>
          </cell>
          <cell r="C197" t="str">
            <v>B</v>
          </cell>
          <cell r="D197" t="str">
            <v>A</v>
          </cell>
          <cell r="E197" t="str">
            <v>DE</v>
          </cell>
          <cell r="F197" t="str">
            <v>E</v>
          </cell>
        </row>
        <row r="198">
          <cell r="A198">
            <v>42933</v>
          </cell>
          <cell r="B198" t="str">
            <v>D</v>
          </cell>
          <cell r="C198" t="str">
            <v>C</v>
          </cell>
          <cell r="D198" t="str">
            <v>B</v>
          </cell>
          <cell r="E198" t="str">
            <v>AE</v>
          </cell>
          <cell r="F198" t="str">
            <v>E</v>
          </cell>
        </row>
        <row r="199">
          <cell r="A199">
            <v>42934</v>
          </cell>
          <cell r="B199" t="str">
            <v>D</v>
          </cell>
          <cell r="C199" t="str">
            <v>C</v>
          </cell>
          <cell r="D199" t="str">
            <v>B</v>
          </cell>
          <cell r="E199" t="str">
            <v>AE</v>
          </cell>
          <cell r="F199" t="str">
            <v>A</v>
          </cell>
        </row>
        <row r="200">
          <cell r="A200">
            <v>42935</v>
          </cell>
          <cell r="B200" t="str">
            <v>E</v>
          </cell>
          <cell r="C200" t="str">
            <v>D</v>
          </cell>
          <cell r="D200" t="str">
            <v>C</v>
          </cell>
          <cell r="E200" t="str">
            <v>AB</v>
          </cell>
          <cell r="F200" t="str">
            <v>A</v>
          </cell>
        </row>
        <row r="201">
          <cell r="A201">
            <v>42936</v>
          </cell>
          <cell r="B201" t="str">
            <v>E</v>
          </cell>
          <cell r="C201" t="str">
            <v>D</v>
          </cell>
          <cell r="D201" t="str">
            <v>C</v>
          </cell>
          <cell r="E201" t="str">
            <v>AB</v>
          </cell>
          <cell r="F201" t="str">
            <v>B</v>
          </cell>
        </row>
        <row r="202">
          <cell r="A202">
            <v>42937</v>
          </cell>
          <cell r="B202" t="str">
            <v>A</v>
          </cell>
          <cell r="C202" t="str">
            <v>E</v>
          </cell>
          <cell r="D202" t="str">
            <v>D</v>
          </cell>
          <cell r="E202" t="str">
            <v>BC</v>
          </cell>
          <cell r="F202" t="str">
            <v>B</v>
          </cell>
        </row>
        <row r="203">
          <cell r="A203">
            <v>42938</v>
          </cell>
          <cell r="B203" t="str">
            <v>A</v>
          </cell>
          <cell r="C203" t="str">
            <v>E</v>
          </cell>
          <cell r="D203" t="str">
            <v>D</v>
          </cell>
          <cell r="E203" t="str">
            <v>BC</v>
          </cell>
          <cell r="F203" t="str">
            <v>C</v>
          </cell>
        </row>
        <row r="204">
          <cell r="A204">
            <v>42939</v>
          </cell>
          <cell r="B204" t="str">
            <v>B</v>
          </cell>
          <cell r="C204" t="str">
            <v>A</v>
          </cell>
          <cell r="D204" t="str">
            <v>E</v>
          </cell>
          <cell r="E204" t="str">
            <v>CD</v>
          </cell>
          <cell r="F204" t="str">
            <v>C</v>
          </cell>
        </row>
        <row r="205">
          <cell r="A205">
            <v>42940</v>
          </cell>
          <cell r="B205" t="str">
            <v>B</v>
          </cell>
          <cell r="C205" t="str">
            <v>A</v>
          </cell>
          <cell r="D205" t="str">
            <v>E</v>
          </cell>
          <cell r="E205" t="str">
            <v>CD</v>
          </cell>
          <cell r="F205" t="str">
            <v>D</v>
          </cell>
        </row>
        <row r="206">
          <cell r="A206">
            <v>42941</v>
          </cell>
          <cell r="B206" t="str">
            <v>C</v>
          </cell>
          <cell r="C206" t="str">
            <v>B</v>
          </cell>
          <cell r="D206" t="str">
            <v>A</v>
          </cell>
          <cell r="E206" t="str">
            <v>DE</v>
          </cell>
          <cell r="F206" t="str">
            <v>D</v>
          </cell>
        </row>
        <row r="207">
          <cell r="A207">
            <v>42942</v>
          </cell>
          <cell r="B207" t="str">
            <v>C</v>
          </cell>
          <cell r="C207" t="str">
            <v>B</v>
          </cell>
          <cell r="D207" t="str">
            <v>A</v>
          </cell>
          <cell r="E207" t="str">
            <v>DE</v>
          </cell>
          <cell r="F207" t="str">
            <v>E</v>
          </cell>
        </row>
        <row r="208">
          <cell r="A208">
            <v>42943</v>
          </cell>
          <cell r="B208" t="str">
            <v>D</v>
          </cell>
          <cell r="C208" t="str">
            <v>C</v>
          </cell>
          <cell r="D208" t="str">
            <v>B</v>
          </cell>
          <cell r="E208" t="str">
            <v>AE</v>
          </cell>
          <cell r="F208" t="str">
            <v>E</v>
          </cell>
        </row>
        <row r="209">
          <cell r="A209">
            <v>42944</v>
          </cell>
          <cell r="B209" t="str">
            <v>D</v>
          </cell>
          <cell r="C209" t="str">
            <v>C</v>
          </cell>
          <cell r="D209" t="str">
            <v>B</v>
          </cell>
          <cell r="E209" t="str">
            <v>AE</v>
          </cell>
          <cell r="F209" t="str">
            <v>A</v>
          </cell>
        </row>
        <row r="210">
          <cell r="A210">
            <v>42945</v>
          </cell>
          <cell r="B210" t="str">
            <v>E</v>
          </cell>
          <cell r="C210" t="str">
            <v>D</v>
          </cell>
          <cell r="D210" t="str">
            <v>C</v>
          </cell>
          <cell r="E210" t="str">
            <v>AB</v>
          </cell>
          <cell r="F210" t="str">
            <v>A</v>
          </cell>
        </row>
        <row r="211">
          <cell r="A211">
            <v>42946</v>
          </cell>
          <cell r="B211" t="str">
            <v>E</v>
          </cell>
          <cell r="C211" t="str">
            <v>D</v>
          </cell>
          <cell r="D211" t="str">
            <v>C</v>
          </cell>
          <cell r="E211" t="str">
            <v>AB</v>
          </cell>
          <cell r="F211" t="str">
            <v>B</v>
          </cell>
        </row>
        <row r="212">
          <cell r="A212">
            <v>42947</v>
          </cell>
          <cell r="B212" t="str">
            <v>A</v>
          </cell>
          <cell r="C212" t="str">
            <v>E</v>
          </cell>
          <cell r="D212" t="str">
            <v>D</v>
          </cell>
          <cell r="E212" t="str">
            <v>BC</v>
          </cell>
          <cell r="F212" t="str">
            <v>B</v>
          </cell>
        </row>
        <row r="213">
          <cell r="A213">
            <v>42948</v>
          </cell>
          <cell r="B213" t="str">
            <v>A</v>
          </cell>
          <cell r="C213" t="str">
            <v>E</v>
          </cell>
          <cell r="D213" t="str">
            <v>D</v>
          </cell>
          <cell r="E213" t="str">
            <v>BC</v>
          </cell>
          <cell r="F213" t="str">
            <v>C</v>
          </cell>
        </row>
        <row r="214">
          <cell r="A214">
            <v>42949</v>
          </cell>
          <cell r="B214" t="str">
            <v>B</v>
          </cell>
          <cell r="C214" t="str">
            <v>A</v>
          </cell>
          <cell r="D214" t="str">
            <v>E</v>
          </cell>
          <cell r="E214" t="str">
            <v>CD</v>
          </cell>
          <cell r="F214" t="str">
            <v>C</v>
          </cell>
        </row>
        <row r="215">
          <cell r="A215">
            <v>42950</v>
          </cell>
          <cell r="B215" t="str">
            <v>B</v>
          </cell>
          <cell r="C215" t="str">
            <v>A</v>
          </cell>
          <cell r="D215" t="str">
            <v>E</v>
          </cell>
          <cell r="E215" t="str">
            <v>CD</v>
          </cell>
          <cell r="F215" t="str">
            <v>D</v>
          </cell>
        </row>
        <row r="216">
          <cell r="A216">
            <v>42951</v>
          </cell>
          <cell r="B216" t="str">
            <v>C</v>
          </cell>
          <cell r="C216" t="str">
            <v>B</v>
          </cell>
          <cell r="D216" t="str">
            <v>A</v>
          </cell>
          <cell r="E216" t="str">
            <v>DE</v>
          </cell>
          <cell r="F216" t="str">
            <v>D</v>
          </cell>
        </row>
        <row r="217">
          <cell r="A217">
            <v>42952</v>
          </cell>
          <cell r="B217" t="str">
            <v>C</v>
          </cell>
          <cell r="C217" t="str">
            <v>B</v>
          </cell>
          <cell r="D217" t="str">
            <v>A</v>
          </cell>
          <cell r="E217" t="str">
            <v>DE</v>
          </cell>
          <cell r="F217" t="str">
            <v>E</v>
          </cell>
        </row>
        <row r="218">
          <cell r="A218">
            <v>42953</v>
          </cell>
          <cell r="B218" t="str">
            <v>D</v>
          </cell>
          <cell r="C218" t="str">
            <v>C</v>
          </cell>
          <cell r="D218" t="str">
            <v>B</v>
          </cell>
          <cell r="E218" t="str">
            <v>AE</v>
          </cell>
          <cell r="F218" t="str">
            <v>E</v>
          </cell>
        </row>
        <row r="219">
          <cell r="A219">
            <v>42954</v>
          </cell>
          <cell r="B219" t="str">
            <v>D</v>
          </cell>
          <cell r="C219" t="str">
            <v>C</v>
          </cell>
          <cell r="D219" t="str">
            <v>B</v>
          </cell>
          <cell r="E219" t="str">
            <v>AE</v>
          </cell>
          <cell r="F219" t="str">
            <v>A</v>
          </cell>
        </row>
        <row r="220">
          <cell r="A220">
            <v>42955</v>
          </cell>
          <cell r="B220" t="str">
            <v>E</v>
          </cell>
          <cell r="C220" t="str">
            <v>D</v>
          </cell>
          <cell r="D220" t="str">
            <v>C</v>
          </cell>
          <cell r="E220" t="str">
            <v>AB</v>
          </cell>
          <cell r="F220" t="str">
            <v>A</v>
          </cell>
        </row>
        <row r="221">
          <cell r="A221">
            <v>42956</v>
          </cell>
          <cell r="B221" t="str">
            <v>E</v>
          </cell>
          <cell r="C221" t="str">
            <v>D</v>
          </cell>
          <cell r="D221" t="str">
            <v>C</v>
          </cell>
          <cell r="E221" t="str">
            <v>AB</v>
          </cell>
          <cell r="F221" t="str">
            <v>B</v>
          </cell>
        </row>
        <row r="222">
          <cell r="A222">
            <v>42957</v>
          </cell>
          <cell r="B222" t="str">
            <v>A</v>
          </cell>
          <cell r="C222" t="str">
            <v>E</v>
          </cell>
          <cell r="D222" t="str">
            <v>D</v>
          </cell>
          <cell r="E222" t="str">
            <v>BC</v>
          </cell>
          <cell r="F222" t="str">
            <v>B</v>
          </cell>
        </row>
        <row r="223">
          <cell r="A223">
            <v>42958</v>
          </cell>
          <cell r="B223" t="str">
            <v>A</v>
          </cell>
          <cell r="C223" t="str">
            <v>E</v>
          </cell>
          <cell r="D223" t="str">
            <v>D</v>
          </cell>
          <cell r="E223" t="str">
            <v>BC</v>
          </cell>
          <cell r="F223" t="str">
            <v>C</v>
          </cell>
        </row>
        <row r="224">
          <cell r="A224">
            <v>42959</v>
          </cell>
          <cell r="B224" t="str">
            <v>B</v>
          </cell>
          <cell r="C224" t="str">
            <v>A</v>
          </cell>
          <cell r="D224" t="str">
            <v>E</v>
          </cell>
          <cell r="E224" t="str">
            <v>CD</v>
          </cell>
          <cell r="F224" t="str">
            <v>C</v>
          </cell>
        </row>
        <row r="225">
          <cell r="A225">
            <v>42960</v>
          </cell>
          <cell r="B225" t="str">
            <v>B</v>
          </cell>
          <cell r="C225" t="str">
            <v>A</v>
          </cell>
          <cell r="D225" t="str">
            <v>E</v>
          </cell>
          <cell r="E225" t="str">
            <v>CD</v>
          </cell>
          <cell r="F225" t="str">
            <v>D</v>
          </cell>
        </row>
        <row r="226">
          <cell r="A226">
            <v>42989</v>
          </cell>
          <cell r="B226" t="str">
            <v>C</v>
          </cell>
          <cell r="C226" t="str">
            <v>B</v>
          </cell>
          <cell r="D226" t="str">
            <v>A</v>
          </cell>
          <cell r="E226" t="str">
            <v>DE</v>
          </cell>
          <cell r="F226" t="str">
            <v>D</v>
          </cell>
        </row>
        <row r="227">
          <cell r="A227">
            <v>42990</v>
          </cell>
          <cell r="B227" t="str">
            <v>C</v>
          </cell>
          <cell r="C227" t="str">
            <v>B</v>
          </cell>
          <cell r="D227" t="str">
            <v>A</v>
          </cell>
          <cell r="E227" t="str">
            <v>DE</v>
          </cell>
          <cell r="F227" t="str">
            <v>E</v>
          </cell>
        </row>
        <row r="228">
          <cell r="A228">
            <v>42991</v>
          </cell>
          <cell r="B228" t="str">
            <v>D</v>
          </cell>
          <cell r="C228" t="str">
            <v>C</v>
          </cell>
          <cell r="D228" t="str">
            <v>B</v>
          </cell>
          <cell r="E228" t="str">
            <v>AE</v>
          </cell>
          <cell r="F228" t="str">
            <v>E</v>
          </cell>
        </row>
        <row r="229">
          <cell r="A229">
            <v>42992</v>
          </cell>
          <cell r="B229" t="str">
            <v>D</v>
          </cell>
          <cell r="C229" t="str">
            <v>C</v>
          </cell>
          <cell r="D229" t="str">
            <v>B</v>
          </cell>
          <cell r="E229" t="str">
            <v>AE</v>
          </cell>
          <cell r="F229" t="str">
            <v>A</v>
          </cell>
        </row>
        <row r="230">
          <cell r="A230">
            <v>42993</v>
          </cell>
          <cell r="B230" t="str">
            <v>E</v>
          </cell>
          <cell r="C230" t="str">
            <v>D</v>
          </cell>
          <cell r="D230" t="str">
            <v>C</v>
          </cell>
          <cell r="E230" t="str">
            <v>AB</v>
          </cell>
          <cell r="F230" t="str">
            <v>A</v>
          </cell>
        </row>
        <row r="231">
          <cell r="A231">
            <v>42994</v>
          </cell>
          <cell r="B231" t="str">
            <v>E</v>
          </cell>
          <cell r="C231" t="str">
            <v>D</v>
          </cell>
          <cell r="D231" t="str">
            <v>C</v>
          </cell>
          <cell r="E231" t="str">
            <v>AB</v>
          </cell>
          <cell r="F231" t="str">
            <v>B</v>
          </cell>
        </row>
        <row r="232">
          <cell r="A232">
            <v>42995</v>
          </cell>
          <cell r="B232" t="str">
            <v>A</v>
          </cell>
          <cell r="C232" t="str">
            <v>E</v>
          </cell>
          <cell r="D232" t="str">
            <v>D</v>
          </cell>
          <cell r="E232" t="str">
            <v>BC</v>
          </cell>
          <cell r="F232" t="str">
            <v>B</v>
          </cell>
        </row>
        <row r="233">
          <cell r="A233">
            <v>42996</v>
          </cell>
          <cell r="B233" t="str">
            <v>A</v>
          </cell>
          <cell r="C233" t="str">
            <v>E</v>
          </cell>
          <cell r="D233" t="str">
            <v>D</v>
          </cell>
          <cell r="E233" t="str">
            <v>BC</v>
          </cell>
          <cell r="F233" t="str">
            <v>C</v>
          </cell>
        </row>
        <row r="234">
          <cell r="A234">
            <v>42997</v>
          </cell>
          <cell r="B234" t="str">
            <v>B</v>
          </cell>
          <cell r="C234" t="str">
            <v>A</v>
          </cell>
          <cell r="D234" t="str">
            <v>E</v>
          </cell>
          <cell r="E234" t="str">
            <v>CD</v>
          </cell>
          <cell r="F234" t="str">
            <v>C</v>
          </cell>
        </row>
        <row r="235">
          <cell r="A235">
            <v>42998</v>
          </cell>
          <cell r="B235" t="str">
            <v>B</v>
          </cell>
          <cell r="C235" t="str">
            <v>A</v>
          </cell>
          <cell r="D235" t="str">
            <v>E</v>
          </cell>
          <cell r="E235" t="str">
            <v>CD</v>
          </cell>
          <cell r="F235" t="str">
            <v>D</v>
          </cell>
        </row>
        <row r="236">
          <cell r="A236">
            <v>42999</v>
          </cell>
          <cell r="B236" t="str">
            <v>C</v>
          </cell>
          <cell r="C236" t="str">
            <v>B</v>
          </cell>
          <cell r="D236" t="str">
            <v>A</v>
          </cell>
          <cell r="E236" t="str">
            <v>DE</v>
          </cell>
          <cell r="F236" t="str">
            <v>D</v>
          </cell>
        </row>
        <row r="237">
          <cell r="A237">
            <v>43000</v>
          </cell>
          <cell r="B237" t="str">
            <v>C</v>
          </cell>
          <cell r="C237" t="str">
            <v>B</v>
          </cell>
          <cell r="D237" t="str">
            <v>A</v>
          </cell>
          <cell r="E237" t="str">
            <v>DE</v>
          </cell>
          <cell r="F237" t="str">
            <v>E</v>
          </cell>
        </row>
        <row r="238">
          <cell r="A238">
            <v>43001</v>
          </cell>
          <cell r="B238" t="str">
            <v>D</v>
          </cell>
          <cell r="C238" t="str">
            <v>C</v>
          </cell>
          <cell r="D238" t="str">
            <v>B</v>
          </cell>
          <cell r="E238" t="str">
            <v>AE</v>
          </cell>
          <cell r="F238" t="str">
            <v>E</v>
          </cell>
        </row>
        <row r="239">
          <cell r="A239">
            <v>43002</v>
          </cell>
          <cell r="B239" t="str">
            <v>D</v>
          </cell>
          <cell r="C239" t="str">
            <v>C</v>
          </cell>
          <cell r="D239" t="str">
            <v>B</v>
          </cell>
          <cell r="E239" t="str">
            <v>AE</v>
          </cell>
          <cell r="F239" t="str">
            <v>A</v>
          </cell>
        </row>
        <row r="240">
          <cell r="A240">
            <v>43003</v>
          </cell>
          <cell r="B240" t="str">
            <v>E</v>
          </cell>
          <cell r="C240" t="str">
            <v>D</v>
          </cell>
          <cell r="D240" t="str">
            <v>C</v>
          </cell>
          <cell r="E240" t="str">
            <v>AB</v>
          </cell>
          <cell r="F240" t="str">
            <v>A</v>
          </cell>
        </row>
        <row r="241">
          <cell r="A241">
            <v>43004</v>
          </cell>
          <cell r="B241" t="str">
            <v>E</v>
          </cell>
          <cell r="C241" t="str">
            <v>D</v>
          </cell>
          <cell r="D241" t="str">
            <v>C</v>
          </cell>
          <cell r="E241" t="str">
            <v>AB</v>
          </cell>
          <cell r="F241" t="str">
            <v>B</v>
          </cell>
        </row>
        <row r="242">
          <cell r="A242">
            <v>43005</v>
          </cell>
          <cell r="B242" t="str">
            <v>A</v>
          </cell>
          <cell r="C242" t="str">
            <v>E</v>
          </cell>
          <cell r="D242" t="str">
            <v>D</v>
          </cell>
          <cell r="E242" t="str">
            <v>BC</v>
          </cell>
          <cell r="F242" t="str">
            <v>B</v>
          </cell>
        </row>
        <row r="243">
          <cell r="A243">
            <v>43006</v>
          </cell>
          <cell r="B243" t="str">
            <v>A</v>
          </cell>
          <cell r="C243" t="str">
            <v>E</v>
          </cell>
          <cell r="D243" t="str">
            <v>D</v>
          </cell>
          <cell r="E243" t="str">
            <v>BC</v>
          </cell>
          <cell r="F243" t="str">
            <v>C</v>
          </cell>
        </row>
        <row r="244">
          <cell r="A244">
            <v>43007</v>
          </cell>
          <cell r="B244" t="str">
            <v>B</v>
          </cell>
          <cell r="C244" t="str">
            <v>A</v>
          </cell>
          <cell r="D244" t="str">
            <v>E</v>
          </cell>
          <cell r="E244" t="str">
            <v>CD</v>
          </cell>
          <cell r="F244" t="str">
            <v>C</v>
          </cell>
        </row>
        <row r="245">
          <cell r="A245">
            <v>43008</v>
          </cell>
          <cell r="B245" t="str">
            <v>B</v>
          </cell>
          <cell r="C245" t="str">
            <v>A</v>
          </cell>
          <cell r="D245" t="str">
            <v>E</v>
          </cell>
          <cell r="E245" t="str">
            <v>CD</v>
          </cell>
          <cell r="F245" t="str">
            <v>D</v>
          </cell>
        </row>
        <row r="246">
          <cell r="A246">
            <v>43009</v>
          </cell>
          <cell r="B246" t="str">
            <v>C</v>
          </cell>
          <cell r="C246" t="str">
            <v>B</v>
          </cell>
          <cell r="D246" t="str">
            <v>A</v>
          </cell>
          <cell r="E246" t="str">
            <v>DE</v>
          </cell>
          <cell r="F246" t="str">
            <v>D</v>
          </cell>
        </row>
        <row r="247">
          <cell r="A247">
            <v>43010</v>
          </cell>
          <cell r="B247" t="str">
            <v>C</v>
          </cell>
          <cell r="C247" t="str">
            <v>B</v>
          </cell>
          <cell r="D247" t="str">
            <v>A</v>
          </cell>
          <cell r="E247" t="str">
            <v>DE</v>
          </cell>
          <cell r="F247" t="str">
            <v>E</v>
          </cell>
        </row>
        <row r="248">
          <cell r="A248">
            <v>43011</v>
          </cell>
          <cell r="B248" t="str">
            <v>D</v>
          </cell>
          <cell r="C248" t="str">
            <v>C</v>
          </cell>
          <cell r="D248" t="str">
            <v>B</v>
          </cell>
          <cell r="E248" t="str">
            <v>AE</v>
          </cell>
          <cell r="F248" t="str">
            <v>E</v>
          </cell>
        </row>
        <row r="249">
          <cell r="A249">
            <v>43012</v>
          </cell>
          <cell r="B249" t="str">
            <v>D</v>
          </cell>
          <cell r="C249" t="str">
            <v>C</v>
          </cell>
          <cell r="D249" t="str">
            <v>B</v>
          </cell>
          <cell r="E249" t="str">
            <v>AE</v>
          </cell>
          <cell r="F249" t="str">
            <v>A</v>
          </cell>
        </row>
        <row r="250">
          <cell r="A250">
            <v>43013</v>
          </cell>
          <cell r="B250" t="str">
            <v>E</v>
          </cell>
          <cell r="C250" t="str">
            <v>D</v>
          </cell>
          <cell r="D250" t="str">
            <v>C</v>
          </cell>
          <cell r="E250" t="str">
            <v>AB</v>
          </cell>
          <cell r="F250" t="str">
            <v>A</v>
          </cell>
        </row>
        <row r="251">
          <cell r="A251">
            <v>43014</v>
          </cell>
          <cell r="B251" t="str">
            <v>E</v>
          </cell>
          <cell r="C251" t="str">
            <v>D</v>
          </cell>
          <cell r="D251" t="str">
            <v>C</v>
          </cell>
          <cell r="E251" t="str">
            <v>AB</v>
          </cell>
          <cell r="F251" t="str">
            <v>B</v>
          </cell>
        </row>
        <row r="252">
          <cell r="A252">
            <v>43015</v>
          </cell>
          <cell r="B252" t="str">
            <v>A</v>
          </cell>
          <cell r="C252" t="str">
            <v>E</v>
          </cell>
          <cell r="D252" t="str">
            <v>D</v>
          </cell>
          <cell r="E252" t="str">
            <v>BC</v>
          </cell>
          <cell r="F252" t="str">
            <v>B</v>
          </cell>
        </row>
        <row r="253">
          <cell r="A253">
            <v>43016</v>
          </cell>
          <cell r="B253" t="str">
            <v>A</v>
          </cell>
          <cell r="C253" t="str">
            <v>E</v>
          </cell>
          <cell r="D253" t="str">
            <v>D</v>
          </cell>
          <cell r="E253" t="str">
            <v>BC</v>
          </cell>
          <cell r="F253" t="str">
            <v>C</v>
          </cell>
        </row>
        <row r="254">
          <cell r="A254">
            <v>43017</v>
          </cell>
          <cell r="B254" t="str">
            <v>B</v>
          </cell>
          <cell r="C254" t="str">
            <v>A</v>
          </cell>
          <cell r="D254" t="str">
            <v>E</v>
          </cell>
          <cell r="E254" t="str">
            <v>CD</v>
          </cell>
          <cell r="F254" t="str">
            <v>C</v>
          </cell>
        </row>
        <row r="255">
          <cell r="A255">
            <v>43018</v>
          </cell>
          <cell r="B255" t="str">
            <v>B</v>
          </cell>
          <cell r="C255" t="str">
            <v>A</v>
          </cell>
          <cell r="D255" t="str">
            <v>E</v>
          </cell>
          <cell r="E255" t="str">
            <v>CD</v>
          </cell>
          <cell r="F255" t="str">
            <v>D</v>
          </cell>
        </row>
        <row r="256">
          <cell r="A256">
            <v>43019</v>
          </cell>
          <cell r="B256" t="str">
            <v>C</v>
          </cell>
          <cell r="C256" t="str">
            <v>B</v>
          </cell>
          <cell r="D256" t="str">
            <v>A</v>
          </cell>
          <cell r="E256" t="str">
            <v>DE</v>
          </cell>
          <cell r="F256" t="str">
            <v>D</v>
          </cell>
        </row>
        <row r="257">
          <cell r="A257">
            <v>43020</v>
          </cell>
          <cell r="B257" t="str">
            <v>C</v>
          </cell>
          <cell r="C257" t="str">
            <v>B</v>
          </cell>
          <cell r="D257" t="str">
            <v>A</v>
          </cell>
          <cell r="E257" t="str">
            <v>DE</v>
          </cell>
          <cell r="F257" t="str">
            <v>E</v>
          </cell>
        </row>
        <row r="258">
          <cell r="A258">
            <v>43021</v>
          </cell>
          <cell r="B258" t="str">
            <v>D</v>
          </cell>
          <cell r="C258" t="str">
            <v>C</v>
          </cell>
          <cell r="D258" t="str">
            <v>B</v>
          </cell>
          <cell r="E258" t="str">
            <v>AE</v>
          </cell>
          <cell r="F258" t="str">
            <v>E</v>
          </cell>
        </row>
        <row r="259">
          <cell r="A259">
            <v>43022</v>
          </cell>
          <cell r="B259" t="str">
            <v>D</v>
          </cell>
          <cell r="C259" t="str">
            <v>C</v>
          </cell>
          <cell r="D259" t="str">
            <v>B</v>
          </cell>
          <cell r="E259" t="str">
            <v>AE</v>
          </cell>
          <cell r="F259" t="str">
            <v>A</v>
          </cell>
        </row>
        <row r="260">
          <cell r="A260">
            <v>43023</v>
          </cell>
          <cell r="B260" t="str">
            <v>E</v>
          </cell>
          <cell r="C260" t="str">
            <v>D</v>
          </cell>
          <cell r="D260" t="str">
            <v>C</v>
          </cell>
          <cell r="E260" t="str">
            <v>AB</v>
          </cell>
          <cell r="F260" t="str">
            <v>A</v>
          </cell>
        </row>
        <row r="261">
          <cell r="A261">
            <v>43024</v>
          </cell>
          <cell r="B261" t="str">
            <v>E</v>
          </cell>
          <cell r="C261" t="str">
            <v>D</v>
          </cell>
          <cell r="D261" t="str">
            <v>C</v>
          </cell>
          <cell r="E261" t="str">
            <v>AB</v>
          </cell>
          <cell r="F261" t="str">
            <v>B</v>
          </cell>
        </row>
        <row r="262">
          <cell r="A262">
            <v>43025</v>
          </cell>
          <cell r="B262" t="str">
            <v>A</v>
          </cell>
          <cell r="C262" t="str">
            <v>E</v>
          </cell>
          <cell r="D262" t="str">
            <v>D</v>
          </cell>
          <cell r="E262" t="str">
            <v>BC</v>
          </cell>
          <cell r="F262" t="str">
            <v>B</v>
          </cell>
        </row>
        <row r="263">
          <cell r="A263">
            <v>43026</v>
          </cell>
          <cell r="B263" t="str">
            <v>A</v>
          </cell>
          <cell r="C263" t="str">
            <v>E</v>
          </cell>
          <cell r="D263" t="str">
            <v>D</v>
          </cell>
          <cell r="E263" t="str">
            <v>BC</v>
          </cell>
          <cell r="F263" t="str">
            <v>C</v>
          </cell>
        </row>
        <row r="264">
          <cell r="A264">
            <v>43027</v>
          </cell>
          <cell r="B264" t="str">
            <v>B</v>
          </cell>
          <cell r="C264" t="str">
            <v>A</v>
          </cell>
          <cell r="D264" t="str">
            <v>E</v>
          </cell>
          <cell r="E264" t="str">
            <v>CD</v>
          </cell>
          <cell r="F264" t="str">
            <v>C</v>
          </cell>
        </row>
        <row r="265">
          <cell r="A265">
            <v>43028</v>
          </cell>
          <cell r="B265" t="str">
            <v>B</v>
          </cell>
          <cell r="C265" t="str">
            <v>A</v>
          </cell>
          <cell r="D265" t="str">
            <v>E</v>
          </cell>
          <cell r="E265" t="str">
            <v>CD</v>
          </cell>
          <cell r="F265" t="str">
            <v>D</v>
          </cell>
        </row>
        <row r="266">
          <cell r="A266">
            <v>43029</v>
          </cell>
          <cell r="B266" t="str">
            <v>C</v>
          </cell>
          <cell r="C266" t="str">
            <v>B</v>
          </cell>
          <cell r="D266" t="str">
            <v>A</v>
          </cell>
          <cell r="E266" t="str">
            <v>DE</v>
          </cell>
          <cell r="F266" t="str">
            <v>D</v>
          </cell>
        </row>
        <row r="267">
          <cell r="A267">
            <v>43030</v>
          </cell>
          <cell r="B267" t="str">
            <v>C</v>
          </cell>
          <cell r="C267" t="str">
            <v>B</v>
          </cell>
          <cell r="D267" t="str">
            <v>A</v>
          </cell>
          <cell r="E267" t="str">
            <v>DE</v>
          </cell>
          <cell r="F267" t="str">
            <v>E</v>
          </cell>
        </row>
        <row r="268">
          <cell r="A268">
            <v>43031</v>
          </cell>
          <cell r="B268" t="str">
            <v>D</v>
          </cell>
          <cell r="C268" t="str">
            <v>C</v>
          </cell>
          <cell r="D268" t="str">
            <v>B</v>
          </cell>
          <cell r="E268" t="str">
            <v>AE</v>
          </cell>
          <cell r="F268" t="str">
            <v>E</v>
          </cell>
        </row>
        <row r="269">
          <cell r="A269">
            <v>43032</v>
          </cell>
          <cell r="B269" t="str">
            <v>D</v>
          </cell>
          <cell r="C269" t="str">
            <v>C</v>
          </cell>
          <cell r="D269" t="str">
            <v>B</v>
          </cell>
          <cell r="E269" t="str">
            <v>AE</v>
          </cell>
          <cell r="F269" t="str">
            <v>A</v>
          </cell>
        </row>
        <row r="270">
          <cell r="A270">
            <v>43033</v>
          </cell>
          <cell r="B270" t="str">
            <v>E</v>
          </cell>
          <cell r="C270" t="str">
            <v>D</v>
          </cell>
          <cell r="D270" t="str">
            <v>C</v>
          </cell>
          <cell r="E270" t="str">
            <v>AB</v>
          </cell>
          <cell r="F270" t="str">
            <v>A</v>
          </cell>
        </row>
        <row r="271">
          <cell r="A271">
            <v>43034</v>
          </cell>
          <cell r="B271" t="str">
            <v>E</v>
          </cell>
          <cell r="C271" t="str">
            <v>D</v>
          </cell>
          <cell r="D271" t="str">
            <v>C</v>
          </cell>
          <cell r="E271" t="str">
            <v>AB</v>
          </cell>
          <cell r="F271" t="str">
            <v>B</v>
          </cell>
        </row>
        <row r="272">
          <cell r="A272">
            <v>43035</v>
          </cell>
          <cell r="B272" t="str">
            <v>A</v>
          </cell>
          <cell r="C272" t="str">
            <v>E</v>
          </cell>
          <cell r="D272" t="str">
            <v>D</v>
          </cell>
          <cell r="E272" t="str">
            <v>BC</v>
          </cell>
          <cell r="F272" t="str">
            <v>B</v>
          </cell>
        </row>
        <row r="273">
          <cell r="A273">
            <v>43036</v>
          </cell>
          <cell r="B273" t="str">
            <v>A</v>
          </cell>
          <cell r="C273" t="str">
            <v>E</v>
          </cell>
          <cell r="D273" t="str">
            <v>D</v>
          </cell>
          <cell r="E273" t="str">
            <v>BC</v>
          </cell>
          <cell r="F273" t="str">
            <v>C</v>
          </cell>
        </row>
        <row r="274">
          <cell r="A274">
            <v>43037</v>
          </cell>
          <cell r="B274" t="str">
            <v>B</v>
          </cell>
          <cell r="C274" t="str">
            <v>A</v>
          </cell>
          <cell r="D274" t="str">
            <v>E</v>
          </cell>
          <cell r="E274" t="str">
            <v>CD</v>
          </cell>
          <cell r="F274" t="str">
            <v>C</v>
          </cell>
        </row>
        <row r="275">
          <cell r="A275">
            <v>43038</v>
          </cell>
          <cell r="B275" t="str">
            <v>B</v>
          </cell>
          <cell r="C275" t="str">
            <v>A</v>
          </cell>
          <cell r="D275" t="str">
            <v>E</v>
          </cell>
          <cell r="E275" t="str">
            <v>CD</v>
          </cell>
          <cell r="F275" t="str">
            <v>D</v>
          </cell>
        </row>
        <row r="276">
          <cell r="A276">
            <v>43039</v>
          </cell>
          <cell r="B276" t="str">
            <v>C</v>
          </cell>
          <cell r="C276" t="str">
            <v>B</v>
          </cell>
          <cell r="D276" t="str">
            <v>A</v>
          </cell>
          <cell r="E276" t="str">
            <v>DE</v>
          </cell>
          <cell r="F276" t="str">
            <v>D</v>
          </cell>
        </row>
        <row r="277">
          <cell r="A277">
            <v>43040</v>
          </cell>
          <cell r="B277" t="str">
            <v>C</v>
          </cell>
          <cell r="C277" t="str">
            <v>B</v>
          </cell>
          <cell r="D277" t="str">
            <v>A</v>
          </cell>
          <cell r="E277" t="str">
            <v>DE</v>
          </cell>
          <cell r="F277" t="str">
            <v>E</v>
          </cell>
        </row>
        <row r="278">
          <cell r="A278">
            <v>43041</v>
          </cell>
          <cell r="B278" t="str">
            <v>D</v>
          </cell>
          <cell r="C278" t="str">
            <v>C</v>
          </cell>
          <cell r="D278" t="str">
            <v>B</v>
          </cell>
          <cell r="E278" t="str">
            <v>AE</v>
          </cell>
          <cell r="F278" t="str">
            <v>E</v>
          </cell>
        </row>
        <row r="279">
          <cell r="A279">
            <v>43042</v>
          </cell>
          <cell r="B279" t="str">
            <v>D</v>
          </cell>
          <cell r="C279" t="str">
            <v>C</v>
          </cell>
          <cell r="D279" t="str">
            <v>B</v>
          </cell>
          <cell r="E279" t="str">
            <v>AE</v>
          </cell>
          <cell r="F279" t="str">
            <v>A</v>
          </cell>
        </row>
        <row r="280">
          <cell r="A280">
            <v>43043</v>
          </cell>
          <cell r="B280" t="str">
            <v>E</v>
          </cell>
          <cell r="C280" t="str">
            <v>D</v>
          </cell>
          <cell r="D280" t="str">
            <v>C</v>
          </cell>
          <cell r="E280" t="str">
            <v>AB</v>
          </cell>
          <cell r="F280" t="str">
            <v>A</v>
          </cell>
        </row>
        <row r="281">
          <cell r="A281">
            <v>43044</v>
          </cell>
          <cell r="B281" t="str">
            <v>E</v>
          </cell>
          <cell r="C281" t="str">
            <v>D</v>
          </cell>
          <cell r="D281" t="str">
            <v>C</v>
          </cell>
          <cell r="E281" t="str">
            <v>AB</v>
          </cell>
          <cell r="F281" t="str">
            <v>B</v>
          </cell>
        </row>
        <row r="282">
          <cell r="A282">
            <v>43045</v>
          </cell>
          <cell r="B282" t="str">
            <v>A</v>
          </cell>
          <cell r="C282" t="str">
            <v>E</v>
          </cell>
          <cell r="D282" t="str">
            <v>D</v>
          </cell>
          <cell r="E282" t="str">
            <v>BC</v>
          </cell>
          <cell r="F282" t="str">
            <v>B</v>
          </cell>
        </row>
        <row r="283">
          <cell r="A283">
            <v>43046</v>
          </cell>
          <cell r="B283" t="str">
            <v>A</v>
          </cell>
          <cell r="C283" t="str">
            <v>E</v>
          </cell>
          <cell r="D283" t="str">
            <v>D</v>
          </cell>
          <cell r="E283" t="str">
            <v>BC</v>
          </cell>
          <cell r="F283" t="str">
            <v>C</v>
          </cell>
        </row>
        <row r="284">
          <cell r="A284">
            <v>43047</v>
          </cell>
          <cell r="B284" t="str">
            <v>B</v>
          </cell>
          <cell r="C284" t="str">
            <v>A</v>
          </cell>
          <cell r="D284" t="str">
            <v>E</v>
          </cell>
          <cell r="E284" t="str">
            <v>CD</v>
          </cell>
          <cell r="F284" t="str">
            <v>C</v>
          </cell>
        </row>
        <row r="285">
          <cell r="A285">
            <v>43048</v>
          </cell>
          <cell r="B285" t="str">
            <v>B</v>
          </cell>
          <cell r="C285" t="str">
            <v>A</v>
          </cell>
          <cell r="D285" t="str">
            <v>E</v>
          </cell>
          <cell r="E285" t="str">
            <v>CD</v>
          </cell>
          <cell r="F285" t="str">
            <v>D</v>
          </cell>
        </row>
        <row r="286">
          <cell r="A286">
            <v>43049</v>
          </cell>
          <cell r="B286" t="str">
            <v>C</v>
          </cell>
          <cell r="C286" t="str">
            <v>B</v>
          </cell>
          <cell r="D286" t="str">
            <v>A</v>
          </cell>
          <cell r="E286" t="str">
            <v>DE</v>
          </cell>
          <cell r="F286" t="str">
            <v>D</v>
          </cell>
        </row>
        <row r="287">
          <cell r="A287">
            <v>43050</v>
          </cell>
          <cell r="B287" t="str">
            <v>C</v>
          </cell>
          <cell r="C287" t="str">
            <v>B</v>
          </cell>
          <cell r="D287" t="str">
            <v>A</v>
          </cell>
          <cell r="E287" t="str">
            <v>DE</v>
          </cell>
          <cell r="F287" t="str">
            <v>E</v>
          </cell>
        </row>
        <row r="288">
          <cell r="A288">
            <v>43051</v>
          </cell>
          <cell r="B288" t="str">
            <v>D</v>
          </cell>
          <cell r="C288" t="str">
            <v>C</v>
          </cell>
          <cell r="D288" t="str">
            <v>B</v>
          </cell>
          <cell r="E288" t="str">
            <v>AE</v>
          </cell>
          <cell r="F288" t="str">
            <v>E</v>
          </cell>
        </row>
        <row r="289">
          <cell r="A289">
            <v>43052</v>
          </cell>
          <cell r="B289" t="str">
            <v>D</v>
          </cell>
          <cell r="C289" t="str">
            <v>C</v>
          </cell>
          <cell r="D289" t="str">
            <v>B</v>
          </cell>
          <cell r="E289" t="str">
            <v>AE</v>
          </cell>
          <cell r="F289" t="str">
            <v>A</v>
          </cell>
        </row>
        <row r="290">
          <cell r="A290">
            <v>43053</v>
          </cell>
          <cell r="B290" t="str">
            <v>E</v>
          </cell>
          <cell r="C290" t="str">
            <v>D</v>
          </cell>
          <cell r="D290" t="str">
            <v>C</v>
          </cell>
          <cell r="E290" t="str">
            <v>AB</v>
          </cell>
          <cell r="F290" t="str">
            <v>A</v>
          </cell>
        </row>
        <row r="291">
          <cell r="A291">
            <v>43054</v>
          </cell>
          <cell r="B291" t="str">
            <v>E</v>
          </cell>
          <cell r="C291" t="str">
            <v>D</v>
          </cell>
          <cell r="D291" t="str">
            <v>C</v>
          </cell>
          <cell r="E291" t="str">
            <v>AB</v>
          </cell>
          <cell r="F291" t="str">
            <v>B</v>
          </cell>
        </row>
        <row r="292">
          <cell r="A292">
            <v>43055</v>
          </cell>
          <cell r="B292" t="str">
            <v>A</v>
          </cell>
          <cell r="C292" t="str">
            <v>E</v>
          </cell>
          <cell r="D292" t="str">
            <v>D</v>
          </cell>
          <cell r="E292" t="str">
            <v>BC</v>
          </cell>
          <cell r="F292" t="str">
            <v>B</v>
          </cell>
        </row>
        <row r="293">
          <cell r="A293">
            <v>43056</v>
          </cell>
          <cell r="B293" t="str">
            <v>A</v>
          </cell>
          <cell r="C293" t="str">
            <v>E</v>
          </cell>
          <cell r="D293" t="str">
            <v>D</v>
          </cell>
          <cell r="E293" t="str">
            <v>BC</v>
          </cell>
          <cell r="F293" t="str">
            <v>C</v>
          </cell>
        </row>
        <row r="294">
          <cell r="A294">
            <v>43057</v>
          </cell>
          <cell r="B294" t="str">
            <v>B</v>
          </cell>
          <cell r="C294" t="str">
            <v>A</v>
          </cell>
          <cell r="D294" t="str">
            <v>E</v>
          </cell>
          <cell r="E294" t="str">
            <v>CD</v>
          </cell>
          <cell r="F294" t="str">
            <v>C</v>
          </cell>
        </row>
        <row r="295">
          <cell r="A295">
            <v>43058</v>
          </cell>
          <cell r="B295" t="str">
            <v>B</v>
          </cell>
          <cell r="C295" t="str">
            <v>A</v>
          </cell>
          <cell r="D295" t="str">
            <v>E</v>
          </cell>
          <cell r="E295" t="str">
            <v>CD</v>
          </cell>
          <cell r="F295" t="str">
            <v>D</v>
          </cell>
        </row>
        <row r="296">
          <cell r="A296">
            <v>43059</v>
          </cell>
          <cell r="B296" t="str">
            <v>C</v>
          </cell>
          <cell r="C296" t="str">
            <v>B</v>
          </cell>
          <cell r="D296" t="str">
            <v>A</v>
          </cell>
          <cell r="E296" t="str">
            <v>DE</v>
          </cell>
          <cell r="F296" t="str">
            <v>D</v>
          </cell>
        </row>
        <row r="297">
          <cell r="A297">
            <v>43060</v>
          </cell>
          <cell r="B297" t="str">
            <v>C</v>
          </cell>
          <cell r="C297" t="str">
            <v>B</v>
          </cell>
          <cell r="D297" t="str">
            <v>A</v>
          </cell>
          <cell r="E297" t="str">
            <v>DE</v>
          </cell>
          <cell r="F297" t="str">
            <v>E</v>
          </cell>
        </row>
        <row r="298">
          <cell r="A298">
            <v>43061</v>
          </cell>
          <cell r="B298" t="str">
            <v>D</v>
          </cell>
          <cell r="C298" t="str">
            <v>C</v>
          </cell>
          <cell r="D298" t="str">
            <v>B</v>
          </cell>
          <cell r="E298" t="str">
            <v>AE</v>
          </cell>
          <cell r="F298" t="str">
            <v>E</v>
          </cell>
        </row>
        <row r="299">
          <cell r="A299">
            <v>43062</v>
          </cell>
          <cell r="B299" t="str">
            <v>D</v>
          </cell>
          <cell r="C299" t="str">
            <v>C</v>
          </cell>
          <cell r="D299" t="str">
            <v>B</v>
          </cell>
          <cell r="E299" t="str">
            <v>AE</v>
          </cell>
          <cell r="F299" t="str">
            <v>A</v>
          </cell>
        </row>
        <row r="300">
          <cell r="A300">
            <v>43063</v>
          </cell>
          <cell r="B300" t="str">
            <v>E</v>
          </cell>
          <cell r="C300" t="str">
            <v>D</v>
          </cell>
          <cell r="D300" t="str">
            <v>C</v>
          </cell>
          <cell r="E300" t="str">
            <v>AB</v>
          </cell>
          <cell r="F300" t="str">
            <v>A</v>
          </cell>
        </row>
        <row r="301">
          <cell r="A301">
            <v>43064</v>
          </cell>
          <cell r="B301" t="str">
            <v>E</v>
          </cell>
          <cell r="C301" t="str">
            <v>D</v>
          </cell>
          <cell r="D301" t="str">
            <v>C</v>
          </cell>
          <cell r="E301" t="str">
            <v>AB</v>
          </cell>
          <cell r="F301" t="str">
            <v>B</v>
          </cell>
        </row>
        <row r="302">
          <cell r="A302">
            <v>43065</v>
          </cell>
          <cell r="B302" t="str">
            <v>A</v>
          </cell>
          <cell r="C302" t="str">
            <v>E</v>
          </cell>
          <cell r="D302" t="str">
            <v>D</v>
          </cell>
          <cell r="E302" t="str">
            <v>BC</v>
          </cell>
          <cell r="F302" t="str">
            <v>B</v>
          </cell>
        </row>
        <row r="303">
          <cell r="A303">
            <v>43066</v>
          </cell>
          <cell r="B303" t="str">
            <v>A</v>
          </cell>
          <cell r="C303" t="str">
            <v>E</v>
          </cell>
          <cell r="D303" t="str">
            <v>D</v>
          </cell>
          <cell r="E303" t="str">
            <v>BC</v>
          </cell>
          <cell r="F303" t="str">
            <v>C</v>
          </cell>
        </row>
        <row r="304">
          <cell r="A304">
            <v>43067</v>
          </cell>
          <cell r="B304" t="str">
            <v>B</v>
          </cell>
          <cell r="C304" t="str">
            <v>A</v>
          </cell>
          <cell r="D304" t="str">
            <v>E</v>
          </cell>
          <cell r="E304" t="str">
            <v>CD</v>
          </cell>
          <cell r="F304" t="str">
            <v>C</v>
          </cell>
        </row>
        <row r="305">
          <cell r="A305">
            <v>43068</v>
          </cell>
          <cell r="B305" t="str">
            <v>B</v>
          </cell>
          <cell r="C305" t="str">
            <v>A</v>
          </cell>
          <cell r="D305" t="str">
            <v>E</v>
          </cell>
          <cell r="E305" t="str">
            <v>CD</v>
          </cell>
          <cell r="F305" t="str">
            <v>D</v>
          </cell>
        </row>
        <row r="306">
          <cell r="A306">
            <v>43069</v>
          </cell>
          <cell r="B306" t="str">
            <v>C</v>
          </cell>
          <cell r="C306" t="str">
            <v>B</v>
          </cell>
          <cell r="D306" t="str">
            <v>A</v>
          </cell>
          <cell r="E306" t="str">
            <v>DE</v>
          </cell>
          <cell r="F306" t="str">
            <v>D</v>
          </cell>
        </row>
        <row r="307">
          <cell r="A307">
            <v>43070</v>
          </cell>
          <cell r="B307" t="str">
            <v>C</v>
          </cell>
          <cell r="C307" t="str">
            <v>B</v>
          </cell>
          <cell r="D307" t="str">
            <v>A</v>
          </cell>
          <cell r="E307" t="str">
            <v>DE</v>
          </cell>
          <cell r="F307" t="str">
            <v>E</v>
          </cell>
        </row>
        <row r="308">
          <cell r="A308">
            <v>43071</v>
          </cell>
          <cell r="B308" t="str">
            <v>D</v>
          </cell>
          <cell r="C308" t="str">
            <v>C</v>
          </cell>
          <cell r="D308" t="str">
            <v>B</v>
          </cell>
          <cell r="E308" t="str">
            <v>AE</v>
          </cell>
          <cell r="F308" t="str">
            <v>E</v>
          </cell>
        </row>
        <row r="309">
          <cell r="A309">
            <v>43072</v>
          </cell>
          <cell r="B309" t="str">
            <v>D</v>
          </cell>
          <cell r="C309" t="str">
            <v>C</v>
          </cell>
          <cell r="D309" t="str">
            <v>B</v>
          </cell>
          <cell r="E309" t="str">
            <v>AE</v>
          </cell>
          <cell r="F309" t="str">
            <v>A</v>
          </cell>
        </row>
        <row r="310">
          <cell r="A310">
            <v>43073</v>
          </cell>
          <cell r="B310" t="str">
            <v>E</v>
          </cell>
          <cell r="C310" t="str">
            <v>D</v>
          </cell>
          <cell r="D310" t="str">
            <v>C</v>
          </cell>
          <cell r="E310" t="str">
            <v>AB</v>
          </cell>
          <cell r="F310" t="str">
            <v>A</v>
          </cell>
        </row>
        <row r="311">
          <cell r="A311">
            <v>43074</v>
          </cell>
          <cell r="B311" t="str">
            <v>E</v>
          </cell>
          <cell r="C311" t="str">
            <v>D</v>
          </cell>
          <cell r="D311" t="str">
            <v>C</v>
          </cell>
          <cell r="E311" t="str">
            <v>AB</v>
          </cell>
          <cell r="F311" t="str">
            <v>B</v>
          </cell>
        </row>
        <row r="312">
          <cell r="A312">
            <v>43075</v>
          </cell>
          <cell r="B312" t="str">
            <v>A</v>
          </cell>
          <cell r="C312" t="str">
            <v>E</v>
          </cell>
          <cell r="D312" t="str">
            <v>D</v>
          </cell>
          <cell r="E312" t="str">
            <v>BC</v>
          </cell>
          <cell r="F312" t="str">
            <v>B</v>
          </cell>
        </row>
        <row r="313">
          <cell r="A313">
            <v>43076</v>
          </cell>
          <cell r="B313" t="str">
            <v>A</v>
          </cell>
          <cell r="C313" t="str">
            <v>E</v>
          </cell>
          <cell r="D313" t="str">
            <v>D</v>
          </cell>
          <cell r="E313" t="str">
            <v>BC</v>
          </cell>
          <cell r="F313" t="str">
            <v>C</v>
          </cell>
        </row>
        <row r="314">
          <cell r="A314">
            <v>43077</v>
          </cell>
          <cell r="B314" t="str">
            <v>B</v>
          </cell>
          <cell r="C314" t="str">
            <v>A</v>
          </cell>
          <cell r="D314" t="str">
            <v>E</v>
          </cell>
          <cell r="E314" t="str">
            <v>CD</v>
          </cell>
          <cell r="F314" t="str">
            <v>C</v>
          </cell>
        </row>
        <row r="315">
          <cell r="A315">
            <v>43078</v>
          </cell>
          <cell r="B315" t="str">
            <v>B</v>
          </cell>
          <cell r="C315" t="str">
            <v>A</v>
          </cell>
          <cell r="D315" t="str">
            <v>E</v>
          </cell>
          <cell r="E315" t="str">
            <v>CD</v>
          </cell>
          <cell r="F315" t="str">
            <v>D</v>
          </cell>
        </row>
        <row r="316">
          <cell r="A316">
            <v>43079</v>
          </cell>
          <cell r="B316" t="str">
            <v>C</v>
          </cell>
          <cell r="C316" t="str">
            <v>B</v>
          </cell>
          <cell r="D316" t="str">
            <v>A</v>
          </cell>
          <cell r="E316" t="str">
            <v>DE</v>
          </cell>
          <cell r="F316" t="str">
            <v>D</v>
          </cell>
        </row>
        <row r="317">
          <cell r="A317">
            <v>43080</v>
          </cell>
          <cell r="B317" t="str">
            <v>C</v>
          </cell>
          <cell r="C317" t="str">
            <v>B</v>
          </cell>
          <cell r="D317" t="str">
            <v>A</v>
          </cell>
          <cell r="E317" t="str">
            <v>DE</v>
          </cell>
          <cell r="F317" t="str">
            <v>E</v>
          </cell>
        </row>
        <row r="318">
          <cell r="A318">
            <v>43081</v>
          </cell>
          <cell r="B318" t="str">
            <v>D</v>
          </cell>
          <cell r="C318" t="str">
            <v>C</v>
          </cell>
          <cell r="D318" t="str">
            <v>B</v>
          </cell>
          <cell r="E318" t="str">
            <v>AE</v>
          </cell>
          <cell r="F318" t="str">
            <v>E</v>
          </cell>
        </row>
        <row r="319">
          <cell r="A319">
            <v>43082</v>
          </cell>
          <cell r="B319" t="str">
            <v>D</v>
          </cell>
          <cell r="C319" t="str">
            <v>C</v>
          </cell>
          <cell r="D319" t="str">
            <v>B</v>
          </cell>
          <cell r="E319" t="str">
            <v>AE</v>
          </cell>
          <cell r="F319" t="str">
            <v>A</v>
          </cell>
        </row>
        <row r="320">
          <cell r="A320">
            <v>43083</v>
          </cell>
          <cell r="B320" t="str">
            <v>E</v>
          </cell>
          <cell r="C320" t="str">
            <v>D</v>
          </cell>
          <cell r="D320" t="str">
            <v>C</v>
          </cell>
          <cell r="E320" t="str">
            <v>AB</v>
          </cell>
          <cell r="F320" t="str">
            <v>A</v>
          </cell>
        </row>
        <row r="321">
          <cell r="A321">
            <v>43084</v>
          </cell>
          <cell r="B321" t="str">
            <v>E</v>
          </cell>
          <cell r="C321" t="str">
            <v>D</v>
          </cell>
          <cell r="D321" t="str">
            <v>C</v>
          </cell>
          <cell r="E321" t="str">
            <v>AB</v>
          </cell>
          <cell r="F321" t="str">
            <v>B</v>
          </cell>
        </row>
        <row r="322">
          <cell r="A322">
            <v>43085</v>
          </cell>
          <cell r="B322" t="str">
            <v>A</v>
          </cell>
          <cell r="C322" t="str">
            <v>E</v>
          </cell>
          <cell r="D322" t="str">
            <v>D</v>
          </cell>
          <cell r="E322" t="str">
            <v>BC</v>
          </cell>
          <cell r="F322" t="str">
            <v>B</v>
          </cell>
        </row>
        <row r="323">
          <cell r="A323">
            <v>43086</v>
          </cell>
          <cell r="B323" t="str">
            <v>A</v>
          </cell>
          <cell r="C323" t="str">
            <v>E</v>
          </cell>
          <cell r="D323" t="str">
            <v>D</v>
          </cell>
          <cell r="E323" t="str">
            <v>BC</v>
          </cell>
          <cell r="F323" t="str">
            <v>C</v>
          </cell>
        </row>
        <row r="324">
          <cell r="A324">
            <v>43087</v>
          </cell>
          <cell r="B324" t="str">
            <v>B</v>
          </cell>
          <cell r="C324" t="str">
            <v>A</v>
          </cell>
          <cell r="D324" t="str">
            <v>E</v>
          </cell>
          <cell r="E324" t="str">
            <v>CD</v>
          </cell>
          <cell r="F324" t="str">
            <v>C</v>
          </cell>
        </row>
        <row r="325">
          <cell r="A325">
            <v>43088</v>
          </cell>
          <cell r="B325" t="str">
            <v>B</v>
          </cell>
          <cell r="C325" t="str">
            <v>A</v>
          </cell>
          <cell r="D325" t="str">
            <v>E</v>
          </cell>
          <cell r="E325" t="str">
            <v>CD</v>
          </cell>
          <cell r="F325" t="str">
            <v>D</v>
          </cell>
        </row>
        <row r="326">
          <cell r="A326">
            <v>43089</v>
          </cell>
          <cell r="B326" t="str">
            <v>C</v>
          </cell>
          <cell r="C326" t="str">
            <v>B</v>
          </cell>
          <cell r="D326" t="str">
            <v>A</v>
          </cell>
          <cell r="E326" t="str">
            <v>DE</v>
          </cell>
          <cell r="F326" t="str">
            <v>D</v>
          </cell>
        </row>
        <row r="327">
          <cell r="A327">
            <v>43090</v>
          </cell>
          <cell r="B327" t="str">
            <v>C</v>
          </cell>
          <cell r="C327" t="str">
            <v>B</v>
          </cell>
          <cell r="D327" t="str">
            <v>A</v>
          </cell>
          <cell r="E327" t="str">
            <v>DE</v>
          </cell>
          <cell r="F327" t="str">
            <v>E</v>
          </cell>
        </row>
        <row r="328">
          <cell r="A328">
            <v>43091</v>
          </cell>
          <cell r="B328" t="str">
            <v>D</v>
          </cell>
          <cell r="C328" t="str">
            <v>C</v>
          </cell>
          <cell r="D328" t="str">
            <v>B</v>
          </cell>
          <cell r="E328" t="str">
            <v>AE</v>
          </cell>
          <cell r="F328" t="str">
            <v>E</v>
          </cell>
        </row>
        <row r="329">
          <cell r="A329">
            <v>43092</v>
          </cell>
          <cell r="B329" t="str">
            <v>D</v>
          </cell>
          <cell r="C329" t="str">
            <v>C</v>
          </cell>
          <cell r="D329" t="str">
            <v>B</v>
          </cell>
          <cell r="E329" t="str">
            <v>AE</v>
          </cell>
          <cell r="F329" t="str">
            <v>A</v>
          </cell>
        </row>
        <row r="330">
          <cell r="A330">
            <v>43093</v>
          </cell>
          <cell r="B330" t="str">
            <v>E</v>
          </cell>
          <cell r="C330" t="str">
            <v>D</v>
          </cell>
          <cell r="D330" t="str">
            <v>C</v>
          </cell>
          <cell r="E330" t="str">
            <v>AB</v>
          </cell>
          <cell r="F330" t="str">
            <v>A</v>
          </cell>
        </row>
        <row r="331">
          <cell r="A331">
            <v>43094</v>
          </cell>
          <cell r="B331" t="str">
            <v>E</v>
          </cell>
          <cell r="C331" t="str">
            <v>D</v>
          </cell>
          <cell r="D331" t="str">
            <v>C</v>
          </cell>
          <cell r="E331" t="str">
            <v>AB</v>
          </cell>
          <cell r="F331" t="str">
            <v>B</v>
          </cell>
        </row>
        <row r="332">
          <cell r="A332">
            <v>43095</v>
          </cell>
          <cell r="B332" t="str">
            <v>A</v>
          </cell>
          <cell r="C332" t="str">
            <v>E</v>
          </cell>
          <cell r="D332" t="str">
            <v>D</v>
          </cell>
          <cell r="E332" t="str">
            <v>BC</v>
          </cell>
          <cell r="F332" t="str">
            <v>B</v>
          </cell>
        </row>
        <row r="333">
          <cell r="A333">
            <v>43096</v>
          </cell>
          <cell r="B333" t="str">
            <v>A</v>
          </cell>
          <cell r="C333" t="str">
            <v>E</v>
          </cell>
          <cell r="D333" t="str">
            <v>D</v>
          </cell>
          <cell r="E333" t="str">
            <v>BC</v>
          </cell>
          <cell r="F333" t="str">
            <v>C</v>
          </cell>
        </row>
        <row r="334">
          <cell r="A334">
            <v>43097</v>
          </cell>
          <cell r="B334" t="str">
            <v>B</v>
          </cell>
          <cell r="C334" t="str">
            <v>A</v>
          </cell>
          <cell r="D334" t="str">
            <v>E</v>
          </cell>
          <cell r="E334" t="str">
            <v>CD</v>
          </cell>
          <cell r="F334" t="str">
            <v>C</v>
          </cell>
        </row>
        <row r="335">
          <cell r="A335">
            <v>43098</v>
          </cell>
          <cell r="B335" t="str">
            <v>B</v>
          </cell>
          <cell r="C335" t="str">
            <v>A</v>
          </cell>
          <cell r="D335" t="str">
            <v>E</v>
          </cell>
          <cell r="E335" t="str">
            <v>CD</v>
          </cell>
          <cell r="F335" t="str">
            <v>D</v>
          </cell>
        </row>
        <row r="336">
          <cell r="A336">
            <v>43099</v>
          </cell>
          <cell r="B336" t="str">
            <v>C</v>
          </cell>
          <cell r="C336" t="str">
            <v>B</v>
          </cell>
          <cell r="D336" t="str">
            <v>A</v>
          </cell>
          <cell r="E336" t="str">
            <v>DE</v>
          </cell>
          <cell r="F336" t="str">
            <v>D</v>
          </cell>
        </row>
        <row r="337">
          <cell r="A337">
            <v>43100</v>
          </cell>
          <cell r="B337" t="str">
            <v>C</v>
          </cell>
          <cell r="C337" t="str">
            <v>B</v>
          </cell>
          <cell r="D337" t="str">
            <v>A</v>
          </cell>
          <cell r="E337" t="str">
            <v>DE</v>
          </cell>
          <cell r="F337" t="str">
            <v>E</v>
          </cell>
        </row>
        <row r="338">
          <cell r="A338">
            <v>43101</v>
          </cell>
          <cell r="B338" t="str">
            <v>D</v>
          </cell>
          <cell r="C338" t="str">
            <v>C</v>
          </cell>
          <cell r="D338" t="str">
            <v>B</v>
          </cell>
          <cell r="E338" t="str">
            <v>AE</v>
          </cell>
          <cell r="F338" t="str">
            <v>E</v>
          </cell>
        </row>
        <row r="339">
          <cell r="A339">
            <v>43102</v>
          </cell>
          <cell r="B339" t="str">
            <v>D</v>
          </cell>
          <cell r="C339" t="str">
            <v>C</v>
          </cell>
          <cell r="D339" t="str">
            <v>B</v>
          </cell>
          <cell r="E339" t="str">
            <v>AE</v>
          </cell>
          <cell r="F339" t="str">
            <v>A</v>
          </cell>
        </row>
        <row r="340">
          <cell r="A340">
            <v>43103</v>
          </cell>
          <cell r="B340" t="str">
            <v>E</v>
          </cell>
          <cell r="C340" t="str">
            <v>D</v>
          </cell>
          <cell r="D340" t="str">
            <v>C</v>
          </cell>
          <cell r="E340" t="str">
            <v>AB</v>
          </cell>
          <cell r="F340" t="str">
            <v>A</v>
          </cell>
        </row>
        <row r="341">
          <cell r="A341">
            <v>43104</v>
          </cell>
          <cell r="B341" t="str">
            <v>E</v>
          </cell>
          <cell r="C341" t="str">
            <v>D</v>
          </cell>
          <cell r="D341" t="str">
            <v>C</v>
          </cell>
          <cell r="E341" t="str">
            <v>AB</v>
          </cell>
          <cell r="F341" t="str">
            <v>B</v>
          </cell>
        </row>
        <row r="342">
          <cell r="A342">
            <v>43105</v>
          </cell>
          <cell r="B342" t="str">
            <v>A</v>
          </cell>
          <cell r="C342" t="str">
            <v>E</v>
          </cell>
          <cell r="D342" t="str">
            <v>D</v>
          </cell>
          <cell r="E342" t="str">
            <v>BC</v>
          </cell>
          <cell r="F342" t="str">
            <v>B</v>
          </cell>
        </row>
        <row r="343">
          <cell r="A343">
            <v>43106</v>
          </cell>
          <cell r="B343" t="str">
            <v>A</v>
          </cell>
          <cell r="C343" t="str">
            <v>E</v>
          </cell>
          <cell r="D343" t="str">
            <v>D</v>
          </cell>
          <cell r="E343" t="str">
            <v>BC</v>
          </cell>
          <cell r="F343" t="str">
            <v>C</v>
          </cell>
        </row>
        <row r="344">
          <cell r="A344">
            <v>43107</v>
          </cell>
          <cell r="B344" t="str">
            <v>B</v>
          </cell>
          <cell r="C344" t="str">
            <v>A</v>
          </cell>
          <cell r="D344" t="str">
            <v>E</v>
          </cell>
          <cell r="E344" t="str">
            <v>CD</v>
          </cell>
          <cell r="F344" t="str">
            <v>C</v>
          </cell>
        </row>
        <row r="345">
          <cell r="A345">
            <v>43108</v>
          </cell>
          <cell r="B345" t="str">
            <v>B</v>
          </cell>
          <cell r="C345" t="str">
            <v>A</v>
          </cell>
          <cell r="D345" t="str">
            <v>E</v>
          </cell>
          <cell r="E345" t="str">
            <v>CD</v>
          </cell>
          <cell r="F345" t="str">
            <v>D</v>
          </cell>
        </row>
        <row r="346">
          <cell r="A346">
            <v>43109</v>
          </cell>
          <cell r="B346" t="str">
            <v>C</v>
          </cell>
          <cell r="C346" t="str">
            <v>B</v>
          </cell>
          <cell r="D346" t="str">
            <v>A</v>
          </cell>
          <cell r="E346" t="str">
            <v>DE</v>
          </cell>
          <cell r="F346" t="str">
            <v>D</v>
          </cell>
        </row>
        <row r="347">
          <cell r="A347">
            <v>43110</v>
          </cell>
          <cell r="B347" t="str">
            <v>C</v>
          </cell>
          <cell r="C347" t="str">
            <v>B</v>
          </cell>
          <cell r="D347" t="str">
            <v>A</v>
          </cell>
          <cell r="E347" t="str">
            <v>DE</v>
          </cell>
          <cell r="F347" t="str">
            <v>E</v>
          </cell>
        </row>
        <row r="348">
          <cell r="A348">
            <v>43111</v>
          </cell>
          <cell r="B348" t="str">
            <v>D</v>
          </cell>
          <cell r="C348" t="str">
            <v>C</v>
          </cell>
          <cell r="D348" t="str">
            <v>B</v>
          </cell>
          <cell r="E348" t="str">
            <v>AE</v>
          </cell>
          <cell r="F348" t="str">
            <v>E</v>
          </cell>
        </row>
      </sheetData>
      <sheetData sheetId="2">
        <row r="1">
          <cell r="A1" t="str">
            <v>ROULEMENT2</v>
          </cell>
          <cell r="B1" t="str">
            <v>P1</v>
          </cell>
          <cell r="C1" t="str">
            <v>P2</v>
          </cell>
          <cell r="D1" t="str">
            <v>P3</v>
          </cell>
          <cell r="E1" t="str">
            <v>REPOS</v>
          </cell>
          <cell r="F1" t="str">
            <v>FORMATION</v>
          </cell>
        </row>
        <row r="2">
          <cell r="A2">
            <v>42737</v>
          </cell>
          <cell r="B2" t="str">
            <v>A</v>
          </cell>
          <cell r="C2" t="str">
            <v>E</v>
          </cell>
          <cell r="D2" t="str">
            <v>D</v>
          </cell>
          <cell r="E2" t="str">
            <v>BC</v>
          </cell>
          <cell r="F2" t="str">
            <v>B</v>
          </cell>
        </row>
        <row r="3">
          <cell r="A3">
            <v>42738</v>
          </cell>
          <cell r="B3" t="str">
            <v>A</v>
          </cell>
          <cell r="C3" t="str">
            <v>E</v>
          </cell>
          <cell r="D3" t="str">
            <v>D</v>
          </cell>
          <cell r="E3" t="str">
            <v>BC</v>
          </cell>
          <cell r="F3" t="str">
            <v>C</v>
          </cell>
        </row>
        <row r="4">
          <cell r="A4">
            <v>42739</v>
          </cell>
          <cell r="B4" t="str">
            <v>B</v>
          </cell>
          <cell r="C4" t="str">
            <v>A</v>
          </cell>
          <cell r="D4" t="str">
            <v>E</v>
          </cell>
          <cell r="E4" t="str">
            <v>CD</v>
          </cell>
          <cell r="F4" t="str">
            <v>C</v>
          </cell>
        </row>
        <row r="5">
          <cell r="A5">
            <v>42740</v>
          </cell>
          <cell r="B5" t="str">
            <v>B</v>
          </cell>
          <cell r="C5" t="str">
            <v>A</v>
          </cell>
          <cell r="D5" t="str">
            <v>E</v>
          </cell>
          <cell r="E5" t="str">
            <v>CD</v>
          </cell>
          <cell r="F5" t="str">
            <v>D</v>
          </cell>
        </row>
        <row r="6">
          <cell r="A6">
            <v>42741</v>
          </cell>
          <cell r="B6" t="str">
            <v>C</v>
          </cell>
          <cell r="C6" t="str">
            <v>B</v>
          </cell>
          <cell r="D6" t="str">
            <v>A</v>
          </cell>
          <cell r="E6" t="str">
            <v>DE</v>
          </cell>
          <cell r="F6" t="str">
            <v>D</v>
          </cell>
        </row>
        <row r="7">
          <cell r="A7">
            <v>42742</v>
          </cell>
          <cell r="B7" t="str">
            <v>C</v>
          </cell>
          <cell r="C7" t="str">
            <v>B</v>
          </cell>
          <cell r="D7" t="str">
            <v>A</v>
          </cell>
          <cell r="E7" t="str">
            <v>DE</v>
          </cell>
          <cell r="F7" t="str">
            <v>E</v>
          </cell>
        </row>
        <row r="8">
          <cell r="A8">
            <v>42743</v>
          </cell>
          <cell r="B8" t="str">
            <v>D</v>
          </cell>
          <cell r="C8" t="str">
            <v>C</v>
          </cell>
          <cell r="D8" t="str">
            <v>B</v>
          </cell>
          <cell r="E8" t="str">
            <v>AEF</v>
          </cell>
          <cell r="F8" t="str">
            <v>E</v>
          </cell>
        </row>
        <row r="9">
          <cell r="A9">
            <v>42744</v>
          </cell>
          <cell r="B9" t="str">
            <v>D</v>
          </cell>
          <cell r="C9" t="str">
            <v>C</v>
          </cell>
          <cell r="D9" t="str">
            <v>B</v>
          </cell>
          <cell r="E9" t="str">
            <v>AEF</v>
          </cell>
          <cell r="F9" t="str">
            <v>AF</v>
          </cell>
        </row>
        <row r="10">
          <cell r="A10">
            <v>42745</v>
          </cell>
          <cell r="B10" t="str">
            <v>E</v>
          </cell>
          <cell r="C10" t="str">
            <v>D</v>
          </cell>
          <cell r="D10" t="str">
            <v>C</v>
          </cell>
          <cell r="E10" t="str">
            <v>ABF</v>
          </cell>
          <cell r="F10" t="str">
            <v>AF</v>
          </cell>
        </row>
        <row r="11">
          <cell r="A11">
            <v>42746</v>
          </cell>
          <cell r="B11" t="str">
            <v>E</v>
          </cell>
          <cell r="C11" t="str">
            <v>D</v>
          </cell>
          <cell r="D11" t="str">
            <v>C</v>
          </cell>
          <cell r="E11" t="str">
            <v>ABF</v>
          </cell>
          <cell r="F11" t="str">
            <v>AB</v>
          </cell>
        </row>
        <row r="12">
          <cell r="A12">
            <v>42747</v>
          </cell>
          <cell r="B12" t="str">
            <v>F</v>
          </cell>
          <cell r="C12" t="str">
            <v>E</v>
          </cell>
          <cell r="D12" t="str">
            <v>D</v>
          </cell>
          <cell r="E12" t="str">
            <v>ABC</v>
          </cell>
          <cell r="F12" t="str">
            <v>AB</v>
          </cell>
        </row>
        <row r="13">
          <cell r="A13">
            <v>42748</v>
          </cell>
          <cell r="B13" t="str">
            <v>F</v>
          </cell>
          <cell r="C13" t="str">
            <v>E</v>
          </cell>
          <cell r="D13" t="str">
            <v>D</v>
          </cell>
          <cell r="E13" t="str">
            <v>ABC</v>
          </cell>
          <cell r="F13" t="str">
            <v>BC</v>
          </cell>
        </row>
        <row r="14">
          <cell r="A14">
            <v>42749</v>
          </cell>
          <cell r="B14" t="str">
            <v>A</v>
          </cell>
          <cell r="C14" t="str">
            <v>F</v>
          </cell>
          <cell r="D14" t="str">
            <v>E</v>
          </cell>
          <cell r="E14" t="str">
            <v>BCD</v>
          </cell>
          <cell r="F14" t="str">
            <v>BC</v>
          </cell>
        </row>
        <row r="15">
          <cell r="A15">
            <v>42750</v>
          </cell>
          <cell r="B15" t="str">
            <v>A</v>
          </cell>
          <cell r="C15" t="str">
            <v>F</v>
          </cell>
          <cell r="D15" t="str">
            <v>E</v>
          </cell>
          <cell r="E15" t="str">
            <v>BCD</v>
          </cell>
          <cell r="F15" t="str">
            <v>CD</v>
          </cell>
        </row>
        <row r="16">
          <cell r="A16">
            <v>42751</v>
          </cell>
          <cell r="B16" t="str">
            <v>B</v>
          </cell>
          <cell r="C16" t="str">
            <v>A</v>
          </cell>
          <cell r="D16" t="str">
            <v>F</v>
          </cell>
          <cell r="E16" t="str">
            <v>CDE</v>
          </cell>
          <cell r="F16" t="str">
            <v>CD</v>
          </cell>
        </row>
        <row r="17">
          <cell r="A17">
            <v>42752</v>
          </cell>
          <cell r="B17" t="str">
            <v>B</v>
          </cell>
          <cell r="C17" t="str">
            <v>A</v>
          </cell>
          <cell r="D17" t="str">
            <v>F</v>
          </cell>
          <cell r="E17" t="str">
            <v>CDE</v>
          </cell>
          <cell r="F17" t="str">
            <v>DE</v>
          </cell>
        </row>
        <row r="18">
          <cell r="A18">
            <v>42753</v>
          </cell>
          <cell r="B18" t="str">
            <v>C</v>
          </cell>
          <cell r="C18" t="str">
            <v>B</v>
          </cell>
          <cell r="D18" t="str">
            <v>A</v>
          </cell>
          <cell r="E18" t="str">
            <v>DEF</v>
          </cell>
          <cell r="F18" t="str">
            <v>DE</v>
          </cell>
        </row>
        <row r="19">
          <cell r="A19">
            <v>42754</v>
          </cell>
          <cell r="B19" t="str">
            <v>C</v>
          </cell>
          <cell r="C19" t="str">
            <v>B</v>
          </cell>
          <cell r="D19" t="str">
            <v>A</v>
          </cell>
          <cell r="E19" t="str">
            <v>DEF</v>
          </cell>
          <cell r="F19" t="str">
            <v>EF</v>
          </cell>
        </row>
        <row r="20">
          <cell r="A20">
            <v>42755</v>
          </cell>
          <cell r="B20" t="str">
            <v>D</v>
          </cell>
          <cell r="C20" t="str">
            <v>C</v>
          </cell>
          <cell r="D20" t="str">
            <v>B</v>
          </cell>
          <cell r="E20" t="str">
            <v>AEF</v>
          </cell>
          <cell r="F20" t="str">
            <v>EF</v>
          </cell>
        </row>
        <row r="21">
          <cell r="A21">
            <v>42756</v>
          </cell>
          <cell r="B21" t="str">
            <v>D</v>
          </cell>
          <cell r="C21" t="str">
            <v>C</v>
          </cell>
          <cell r="D21" t="str">
            <v>B</v>
          </cell>
          <cell r="E21" t="str">
            <v>AEF</v>
          </cell>
          <cell r="F21" t="str">
            <v>FA</v>
          </cell>
        </row>
        <row r="22">
          <cell r="A22">
            <v>42757</v>
          </cell>
          <cell r="B22" t="str">
            <v>E</v>
          </cell>
          <cell r="C22" t="str">
            <v>D</v>
          </cell>
          <cell r="D22" t="str">
            <v>C</v>
          </cell>
          <cell r="E22" t="str">
            <v>ABF</v>
          </cell>
          <cell r="F22" t="str">
            <v>FA</v>
          </cell>
        </row>
        <row r="23">
          <cell r="A23">
            <v>42758</v>
          </cell>
          <cell r="B23" t="str">
            <v>E</v>
          </cell>
          <cell r="C23" t="str">
            <v>D</v>
          </cell>
          <cell r="D23" t="str">
            <v>C</v>
          </cell>
          <cell r="E23" t="str">
            <v>ABF</v>
          </cell>
          <cell r="F23" t="str">
            <v>B</v>
          </cell>
        </row>
        <row r="24">
          <cell r="A24">
            <v>42759</v>
          </cell>
          <cell r="B24" t="str">
            <v>A</v>
          </cell>
          <cell r="C24" t="str">
            <v>E</v>
          </cell>
          <cell r="D24" t="str">
            <v>D</v>
          </cell>
          <cell r="E24" t="str">
            <v>BC</v>
          </cell>
          <cell r="F24" t="str">
            <v>B</v>
          </cell>
        </row>
        <row r="25">
          <cell r="A25">
            <v>42760</v>
          </cell>
          <cell r="B25" t="str">
            <v>A</v>
          </cell>
          <cell r="C25" t="str">
            <v>E</v>
          </cell>
          <cell r="D25" t="str">
            <v>D</v>
          </cell>
          <cell r="E25" t="str">
            <v>BC</v>
          </cell>
          <cell r="F25" t="str">
            <v>C</v>
          </cell>
        </row>
        <row r="26">
          <cell r="A26">
            <v>42761</v>
          </cell>
          <cell r="B26" t="str">
            <v>B</v>
          </cell>
          <cell r="C26" t="str">
            <v>A</v>
          </cell>
          <cell r="D26" t="str">
            <v>E</v>
          </cell>
          <cell r="E26" t="str">
            <v>CD</v>
          </cell>
          <cell r="F26" t="str">
            <v>C</v>
          </cell>
        </row>
        <row r="27">
          <cell r="A27">
            <v>42762</v>
          </cell>
          <cell r="B27" t="str">
            <v>B</v>
          </cell>
          <cell r="C27" t="str">
            <v>A</v>
          </cell>
          <cell r="D27" t="str">
            <v>E</v>
          </cell>
          <cell r="E27" t="str">
            <v>CD</v>
          </cell>
          <cell r="F27" t="str">
            <v>D</v>
          </cell>
        </row>
        <row r="28">
          <cell r="A28">
            <v>42763</v>
          </cell>
          <cell r="B28" t="str">
            <v>C</v>
          </cell>
          <cell r="C28" t="str">
            <v>B</v>
          </cell>
          <cell r="D28" t="str">
            <v>A</v>
          </cell>
          <cell r="E28" t="str">
            <v>DE</v>
          </cell>
          <cell r="F28" t="str">
            <v>D</v>
          </cell>
        </row>
        <row r="29">
          <cell r="A29">
            <v>42764</v>
          </cell>
          <cell r="B29" t="str">
            <v>C</v>
          </cell>
          <cell r="C29" t="str">
            <v>B</v>
          </cell>
          <cell r="D29" t="str">
            <v>A</v>
          </cell>
          <cell r="E29" t="str">
            <v>DE</v>
          </cell>
          <cell r="F29" t="str">
            <v>E</v>
          </cell>
        </row>
        <row r="30">
          <cell r="A30">
            <v>42765</v>
          </cell>
          <cell r="B30" t="str">
            <v>D</v>
          </cell>
          <cell r="C30" t="str">
            <v>C</v>
          </cell>
          <cell r="D30" t="str">
            <v>B</v>
          </cell>
          <cell r="E30" t="str">
            <v>AEF</v>
          </cell>
          <cell r="F30" t="str">
            <v>E</v>
          </cell>
        </row>
        <row r="31">
          <cell r="A31">
            <v>42766</v>
          </cell>
          <cell r="B31" t="str">
            <v>D</v>
          </cell>
          <cell r="C31" t="str">
            <v>C</v>
          </cell>
          <cell r="D31" t="str">
            <v>B</v>
          </cell>
          <cell r="E31" t="str">
            <v>AEF</v>
          </cell>
          <cell r="F31" t="str">
            <v>AF</v>
          </cell>
        </row>
        <row r="32">
          <cell r="A32">
            <v>42767</v>
          </cell>
          <cell r="B32" t="str">
            <v>E</v>
          </cell>
          <cell r="C32" t="str">
            <v>D</v>
          </cell>
          <cell r="D32" t="str">
            <v>C</v>
          </cell>
          <cell r="E32" t="str">
            <v>ABF</v>
          </cell>
          <cell r="F32" t="str">
            <v>AF</v>
          </cell>
        </row>
        <row r="33">
          <cell r="A33">
            <v>42768</v>
          </cell>
          <cell r="B33" t="str">
            <v>E</v>
          </cell>
          <cell r="C33" t="str">
            <v>D</v>
          </cell>
          <cell r="D33" t="str">
            <v>C</v>
          </cell>
          <cell r="E33" t="str">
            <v>ABF</v>
          </cell>
          <cell r="F33" t="str">
            <v>AB</v>
          </cell>
        </row>
        <row r="34">
          <cell r="A34">
            <v>42769</v>
          </cell>
          <cell r="B34" t="str">
            <v>F</v>
          </cell>
          <cell r="C34" t="str">
            <v>E</v>
          </cell>
          <cell r="D34" t="str">
            <v>D</v>
          </cell>
          <cell r="E34" t="str">
            <v>ABC</v>
          </cell>
          <cell r="F34" t="str">
            <v>AB</v>
          </cell>
        </row>
        <row r="35">
          <cell r="A35">
            <v>42770</v>
          </cell>
          <cell r="B35" t="str">
            <v>F</v>
          </cell>
          <cell r="C35" t="str">
            <v>E</v>
          </cell>
          <cell r="D35" t="str">
            <v>D</v>
          </cell>
          <cell r="E35" t="str">
            <v>ABC</v>
          </cell>
          <cell r="F35" t="str">
            <v>BC</v>
          </cell>
        </row>
        <row r="36">
          <cell r="A36">
            <v>42771</v>
          </cell>
          <cell r="B36" t="str">
            <v>A</v>
          </cell>
          <cell r="C36" t="str">
            <v>F</v>
          </cell>
          <cell r="D36" t="str">
            <v>E</v>
          </cell>
          <cell r="E36" t="str">
            <v>BCD</v>
          </cell>
          <cell r="F36" t="str">
            <v>BC</v>
          </cell>
        </row>
        <row r="37">
          <cell r="A37">
            <v>42772</v>
          </cell>
          <cell r="B37" t="str">
            <v>A</v>
          </cell>
          <cell r="C37" t="str">
            <v>F</v>
          </cell>
          <cell r="D37" t="str">
            <v>E</v>
          </cell>
          <cell r="E37" t="str">
            <v>BCD</v>
          </cell>
          <cell r="F37" t="str">
            <v>CD</v>
          </cell>
        </row>
        <row r="38">
          <cell r="A38">
            <v>42773</v>
          </cell>
          <cell r="B38" t="str">
            <v>B</v>
          </cell>
          <cell r="C38" t="str">
            <v>A</v>
          </cell>
          <cell r="D38" t="str">
            <v>F</v>
          </cell>
          <cell r="E38" t="str">
            <v>CDE</v>
          </cell>
          <cell r="F38" t="str">
            <v>CD</v>
          </cell>
        </row>
        <row r="39">
          <cell r="A39">
            <v>42774</v>
          </cell>
          <cell r="B39" t="str">
            <v>B</v>
          </cell>
          <cell r="C39" t="str">
            <v>A</v>
          </cell>
          <cell r="D39" t="str">
            <v>F</v>
          </cell>
          <cell r="E39" t="str">
            <v>CDE</v>
          </cell>
          <cell r="F39" t="str">
            <v>DE</v>
          </cell>
        </row>
        <row r="40">
          <cell r="A40">
            <v>42775</v>
          </cell>
          <cell r="B40" t="str">
            <v>C</v>
          </cell>
          <cell r="C40" t="str">
            <v>B</v>
          </cell>
          <cell r="D40" t="str">
            <v>A</v>
          </cell>
          <cell r="E40" t="str">
            <v>DEF</v>
          </cell>
          <cell r="F40" t="str">
            <v>DE</v>
          </cell>
        </row>
        <row r="41">
          <cell r="A41">
            <v>42776</v>
          </cell>
          <cell r="B41" t="str">
            <v>C</v>
          </cell>
          <cell r="C41" t="str">
            <v>B</v>
          </cell>
          <cell r="D41" t="str">
            <v>A</v>
          </cell>
          <cell r="E41" t="str">
            <v>DEF</v>
          </cell>
          <cell r="F41" t="str">
            <v>EF</v>
          </cell>
        </row>
        <row r="42">
          <cell r="A42">
            <v>42777</v>
          </cell>
          <cell r="B42" t="str">
            <v>D</v>
          </cell>
          <cell r="C42" t="str">
            <v>C</v>
          </cell>
          <cell r="D42" t="str">
            <v>B</v>
          </cell>
          <cell r="E42" t="str">
            <v>AEF</v>
          </cell>
          <cell r="F42" t="str">
            <v>EF</v>
          </cell>
        </row>
        <row r="43">
          <cell r="A43">
            <v>42778</v>
          </cell>
          <cell r="B43" t="str">
            <v>D</v>
          </cell>
          <cell r="C43" t="str">
            <v>C</v>
          </cell>
          <cell r="D43" t="str">
            <v>B</v>
          </cell>
          <cell r="E43" t="str">
            <v>AEF</v>
          </cell>
          <cell r="F43" t="str">
            <v>FA</v>
          </cell>
        </row>
        <row r="44">
          <cell r="A44">
            <v>42779</v>
          </cell>
          <cell r="B44" t="str">
            <v>E</v>
          </cell>
          <cell r="C44" t="str">
            <v>D</v>
          </cell>
          <cell r="D44" t="str">
            <v>C</v>
          </cell>
          <cell r="E44" t="str">
            <v>ABF</v>
          </cell>
          <cell r="F44" t="str">
            <v>FA</v>
          </cell>
        </row>
        <row r="45">
          <cell r="A45">
            <v>42780</v>
          </cell>
          <cell r="B45" t="str">
            <v>E</v>
          </cell>
          <cell r="C45" t="str">
            <v>D</v>
          </cell>
          <cell r="D45" t="str">
            <v>C</v>
          </cell>
          <cell r="E45" t="str">
            <v>ABF</v>
          </cell>
          <cell r="F45" t="str">
            <v>B</v>
          </cell>
        </row>
        <row r="46">
          <cell r="A46">
            <v>42781</v>
          </cell>
          <cell r="B46" t="str">
            <v>A</v>
          </cell>
          <cell r="C46" t="str">
            <v>E</v>
          </cell>
          <cell r="D46" t="str">
            <v>D</v>
          </cell>
          <cell r="E46" t="str">
            <v>BC</v>
          </cell>
          <cell r="F46" t="str">
            <v>B</v>
          </cell>
        </row>
        <row r="47">
          <cell r="A47">
            <v>42782</v>
          </cell>
          <cell r="B47" t="str">
            <v>A</v>
          </cell>
          <cell r="C47" t="str">
            <v>E</v>
          </cell>
          <cell r="D47" t="str">
            <v>D</v>
          </cell>
          <cell r="E47" t="str">
            <v>BC</v>
          </cell>
          <cell r="F47" t="str">
            <v>C</v>
          </cell>
        </row>
        <row r="48">
          <cell r="A48">
            <v>42783</v>
          </cell>
          <cell r="B48" t="str">
            <v>B</v>
          </cell>
          <cell r="C48" t="str">
            <v>A</v>
          </cell>
          <cell r="D48" t="str">
            <v>E</v>
          </cell>
          <cell r="E48" t="str">
            <v>CD</v>
          </cell>
          <cell r="F48" t="str">
            <v>C</v>
          </cell>
        </row>
        <row r="49">
          <cell r="A49">
            <v>42784</v>
          </cell>
          <cell r="B49" t="str">
            <v>B</v>
          </cell>
          <cell r="C49" t="str">
            <v>A</v>
          </cell>
          <cell r="D49" t="str">
            <v>E</v>
          </cell>
          <cell r="E49" t="str">
            <v>CD</v>
          </cell>
          <cell r="F49" t="str">
            <v>D</v>
          </cell>
        </row>
        <row r="50">
          <cell r="A50">
            <v>42785</v>
          </cell>
          <cell r="B50" t="str">
            <v>C</v>
          </cell>
          <cell r="C50" t="str">
            <v>B</v>
          </cell>
          <cell r="D50" t="str">
            <v>A</v>
          </cell>
          <cell r="E50" t="str">
            <v>DE</v>
          </cell>
          <cell r="F50" t="str">
            <v>D</v>
          </cell>
        </row>
        <row r="51">
          <cell r="A51">
            <v>42786</v>
          </cell>
          <cell r="B51" t="str">
            <v>C</v>
          </cell>
          <cell r="C51" t="str">
            <v>B</v>
          </cell>
          <cell r="D51" t="str">
            <v>A</v>
          </cell>
          <cell r="E51" t="str">
            <v>DE</v>
          </cell>
          <cell r="F51" t="str">
            <v>E</v>
          </cell>
        </row>
        <row r="52">
          <cell r="A52">
            <v>42787</v>
          </cell>
          <cell r="B52" t="str">
            <v>D</v>
          </cell>
          <cell r="C52" t="str">
            <v>C</v>
          </cell>
          <cell r="D52" t="str">
            <v>B</v>
          </cell>
          <cell r="E52" t="str">
            <v>AEF</v>
          </cell>
          <cell r="F52" t="str">
            <v>E</v>
          </cell>
        </row>
        <row r="53">
          <cell r="A53">
            <v>42788</v>
          </cell>
          <cell r="B53" t="str">
            <v>D</v>
          </cell>
          <cell r="C53" t="str">
            <v>C</v>
          </cell>
          <cell r="D53" t="str">
            <v>B</v>
          </cell>
          <cell r="E53" t="str">
            <v>AEF</v>
          </cell>
          <cell r="F53" t="str">
            <v>AF</v>
          </cell>
        </row>
        <row r="54">
          <cell r="A54">
            <v>42789</v>
          </cell>
          <cell r="B54" t="str">
            <v>E</v>
          </cell>
          <cell r="C54" t="str">
            <v>D</v>
          </cell>
          <cell r="D54" t="str">
            <v>C</v>
          </cell>
          <cell r="E54" t="str">
            <v>ABF</v>
          </cell>
          <cell r="F54" t="str">
            <v>AF</v>
          </cell>
        </row>
        <row r="55">
          <cell r="A55">
            <v>42790</v>
          </cell>
          <cell r="B55" t="str">
            <v>E</v>
          </cell>
          <cell r="C55" t="str">
            <v>D</v>
          </cell>
          <cell r="D55" t="str">
            <v>C</v>
          </cell>
          <cell r="E55" t="str">
            <v>ABF</v>
          </cell>
          <cell r="F55" t="str">
            <v>AB</v>
          </cell>
        </row>
        <row r="56">
          <cell r="A56">
            <v>42791</v>
          </cell>
          <cell r="B56" t="str">
            <v>F</v>
          </cell>
          <cell r="C56" t="str">
            <v>E</v>
          </cell>
          <cell r="D56" t="str">
            <v>D</v>
          </cell>
          <cell r="E56" t="str">
            <v>ABC</v>
          </cell>
          <cell r="F56" t="str">
            <v>AB</v>
          </cell>
        </row>
        <row r="57">
          <cell r="A57">
            <v>42792</v>
          </cell>
          <cell r="B57" t="str">
            <v>F</v>
          </cell>
          <cell r="C57" t="str">
            <v>E</v>
          </cell>
          <cell r="D57" t="str">
            <v>D</v>
          </cell>
          <cell r="E57" t="str">
            <v>ABC</v>
          </cell>
          <cell r="F57" t="str">
            <v>BC</v>
          </cell>
        </row>
        <row r="58">
          <cell r="A58">
            <v>42793</v>
          </cell>
          <cell r="B58" t="str">
            <v>A</v>
          </cell>
          <cell r="C58" t="str">
            <v>F</v>
          </cell>
          <cell r="D58" t="str">
            <v>E</v>
          </cell>
          <cell r="E58" t="str">
            <v>BCD</v>
          </cell>
          <cell r="F58" t="str">
            <v>BC</v>
          </cell>
        </row>
        <row r="59">
          <cell r="A59">
            <v>42794</v>
          </cell>
          <cell r="B59" t="str">
            <v>A</v>
          </cell>
          <cell r="C59" t="str">
            <v>F</v>
          </cell>
          <cell r="D59" t="str">
            <v>E</v>
          </cell>
          <cell r="E59" t="str">
            <v>BCD</v>
          </cell>
          <cell r="F59" t="str">
            <v>CD</v>
          </cell>
        </row>
        <row r="60">
          <cell r="A60">
            <v>42795</v>
          </cell>
          <cell r="B60" t="str">
            <v>B</v>
          </cell>
          <cell r="C60" t="str">
            <v>A</v>
          </cell>
          <cell r="D60" t="str">
            <v>F</v>
          </cell>
          <cell r="E60" t="str">
            <v>CDE</v>
          </cell>
          <cell r="F60" t="str">
            <v>CD</v>
          </cell>
        </row>
        <row r="61">
          <cell r="A61">
            <v>42796</v>
          </cell>
          <cell r="B61" t="str">
            <v>B</v>
          </cell>
          <cell r="C61" t="str">
            <v>A</v>
          </cell>
          <cell r="D61" t="str">
            <v>F</v>
          </cell>
          <cell r="E61" t="str">
            <v>CDE</v>
          </cell>
          <cell r="F61" t="str">
            <v>DE</v>
          </cell>
        </row>
        <row r="62">
          <cell r="A62">
            <v>42797</v>
          </cell>
          <cell r="B62" t="str">
            <v>C</v>
          </cell>
          <cell r="C62" t="str">
            <v>B</v>
          </cell>
          <cell r="D62" t="str">
            <v>A</v>
          </cell>
          <cell r="E62" t="str">
            <v>DEF</v>
          </cell>
          <cell r="F62" t="str">
            <v>DE</v>
          </cell>
        </row>
        <row r="63">
          <cell r="A63">
            <v>42798</v>
          </cell>
          <cell r="B63" t="str">
            <v>C</v>
          </cell>
          <cell r="C63" t="str">
            <v>B</v>
          </cell>
          <cell r="D63" t="str">
            <v>A</v>
          </cell>
          <cell r="E63" t="str">
            <v>DEF</v>
          </cell>
          <cell r="F63" t="str">
            <v>EF</v>
          </cell>
        </row>
        <row r="64">
          <cell r="A64">
            <v>42799</v>
          </cell>
          <cell r="B64" t="str">
            <v>D</v>
          </cell>
          <cell r="C64" t="str">
            <v>C</v>
          </cell>
          <cell r="D64" t="str">
            <v>B</v>
          </cell>
          <cell r="E64" t="str">
            <v>AEF</v>
          </cell>
          <cell r="F64" t="str">
            <v>EF</v>
          </cell>
        </row>
        <row r="65">
          <cell r="A65">
            <v>42800</v>
          </cell>
          <cell r="B65" t="str">
            <v>D</v>
          </cell>
          <cell r="C65" t="str">
            <v>C</v>
          </cell>
          <cell r="D65" t="str">
            <v>B</v>
          </cell>
          <cell r="E65" t="str">
            <v>AEF</v>
          </cell>
          <cell r="F65" t="str">
            <v>FA</v>
          </cell>
        </row>
        <row r="66">
          <cell r="A66">
            <v>42801</v>
          </cell>
          <cell r="B66" t="str">
            <v>E</v>
          </cell>
          <cell r="C66" t="str">
            <v>D</v>
          </cell>
          <cell r="D66" t="str">
            <v>C</v>
          </cell>
          <cell r="E66" t="str">
            <v>ABF</v>
          </cell>
          <cell r="F66" t="str">
            <v>FA</v>
          </cell>
        </row>
        <row r="67">
          <cell r="A67">
            <v>42802</v>
          </cell>
          <cell r="B67" t="str">
            <v>E</v>
          </cell>
          <cell r="C67" t="str">
            <v>D</v>
          </cell>
          <cell r="D67" t="str">
            <v>C</v>
          </cell>
          <cell r="E67" t="str">
            <v>ABF</v>
          </cell>
          <cell r="F67" t="str">
            <v>B</v>
          </cell>
        </row>
        <row r="68">
          <cell r="A68">
            <v>42803</v>
          </cell>
          <cell r="B68" t="str">
            <v>A</v>
          </cell>
          <cell r="C68" t="str">
            <v>E</v>
          </cell>
          <cell r="D68" t="str">
            <v>D</v>
          </cell>
          <cell r="E68" t="str">
            <v>BC</v>
          </cell>
          <cell r="F68" t="str">
            <v>B</v>
          </cell>
        </row>
        <row r="69">
          <cell r="A69">
            <v>42804</v>
          </cell>
          <cell r="B69" t="str">
            <v>A</v>
          </cell>
          <cell r="C69" t="str">
            <v>E</v>
          </cell>
          <cell r="D69" t="str">
            <v>D</v>
          </cell>
          <cell r="E69" t="str">
            <v>BC</v>
          </cell>
          <cell r="F69" t="str">
            <v>C</v>
          </cell>
        </row>
        <row r="70">
          <cell r="A70">
            <v>42805</v>
          </cell>
          <cell r="B70" t="str">
            <v>B</v>
          </cell>
          <cell r="C70" t="str">
            <v>A</v>
          </cell>
          <cell r="D70" t="str">
            <v>E</v>
          </cell>
          <cell r="E70" t="str">
            <v>CD</v>
          </cell>
          <cell r="F70" t="str">
            <v>C</v>
          </cell>
        </row>
        <row r="71">
          <cell r="A71">
            <v>42806</v>
          </cell>
          <cell r="B71" t="str">
            <v>B</v>
          </cell>
          <cell r="C71" t="str">
            <v>A</v>
          </cell>
          <cell r="D71" t="str">
            <v>E</v>
          </cell>
          <cell r="E71" t="str">
            <v>CD</v>
          </cell>
          <cell r="F71" t="str">
            <v>D</v>
          </cell>
        </row>
        <row r="72">
          <cell r="A72">
            <v>42807</v>
          </cell>
          <cell r="B72" t="str">
            <v>C</v>
          </cell>
          <cell r="C72" t="str">
            <v>B</v>
          </cell>
          <cell r="D72" t="str">
            <v>A</v>
          </cell>
          <cell r="E72" t="str">
            <v>DE</v>
          </cell>
          <cell r="F72" t="str">
            <v>D</v>
          </cell>
        </row>
        <row r="73">
          <cell r="A73">
            <v>42808</v>
          </cell>
          <cell r="B73" t="str">
            <v>C</v>
          </cell>
          <cell r="C73" t="str">
            <v>B</v>
          </cell>
          <cell r="D73" t="str">
            <v>A</v>
          </cell>
          <cell r="E73" t="str">
            <v>DE</v>
          </cell>
          <cell r="F73" t="str">
            <v>E</v>
          </cell>
        </row>
        <row r="74">
          <cell r="A74">
            <v>42809</v>
          </cell>
          <cell r="B74" t="str">
            <v>D</v>
          </cell>
          <cell r="C74" t="str">
            <v>C</v>
          </cell>
          <cell r="D74" t="str">
            <v>B</v>
          </cell>
          <cell r="E74" t="str">
            <v>AEF</v>
          </cell>
          <cell r="F74" t="str">
            <v>E</v>
          </cell>
        </row>
        <row r="75">
          <cell r="A75">
            <v>42810</v>
          </cell>
          <cell r="B75" t="str">
            <v>D</v>
          </cell>
          <cell r="C75" t="str">
            <v>C</v>
          </cell>
          <cell r="D75" t="str">
            <v>B</v>
          </cell>
          <cell r="E75" t="str">
            <v>AEF</v>
          </cell>
          <cell r="F75" t="str">
            <v>AF</v>
          </cell>
        </row>
        <row r="76">
          <cell r="A76">
            <v>42811</v>
          </cell>
          <cell r="B76" t="str">
            <v>E</v>
          </cell>
          <cell r="C76" t="str">
            <v>D</v>
          </cell>
          <cell r="D76" t="str">
            <v>C</v>
          </cell>
          <cell r="E76" t="str">
            <v>ABF</v>
          </cell>
          <cell r="F76" t="str">
            <v>AF</v>
          </cell>
        </row>
        <row r="77">
          <cell r="A77">
            <v>42812</v>
          </cell>
          <cell r="B77" t="str">
            <v>E</v>
          </cell>
          <cell r="C77" t="str">
            <v>D</v>
          </cell>
          <cell r="D77" t="str">
            <v>C</v>
          </cell>
          <cell r="E77" t="str">
            <v>ABF</v>
          </cell>
          <cell r="F77" t="str">
            <v>AB</v>
          </cell>
        </row>
        <row r="78">
          <cell r="A78">
            <v>42813</v>
          </cell>
          <cell r="B78" t="str">
            <v>F</v>
          </cell>
          <cell r="C78" t="str">
            <v>E</v>
          </cell>
          <cell r="D78" t="str">
            <v>D</v>
          </cell>
          <cell r="E78" t="str">
            <v>ABC</v>
          </cell>
          <cell r="F78" t="str">
            <v>AB</v>
          </cell>
        </row>
        <row r="79">
          <cell r="A79">
            <v>42814</v>
          </cell>
          <cell r="B79" t="str">
            <v>F</v>
          </cell>
          <cell r="C79" t="str">
            <v>E</v>
          </cell>
          <cell r="D79" t="str">
            <v>D</v>
          </cell>
          <cell r="E79" t="str">
            <v>ABC</v>
          </cell>
          <cell r="F79" t="str">
            <v>BC</v>
          </cell>
        </row>
        <row r="80">
          <cell r="A80">
            <v>42815</v>
          </cell>
          <cell r="B80" t="str">
            <v>A</v>
          </cell>
          <cell r="C80" t="str">
            <v>F</v>
          </cell>
          <cell r="D80" t="str">
            <v>E</v>
          </cell>
          <cell r="E80" t="str">
            <v>BCD</v>
          </cell>
          <cell r="F80" t="str">
            <v>BC</v>
          </cell>
        </row>
        <row r="81">
          <cell r="A81">
            <v>42816</v>
          </cell>
          <cell r="B81" t="str">
            <v>A</v>
          </cell>
          <cell r="C81" t="str">
            <v>F</v>
          </cell>
          <cell r="D81" t="str">
            <v>E</v>
          </cell>
          <cell r="E81" t="str">
            <v>BCD</v>
          </cell>
          <cell r="F81" t="str">
            <v>CD</v>
          </cell>
        </row>
        <row r="82">
          <cell r="A82">
            <v>42817</v>
          </cell>
          <cell r="B82" t="str">
            <v>B</v>
          </cell>
          <cell r="C82" t="str">
            <v>A</v>
          </cell>
          <cell r="D82" t="str">
            <v>F</v>
          </cell>
          <cell r="E82" t="str">
            <v>CDE</v>
          </cell>
          <cell r="F82" t="str">
            <v>CD</v>
          </cell>
        </row>
        <row r="83">
          <cell r="A83">
            <v>42818</v>
          </cell>
          <cell r="B83" t="str">
            <v>B</v>
          </cell>
          <cell r="C83" t="str">
            <v>A</v>
          </cell>
          <cell r="D83" t="str">
            <v>F</v>
          </cell>
          <cell r="E83" t="str">
            <v>CDE</v>
          </cell>
          <cell r="F83" t="str">
            <v>DE</v>
          </cell>
        </row>
        <row r="84">
          <cell r="A84">
            <v>42819</v>
          </cell>
          <cell r="B84" t="str">
            <v>C</v>
          </cell>
          <cell r="C84" t="str">
            <v>B</v>
          </cell>
          <cell r="D84" t="str">
            <v>A</v>
          </cell>
          <cell r="E84" t="str">
            <v>DEF</v>
          </cell>
          <cell r="F84" t="str">
            <v>DE</v>
          </cell>
        </row>
        <row r="85">
          <cell r="A85">
            <v>42820</v>
          </cell>
          <cell r="B85" t="str">
            <v>C</v>
          </cell>
          <cell r="C85" t="str">
            <v>B</v>
          </cell>
          <cell r="D85" t="str">
            <v>A</v>
          </cell>
          <cell r="E85" t="str">
            <v>DEF</v>
          </cell>
          <cell r="F85" t="str">
            <v>EF</v>
          </cell>
        </row>
        <row r="86">
          <cell r="A86">
            <v>42821</v>
          </cell>
          <cell r="B86" t="str">
            <v>D</v>
          </cell>
          <cell r="C86" t="str">
            <v>C</v>
          </cell>
          <cell r="D86" t="str">
            <v>B</v>
          </cell>
          <cell r="E86" t="str">
            <v>AEF</v>
          </cell>
          <cell r="F86" t="str">
            <v>EF</v>
          </cell>
        </row>
        <row r="87">
          <cell r="A87">
            <v>42822</v>
          </cell>
          <cell r="B87" t="str">
            <v>D</v>
          </cell>
          <cell r="C87" t="str">
            <v>C</v>
          </cell>
          <cell r="D87" t="str">
            <v>B</v>
          </cell>
          <cell r="E87" t="str">
            <v>AEF</v>
          </cell>
          <cell r="F87" t="str">
            <v>FA</v>
          </cell>
        </row>
        <row r="88">
          <cell r="A88">
            <v>42823</v>
          </cell>
          <cell r="B88" t="str">
            <v>E</v>
          </cell>
          <cell r="C88" t="str">
            <v>D</v>
          </cell>
          <cell r="D88" t="str">
            <v>C</v>
          </cell>
          <cell r="E88" t="str">
            <v>ABF</v>
          </cell>
          <cell r="F88" t="str">
            <v>FA</v>
          </cell>
        </row>
        <row r="89">
          <cell r="A89">
            <v>42824</v>
          </cell>
          <cell r="B89" t="str">
            <v>E</v>
          </cell>
          <cell r="C89" t="str">
            <v>D</v>
          </cell>
          <cell r="D89" t="str">
            <v>C</v>
          </cell>
          <cell r="E89" t="str">
            <v>ABF</v>
          </cell>
          <cell r="F89" t="str">
            <v>B</v>
          </cell>
        </row>
        <row r="90">
          <cell r="A90">
            <v>42825</v>
          </cell>
          <cell r="B90" t="str">
            <v>A</v>
          </cell>
          <cell r="C90" t="str">
            <v>E</v>
          </cell>
          <cell r="D90" t="str">
            <v>D</v>
          </cell>
          <cell r="E90" t="str">
            <v>BC</v>
          </cell>
          <cell r="F90" t="str">
            <v>B</v>
          </cell>
        </row>
        <row r="91">
          <cell r="A91">
            <v>42826</v>
          </cell>
          <cell r="B91" t="str">
            <v>A</v>
          </cell>
          <cell r="C91" t="str">
            <v>E</v>
          </cell>
          <cell r="D91" t="str">
            <v>D</v>
          </cell>
          <cell r="E91" t="str">
            <v>BC</v>
          </cell>
          <cell r="F91" t="str">
            <v>C</v>
          </cell>
        </row>
        <row r="92">
          <cell r="A92">
            <v>42827</v>
          </cell>
          <cell r="B92" t="str">
            <v>B</v>
          </cell>
          <cell r="C92" t="str">
            <v>A</v>
          </cell>
          <cell r="D92" t="str">
            <v>E</v>
          </cell>
          <cell r="E92" t="str">
            <v>CD</v>
          </cell>
          <cell r="F92" t="str">
            <v>C</v>
          </cell>
        </row>
        <row r="93">
          <cell r="A93">
            <v>42828</v>
          </cell>
          <cell r="B93" t="str">
            <v>B</v>
          </cell>
          <cell r="C93" t="str">
            <v>A</v>
          </cell>
          <cell r="D93" t="str">
            <v>E</v>
          </cell>
          <cell r="E93" t="str">
            <v>CD</v>
          </cell>
          <cell r="F93" t="str">
            <v>D</v>
          </cell>
        </row>
        <row r="94">
          <cell r="A94">
            <v>42829</v>
          </cell>
          <cell r="B94" t="str">
            <v>C</v>
          </cell>
          <cell r="C94" t="str">
            <v>B</v>
          </cell>
          <cell r="D94" t="str">
            <v>A</v>
          </cell>
          <cell r="E94" t="str">
            <v>DE</v>
          </cell>
          <cell r="F94" t="str">
            <v>D</v>
          </cell>
        </row>
        <row r="95">
          <cell r="A95">
            <v>42830</v>
          </cell>
          <cell r="B95" t="str">
            <v>C</v>
          </cell>
          <cell r="C95" t="str">
            <v>B</v>
          </cell>
          <cell r="D95" t="str">
            <v>A</v>
          </cell>
          <cell r="E95" t="str">
            <v>DE</v>
          </cell>
          <cell r="F95" t="str">
            <v>E</v>
          </cell>
        </row>
        <row r="96">
          <cell r="A96">
            <v>42831</v>
          </cell>
          <cell r="B96" t="str">
            <v>D</v>
          </cell>
          <cell r="C96" t="str">
            <v>C</v>
          </cell>
          <cell r="D96" t="str">
            <v>B</v>
          </cell>
          <cell r="E96" t="str">
            <v>AEF</v>
          </cell>
          <cell r="F96" t="str">
            <v>E</v>
          </cell>
        </row>
        <row r="97">
          <cell r="A97">
            <v>42832</v>
          </cell>
          <cell r="B97" t="str">
            <v>D</v>
          </cell>
          <cell r="C97" t="str">
            <v>C</v>
          </cell>
          <cell r="D97" t="str">
            <v>B</v>
          </cell>
          <cell r="E97" t="str">
            <v>AEF</v>
          </cell>
          <cell r="F97" t="str">
            <v>AF</v>
          </cell>
        </row>
        <row r="98">
          <cell r="A98">
            <v>42833</v>
          </cell>
          <cell r="B98" t="str">
            <v>E</v>
          </cell>
          <cell r="C98" t="str">
            <v>D</v>
          </cell>
          <cell r="D98" t="str">
            <v>C</v>
          </cell>
          <cell r="E98" t="str">
            <v>ABF</v>
          </cell>
          <cell r="F98" t="str">
            <v>AF</v>
          </cell>
        </row>
        <row r="99">
          <cell r="A99">
            <v>42834</v>
          </cell>
          <cell r="B99" t="str">
            <v>E</v>
          </cell>
          <cell r="C99" t="str">
            <v>D</v>
          </cell>
          <cell r="D99" t="str">
            <v>C</v>
          </cell>
          <cell r="E99" t="str">
            <v>ABF</v>
          </cell>
          <cell r="F99" t="str">
            <v>AB</v>
          </cell>
        </row>
        <row r="100">
          <cell r="A100">
            <v>42835</v>
          </cell>
          <cell r="B100" t="str">
            <v>F</v>
          </cell>
          <cell r="C100" t="str">
            <v>E</v>
          </cell>
          <cell r="D100" t="str">
            <v>D</v>
          </cell>
          <cell r="E100" t="str">
            <v>ABC</v>
          </cell>
          <cell r="F100" t="str">
            <v>AB</v>
          </cell>
        </row>
        <row r="101">
          <cell r="A101">
            <v>42836</v>
          </cell>
          <cell r="B101" t="str">
            <v>F</v>
          </cell>
          <cell r="C101" t="str">
            <v>E</v>
          </cell>
          <cell r="D101" t="str">
            <v>D</v>
          </cell>
          <cell r="E101" t="str">
            <v>ABC</v>
          </cell>
          <cell r="F101" t="str">
            <v>BC</v>
          </cell>
        </row>
        <row r="102">
          <cell r="A102">
            <v>42837</v>
          </cell>
          <cell r="B102" t="str">
            <v>A</v>
          </cell>
          <cell r="C102" t="str">
            <v>F</v>
          </cell>
          <cell r="D102" t="str">
            <v>E</v>
          </cell>
          <cell r="E102" t="str">
            <v>BCD</v>
          </cell>
          <cell r="F102" t="str">
            <v>BC</v>
          </cell>
        </row>
        <row r="103">
          <cell r="A103">
            <v>42838</v>
          </cell>
          <cell r="B103" t="str">
            <v>A</v>
          </cell>
          <cell r="C103" t="str">
            <v>F</v>
          </cell>
          <cell r="D103" t="str">
            <v>E</v>
          </cell>
          <cell r="E103" t="str">
            <v>BCD</v>
          </cell>
          <cell r="F103" t="str">
            <v>CD</v>
          </cell>
        </row>
        <row r="104">
          <cell r="A104">
            <v>42839</v>
          </cell>
          <cell r="B104" t="str">
            <v>B</v>
          </cell>
          <cell r="C104" t="str">
            <v>A</v>
          </cell>
          <cell r="D104" t="str">
            <v>F</v>
          </cell>
          <cell r="E104" t="str">
            <v>CDE</v>
          </cell>
          <cell r="F104" t="str">
            <v>CD</v>
          </cell>
        </row>
        <row r="105">
          <cell r="A105">
            <v>42840</v>
          </cell>
          <cell r="B105" t="str">
            <v>B</v>
          </cell>
          <cell r="C105" t="str">
            <v>A</v>
          </cell>
          <cell r="D105" t="str">
            <v>F</v>
          </cell>
          <cell r="E105" t="str">
            <v>CDE</v>
          </cell>
          <cell r="F105" t="str">
            <v>DE</v>
          </cell>
        </row>
        <row r="106">
          <cell r="A106">
            <v>42841</v>
          </cell>
          <cell r="B106" t="str">
            <v>C</v>
          </cell>
          <cell r="C106" t="str">
            <v>B</v>
          </cell>
          <cell r="D106" t="str">
            <v>A</v>
          </cell>
          <cell r="E106" t="str">
            <v>DEF</v>
          </cell>
          <cell r="F106" t="str">
            <v>DE</v>
          </cell>
        </row>
        <row r="107">
          <cell r="A107">
            <v>42842</v>
          </cell>
          <cell r="B107" t="str">
            <v>C</v>
          </cell>
          <cell r="C107" t="str">
            <v>B</v>
          </cell>
          <cell r="D107" t="str">
            <v>A</v>
          </cell>
          <cell r="E107" t="str">
            <v>DEF</v>
          </cell>
          <cell r="F107" t="str">
            <v>EF</v>
          </cell>
        </row>
        <row r="108">
          <cell r="A108">
            <v>42843</v>
          </cell>
          <cell r="B108" t="str">
            <v>D</v>
          </cell>
          <cell r="C108" t="str">
            <v>C</v>
          </cell>
          <cell r="D108" t="str">
            <v>B</v>
          </cell>
          <cell r="E108" t="str">
            <v>AEF</v>
          </cell>
          <cell r="F108" t="str">
            <v>EF</v>
          </cell>
        </row>
        <row r="109">
          <cell r="A109">
            <v>42844</v>
          </cell>
          <cell r="B109" t="str">
            <v>D</v>
          </cell>
          <cell r="C109" t="str">
            <v>C</v>
          </cell>
          <cell r="D109" t="str">
            <v>B</v>
          </cell>
          <cell r="E109" t="str">
            <v>AEF</v>
          </cell>
          <cell r="F109" t="str">
            <v>FA</v>
          </cell>
        </row>
        <row r="110">
          <cell r="A110">
            <v>42845</v>
          </cell>
          <cell r="B110" t="str">
            <v>E</v>
          </cell>
          <cell r="C110" t="str">
            <v>D</v>
          </cell>
          <cell r="D110" t="str">
            <v>C</v>
          </cell>
          <cell r="E110" t="str">
            <v>ABF</v>
          </cell>
          <cell r="F110" t="str">
            <v>FA</v>
          </cell>
        </row>
        <row r="111">
          <cell r="A111">
            <v>42846</v>
          </cell>
          <cell r="B111" t="str">
            <v>E</v>
          </cell>
          <cell r="C111" t="str">
            <v>D</v>
          </cell>
          <cell r="D111" t="str">
            <v>C</v>
          </cell>
          <cell r="E111" t="str">
            <v>ABF</v>
          </cell>
          <cell r="F111" t="str">
            <v>B</v>
          </cell>
        </row>
        <row r="112">
          <cell r="A112">
            <v>42847</v>
          </cell>
          <cell r="B112" t="str">
            <v>A</v>
          </cell>
          <cell r="C112" t="str">
            <v>E</v>
          </cell>
          <cell r="D112" t="str">
            <v>D</v>
          </cell>
          <cell r="E112" t="str">
            <v>BC</v>
          </cell>
          <cell r="F112" t="str">
            <v>B</v>
          </cell>
        </row>
        <row r="113">
          <cell r="A113">
            <v>42848</v>
          </cell>
          <cell r="B113" t="str">
            <v>A</v>
          </cell>
          <cell r="C113" t="str">
            <v>E</v>
          </cell>
          <cell r="D113" t="str">
            <v>D</v>
          </cell>
          <cell r="E113" t="str">
            <v>BC</v>
          </cell>
          <cell r="F113" t="str">
            <v>C</v>
          </cell>
        </row>
        <row r="114">
          <cell r="A114">
            <v>42849</v>
          </cell>
          <cell r="B114" t="str">
            <v>B</v>
          </cell>
          <cell r="C114" t="str">
            <v>A</v>
          </cell>
          <cell r="D114" t="str">
            <v>E</v>
          </cell>
          <cell r="E114" t="str">
            <v>CD</v>
          </cell>
          <cell r="F114" t="str">
            <v>C</v>
          </cell>
        </row>
        <row r="115">
          <cell r="A115">
            <v>42850</v>
          </cell>
          <cell r="B115" t="str">
            <v>B</v>
          </cell>
          <cell r="C115" t="str">
            <v>A</v>
          </cell>
          <cell r="D115" t="str">
            <v>E</v>
          </cell>
          <cell r="E115" t="str">
            <v>CD</v>
          </cell>
          <cell r="F115" t="str">
            <v>D</v>
          </cell>
        </row>
        <row r="116">
          <cell r="A116">
            <v>42851</v>
          </cell>
          <cell r="B116" t="str">
            <v>C</v>
          </cell>
          <cell r="C116" t="str">
            <v>B</v>
          </cell>
          <cell r="D116" t="str">
            <v>A</v>
          </cell>
          <cell r="E116" t="str">
            <v>DE</v>
          </cell>
          <cell r="F116" t="str">
            <v>D</v>
          </cell>
        </row>
        <row r="117">
          <cell r="A117">
            <v>42852</v>
          </cell>
          <cell r="B117" t="str">
            <v>C</v>
          </cell>
          <cell r="C117" t="str">
            <v>B</v>
          </cell>
          <cell r="D117" t="str">
            <v>A</v>
          </cell>
          <cell r="E117" t="str">
            <v>DE</v>
          </cell>
          <cell r="F117" t="str">
            <v>E</v>
          </cell>
        </row>
        <row r="118">
          <cell r="A118">
            <v>42853</v>
          </cell>
          <cell r="B118" t="str">
            <v>D</v>
          </cell>
          <cell r="C118" t="str">
            <v>C</v>
          </cell>
          <cell r="D118" t="str">
            <v>B</v>
          </cell>
          <cell r="E118" t="str">
            <v>AEF</v>
          </cell>
          <cell r="F118" t="str">
            <v>E</v>
          </cell>
        </row>
        <row r="119">
          <cell r="A119">
            <v>42854</v>
          </cell>
          <cell r="B119" t="str">
            <v>D</v>
          </cell>
          <cell r="C119" t="str">
            <v>C</v>
          </cell>
          <cell r="D119" t="str">
            <v>B</v>
          </cell>
          <cell r="E119" t="str">
            <v>AEF</v>
          </cell>
          <cell r="F119" t="str">
            <v>AF</v>
          </cell>
        </row>
        <row r="120">
          <cell r="A120">
            <v>42855</v>
          </cell>
          <cell r="B120" t="str">
            <v>E</v>
          </cell>
          <cell r="C120" t="str">
            <v>D</v>
          </cell>
          <cell r="D120" t="str">
            <v>C</v>
          </cell>
          <cell r="E120" t="str">
            <v>ABF</v>
          </cell>
          <cell r="F120" t="str">
            <v>AF</v>
          </cell>
        </row>
        <row r="121">
          <cell r="A121">
            <v>42856</v>
          </cell>
          <cell r="B121" t="str">
            <v>E</v>
          </cell>
          <cell r="C121" t="str">
            <v>D</v>
          </cell>
          <cell r="D121" t="str">
            <v>C</v>
          </cell>
          <cell r="E121" t="str">
            <v>ABF</v>
          </cell>
          <cell r="F121" t="str">
            <v>AB</v>
          </cell>
        </row>
        <row r="122">
          <cell r="A122">
            <v>42857</v>
          </cell>
          <cell r="B122" t="str">
            <v>F</v>
          </cell>
          <cell r="C122" t="str">
            <v>E</v>
          </cell>
          <cell r="D122" t="str">
            <v>D</v>
          </cell>
          <cell r="E122" t="str">
            <v>ABC</v>
          </cell>
          <cell r="F122" t="str">
            <v>AB</v>
          </cell>
        </row>
        <row r="123">
          <cell r="A123">
            <v>42858</v>
          </cell>
          <cell r="B123" t="str">
            <v>F</v>
          </cell>
          <cell r="C123" t="str">
            <v>E</v>
          </cell>
          <cell r="D123" t="str">
            <v>D</v>
          </cell>
          <cell r="E123" t="str">
            <v>ABC</v>
          </cell>
          <cell r="F123" t="str">
            <v>BC</v>
          </cell>
        </row>
        <row r="124">
          <cell r="A124">
            <v>42859</v>
          </cell>
          <cell r="B124" t="str">
            <v>A</v>
          </cell>
          <cell r="C124" t="str">
            <v>F</v>
          </cell>
          <cell r="D124" t="str">
            <v>E</v>
          </cell>
          <cell r="E124" t="str">
            <v>BCD</v>
          </cell>
          <cell r="F124" t="str">
            <v>BC</v>
          </cell>
        </row>
        <row r="125">
          <cell r="A125">
            <v>42860</v>
          </cell>
          <cell r="B125" t="str">
            <v>A</v>
          </cell>
          <cell r="C125" t="str">
            <v>F</v>
          </cell>
          <cell r="D125" t="str">
            <v>E</v>
          </cell>
          <cell r="E125" t="str">
            <v>BCD</v>
          </cell>
          <cell r="F125" t="str">
            <v>CD</v>
          </cell>
        </row>
        <row r="126">
          <cell r="A126">
            <v>42861</v>
          </cell>
          <cell r="B126" t="str">
            <v>B</v>
          </cell>
          <cell r="C126" t="str">
            <v>A</v>
          </cell>
          <cell r="D126" t="str">
            <v>F</v>
          </cell>
          <cell r="E126" t="str">
            <v>CDE</v>
          </cell>
          <cell r="F126" t="str">
            <v>CD</v>
          </cell>
        </row>
        <row r="127">
          <cell r="A127">
            <v>42862</v>
          </cell>
          <cell r="B127" t="str">
            <v>B</v>
          </cell>
          <cell r="C127" t="str">
            <v>A</v>
          </cell>
          <cell r="D127" t="str">
            <v>F</v>
          </cell>
          <cell r="E127" t="str">
            <v>CDE</v>
          </cell>
          <cell r="F127" t="str">
            <v>DE</v>
          </cell>
        </row>
        <row r="128">
          <cell r="A128">
            <v>42863</v>
          </cell>
          <cell r="B128" t="str">
            <v>C</v>
          </cell>
          <cell r="C128" t="str">
            <v>B</v>
          </cell>
          <cell r="D128" t="str">
            <v>A</v>
          </cell>
          <cell r="E128" t="str">
            <v>DEF</v>
          </cell>
          <cell r="F128" t="str">
            <v>DE</v>
          </cell>
        </row>
        <row r="129">
          <cell r="A129">
            <v>42864</v>
          </cell>
          <cell r="B129" t="str">
            <v>C</v>
          </cell>
          <cell r="C129" t="str">
            <v>B</v>
          </cell>
          <cell r="D129" t="str">
            <v>A</v>
          </cell>
          <cell r="E129" t="str">
            <v>DEF</v>
          </cell>
          <cell r="F129" t="str">
            <v>EF</v>
          </cell>
        </row>
        <row r="130">
          <cell r="A130">
            <v>42865</v>
          </cell>
          <cell r="B130" t="str">
            <v>D</v>
          </cell>
          <cell r="C130" t="str">
            <v>C</v>
          </cell>
          <cell r="D130" t="str">
            <v>B</v>
          </cell>
          <cell r="E130" t="str">
            <v>AEF</v>
          </cell>
          <cell r="F130" t="str">
            <v>EF</v>
          </cell>
        </row>
        <row r="131">
          <cell r="A131">
            <v>42866</v>
          </cell>
          <cell r="B131" t="str">
            <v>D</v>
          </cell>
          <cell r="C131" t="str">
            <v>C</v>
          </cell>
          <cell r="D131" t="str">
            <v>B</v>
          </cell>
          <cell r="E131" t="str">
            <v>AEF</v>
          </cell>
          <cell r="F131" t="str">
            <v>FA</v>
          </cell>
        </row>
        <row r="132">
          <cell r="A132">
            <v>42867</v>
          </cell>
          <cell r="B132" t="str">
            <v>E</v>
          </cell>
          <cell r="C132" t="str">
            <v>D</v>
          </cell>
          <cell r="D132" t="str">
            <v>C</v>
          </cell>
          <cell r="E132" t="str">
            <v>ABF</v>
          </cell>
          <cell r="F132" t="str">
            <v>FA</v>
          </cell>
        </row>
        <row r="133">
          <cell r="A133">
            <v>42868</v>
          </cell>
          <cell r="B133" t="str">
            <v>E</v>
          </cell>
          <cell r="C133" t="str">
            <v>D</v>
          </cell>
          <cell r="D133" t="str">
            <v>C</v>
          </cell>
          <cell r="E133" t="str">
            <v>ABF</v>
          </cell>
          <cell r="F133" t="str">
            <v>B</v>
          </cell>
        </row>
        <row r="134">
          <cell r="A134">
            <v>42869</v>
          </cell>
          <cell r="B134" t="str">
            <v>A</v>
          </cell>
          <cell r="C134" t="str">
            <v>E</v>
          </cell>
          <cell r="D134" t="str">
            <v>D</v>
          </cell>
          <cell r="E134" t="str">
            <v>BC</v>
          </cell>
          <cell r="F134" t="str">
            <v>B</v>
          </cell>
        </row>
        <row r="135">
          <cell r="A135">
            <v>42870</v>
          </cell>
          <cell r="B135" t="str">
            <v>A</v>
          </cell>
          <cell r="C135" t="str">
            <v>E</v>
          </cell>
          <cell r="D135" t="str">
            <v>D</v>
          </cell>
          <cell r="E135" t="str">
            <v>BC</v>
          </cell>
          <cell r="F135" t="str">
            <v>C</v>
          </cell>
        </row>
        <row r="136">
          <cell r="A136">
            <v>42871</v>
          </cell>
          <cell r="B136" t="str">
            <v>B</v>
          </cell>
          <cell r="C136" t="str">
            <v>A</v>
          </cell>
          <cell r="D136" t="str">
            <v>E</v>
          </cell>
          <cell r="E136" t="str">
            <v>CD</v>
          </cell>
          <cell r="F136" t="str">
            <v>C</v>
          </cell>
        </row>
        <row r="137">
          <cell r="A137">
            <v>42872</v>
          </cell>
          <cell r="B137" t="str">
            <v>B</v>
          </cell>
          <cell r="C137" t="str">
            <v>A</v>
          </cell>
          <cell r="D137" t="str">
            <v>E</v>
          </cell>
          <cell r="E137" t="str">
            <v>CD</v>
          </cell>
          <cell r="F137" t="str">
            <v>D</v>
          </cell>
        </row>
        <row r="138">
          <cell r="A138">
            <v>42873</v>
          </cell>
          <cell r="B138" t="str">
            <v>C</v>
          </cell>
          <cell r="C138" t="str">
            <v>B</v>
          </cell>
          <cell r="D138" t="str">
            <v>A</v>
          </cell>
          <cell r="E138" t="str">
            <v>DE</v>
          </cell>
          <cell r="F138" t="str">
            <v>D</v>
          </cell>
        </row>
        <row r="139">
          <cell r="A139">
            <v>42874</v>
          </cell>
          <cell r="B139" t="str">
            <v>C</v>
          </cell>
          <cell r="C139" t="str">
            <v>B</v>
          </cell>
          <cell r="D139" t="str">
            <v>A</v>
          </cell>
          <cell r="E139" t="str">
            <v>DE</v>
          </cell>
          <cell r="F139" t="str">
            <v>E</v>
          </cell>
        </row>
        <row r="140">
          <cell r="A140">
            <v>42875</v>
          </cell>
          <cell r="B140" t="str">
            <v>D</v>
          </cell>
          <cell r="C140" t="str">
            <v>C</v>
          </cell>
          <cell r="D140" t="str">
            <v>B</v>
          </cell>
          <cell r="E140" t="str">
            <v>AEF</v>
          </cell>
          <cell r="F140" t="str">
            <v>E</v>
          </cell>
        </row>
        <row r="141">
          <cell r="A141">
            <v>42876</v>
          </cell>
          <cell r="B141" t="str">
            <v>D</v>
          </cell>
          <cell r="C141" t="str">
            <v>C</v>
          </cell>
          <cell r="D141" t="str">
            <v>B</v>
          </cell>
          <cell r="E141" t="str">
            <v>AEF</v>
          </cell>
          <cell r="F141" t="str">
            <v>AF</v>
          </cell>
        </row>
        <row r="142">
          <cell r="A142">
            <v>42877</v>
          </cell>
          <cell r="B142" t="str">
            <v>E</v>
          </cell>
          <cell r="C142" t="str">
            <v>D</v>
          </cell>
          <cell r="D142" t="str">
            <v>C</v>
          </cell>
          <cell r="E142" t="str">
            <v>ABF</v>
          </cell>
          <cell r="F142" t="str">
            <v>AF</v>
          </cell>
        </row>
        <row r="143">
          <cell r="A143">
            <v>42878</v>
          </cell>
          <cell r="B143" t="str">
            <v>E</v>
          </cell>
          <cell r="C143" t="str">
            <v>D</v>
          </cell>
          <cell r="D143" t="str">
            <v>C</v>
          </cell>
          <cell r="E143" t="str">
            <v>ABF</v>
          </cell>
          <cell r="F143" t="str">
            <v>AB</v>
          </cell>
        </row>
        <row r="144">
          <cell r="A144">
            <v>42879</v>
          </cell>
          <cell r="B144" t="str">
            <v>F</v>
          </cell>
          <cell r="C144" t="str">
            <v>E</v>
          </cell>
          <cell r="D144" t="str">
            <v>D</v>
          </cell>
          <cell r="E144" t="str">
            <v>ABC</v>
          </cell>
          <cell r="F144" t="str">
            <v>AB</v>
          </cell>
        </row>
        <row r="145">
          <cell r="A145">
            <v>42880</v>
          </cell>
          <cell r="B145" t="str">
            <v>F</v>
          </cell>
          <cell r="C145" t="str">
            <v>E</v>
          </cell>
          <cell r="D145" t="str">
            <v>D</v>
          </cell>
          <cell r="E145" t="str">
            <v>ABC</v>
          </cell>
          <cell r="F145" t="str">
            <v>BC</v>
          </cell>
        </row>
        <row r="146">
          <cell r="A146">
            <v>42881</v>
          </cell>
          <cell r="B146" t="str">
            <v>A</v>
          </cell>
          <cell r="C146" t="str">
            <v>F</v>
          </cell>
          <cell r="D146" t="str">
            <v>E</v>
          </cell>
          <cell r="E146" t="str">
            <v>BCD</v>
          </cell>
          <cell r="F146" t="str">
            <v>BC</v>
          </cell>
        </row>
        <row r="147">
          <cell r="A147">
            <v>42882</v>
          </cell>
          <cell r="B147" t="str">
            <v>A</v>
          </cell>
          <cell r="C147" t="str">
            <v>F</v>
          </cell>
          <cell r="D147" t="str">
            <v>E</v>
          </cell>
          <cell r="E147" t="str">
            <v>BCD</v>
          </cell>
          <cell r="F147" t="str">
            <v>CD</v>
          </cell>
        </row>
        <row r="148">
          <cell r="A148">
            <v>42883</v>
          </cell>
          <cell r="B148" t="str">
            <v>B</v>
          </cell>
          <cell r="C148" t="str">
            <v>A</v>
          </cell>
          <cell r="D148" t="str">
            <v>F</v>
          </cell>
          <cell r="E148" t="str">
            <v>CDE</v>
          </cell>
          <cell r="F148" t="str">
            <v>CD</v>
          </cell>
        </row>
        <row r="149">
          <cell r="A149">
            <v>42884</v>
          </cell>
          <cell r="B149" t="str">
            <v>B</v>
          </cell>
          <cell r="C149" t="str">
            <v>A</v>
          </cell>
          <cell r="D149" t="str">
            <v>F</v>
          </cell>
          <cell r="E149" t="str">
            <v>CDE</v>
          </cell>
          <cell r="F149" t="str">
            <v>DE</v>
          </cell>
        </row>
        <row r="150">
          <cell r="A150">
            <v>42885</v>
          </cell>
          <cell r="B150" t="str">
            <v>C</v>
          </cell>
          <cell r="C150" t="str">
            <v>B</v>
          </cell>
          <cell r="D150" t="str">
            <v>A</v>
          </cell>
          <cell r="E150" t="str">
            <v>DEF</v>
          </cell>
          <cell r="F150" t="str">
            <v>DE</v>
          </cell>
        </row>
        <row r="151">
          <cell r="A151">
            <v>42886</v>
          </cell>
          <cell r="B151" t="str">
            <v>C</v>
          </cell>
          <cell r="C151" t="str">
            <v>B</v>
          </cell>
          <cell r="D151" t="str">
            <v>A</v>
          </cell>
          <cell r="E151" t="str">
            <v>DEF</v>
          </cell>
          <cell r="F151" t="str">
            <v>EF</v>
          </cell>
        </row>
        <row r="152">
          <cell r="A152">
            <v>42887</v>
          </cell>
          <cell r="B152" t="str">
            <v>D</v>
          </cell>
          <cell r="C152" t="str">
            <v>C</v>
          </cell>
          <cell r="D152" t="str">
            <v>B</v>
          </cell>
          <cell r="E152" t="str">
            <v>AEF</v>
          </cell>
          <cell r="F152" t="str">
            <v>EF</v>
          </cell>
        </row>
        <row r="153">
          <cell r="A153">
            <v>42888</v>
          </cell>
          <cell r="B153" t="str">
            <v>D</v>
          </cell>
          <cell r="C153" t="str">
            <v>C</v>
          </cell>
          <cell r="D153" t="str">
            <v>B</v>
          </cell>
          <cell r="E153" t="str">
            <v>AEF</v>
          </cell>
          <cell r="F153" t="str">
            <v>FA</v>
          </cell>
        </row>
        <row r="154">
          <cell r="A154">
            <v>42889</v>
          </cell>
          <cell r="B154" t="str">
            <v>E</v>
          </cell>
          <cell r="C154" t="str">
            <v>D</v>
          </cell>
          <cell r="D154" t="str">
            <v>C</v>
          </cell>
          <cell r="E154" t="str">
            <v>ABF</v>
          </cell>
          <cell r="F154" t="str">
            <v>FA</v>
          </cell>
        </row>
        <row r="155">
          <cell r="A155">
            <v>42890</v>
          </cell>
          <cell r="B155" t="str">
            <v>E</v>
          </cell>
          <cell r="C155" t="str">
            <v>D</v>
          </cell>
          <cell r="D155" t="str">
            <v>C</v>
          </cell>
          <cell r="E155" t="str">
            <v>ABF</v>
          </cell>
          <cell r="F155" t="str">
            <v>B</v>
          </cell>
        </row>
        <row r="156">
          <cell r="A156">
            <v>42891</v>
          </cell>
          <cell r="B156" t="str">
            <v>A</v>
          </cell>
          <cell r="C156" t="str">
            <v>E</v>
          </cell>
          <cell r="D156" t="str">
            <v>D</v>
          </cell>
          <cell r="E156" t="str">
            <v>BC</v>
          </cell>
          <cell r="F156" t="str">
            <v>B</v>
          </cell>
        </row>
        <row r="157">
          <cell r="A157">
            <v>42892</v>
          </cell>
          <cell r="B157" t="str">
            <v>A</v>
          </cell>
          <cell r="C157" t="str">
            <v>E</v>
          </cell>
          <cell r="D157" t="str">
            <v>D</v>
          </cell>
          <cell r="E157" t="str">
            <v>BC</v>
          </cell>
          <cell r="F157" t="str">
            <v>C</v>
          </cell>
        </row>
        <row r="158">
          <cell r="A158">
            <v>42893</v>
          </cell>
          <cell r="B158" t="str">
            <v>B</v>
          </cell>
          <cell r="C158" t="str">
            <v>A</v>
          </cell>
          <cell r="D158" t="str">
            <v>E</v>
          </cell>
          <cell r="E158" t="str">
            <v>CD</v>
          </cell>
          <cell r="F158" t="str">
            <v>C</v>
          </cell>
        </row>
        <row r="159">
          <cell r="A159">
            <v>42894</v>
          </cell>
          <cell r="B159" t="str">
            <v>B</v>
          </cell>
          <cell r="C159" t="str">
            <v>A</v>
          </cell>
          <cell r="D159" t="str">
            <v>E</v>
          </cell>
          <cell r="E159" t="str">
            <v>CD</v>
          </cell>
          <cell r="F159" t="str">
            <v>D</v>
          </cell>
        </row>
        <row r="160">
          <cell r="A160">
            <v>42895</v>
          </cell>
          <cell r="B160" t="str">
            <v>C</v>
          </cell>
          <cell r="C160" t="str">
            <v>B</v>
          </cell>
          <cell r="D160" t="str">
            <v>A</v>
          </cell>
          <cell r="E160" t="str">
            <v>DE</v>
          </cell>
          <cell r="F160" t="str">
            <v>D</v>
          </cell>
        </row>
        <row r="161">
          <cell r="A161">
            <v>42896</v>
          </cell>
          <cell r="B161" t="str">
            <v>C</v>
          </cell>
          <cell r="C161" t="str">
            <v>B</v>
          </cell>
          <cell r="D161" t="str">
            <v>A</v>
          </cell>
          <cell r="E161" t="str">
            <v>DE</v>
          </cell>
          <cell r="F161" t="str">
            <v>E</v>
          </cell>
        </row>
        <row r="162">
          <cell r="A162">
            <v>42897</v>
          </cell>
          <cell r="B162" t="str">
            <v>D</v>
          </cell>
          <cell r="C162" t="str">
            <v>C</v>
          </cell>
          <cell r="D162" t="str">
            <v>B</v>
          </cell>
          <cell r="E162" t="str">
            <v>AEF</v>
          </cell>
          <cell r="F162" t="str">
            <v>E</v>
          </cell>
        </row>
        <row r="163">
          <cell r="A163">
            <v>42898</v>
          </cell>
          <cell r="B163" t="str">
            <v>D</v>
          </cell>
          <cell r="C163" t="str">
            <v>C</v>
          </cell>
          <cell r="D163" t="str">
            <v>B</v>
          </cell>
          <cell r="E163" t="str">
            <v>AEF</v>
          </cell>
          <cell r="F163" t="str">
            <v>AF</v>
          </cell>
        </row>
        <row r="164">
          <cell r="A164">
            <v>42899</v>
          </cell>
          <cell r="B164" t="str">
            <v>E</v>
          </cell>
          <cell r="C164" t="str">
            <v>D</v>
          </cell>
          <cell r="D164" t="str">
            <v>C</v>
          </cell>
          <cell r="E164" t="str">
            <v>ABF</v>
          </cell>
          <cell r="F164" t="str">
            <v>AF</v>
          </cell>
        </row>
        <row r="165">
          <cell r="A165">
            <v>42900</v>
          </cell>
          <cell r="B165" t="str">
            <v>E</v>
          </cell>
          <cell r="C165" t="str">
            <v>D</v>
          </cell>
          <cell r="D165" t="str">
            <v>C</v>
          </cell>
          <cell r="E165" t="str">
            <v>ABF</v>
          </cell>
          <cell r="F165" t="str">
            <v>AB</v>
          </cell>
        </row>
        <row r="166">
          <cell r="A166">
            <v>42901</v>
          </cell>
          <cell r="B166" t="str">
            <v>F</v>
          </cell>
          <cell r="C166" t="str">
            <v>E</v>
          </cell>
          <cell r="D166" t="str">
            <v>D</v>
          </cell>
          <cell r="E166" t="str">
            <v>ABC</v>
          </cell>
          <cell r="F166" t="str">
            <v>AB</v>
          </cell>
        </row>
        <row r="167">
          <cell r="A167">
            <v>42902</v>
          </cell>
          <cell r="B167" t="str">
            <v>F</v>
          </cell>
          <cell r="C167" t="str">
            <v>E</v>
          </cell>
          <cell r="D167" t="str">
            <v>D</v>
          </cell>
          <cell r="E167" t="str">
            <v>ABC</v>
          </cell>
          <cell r="F167" t="str">
            <v>BC</v>
          </cell>
        </row>
        <row r="168">
          <cell r="A168">
            <v>42903</v>
          </cell>
          <cell r="B168" t="str">
            <v>A</v>
          </cell>
          <cell r="C168" t="str">
            <v>F</v>
          </cell>
          <cell r="D168" t="str">
            <v>E</v>
          </cell>
          <cell r="E168" t="str">
            <v>BCD</v>
          </cell>
          <cell r="F168" t="str">
            <v>BC</v>
          </cell>
        </row>
        <row r="169">
          <cell r="A169">
            <v>42904</v>
          </cell>
          <cell r="B169" t="str">
            <v>A</v>
          </cell>
          <cell r="C169" t="str">
            <v>F</v>
          </cell>
          <cell r="D169" t="str">
            <v>E</v>
          </cell>
          <cell r="E169" t="str">
            <v>BCD</v>
          </cell>
          <cell r="F169" t="str">
            <v>CD</v>
          </cell>
        </row>
        <row r="170">
          <cell r="A170">
            <v>42905</v>
          </cell>
          <cell r="B170" t="str">
            <v>B</v>
          </cell>
          <cell r="C170" t="str">
            <v>A</v>
          </cell>
          <cell r="D170" t="str">
            <v>F</v>
          </cell>
          <cell r="E170" t="str">
            <v>CDE</v>
          </cell>
          <cell r="F170" t="str">
            <v>CD</v>
          </cell>
        </row>
        <row r="171">
          <cell r="A171">
            <v>42906</v>
          </cell>
          <cell r="B171" t="str">
            <v>B</v>
          </cell>
          <cell r="C171" t="str">
            <v>A</v>
          </cell>
          <cell r="D171" t="str">
            <v>F</v>
          </cell>
          <cell r="E171" t="str">
            <v>CDE</v>
          </cell>
          <cell r="F171" t="str">
            <v>DE</v>
          </cell>
        </row>
        <row r="172">
          <cell r="A172">
            <v>42907</v>
          </cell>
          <cell r="B172" t="str">
            <v>C</v>
          </cell>
          <cell r="C172" t="str">
            <v>B</v>
          </cell>
          <cell r="D172" t="str">
            <v>A</v>
          </cell>
          <cell r="E172" t="str">
            <v>DEF</v>
          </cell>
          <cell r="F172" t="str">
            <v>DE</v>
          </cell>
        </row>
        <row r="173">
          <cell r="A173">
            <v>42908</v>
          </cell>
          <cell r="B173" t="str">
            <v>C</v>
          </cell>
          <cell r="C173" t="str">
            <v>B</v>
          </cell>
          <cell r="D173" t="str">
            <v>A</v>
          </cell>
          <cell r="E173" t="str">
            <v>DEF</v>
          </cell>
          <cell r="F173" t="str">
            <v>EF</v>
          </cell>
        </row>
        <row r="174">
          <cell r="A174">
            <v>42909</v>
          </cell>
          <cell r="B174" t="str">
            <v>D</v>
          </cell>
          <cell r="C174" t="str">
            <v>C</v>
          </cell>
          <cell r="D174" t="str">
            <v>B</v>
          </cell>
          <cell r="E174" t="str">
            <v>AEF</v>
          </cell>
          <cell r="F174" t="str">
            <v>EF</v>
          </cell>
        </row>
        <row r="175">
          <cell r="A175">
            <v>42910</v>
          </cell>
          <cell r="B175" t="str">
            <v>D</v>
          </cell>
          <cell r="C175" t="str">
            <v>C</v>
          </cell>
          <cell r="D175" t="str">
            <v>B</v>
          </cell>
          <cell r="E175" t="str">
            <v>AEF</v>
          </cell>
          <cell r="F175" t="str">
            <v>FA</v>
          </cell>
        </row>
        <row r="176">
          <cell r="A176">
            <v>42911</v>
          </cell>
          <cell r="B176" t="str">
            <v>E</v>
          </cell>
          <cell r="C176" t="str">
            <v>D</v>
          </cell>
          <cell r="D176" t="str">
            <v>C</v>
          </cell>
          <cell r="E176" t="str">
            <v>ABF</v>
          </cell>
          <cell r="F176" t="str">
            <v>FA</v>
          </cell>
        </row>
        <row r="177">
          <cell r="A177">
            <v>42912</v>
          </cell>
          <cell r="B177" t="str">
            <v>E</v>
          </cell>
          <cell r="C177" t="str">
            <v>D</v>
          </cell>
          <cell r="D177" t="str">
            <v>C</v>
          </cell>
          <cell r="E177" t="str">
            <v>ABF</v>
          </cell>
          <cell r="F177" t="str">
            <v>B</v>
          </cell>
        </row>
        <row r="178">
          <cell r="A178">
            <v>42913</v>
          </cell>
          <cell r="B178" t="str">
            <v>A</v>
          </cell>
          <cell r="C178" t="str">
            <v>E</v>
          </cell>
          <cell r="D178" t="str">
            <v>D</v>
          </cell>
          <cell r="E178" t="str">
            <v>BC</v>
          </cell>
          <cell r="F178" t="str">
            <v>B</v>
          </cell>
        </row>
        <row r="179">
          <cell r="A179">
            <v>42914</v>
          </cell>
          <cell r="B179" t="str">
            <v>A</v>
          </cell>
          <cell r="C179" t="str">
            <v>E</v>
          </cell>
          <cell r="D179" t="str">
            <v>D</v>
          </cell>
          <cell r="E179" t="str">
            <v>BC</v>
          </cell>
          <cell r="F179" t="str">
            <v>C</v>
          </cell>
        </row>
        <row r="180">
          <cell r="A180">
            <v>42915</v>
          </cell>
          <cell r="B180" t="str">
            <v>B</v>
          </cell>
          <cell r="C180" t="str">
            <v>A</v>
          </cell>
          <cell r="D180" t="str">
            <v>E</v>
          </cell>
          <cell r="E180" t="str">
            <v>CD</v>
          </cell>
          <cell r="F180" t="str">
            <v>C</v>
          </cell>
        </row>
        <row r="181">
          <cell r="A181">
            <v>42916</v>
          </cell>
          <cell r="B181" t="str">
            <v>B</v>
          </cell>
          <cell r="C181" t="str">
            <v>A</v>
          </cell>
          <cell r="D181" t="str">
            <v>E</v>
          </cell>
          <cell r="E181" t="str">
            <v>CD</v>
          </cell>
          <cell r="F181" t="str">
            <v>D</v>
          </cell>
        </row>
        <row r="182">
          <cell r="A182">
            <v>42917</v>
          </cell>
          <cell r="B182" t="str">
            <v>C</v>
          </cell>
          <cell r="C182" t="str">
            <v>B</v>
          </cell>
          <cell r="D182" t="str">
            <v>A</v>
          </cell>
          <cell r="E182" t="str">
            <v>DE</v>
          </cell>
        </row>
        <row r="183">
          <cell r="A183">
            <v>42918</v>
          </cell>
          <cell r="B183" t="str">
            <v>C</v>
          </cell>
          <cell r="C183" t="str">
            <v>B</v>
          </cell>
          <cell r="D183" t="str">
            <v>A</v>
          </cell>
          <cell r="E183" t="str">
            <v>DE</v>
          </cell>
        </row>
        <row r="184">
          <cell r="A184">
            <v>42982</v>
          </cell>
          <cell r="B184" t="str">
            <v>E</v>
          </cell>
          <cell r="C184" t="str">
            <v>D</v>
          </cell>
          <cell r="D184" t="str">
            <v>C</v>
          </cell>
          <cell r="E184" t="str">
            <v>ABF</v>
          </cell>
        </row>
        <row r="185">
          <cell r="A185">
            <v>42983</v>
          </cell>
          <cell r="B185" t="str">
            <v>E</v>
          </cell>
          <cell r="C185" t="str">
            <v>D</v>
          </cell>
          <cell r="D185" t="str">
            <v>C</v>
          </cell>
          <cell r="E185" t="str">
            <v>ABF</v>
          </cell>
        </row>
        <row r="186">
          <cell r="A186">
            <v>42984</v>
          </cell>
          <cell r="B186" t="str">
            <v>F</v>
          </cell>
          <cell r="C186" t="str">
            <v>E</v>
          </cell>
          <cell r="D186" t="str">
            <v>D</v>
          </cell>
          <cell r="E186" t="str">
            <v>ABC</v>
          </cell>
        </row>
        <row r="187">
          <cell r="A187">
            <v>42985</v>
          </cell>
          <cell r="B187" t="str">
            <v>F</v>
          </cell>
          <cell r="C187" t="str">
            <v>E</v>
          </cell>
          <cell r="D187" t="str">
            <v>D</v>
          </cell>
          <cell r="E187" t="str">
            <v>ABC</v>
          </cell>
        </row>
        <row r="188">
          <cell r="A188">
            <v>42986</v>
          </cell>
          <cell r="B188" t="str">
            <v>A</v>
          </cell>
          <cell r="C188" t="str">
            <v>F</v>
          </cell>
          <cell r="D188" t="str">
            <v>E</v>
          </cell>
          <cell r="E188" t="str">
            <v>BCD</v>
          </cell>
        </row>
        <row r="189">
          <cell r="A189">
            <v>42987</v>
          </cell>
          <cell r="B189" t="str">
            <v>A</v>
          </cell>
          <cell r="C189" t="str">
            <v>F</v>
          </cell>
          <cell r="D189" t="str">
            <v>E</v>
          </cell>
          <cell r="E189" t="str">
            <v>BCD</v>
          </cell>
        </row>
        <row r="190">
          <cell r="A190">
            <v>42988</v>
          </cell>
          <cell r="B190" t="str">
            <v>B</v>
          </cell>
          <cell r="C190" t="str">
            <v>A</v>
          </cell>
          <cell r="D190" t="str">
            <v>F</v>
          </cell>
          <cell r="E190" t="str">
            <v>CDE</v>
          </cell>
        </row>
        <row r="191">
          <cell r="A191">
            <v>42989</v>
          </cell>
          <cell r="B191" t="str">
            <v>B</v>
          </cell>
          <cell r="C191" t="str">
            <v>A</v>
          </cell>
          <cell r="D191" t="str">
            <v>F</v>
          </cell>
          <cell r="E191" t="str">
            <v>CDE</v>
          </cell>
        </row>
        <row r="192">
          <cell r="A192">
            <v>42990</v>
          </cell>
          <cell r="B192" t="str">
            <v>C</v>
          </cell>
          <cell r="C192" t="str">
            <v>B</v>
          </cell>
          <cell r="D192" t="str">
            <v>A</v>
          </cell>
          <cell r="E192" t="str">
            <v>DEF</v>
          </cell>
        </row>
        <row r="193">
          <cell r="A193">
            <v>42991</v>
          </cell>
          <cell r="B193" t="str">
            <v>C</v>
          </cell>
          <cell r="C193" t="str">
            <v>B</v>
          </cell>
          <cell r="D193" t="str">
            <v>A</v>
          </cell>
          <cell r="E193" t="str">
            <v>DEF</v>
          </cell>
        </row>
        <row r="194">
          <cell r="A194">
            <v>42992</v>
          </cell>
          <cell r="B194" t="str">
            <v>D</v>
          </cell>
          <cell r="C194" t="str">
            <v>C</v>
          </cell>
          <cell r="D194" t="str">
            <v>B</v>
          </cell>
          <cell r="E194" t="str">
            <v>AEF</v>
          </cell>
        </row>
        <row r="195">
          <cell r="A195">
            <v>42993</v>
          </cell>
          <cell r="B195" t="str">
            <v>D</v>
          </cell>
          <cell r="C195" t="str">
            <v>C</v>
          </cell>
          <cell r="D195" t="str">
            <v>B</v>
          </cell>
          <cell r="E195" t="str">
            <v>AEF</v>
          </cell>
        </row>
        <row r="196">
          <cell r="A196">
            <v>42994</v>
          </cell>
          <cell r="B196" t="str">
            <v>E</v>
          </cell>
          <cell r="C196" t="str">
            <v>D</v>
          </cell>
          <cell r="D196" t="str">
            <v>C</v>
          </cell>
          <cell r="E196" t="str">
            <v>ABF</v>
          </cell>
        </row>
        <row r="197">
          <cell r="A197">
            <v>42995</v>
          </cell>
          <cell r="B197" t="str">
            <v>E</v>
          </cell>
          <cell r="C197" t="str">
            <v>D</v>
          </cell>
          <cell r="D197" t="str">
            <v>C</v>
          </cell>
          <cell r="E197" t="str">
            <v>ABF</v>
          </cell>
        </row>
        <row r="198">
          <cell r="A198">
            <v>42996</v>
          </cell>
          <cell r="B198" t="str">
            <v>A</v>
          </cell>
          <cell r="C198" t="str">
            <v>E</v>
          </cell>
          <cell r="D198" t="str">
            <v>D</v>
          </cell>
          <cell r="E198" t="str">
            <v>BC</v>
          </cell>
        </row>
        <row r="199">
          <cell r="A199">
            <v>42997</v>
          </cell>
          <cell r="B199" t="str">
            <v>A</v>
          </cell>
          <cell r="C199" t="str">
            <v>E</v>
          </cell>
          <cell r="D199" t="str">
            <v>D</v>
          </cell>
          <cell r="E199" t="str">
            <v>BC</v>
          </cell>
        </row>
        <row r="200">
          <cell r="A200">
            <v>42998</v>
          </cell>
          <cell r="B200" t="str">
            <v>B</v>
          </cell>
          <cell r="C200" t="str">
            <v>A</v>
          </cell>
          <cell r="D200" t="str">
            <v>E</v>
          </cell>
          <cell r="E200" t="str">
            <v>CD</v>
          </cell>
        </row>
        <row r="201">
          <cell r="A201">
            <v>42999</v>
          </cell>
          <cell r="B201" t="str">
            <v>B</v>
          </cell>
          <cell r="C201" t="str">
            <v>A</v>
          </cell>
          <cell r="D201" t="str">
            <v>E</v>
          </cell>
          <cell r="E201" t="str">
            <v>CD</v>
          </cell>
        </row>
        <row r="202">
          <cell r="A202">
            <v>43000</v>
          </cell>
          <cell r="B202" t="str">
            <v>C</v>
          </cell>
          <cell r="C202" t="str">
            <v>B</v>
          </cell>
          <cell r="D202" t="str">
            <v>A</v>
          </cell>
          <cell r="E202" t="str">
            <v>DE</v>
          </cell>
        </row>
        <row r="203">
          <cell r="A203">
            <v>43001</v>
          </cell>
          <cell r="B203" t="str">
            <v>C</v>
          </cell>
          <cell r="C203" t="str">
            <v>B</v>
          </cell>
          <cell r="D203" t="str">
            <v>A</v>
          </cell>
          <cell r="E203" t="str">
            <v>DE</v>
          </cell>
        </row>
        <row r="204">
          <cell r="A204">
            <v>43002</v>
          </cell>
          <cell r="B204" t="str">
            <v>D</v>
          </cell>
          <cell r="C204" t="str">
            <v>C</v>
          </cell>
          <cell r="D204" t="str">
            <v>B</v>
          </cell>
          <cell r="E204" t="str">
            <v>AEF</v>
          </cell>
        </row>
        <row r="205">
          <cell r="A205">
            <v>43003</v>
          </cell>
          <cell r="B205" t="str">
            <v>D</v>
          </cell>
          <cell r="C205" t="str">
            <v>C</v>
          </cell>
          <cell r="D205" t="str">
            <v>B</v>
          </cell>
          <cell r="E205" t="str">
            <v>AEF</v>
          </cell>
        </row>
        <row r="206">
          <cell r="A206">
            <v>43004</v>
          </cell>
          <cell r="B206" t="str">
            <v>E</v>
          </cell>
          <cell r="C206" t="str">
            <v>D</v>
          </cell>
          <cell r="D206" t="str">
            <v>C</v>
          </cell>
          <cell r="E206" t="str">
            <v>ABF</v>
          </cell>
        </row>
        <row r="207">
          <cell r="A207">
            <v>43005</v>
          </cell>
          <cell r="B207" t="str">
            <v>E</v>
          </cell>
          <cell r="C207" t="str">
            <v>D</v>
          </cell>
          <cell r="D207" t="str">
            <v>C</v>
          </cell>
          <cell r="E207" t="str">
            <v>ABF</v>
          </cell>
        </row>
        <row r="208">
          <cell r="A208">
            <v>43006</v>
          </cell>
          <cell r="B208" t="str">
            <v>F</v>
          </cell>
          <cell r="C208" t="str">
            <v>E</v>
          </cell>
          <cell r="D208" t="str">
            <v>D</v>
          </cell>
          <cell r="E208" t="str">
            <v>ABC</v>
          </cell>
        </row>
        <row r="209">
          <cell r="A209">
            <v>43007</v>
          </cell>
          <cell r="B209" t="str">
            <v>F</v>
          </cell>
          <cell r="C209" t="str">
            <v>E</v>
          </cell>
          <cell r="D209" t="str">
            <v>D</v>
          </cell>
          <cell r="E209" t="str">
            <v>ABC</v>
          </cell>
        </row>
        <row r="210">
          <cell r="A210">
            <v>43008</v>
          </cell>
          <cell r="B210" t="str">
            <v>A</v>
          </cell>
          <cell r="C210" t="str">
            <v>F</v>
          </cell>
          <cell r="D210" t="str">
            <v>E</v>
          </cell>
          <cell r="E210" t="str">
            <v>BCD</v>
          </cell>
        </row>
        <row r="211">
          <cell r="A211">
            <v>43009</v>
          </cell>
          <cell r="B211" t="str">
            <v>A</v>
          </cell>
          <cell r="C211" t="str">
            <v>F</v>
          </cell>
          <cell r="D211" t="str">
            <v>E</v>
          </cell>
          <cell r="E211" t="str">
            <v>BCD</v>
          </cell>
        </row>
        <row r="212">
          <cell r="A212">
            <v>43010</v>
          </cell>
          <cell r="B212" t="str">
            <v>B</v>
          </cell>
          <cell r="C212" t="str">
            <v>A</v>
          </cell>
          <cell r="D212" t="str">
            <v>F</v>
          </cell>
          <cell r="E212" t="str">
            <v>CDE</v>
          </cell>
        </row>
        <row r="213">
          <cell r="A213">
            <v>43011</v>
          </cell>
          <cell r="B213" t="str">
            <v>B</v>
          </cell>
          <cell r="C213" t="str">
            <v>A</v>
          </cell>
          <cell r="D213" t="str">
            <v>F</v>
          </cell>
          <cell r="E213" t="str">
            <v>CDE</v>
          </cell>
        </row>
        <row r="214">
          <cell r="A214">
            <v>43012</v>
          </cell>
          <cell r="B214" t="str">
            <v>C</v>
          </cell>
          <cell r="C214" t="str">
            <v>B</v>
          </cell>
          <cell r="D214" t="str">
            <v>A</v>
          </cell>
          <cell r="E214" t="str">
            <v>DEF</v>
          </cell>
        </row>
        <row r="215">
          <cell r="A215">
            <v>43013</v>
          </cell>
          <cell r="B215" t="str">
            <v>C</v>
          </cell>
          <cell r="C215" t="str">
            <v>B</v>
          </cell>
          <cell r="D215" t="str">
            <v>A</v>
          </cell>
          <cell r="E215" t="str">
            <v>DEF</v>
          </cell>
        </row>
        <row r="216">
          <cell r="A216">
            <v>43014</v>
          </cell>
          <cell r="B216" t="str">
            <v>D</v>
          </cell>
          <cell r="C216" t="str">
            <v>C</v>
          </cell>
          <cell r="D216" t="str">
            <v>B</v>
          </cell>
          <cell r="E216" t="str">
            <v>AEF</v>
          </cell>
        </row>
        <row r="217">
          <cell r="A217">
            <v>43015</v>
          </cell>
          <cell r="B217" t="str">
            <v>D</v>
          </cell>
          <cell r="C217" t="str">
            <v>C</v>
          </cell>
          <cell r="D217" t="str">
            <v>B</v>
          </cell>
          <cell r="E217" t="str">
            <v>AEF</v>
          </cell>
        </row>
        <row r="218">
          <cell r="A218">
            <v>43016</v>
          </cell>
          <cell r="B218" t="str">
            <v>E</v>
          </cell>
          <cell r="C218" t="str">
            <v>D</v>
          </cell>
          <cell r="D218" t="str">
            <v>C</v>
          </cell>
          <cell r="E218" t="str">
            <v>ABF</v>
          </cell>
        </row>
        <row r="219">
          <cell r="A219">
            <v>43017</v>
          </cell>
          <cell r="B219" t="str">
            <v>E</v>
          </cell>
          <cell r="C219" t="str">
            <v>D</v>
          </cell>
          <cell r="D219" t="str">
            <v>C</v>
          </cell>
          <cell r="E219" t="str">
            <v>ABF</v>
          </cell>
        </row>
        <row r="220">
          <cell r="A220">
            <v>43018</v>
          </cell>
          <cell r="B220" t="str">
            <v>A</v>
          </cell>
          <cell r="C220" t="str">
            <v>E</v>
          </cell>
          <cell r="D220" t="str">
            <v>D</v>
          </cell>
          <cell r="E220" t="str">
            <v>BC</v>
          </cell>
        </row>
        <row r="221">
          <cell r="A221">
            <v>43019</v>
          </cell>
          <cell r="B221" t="str">
            <v>A</v>
          </cell>
          <cell r="C221" t="str">
            <v>E</v>
          </cell>
          <cell r="D221" t="str">
            <v>D</v>
          </cell>
          <cell r="E221" t="str">
            <v>BC</v>
          </cell>
        </row>
        <row r="222">
          <cell r="A222">
            <v>43020</v>
          </cell>
          <cell r="B222" t="str">
            <v>B</v>
          </cell>
          <cell r="C222" t="str">
            <v>A</v>
          </cell>
          <cell r="D222" t="str">
            <v>E</v>
          </cell>
          <cell r="E222" t="str">
            <v>CD</v>
          </cell>
        </row>
        <row r="223">
          <cell r="A223">
            <v>43021</v>
          </cell>
          <cell r="B223" t="str">
            <v>B</v>
          </cell>
          <cell r="C223" t="str">
            <v>A</v>
          </cell>
          <cell r="D223" t="str">
            <v>E</v>
          </cell>
          <cell r="E223" t="str">
            <v>CD</v>
          </cell>
        </row>
        <row r="224">
          <cell r="A224">
            <v>43022</v>
          </cell>
          <cell r="B224" t="str">
            <v>C</v>
          </cell>
          <cell r="C224" t="str">
            <v>B</v>
          </cell>
          <cell r="D224" t="str">
            <v>A</v>
          </cell>
          <cell r="E224" t="str">
            <v>DE</v>
          </cell>
        </row>
        <row r="225">
          <cell r="A225">
            <v>43023</v>
          </cell>
          <cell r="B225" t="str">
            <v>C</v>
          </cell>
          <cell r="C225" t="str">
            <v>B</v>
          </cell>
          <cell r="D225" t="str">
            <v>A</v>
          </cell>
          <cell r="E225" t="str">
            <v>DE</v>
          </cell>
        </row>
        <row r="226">
          <cell r="A226">
            <v>43024</v>
          </cell>
          <cell r="B226" t="str">
            <v>D</v>
          </cell>
          <cell r="C226" t="str">
            <v>C</v>
          </cell>
          <cell r="D226" t="str">
            <v>B</v>
          </cell>
          <cell r="E226" t="str">
            <v>AEF</v>
          </cell>
        </row>
        <row r="227">
          <cell r="A227">
            <v>43025</v>
          </cell>
          <cell r="B227" t="str">
            <v>D</v>
          </cell>
          <cell r="C227" t="str">
            <v>C</v>
          </cell>
          <cell r="D227" t="str">
            <v>B</v>
          </cell>
          <cell r="E227" t="str">
            <v>AEF</v>
          </cell>
        </row>
        <row r="228">
          <cell r="A228">
            <v>43026</v>
          </cell>
          <cell r="B228" t="str">
            <v>E</v>
          </cell>
          <cell r="C228" t="str">
            <v>D</v>
          </cell>
          <cell r="D228" t="str">
            <v>C</v>
          </cell>
          <cell r="E228" t="str">
            <v>ABF</v>
          </cell>
        </row>
        <row r="229">
          <cell r="A229">
            <v>43027</v>
          </cell>
          <cell r="B229" t="str">
            <v>E</v>
          </cell>
          <cell r="C229" t="str">
            <v>D</v>
          </cell>
          <cell r="D229" t="str">
            <v>C</v>
          </cell>
          <cell r="E229" t="str">
            <v>ABF</v>
          </cell>
        </row>
        <row r="230">
          <cell r="A230">
            <v>43028</v>
          </cell>
          <cell r="B230" t="str">
            <v>F</v>
          </cell>
          <cell r="C230" t="str">
            <v>E</v>
          </cell>
          <cell r="D230" t="str">
            <v>D</v>
          </cell>
          <cell r="E230" t="str">
            <v>ABC</v>
          </cell>
        </row>
        <row r="231">
          <cell r="A231">
            <v>43029</v>
          </cell>
          <cell r="B231" t="str">
            <v>F</v>
          </cell>
          <cell r="C231" t="str">
            <v>E</v>
          </cell>
          <cell r="D231" t="str">
            <v>D</v>
          </cell>
          <cell r="E231" t="str">
            <v>ABC</v>
          </cell>
        </row>
        <row r="232">
          <cell r="A232">
            <v>43030</v>
          </cell>
          <cell r="B232" t="str">
            <v>A</v>
          </cell>
          <cell r="C232" t="str">
            <v>F</v>
          </cell>
          <cell r="D232" t="str">
            <v>E</v>
          </cell>
          <cell r="E232" t="str">
            <v>BCD</v>
          </cell>
        </row>
        <row r="233">
          <cell r="A233">
            <v>43031</v>
          </cell>
          <cell r="B233" t="str">
            <v>A</v>
          </cell>
          <cell r="C233" t="str">
            <v>F</v>
          </cell>
          <cell r="D233" t="str">
            <v>E</v>
          </cell>
          <cell r="E233" t="str">
            <v>BCD</v>
          </cell>
        </row>
        <row r="234">
          <cell r="A234">
            <v>43032</v>
          </cell>
          <cell r="B234" t="str">
            <v>B</v>
          </cell>
          <cell r="C234" t="str">
            <v>A</v>
          </cell>
          <cell r="D234" t="str">
            <v>F</v>
          </cell>
          <cell r="E234" t="str">
            <v>CDE</v>
          </cell>
        </row>
        <row r="235">
          <cell r="A235">
            <v>43033</v>
          </cell>
          <cell r="B235" t="str">
            <v>B</v>
          </cell>
          <cell r="C235" t="str">
            <v>A</v>
          </cell>
          <cell r="D235" t="str">
            <v>F</v>
          </cell>
          <cell r="E235" t="str">
            <v>CDE</v>
          </cell>
        </row>
        <row r="236">
          <cell r="A236">
            <v>43034</v>
          </cell>
          <cell r="B236" t="str">
            <v>C</v>
          </cell>
          <cell r="C236" t="str">
            <v>B</v>
          </cell>
          <cell r="D236" t="str">
            <v>A</v>
          </cell>
          <cell r="E236" t="str">
            <v>DEF</v>
          </cell>
        </row>
        <row r="237">
          <cell r="A237">
            <v>43035</v>
          </cell>
          <cell r="B237" t="str">
            <v>C</v>
          </cell>
          <cell r="C237" t="str">
            <v>B</v>
          </cell>
          <cell r="D237" t="str">
            <v>A</v>
          </cell>
          <cell r="E237" t="str">
            <v>DEF</v>
          </cell>
        </row>
        <row r="238">
          <cell r="A238">
            <v>43036</v>
          </cell>
          <cell r="B238" t="str">
            <v>D</v>
          </cell>
          <cell r="C238" t="str">
            <v>C</v>
          </cell>
          <cell r="D238" t="str">
            <v>B</v>
          </cell>
          <cell r="E238" t="str">
            <v>AEF</v>
          </cell>
        </row>
        <row r="239">
          <cell r="A239">
            <v>43037</v>
          </cell>
          <cell r="B239" t="str">
            <v>D</v>
          </cell>
          <cell r="C239" t="str">
            <v>C</v>
          </cell>
          <cell r="D239" t="str">
            <v>B</v>
          </cell>
          <cell r="E239" t="str">
            <v>AEF</v>
          </cell>
        </row>
        <row r="240">
          <cell r="A240">
            <v>43038</v>
          </cell>
          <cell r="B240" t="str">
            <v>E</v>
          </cell>
          <cell r="C240" t="str">
            <v>D</v>
          </cell>
          <cell r="D240" t="str">
            <v>C</v>
          </cell>
          <cell r="E240" t="str">
            <v>ABF</v>
          </cell>
        </row>
        <row r="241">
          <cell r="A241">
            <v>43039</v>
          </cell>
          <cell r="B241" t="str">
            <v>E</v>
          </cell>
          <cell r="C241" t="str">
            <v>D</v>
          </cell>
          <cell r="D241" t="str">
            <v>C</v>
          </cell>
          <cell r="E241" t="str">
            <v>ABF</v>
          </cell>
        </row>
        <row r="242">
          <cell r="A242">
            <v>43040</v>
          </cell>
          <cell r="B242" t="str">
            <v>A</v>
          </cell>
          <cell r="C242" t="str">
            <v>E</v>
          </cell>
          <cell r="D242" t="str">
            <v>D</v>
          </cell>
          <cell r="E242" t="str">
            <v>BC</v>
          </cell>
        </row>
        <row r="243">
          <cell r="A243">
            <v>43041</v>
          </cell>
          <cell r="B243" t="str">
            <v>A</v>
          </cell>
          <cell r="C243" t="str">
            <v>E</v>
          </cell>
          <cell r="D243" t="str">
            <v>D</v>
          </cell>
          <cell r="E243" t="str">
            <v>BC</v>
          </cell>
        </row>
        <row r="244">
          <cell r="A244">
            <v>43042</v>
          </cell>
          <cell r="B244" t="str">
            <v>B</v>
          </cell>
          <cell r="C244" t="str">
            <v>A</v>
          </cell>
          <cell r="D244" t="str">
            <v>E</v>
          </cell>
          <cell r="E244" t="str">
            <v>CD</v>
          </cell>
        </row>
        <row r="245">
          <cell r="A245">
            <v>43043</v>
          </cell>
          <cell r="B245" t="str">
            <v>B</v>
          </cell>
          <cell r="C245" t="str">
            <v>A</v>
          </cell>
          <cell r="D245" t="str">
            <v>E</v>
          </cell>
          <cell r="E245" t="str">
            <v>CD</v>
          </cell>
        </row>
        <row r="246">
          <cell r="A246">
            <v>43044</v>
          </cell>
          <cell r="B246" t="str">
            <v>C</v>
          </cell>
          <cell r="C246" t="str">
            <v>B</v>
          </cell>
          <cell r="D246" t="str">
            <v>A</v>
          </cell>
          <cell r="E246" t="str">
            <v>DE</v>
          </cell>
        </row>
        <row r="247">
          <cell r="A247">
            <v>43045</v>
          </cell>
          <cell r="B247" t="str">
            <v>C</v>
          </cell>
          <cell r="C247" t="str">
            <v>B</v>
          </cell>
          <cell r="D247" t="str">
            <v>A</v>
          </cell>
          <cell r="E247" t="str">
            <v>DE</v>
          </cell>
        </row>
        <row r="248">
          <cell r="A248">
            <v>43046</v>
          </cell>
          <cell r="B248" t="str">
            <v>D</v>
          </cell>
          <cell r="C248" t="str">
            <v>C</v>
          </cell>
          <cell r="D248" t="str">
            <v>B</v>
          </cell>
          <cell r="E248" t="str">
            <v>AEF</v>
          </cell>
        </row>
        <row r="249">
          <cell r="A249">
            <v>43047</v>
          </cell>
          <cell r="B249" t="str">
            <v>D</v>
          </cell>
          <cell r="C249" t="str">
            <v>C</v>
          </cell>
          <cell r="D249" t="str">
            <v>B</v>
          </cell>
          <cell r="E249" t="str">
            <v>AEF</v>
          </cell>
        </row>
        <row r="250">
          <cell r="A250">
            <v>43048</v>
          </cell>
          <cell r="B250" t="str">
            <v>E</v>
          </cell>
          <cell r="C250" t="str">
            <v>D</v>
          </cell>
          <cell r="D250" t="str">
            <v>C</v>
          </cell>
          <cell r="E250" t="str">
            <v>ABF</v>
          </cell>
        </row>
        <row r="251">
          <cell r="A251">
            <v>43049</v>
          </cell>
          <cell r="B251" t="str">
            <v>E</v>
          </cell>
          <cell r="C251" t="str">
            <v>D</v>
          </cell>
          <cell r="D251" t="str">
            <v>C</v>
          </cell>
          <cell r="E251" t="str">
            <v>ABF</v>
          </cell>
        </row>
        <row r="252">
          <cell r="A252">
            <v>43050</v>
          </cell>
          <cell r="B252" t="str">
            <v>F</v>
          </cell>
          <cell r="C252" t="str">
            <v>E</v>
          </cell>
          <cell r="D252" t="str">
            <v>D</v>
          </cell>
          <cell r="E252" t="str">
            <v>ABC</v>
          </cell>
        </row>
        <row r="253">
          <cell r="A253">
            <v>43051</v>
          </cell>
          <cell r="B253" t="str">
            <v>F</v>
          </cell>
          <cell r="C253" t="str">
            <v>E</v>
          </cell>
          <cell r="D253" t="str">
            <v>D</v>
          </cell>
          <cell r="E253" t="str">
            <v>ABC</v>
          </cell>
        </row>
        <row r="254">
          <cell r="A254">
            <v>43052</v>
          </cell>
          <cell r="B254" t="str">
            <v>A</v>
          </cell>
          <cell r="C254" t="str">
            <v>F</v>
          </cell>
          <cell r="D254" t="str">
            <v>E</v>
          </cell>
          <cell r="E254" t="str">
            <v>BCD</v>
          </cell>
        </row>
        <row r="255">
          <cell r="A255">
            <v>43053</v>
          </cell>
          <cell r="B255" t="str">
            <v>A</v>
          </cell>
          <cell r="C255" t="str">
            <v>F</v>
          </cell>
          <cell r="D255" t="str">
            <v>E</v>
          </cell>
          <cell r="E255" t="str">
            <v>BCD</v>
          </cell>
        </row>
        <row r="256">
          <cell r="A256">
            <v>43054</v>
          </cell>
          <cell r="B256" t="str">
            <v>B</v>
          </cell>
          <cell r="C256" t="str">
            <v>A</v>
          </cell>
          <cell r="D256" t="str">
            <v>F</v>
          </cell>
          <cell r="E256" t="str">
            <v>CDE</v>
          </cell>
        </row>
        <row r="257">
          <cell r="A257">
            <v>43055</v>
          </cell>
          <cell r="B257" t="str">
            <v>B</v>
          </cell>
          <cell r="C257" t="str">
            <v>A</v>
          </cell>
          <cell r="D257" t="str">
            <v>F</v>
          </cell>
          <cell r="E257" t="str">
            <v>CDE</v>
          </cell>
        </row>
        <row r="258">
          <cell r="A258">
            <v>43056</v>
          </cell>
          <cell r="B258" t="str">
            <v>C</v>
          </cell>
          <cell r="C258" t="str">
            <v>B</v>
          </cell>
          <cell r="D258" t="str">
            <v>A</v>
          </cell>
          <cell r="E258" t="str">
            <v>DEF</v>
          </cell>
        </row>
        <row r="259">
          <cell r="A259">
            <v>43057</v>
          </cell>
          <cell r="B259" t="str">
            <v>C</v>
          </cell>
          <cell r="C259" t="str">
            <v>B</v>
          </cell>
          <cell r="D259" t="str">
            <v>A</v>
          </cell>
          <cell r="E259" t="str">
            <v>DEF</v>
          </cell>
        </row>
        <row r="260">
          <cell r="A260">
            <v>43058</v>
          </cell>
          <cell r="B260" t="str">
            <v>D</v>
          </cell>
          <cell r="C260" t="str">
            <v>C</v>
          </cell>
          <cell r="D260" t="str">
            <v>B</v>
          </cell>
          <cell r="E260" t="str">
            <v>AEF</v>
          </cell>
        </row>
        <row r="261">
          <cell r="A261">
            <v>43059</v>
          </cell>
          <cell r="B261" t="str">
            <v>D</v>
          </cell>
          <cell r="C261" t="str">
            <v>C</v>
          </cell>
          <cell r="D261" t="str">
            <v>B</v>
          </cell>
          <cell r="E261" t="str">
            <v>AEF</v>
          </cell>
        </row>
        <row r="262">
          <cell r="A262">
            <v>43060</v>
          </cell>
          <cell r="B262" t="str">
            <v>E</v>
          </cell>
          <cell r="C262" t="str">
            <v>D</v>
          </cell>
          <cell r="D262" t="str">
            <v>C</v>
          </cell>
          <cell r="E262" t="str">
            <v>ABF</v>
          </cell>
        </row>
        <row r="263">
          <cell r="A263">
            <v>43061</v>
          </cell>
          <cell r="B263" t="str">
            <v>E</v>
          </cell>
          <cell r="C263" t="str">
            <v>D</v>
          </cell>
          <cell r="D263" t="str">
            <v>C</v>
          </cell>
          <cell r="E263" t="str">
            <v>ABF</v>
          </cell>
        </row>
        <row r="264">
          <cell r="A264">
            <v>43062</v>
          </cell>
          <cell r="B264" t="str">
            <v>A</v>
          </cell>
          <cell r="C264" t="str">
            <v>E</v>
          </cell>
          <cell r="D264" t="str">
            <v>D</v>
          </cell>
          <cell r="E264" t="str">
            <v>BC</v>
          </cell>
        </row>
        <row r="265">
          <cell r="A265">
            <v>43063</v>
          </cell>
          <cell r="B265" t="str">
            <v>A</v>
          </cell>
          <cell r="C265" t="str">
            <v>E</v>
          </cell>
          <cell r="D265" t="str">
            <v>D</v>
          </cell>
          <cell r="E265" t="str">
            <v>BC</v>
          </cell>
        </row>
        <row r="266">
          <cell r="A266">
            <v>43064</v>
          </cell>
          <cell r="B266" t="str">
            <v>B</v>
          </cell>
          <cell r="C266" t="str">
            <v>A</v>
          </cell>
          <cell r="D266" t="str">
            <v>E</v>
          </cell>
          <cell r="E266" t="str">
            <v>CD</v>
          </cell>
        </row>
        <row r="267">
          <cell r="A267">
            <v>43065</v>
          </cell>
          <cell r="B267" t="str">
            <v>B</v>
          </cell>
          <cell r="C267" t="str">
            <v>A</v>
          </cell>
          <cell r="D267" t="str">
            <v>E</v>
          </cell>
          <cell r="E267" t="str">
            <v>CD</v>
          </cell>
        </row>
        <row r="268">
          <cell r="A268">
            <v>43066</v>
          </cell>
          <cell r="B268" t="str">
            <v>C</v>
          </cell>
          <cell r="C268" t="str">
            <v>B</v>
          </cell>
          <cell r="D268" t="str">
            <v>A</v>
          </cell>
          <cell r="E268" t="str">
            <v>DE</v>
          </cell>
        </row>
        <row r="269">
          <cell r="A269">
            <v>43067</v>
          </cell>
          <cell r="B269" t="str">
            <v>C</v>
          </cell>
          <cell r="C269" t="str">
            <v>B</v>
          </cell>
          <cell r="D269" t="str">
            <v>A</v>
          </cell>
          <cell r="E269" t="str">
            <v>DE</v>
          </cell>
        </row>
        <row r="270">
          <cell r="A270">
            <v>43068</v>
          </cell>
          <cell r="B270" t="str">
            <v>D</v>
          </cell>
          <cell r="C270" t="str">
            <v>C</v>
          </cell>
          <cell r="D270" t="str">
            <v>B</v>
          </cell>
          <cell r="E270" t="str">
            <v>AEF</v>
          </cell>
        </row>
        <row r="271">
          <cell r="A271">
            <v>43069</v>
          </cell>
          <cell r="B271" t="str">
            <v>D</v>
          </cell>
          <cell r="C271" t="str">
            <v>C</v>
          </cell>
          <cell r="D271" t="str">
            <v>B</v>
          </cell>
          <cell r="E271" t="str">
            <v>AEF</v>
          </cell>
        </row>
        <row r="272">
          <cell r="A272">
            <v>43070</v>
          </cell>
          <cell r="B272" t="str">
            <v>E</v>
          </cell>
          <cell r="C272" t="str">
            <v>D</v>
          </cell>
          <cell r="D272" t="str">
            <v>C</v>
          </cell>
          <cell r="E272" t="str">
            <v>ABF</v>
          </cell>
        </row>
        <row r="273">
          <cell r="A273">
            <v>43071</v>
          </cell>
          <cell r="B273" t="str">
            <v>E</v>
          </cell>
          <cell r="C273" t="str">
            <v>D</v>
          </cell>
          <cell r="D273" t="str">
            <v>C</v>
          </cell>
          <cell r="E273" t="str">
            <v>ABF</v>
          </cell>
        </row>
        <row r="274">
          <cell r="A274">
            <v>43072</v>
          </cell>
          <cell r="B274" t="str">
            <v>F</v>
          </cell>
          <cell r="C274" t="str">
            <v>E</v>
          </cell>
          <cell r="D274" t="str">
            <v>D</v>
          </cell>
          <cell r="E274" t="str">
            <v>ABC</v>
          </cell>
        </row>
        <row r="275">
          <cell r="A275">
            <v>43073</v>
          </cell>
          <cell r="B275" t="str">
            <v>F</v>
          </cell>
          <cell r="C275" t="str">
            <v>E</v>
          </cell>
          <cell r="D275" t="str">
            <v>D</v>
          </cell>
          <cell r="E275" t="str">
            <v>ABC</v>
          </cell>
        </row>
        <row r="276">
          <cell r="A276">
            <v>43074</v>
          </cell>
          <cell r="B276" t="str">
            <v>A</v>
          </cell>
          <cell r="C276" t="str">
            <v>F</v>
          </cell>
          <cell r="D276" t="str">
            <v>E</v>
          </cell>
          <cell r="E276" t="str">
            <v>BCD</v>
          </cell>
        </row>
        <row r="277">
          <cell r="A277">
            <v>43075</v>
          </cell>
          <cell r="B277" t="str">
            <v>A</v>
          </cell>
          <cell r="C277" t="str">
            <v>F</v>
          </cell>
          <cell r="D277" t="str">
            <v>E</v>
          </cell>
          <cell r="E277" t="str">
            <v>BCD</v>
          </cell>
        </row>
        <row r="278">
          <cell r="A278">
            <v>43076</v>
          </cell>
          <cell r="B278" t="str">
            <v>B</v>
          </cell>
          <cell r="C278" t="str">
            <v>A</v>
          </cell>
          <cell r="D278" t="str">
            <v>F</v>
          </cell>
          <cell r="E278" t="str">
            <v>CDE</v>
          </cell>
        </row>
        <row r="279">
          <cell r="A279">
            <v>43077</v>
          </cell>
          <cell r="B279" t="str">
            <v>B</v>
          </cell>
          <cell r="C279" t="str">
            <v>A</v>
          </cell>
          <cell r="D279" t="str">
            <v>F</v>
          </cell>
          <cell r="E279" t="str">
            <v>CDE</v>
          </cell>
        </row>
        <row r="280">
          <cell r="A280">
            <v>43078</v>
          </cell>
          <cell r="B280" t="str">
            <v>C</v>
          </cell>
          <cell r="C280" t="str">
            <v>B</v>
          </cell>
          <cell r="D280" t="str">
            <v>A</v>
          </cell>
          <cell r="E280" t="str">
            <v>DEF</v>
          </cell>
        </row>
        <row r="281">
          <cell r="A281">
            <v>43079</v>
          </cell>
          <cell r="B281" t="str">
            <v>C</v>
          </cell>
          <cell r="C281" t="str">
            <v>B</v>
          </cell>
          <cell r="D281" t="str">
            <v>A</v>
          </cell>
          <cell r="E281" t="str">
            <v>DEF</v>
          </cell>
        </row>
        <row r="282">
          <cell r="A282">
            <v>43080</v>
          </cell>
          <cell r="B282" t="str">
            <v>D</v>
          </cell>
          <cell r="C282" t="str">
            <v>C</v>
          </cell>
          <cell r="D282" t="str">
            <v>B</v>
          </cell>
          <cell r="E282" t="str">
            <v>AEF</v>
          </cell>
        </row>
        <row r="283">
          <cell r="A283">
            <v>43081</v>
          </cell>
          <cell r="B283" t="str">
            <v>D</v>
          </cell>
          <cell r="C283" t="str">
            <v>C</v>
          </cell>
          <cell r="D283" t="str">
            <v>B</v>
          </cell>
          <cell r="E283" t="str">
            <v>AEF</v>
          </cell>
        </row>
        <row r="284">
          <cell r="A284">
            <v>43082</v>
          </cell>
          <cell r="B284" t="str">
            <v>E</v>
          </cell>
          <cell r="C284" t="str">
            <v>D</v>
          </cell>
          <cell r="D284" t="str">
            <v>C</v>
          </cell>
          <cell r="E284" t="str">
            <v>ABF</v>
          </cell>
        </row>
        <row r="285">
          <cell r="A285">
            <v>43083</v>
          </cell>
          <cell r="B285" t="str">
            <v>E</v>
          </cell>
          <cell r="C285" t="str">
            <v>D</v>
          </cell>
          <cell r="D285" t="str">
            <v>C</v>
          </cell>
          <cell r="E285" t="str">
            <v>ABF</v>
          </cell>
        </row>
        <row r="286">
          <cell r="A286">
            <v>43084</v>
          </cell>
          <cell r="B286" t="str">
            <v>A</v>
          </cell>
          <cell r="C286" t="str">
            <v>E</v>
          </cell>
          <cell r="D286" t="str">
            <v>D</v>
          </cell>
          <cell r="E286" t="str">
            <v>BC</v>
          </cell>
        </row>
        <row r="287">
          <cell r="A287">
            <v>43085</v>
          </cell>
          <cell r="B287" t="str">
            <v>A</v>
          </cell>
          <cell r="C287" t="str">
            <v>E</v>
          </cell>
          <cell r="D287" t="str">
            <v>D</v>
          </cell>
          <cell r="E287" t="str">
            <v>BC</v>
          </cell>
        </row>
        <row r="288">
          <cell r="A288">
            <v>43086</v>
          </cell>
          <cell r="B288" t="str">
            <v>B</v>
          </cell>
          <cell r="C288" t="str">
            <v>A</v>
          </cell>
          <cell r="D288" t="str">
            <v>E</v>
          </cell>
          <cell r="E288" t="str">
            <v>CD</v>
          </cell>
        </row>
        <row r="289">
          <cell r="A289">
            <v>43087</v>
          </cell>
          <cell r="B289" t="str">
            <v>B</v>
          </cell>
          <cell r="C289" t="str">
            <v>A</v>
          </cell>
          <cell r="D289" t="str">
            <v>E</v>
          </cell>
          <cell r="E289" t="str">
            <v>CD</v>
          </cell>
        </row>
        <row r="290">
          <cell r="A290">
            <v>43088</v>
          </cell>
          <cell r="B290" t="str">
            <v>C</v>
          </cell>
          <cell r="C290" t="str">
            <v>B</v>
          </cell>
          <cell r="D290" t="str">
            <v>A</v>
          </cell>
          <cell r="E290" t="str">
            <v>DE</v>
          </cell>
        </row>
        <row r="291">
          <cell r="A291">
            <v>43089</v>
          </cell>
          <cell r="B291" t="str">
            <v>C</v>
          </cell>
          <cell r="C291" t="str">
            <v>B</v>
          </cell>
          <cell r="D291" t="str">
            <v>A</v>
          </cell>
          <cell r="E291" t="str">
            <v>DE</v>
          </cell>
        </row>
        <row r="292">
          <cell r="A292">
            <v>43090</v>
          </cell>
          <cell r="B292" t="str">
            <v>D</v>
          </cell>
          <cell r="C292" t="str">
            <v>C</v>
          </cell>
          <cell r="D292" t="str">
            <v>B</v>
          </cell>
          <cell r="E292" t="str">
            <v>AEF</v>
          </cell>
        </row>
        <row r="293">
          <cell r="A293">
            <v>43091</v>
          </cell>
          <cell r="B293" t="str">
            <v>D</v>
          </cell>
          <cell r="C293" t="str">
            <v>C</v>
          </cell>
          <cell r="D293" t="str">
            <v>B</v>
          </cell>
          <cell r="E293" t="str">
            <v>AEF</v>
          </cell>
        </row>
        <row r="294">
          <cell r="A294">
            <v>43092</v>
          </cell>
          <cell r="B294" t="str">
            <v>E</v>
          </cell>
          <cell r="C294" t="str">
            <v>D</v>
          </cell>
          <cell r="D294" t="str">
            <v>C</v>
          </cell>
          <cell r="E294" t="str">
            <v>ABF</v>
          </cell>
        </row>
        <row r="295">
          <cell r="A295">
            <v>43093</v>
          </cell>
          <cell r="B295" t="str">
            <v>E</v>
          </cell>
          <cell r="C295" t="str">
            <v>D</v>
          </cell>
          <cell r="D295" t="str">
            <v>C</v>
          </cell>
          <cell r="E295" t="str">
            <v>ABF</v>
          </cell>
        </row>
        <row r="296">
          <cell r="A296">
            <v>43094</v>
          </cell>
          <cell r="B296" t="str">
            <v>F</v>
          </cell>
          <cell r="C296" t="str">
            <v>E</v>
          </cell>
          <cell r="D296" t="str">
            <v>D</v>
          </cell>
          <cell r="E296" t="str">
            <v>ABC</v>
          </cell>
        </row>
        <row r="297">
          <cell r="A297">
            <v>43095</v>
          </cell>
          <cell r="B297" t="str">
            <v>F</v>
          </cell>
          <cell r="C297" t="str">
            <v>E</v>
          </cell>
          <cell r="D297" t="str">
            <v>D</v>
          </cell>
          <cell r="E297" t="str">
            <v>ABC</v>
          </cell>
        </row>
        <row r="298">
          <cell r="A298">
            <v>43096</v>
          </cell>
          <cell r="B298" t="str">
            <v>A</v>
          </cell>
          <cell r="C298" t="str">
            <v>F</v>
          </cell>
          <cell r="D298" t="str">
            <v>E</v>
          </cell>
          <cell r="E298" t="str">
            <v>BCD</v>
          </cell>
        </row>
        <row r="299">
          <cell r="A299">
            <v>43097</v>
          </cell>
          <cell r="B299" t="str">
            <v>A</v>
          </cell>
          <cell r="C299" t="str">
            <v>F</v>
          </cell>
          <cell r="D299" t="str">
            <v>E</v>
          </cell>
          <cell r="E299" t="str">
            <v>BCD</v>
          </cell>
        </row>
        <row r="300">
          <cell r="A300">
            <v>43098</v>
          </cell>
          <cell r="B300" t="str">
            <v>B</v>
          </cell>
          <cell r="C300" t="str">
            <v>A</v>
          </cell>
          <cell r="D300" t="str">
            <v>F</v>
          </cell>
          <cell r="E300" t="str">
            <v>CDE</v>
          </cell>
        </row>
        <row r="301">
          <cell r="A301">
            <v>43099</v>
          </cell>
          <cell r="B301" t="str">
            <v>B</v>
          </cell>
          <cell r="C301" t="str">
            <v>A</v>
          </cell>
          <cell r="D301" t="str">
            <v>F</v>
          </cell>
          <cell r="E301" t="str">
            <v>CDE</v>
          </cell>
        </row>
        <row r="302">
          <cell r="A302">
            <v>43100</v>
          </cell>
          <cell r="B302" t="str">
            <v>C</v>
          </cell>
          <cell r="C302" t="str">
            <v>B</v>
          </cell>
          <cell r="D302" t="str">
            <v>A</v>
          </cell>
          <cell r="E302" t="str">
            <v>DEF</v>
          </cell>
        </row>
        <row r="303">
          <cell r="A303">
            <v>43101</v>
          </cell>
          <cell r="B303" t="str">
            <v>C</v>
          </cell>
          <cell r="C303" t="str">
            <v>B</v>
          </cell>
          <cell r="D303" t="str">
            <v>A</v>
          </cell>
          <cell r="E303" t="str">
            <v>DEF</v>
          </cell>
        </row>
        <row r="304">
          <cell r="A304">
            <v>43102</v>
          </cell>
          <cell r="B304" t="str">
            <v>D</v>
          </cell>
          <cell r="C304" t="str">
            <v>C</v>
          </cell>
          <cell r="D304" t="str">
            <v>B</v>
          </cell>
          <cell r="E304" t="str">
            <v>AEF</v>
          </cell>
        </row>
        <row r="305">
          <cell r="A305">
            <v>43103</v>
          </cell>
          <cell r="B305" t="str">
            <v>D</v>
          </cell>
          <cell r="C305" t="str">
            <v>C</v>
          </cell>
          <cell r="D305" t="str">
            <v>B</v>
          </cell>
          <cell r="E305" t="str">
            <v>AEF</v>
          </cell>
        </row>
        <row r="306">
          <cell r="A306">
            <v>43104</v>
          </cell>
          <cell r="B306" t="str">
            <v>E</v>
          </cell>
          <cell r="C306" t="str">
            <v>D</v>
          </cell>
          <cell r="D306" t="str">
            <v>C</v>
          </cell>
          <cell r="E306" t="str">
            <v>ABF</v>
          </cell>
        </row>
        <row r="307">
          <cell r="A307">
            <v>43105</v>
          </cell>
          <cell r="B307" t="str">
            <v>E</v>
          </cell>
          <cell r="C307" t="str">
            <v>D</v>
          </cell>
          <cell r="D307" t="str">
            <v>C</v>
          </cell>
          <cell r="E307" t="str">
            <v>ABF</v>
          </cell>
        </row>
        <row r="308">
          <cell r="A308">
            <v>43106</v>
          </cell>
          <cell r="B308" t="str">
            <v>A</v>
          </cell>
          <cell r="C308" t="str">
            <v>E</v>
          </cell>
          <cell r="D308" t="str">
            <v>D</v>
          </cell>
          <cell r="E308" t="str">
            <v>BC</v>
          </cell>
        </row>
        <row r="309">
          <cell r="A309">
            <v>43107</v>
          </cell>
          <cell r="B309" t="str">
            <v>A</v>
          </cell>
          <cell r="C309" t="str">
            <v>E</v>
          </cell>
          <cell r="D309" t="str">
            <v>D</v>
          </cell>
          <cell r="E309" t="str">
            <v>BC</v>
          </cell>
        </row>
        <row r="310">
          <cell r="A310">
            <v>43108</v>
          </cell>
          <cell r="B310" t="str">
            <v>B</v>
          </cell>
          <cell r="C310" t="str">
            <v>A</v>
          </cell>
          <cell r="D310" t="str">
            <v>E</v>
          </cell>
          <cell r="E310" t="str">
            <v>CD</v>
          </cell>
        </row>
        <row r="311">
          <cell r="A311">
            <v>43109</v>
          </cell>
          <cell r="B311" t="str">
            <v>B</v>
          </cell>
          <cell r="C311" t="str">
            <v>A</v>
          </cell>
          <cell r="D311" t="str">
            <v>E</v>
          </cell>
          <cell r="E311" t="str">
            <v>CD</v>
          </cell>
        </row>
        <row r="312">
          <cell r="A312">
            <v>43110</v>
          </cell>
          <cell r="B312" t="str">
            <v>C</v>
          </cell>
          <cell r="C312" t="str">
            <v>B</v>
          </cell>
          <cell r="D312" t="str">
            <v>A</v>
          </cell>
          <cell r="E312" t="str">
            <v>DE</v>
          </cell>
        </row>
        <row r="313">
          <cell r="A313">
            <v>43111</v>
          </cell>
          <cell r="B313" t="str">
            <v>C</v>
          </cell>
          <cell r="C313" t="str">
            <v>B</v>
          </cell>
          <cell r="D313" t="str">
            <v>A</v>
          </cell>
          <cell r="E313" t="str">
            <v>DE</v>
          </cell>
        </row>
        <row r="314">
          <cell r="A314">
            <v>43112</v>
          </cell>
          <cell r="B314" t="str">
            <v>D</v>
          </cell>
          <cell r="C314" t="str">
            <v>C</v>
          </cell>
          <cell r="D314" t="str">
            <v>B</v>
          </cell>
          <cell r="E314" t="str">
            <v>AEF</v>
          </cell>
        </row>
        <row r="315">
          <cell r="A315">
            <v>43113</v>
          </cell>
          <cell r="B315" t="str">
            <v>D</v>
          </cell>
          <cell r="C315" t="str">
            <v>C</v>
          </cell>
          <cell r="D315" t="str">
            <v>B</v>
          </cell>
          <cell r="E315" t="str">
            <v>AEF</v>
          </cell>
        </row>
        <row r="316">
          <cell r="A316">
            <v>43114</v>
          </cell>
          <cell r="B316" t="str">
            <v>E</v>
          </cell>
          <cell r="C316" t="str">
            <v>D</v>
          </cell>
          <cell r="D316" t="str">
            <v>C</v>
          </cell>
          <cell r="E316" t="str">
            <v>ABF</v>
          </cell>
        </row>
        <row r="317">
          <cell r="A317">
            <v>43115</v>
          </cell>
          <cell r="B317" t="str">
            <v>E</v>
          </cell>
          <cell r="C317" t="str">
            <v>D</v>
          </cell>
          <cell r="D317" t="str">
            <v>C</v>
          </cell>
          <cell r="E317" t="str">
            <v>ABF</v>
          </cell>
        </row>
        <row r="318">
          <cell r="A318">
            <v>43116</v>
          </cell>
          <cell r="B318" t="str">
            <v>F</v>
          </cell>
          <cell r="C318" t="str">
            <v>E</v>
          </cell>
          <cell r="D318" t="str">
            <v>D</v>
          </cell>
          <cell r="E318" t="str">
            <v>ABC</v>
          </cell>
        </row>
        <row r="319">
          <cell r="A319">
            <v>43117</v>
          </cell>
          <cell r="B319" t="str">
            <v>F</v>
          </cell>
          <cell r="C319" t="str">
            <v>E</v>
          </cell>
          <cell r="D319" t="str">
            <v>D</v>
          </cell>
          <cell r="E319" t="str">
            <v>ABC</v>
          </cell>
        </row>
        <row r="320">
          <cell r="A320">
            <v>43118</v>
          </cell>
          <cell r="B320" t="str">
            <v>A</v>
          </cell>
          <cell r="C320" t="str">
            <v>F</v>
          </cell>
          <cell r="D320" t="str">
            <v>E</v>
          </cell>
          <cell r="E320" t="str">
            <v>BCD</v>
          </cell>
        </row>
        <row r="321">
          <cell r="A321">
            <v>43119</v>
          </cell>
          <cell r="B321" t="str">
            <v>A</v>
          </cell>
          <cell r="C321" t="str">
            <v>F</v>
          </cell>
          <cell r="D321" t="str">
            <v>E</v>
          </cell>
          <cell r="E321" t="str">
            <v>BCD</v>
          </cell>
        </row>
        <row r="322">
          <cell r="A322">
            <v>43120</v>
          </cell>
          <cell r="B322" t="str">
            <v>B</v>
          </cell>
          <cell r="C322" t="str">
            <v>A</v>
          </cell>
          <cell r="D322" t="str">
            <v>F</v>
          </cell>
          <cell r="E322" t="str">
            <v>CDE</v>
          </cell>
        </row>
        <row r="323">
          <cell r="A323">
            <v>43121</v>
          </cell>
          <cell r="B323" t="str">
            <v>B</v>
          </cell>
          <cell r="C323" t="str">
            <v>A</v>
          </cell>
          <cell r="D323" t="str">
            <v>F</v>
          </cell>
          <cell r="E323" t="str">
            <v>CDE</v>
          </cell>
        </row>
        <row r="324">
          <cell r="A324">
            <v>43122</v>
          </cell>
          <cell r="B324" t="str">
            <v>C</v>
          </cell>
          <cell r="C324" t="str">
            <v>B</v>
          </cell>
          <cell r="D324" t="str">
            <v>A</v>
          </cell>
          <cell r="E324" t="str">
            <v>DEF</v>
          </cell>
        </row>
        <row r="325">
          <cell r="A325">
            <v>43123</v>
          </cell>
          <cell r="B325" t="str">
            <v>C</v>
          </cell>
          <cell r="C325" t="str">
            <v>B</v>
          </cell>
          <cell r="D325" t="str">
            <v>A</v>
          </cell>
          <cell r="E325" t="str">
            <v>DEF</v>
          </cell>
        </row>
        <row r="326">
          <cell r="A326">
            <v>43124</v>
          </cell>
          <cell r="B326" t="str">
            <v>D</v>
          </cell>
          <cell r="C326" t="str">
            <v>C</v>
          </cell>
          <cell r="D326" t="str">
            <v>B</v>
          </cell>
          <cell r="E326" t="str">
            <v>AEF</v>
          </cell>
        </row>
        <row r="327">
          <cell r="A327">
            <v>43125</v>
          </cell>
          <cell r="B327" t="str">
            <v>D</v>
          </cell>
          <cell r="C327" t="str">
            <v>C</v>
          </cell>
          <cell r="D327" t="str">
            <v>B</v>
          </cell>
          <cell r="E327" t="str">
            <v>AEF</v>
          </cell>
        </row>
        <row r="328">
          <cell r="A328">
            <v>43126</v>
          </cell>
          <cell r="B328" t="str">
            <v>E</v>
          </cell>
          <cell r="C328" t="str">
            <v>D</v>
          </cell>
          <cell r="D328" t="str">
            <v>C</v>
          </cell>
          <cell r="E328" t="str">
            <v>ABF</v>
          </cell>
        </row>
        <row r="329">
          <cell r="A329">
            <v>43127</v>
          </cell>
          <cell r="B329" t="str">
            <v>E</v>
          </cell>
          <cell r="C329" t="str">
            <v>D</v>
          </cell>
          <cell r="D329" t="str">
            <v>C</v>
          </cell>
          <cell r="E329" t="str">
            <v>ABF</v>
          </cell>
        </row>
        <row r="330">
          <cell r="A330">
            <v>43128</v>
          </cell>
          <cell r="B330" t="str">
            <v>A</v>
          </cell>
          <cell r="C330" t="str">
            <v>E</v>
          </cell>
          <cell r="D330" t="str">
            <v>D</v>
          </cell>
          <cell r="E330" t="str">
            <v>BC</v>
          </cell>
        </row>
        <row r="331">
          <cell r="A331">
            <v>43129</v>
          </cell>
          <cell r="B331" t="str">
            <v>A</v>
          </cell>
          <cell r="C331" t="str">
            <v>E</v>
          </cell>
          <cell r="D331" t="str">
            <v>D</v>
          </cell>
          <cell r="E331" t="str">
            <v>BC</v>
          </cell>
        </row>
        <row r="332">
          <cell r="A332">
            <v>43130</v>
          </cell>
          <cell r="B332" t="str">
            <v>B</v>
          </cell>
          <cell r="C332" t="str">
            <v>A</v>
          </cell>
          <cell r="D332" t="str">
            <v>E</v>
          </cell>
          <cell r="E332" t="str">
            <v>CD</v>
          </cell>
        </row>
        <row r="333">
          <cell r="A333">
            <v>43131</v>
          </cell>
          <cell r="B333" t="str">
            <v>B</v>
          </cell>
          <cell r="C333" t="str">
            <v>A</v>
          </cell>
          <cell r="D333" t="str">
            <v>E</v>
          </cell>
          <cell r="E333" t="str">
            <v>CD</v>
          </cell>
        </row>
        <row r="334">
          <cell r="A334">
            <v>43132</v>
          </cell>
          <cell r="B334" t="str">
            <v>C</v>
          </cell>
          <cell r="C334" t="str">
            <v>B</v>
          </cell>
          <cell r="D334" t="str">
            <v>A</v>
          </cell>
          <cell r="E334" t="str">
            <v>DE</v>
          </cell>
        </row>
        <row r="335">
          <cell r="A335">
            <v>43133</v>
          </cell>
          <cell r="B335" t="str">
            <v>C</v>
          </cell>
          <cell r="C335" t="str">
            <v>B</v>
          </cell>
          <cell r="D335" t="str">
            <v>A</v>
          </cell>
          <cell r="E335" t="str">
            <v>DE</v>
          </cell>
        </row>
        <row r="336">
          <cell r="A336">
            <v>43134</v>
          </cell>
          <cell r="B336" t="str">
            <v>D</v>
          </cell>
          <cell r="C336" t="str">
            <v>C</v>
          </cell>
          <cell r="D336" t="str">
            <v>B</v>
          </cell>
          <cell r="E336" t="str">
            <v>AEF</v>
          </cell>
        </row>
        <row r="337">
          <cell r="A337">
            <v>43135</v>
          </cell>
          <cell r="B337" t="str">
            <v>D</v>
          </cell>
          <cell r="C337" t="str">
            <v>C</v>
          </cell>
          <cell r="D337" t="str">
            <v>B</v>
          </cell>
          <cell r="E337" t="str">
            <v>AEF</v>
          </cell>
        </row>
        <row r="338">
          <cell r="A338">
            <v>43136</v>
          </cell>
          <cell r="B338" t="str">
            <v>E</v>
          </cell>
          <cell r="C338" t="str">
            <v>D</v>
          </cell>
          <cell r="D338" t="str">
            <v>C</v>
          </cell>
          <cell r="E338" t="str">
            <v>ABF</v>
          </cell>
        </row>
        <row r="339">
          <cell r="A339">
            <v>43137</v>
          </cell>
          <cell r="B339" t="str">
            <v>E</v>
          </cell>
          <cell r="C339" t="str">
            <v>D</v>
          </cell>
          <cell r="D339" t="str">
            <v>C</v>
          </cell>
          <cell r="E339" t="str">
            <v>ABF</v>
          </cell>
        </row>
        <row r="340">
          <cell r="A340">
            <v>43138</v>
          </cell>
          <cell r="B340" t="str">
            <v>F</v>
          </cell>
          <cell r="C340" t="str">
            <v>E</v>
          </cell>
          <cell r="D340" t="str">
            <v>D</v>
          </cell>
          <cell r="E340" t="str">
            <v>ABC</v>
          </cell>
        </row>
        <row r="341">
          <cell r="A341">
            <v>43139</v>
          </cell>
          <cell r="B341" t="str">
            <v>F</v>
          </cell>
          <cell r="C341" t="str">
            <v>E</v>
          </cell>
          <cell r="D341" t="str">
            <v>D</v>
          </cell>
          <cell r="E341" t="str">
            <v>ABC</v>
          </cell>
        </row>
        <row r="342">
          <cell r="A342">
            <v>43140</v>
          </cell>
          <cell r="B342" t="str">
            <v>A</v>
          </cell>
          <cell r="C342" t="str">
            <v>F</v>
          </cell>
          <cell r="D342" t="str">
            <v>E</v>
          </cell>
          <cell r="E342" t="str">
            <v>BCD</v>
          </cell>
        </row>
        <row r="343">
          <cell r="A343">
            <v>43141</v>
          </cell>
          <cell r="B343" t="str">
            <v>A</v>
          </cell>
          <cell r="C343" t="str">
            <v>F</v>
          </cell>
          <cell r="D343" t="str">
            <v>E</v>
          </cell>
          <cell r="E343" t="str">
            <v>BCD</v>
          </cell>
        </row>
        <row r="344">
          <cell r="A344">
            <v>43142</v>
          </cell>
          <cell r="B344" t="str">
            <v>B</v>
          </cell>
          <cell r="C344" t="str">
            <v>A</v>
          </cell>
          <cell r="D344" t="str">
            <v>F</v>
          </cell>
          <cell r="E344" t="str">
            <v>CDE</v>
          </cell>
        </row>
        <row r="345">
          <cell r="A345">
            <v>43143</v>
          </cell>
          <cell r="B345" t="str">
            <v>B</v>
          </cell>
          <cell r="C345" t="str">
            <v>A</v>
          </cell>
          <cell r="D345" t="str">
            <v>F</v>
          </cell>
          <cell r="E345" t="str">
            <v>CDE</v>
          </cell>
        </row>
        <row r="346">
          <cell r="A346">
            <v>43144</v>
          </cell>
          <cell r="B346" t="str">
            <v>C</v>
          </cell>
          <cell r="C346" t="str">
            <v>B</v>
          </cell>
          <cell r="D346" t="str">
            <v>A</v>
          </cell>
          <cell r="E346" t="str">
            <v>DEF</v>
          </cell>
        </row>
        <row r="347">
          <cell r="A347">
            <v>43145</v>
          </cell>
          <cell r="B347" t="str">
            <v>C</v>
          </cell>
          <cell r="C347" t="str">
            <v>B</v>
          </cell>
          <cell r="D347" t="str">
            <v>A</v>
          </cell>
          <cell r="E347" t="str">
            <v>DEF</v>
          </cell>
        </row>
        <row r="348">
          <cell r="A348">
            <v>43146</v>
          </cell>
          <cell r="B348" t="str">
            <v>D</v>
          </cell>
          <cell r="C348" t="str">
            <v>C</v>
          </cell>
          <cell r="D348" t="str">
            <v>B</v>
          </cell>
          <cell r="E348" t="str">
            <v>AEF</v>
          </cell>
        </row>
        <row r="349">
          <cell r="A349">
            <v>43147</v>
          </cell>
          <cell r="B349" t="str">
            <v>D</v>
          </cell>
          <cell r="C349" t="str">
            <v>C</v>
          </cell>
          <cell r="D349" t="str">
            <v>B</v>
          </cell>
          <cell r="E349" t="str">
            <v>AEF</v>
          </cell>
        </row>
        <row r="350">
          <cell r="A350">
            <v>43148</v>
          </cell>
          <cell r="B350" t="str">
            <v>E</v>
          </cell>
          <cell r="C350" t="str">
            <v>D</v>
          </cell>
          <cell r="D350" t="str">
            <v>C</v>
          </cell>
          <cell r="E350" t="str">
            <v>ABF</v>
          </cell>
        </row>
        <row r="351">
          <cell r="A351">
            <v>43149</v>
          </cell>
          <cell r="B351" t="str">
            <v>E</v>
          </cell>
          <cell r="C351" t="str">
            <v>D</v>
          </cell>
          <cell r="D351" t="str">
            <v>C</v>
          </cell>
          <cell r="E351" t="str">
            <v>ABF</v>
          </cell>
        </row>
        <row r="352">
          <cell r="A352">
            <v>43150</v>
          </cell>
          <cell r="B352" t="str">
            <v>A</v>
          </cell>
          <cell r="C352" t="str">
            <v>E</v>
          </cell>
          <cell r="D352" t="str">
            <v>D</v>
          </cell>
          <cell r="E352" t="str">
            <v>BC</v>
          </cell>
        </row>
        <row r="353">
          <cell r="A353">
            <v>43151</v>
          </cell>
          <cell r="B353" t="str">
            <v>A</v>
          </cell>
          <cell r="C353" t="str">
            <v>E</v>
          </cell>
          <cell r="D353" t="str">
            <v>D</v>
          </cell>
          <cell r="E353" t="str">
            <v>BC</v>
          </cell>
        </row>
        <row r="354">
          <cell r="A354">
            <v>43152</v>
          </cell>
          <cell r="B354" t="str">
            <v>B</v>
          </cell>
          <cell r="C354" t="str">
            <v>A</v>
          </cell>
          <cell r="D354" t="str">
            <v>E</v>
          </cell>
          <cell r="E354" t="str">
            <v>CD</v>
          </cell>
        </row>
        <row r="355">
          <cell r="A355">
            <v>43153</v>
          </cell>
          <cell r="B355" t="str">
            <v>B</v>
          </cell>
          <cell r="C355" t="str">
            <v>A</v>
          </cell>
          <cell r="D355" t="str">
            <v>E</v>
          </cell>
          <cell r="E355" t="str">
            <v>CD</v>
          </cell>
        </row>
        <row r="356">
          <cell r="A356">
            <v>43154</v>
          </cell>
          <cell r="B356" t="str">
            <v>C</v>
          </cell>
          <cell r="C356" t="str">
            <v>B</v>
          </cell>
          <cell r="D356" t="str">
            <v>A</v>
          </cell>
          <cell r="E356" t="str">
            <v>DE</v>
          </cell>
        </row>
        <row r="357">
          <cell r="A357">
            <v>43155</v>
          </cell>
          <cell r="B357" t="str">
            <v>C</v>
          </cell>
          <cell r="C357" t="str">
            <v>B</v>
          </cell>
          <cell r="D357" t="str">
            <v>A</v>
          </cell>
          <cell r="E357" t="str">
            <v>DE</v>
          </cell>
        </row>
      </sheetData>
      <sheetData sheetId="3">
        <row r="1">
          <cell r="A1" t="str">
            <v>ROULEMENT3</v>
          </cell>
          <cell r="B1" t="str">
            <v>P1</v>
          </cell>
          <cell r="C1" t="str">
            <v>P2</v>
          </cell>
          <cell r="D1" t="str">
            <v>P3</v>
          </cell>
          <cell r="E1" t="str">
            <v>REPOS</v>
          </cell>
          <cell r="F1" t="str">
            <v>FORMATION</v>
          </cell>
        </row>
        <row r="2">
          <cell r="A2">
            <v>42737</v>
          </cell>
          <cell r="B2" t="str">
            <v>F</v>
          </cell>
          <cell r="C2" t="str">
            <v>E</v>
          </cell>
          <cell r="D2" t="str">
            <v>D</v>
          </cell>
          <cell r="E2" t="str">
            <v>ABC</v>
          </cell>
        </row>
        <row r="3">
          <cell r="A3">
            <v>42738</v>
          </cell>
          <cell r="B3" t="str">
            <v>F</v>
          </cell>
          <cell r="C3" t="str">
            <v>E</v>
          </cell>
          <cell r="D3" t="str">
            <v>D</v>
          </cell>
          <cell r="E3" t="str">
            <v>ABC</v>
          </cell>
          <cell r="F3" t="str">
            <v>BC</v>
          </cell>
        </row>
        <row r="4">
          <cell r="A4">
            <v>42739</v>
          </cell>
          <cell r="B4" t="str">
            <v>A</v>
          </cell>
          <cell r="C4" t="str">
            <v>F</v>
          </cell>
          <cell r="D4" t="str">
            <v>E</v>
          </cell>
          <cell r="E4" t="str">
            <v>BCD</v>
          </cell>
          <cell r="F4" t="str">
            <v>BC</v>
          </cell>
        </row>
        <row r="5">
          <cell r="A5">
            <v>42740</v>
          </cell>
          <cell r="B5" t="str">
            <v>A</v>
          </cell>
          <cell r="C5" t="str">
            <v>F</v>
          </cell>
          <cell r="D5" t="str">
            <v>E</v>
          </cell>
          <cell r="E5" t="str">
            <v>BCD</v>
          </cell>
          <cell r="F5" t="str">
            <v>CD</v>
          </cell>
        </row>
        <row r="6">
          <cell r="A6">
            <v>42741</v>
          </cell>
          <cell r="B6" t="str">
            <v>B</v>
          </cell>
          <cell r="C6" t="str">
            <v>A</v>
          </cell>
          <cell r="D6" t="str">
            <v>F</v>
          </cell>
          <cell r="E6" t="str">
            <v>CDE</v>
          </cell>
          <cell r="F6" t="str">
            <v>CD</v>
          </cell>
        </row>
        <row r="7">
          <cell r="A7">
            <v>42742</v>
          </cell>
          <cell r="B7" t="str">
            <v>B</v>
          </cell>
          <cell r="C7" t="str">
            <v>A</v>
          </cell>
          <cell r="D7" t="str">
            <v>F</v>
          </cell>
          <cell r="E7" t="str">
            <v>CDE</v>
          </cell>
          <cell r="F7" t="str">
            <v>DE</v>
          </cell>
        </row>
        <row r="8">
          <cell r="A8">
            <v>42743</v>
          </cell>
          <cell r="B8" t="str">
            <v>C</v>
          </cell>
          <cell r="C8" t="str">
            <v>B</v>
          </cell>
          <cell r="D8" t="str">
            <v>A</v>
          </cell>
          <cell r="E8" t="str">
            <v>DE</v>
          </cell>
          <cell r="F8" t="str">
            <v>DE</v>
          </cell>
        </row>
        <row r="9">
          <cell r="A9">
            <v>42744</v>
          </cell>
          <cell r="B9" t="str">
            <v>C</v>
          </cell>
          <cell r="C9" t="str">
            <v>B</v>
          </cell>
          <cell r="D9" t="str">
            <v>A</v>
          </cell>
          <cell r="E9" t="str">
            <v>DE</v>
          </cell>
          <cell r="F9" t="str">
            <v>E</v>
          </cell>
        </row>
        <row r="10">
          <cell r="A10">
            <v>42745</v>
          </cell>
          <cell r="B10" t="str">
            <v>D</v>
          </cell>
          <cell r="C10" t="str">
            <v>C</v>
          </cell>
          <cell r="D10" t="str">
            <v>B</v>
          </cell>
          <cell r="E10" t="str">
            <v>AE</v>
          </cell>
          <cell r="F10" t="str">
            <v>E</v>
          </cell>
        </row>
        <row r="11">
          <cell r="A11">
            <v>42746</v>
          </cell>
          <cell r="B11" t="str">
            <v>D</v>
          </cell>
          <cell r="C11" t="str">
            <v>C</v>
          </cell>
          <cell r="D11" t="str">
            <v>B</v>
          </cell>
          <cell r="E11" t="str">
            <v>AE</v>
          </cell>
          <cell r="F11" t="str">
            <v>A</v>
          </cell>
        </row>
        <row r="12">
          <cell r="A12">
            <v>42747</v>
          </cell>
          <cell r="B12" t="str">
            <v>E</v>
          </cell>
          <cell r="C12" t="str">
            <v>D</v>
          </cell>
          <cell r="D12" t="str">
            <v>C</v>
          </cell>
          <cell r="E12" t="str">
            <v>AB</v>
          </cell>
          <cell r="F12" t="str">
            <v>A</v>
          </cell>
        </row>
        <row r="13">
          <cell r="A13">
            <v>42748</v>
          </cell>
          <cell r="B13" t="str">
            <v>E</v>
          </cell>
          <cell r="C13" t="str">
            <v>D</v>
          </cell>
          <cell r="D13" t="str">
            <v>C</v>
          </cell>
          <cell r="E13" t="str">
            <v>AB</v>
          </cell>
          <cell r="F13" t="str">
            <v>B</v>
          </cell>
        </row>
        <row r="14">
          <cell r="A14">
            <v>42749</v>
          </cell>
          <cell r="B14" t="str">
            <v>A</v>
          </cell>
          <cell r="C14" t="str">
            <v>E</v>
          </cell>
          <cell r="D14" t="str">
            <v>D</v>
          </cell>
          <cell r="E14" t="str">
            <v>BC</v>
          </cell>
          <cell r="F14" t="str">
            <v>B</v>
          </cell>
        </row>
        <row r="15">
          <cell r="A15">
            <v>42750</v>
          </cell>
          <cell r="B15" t="str">
            <v>A</v>
          </cell>
          <cell r="C15" t="str">
            <v>E</v>
          </cell>
          <cell r="D15" t="str">
            <v>D</v>
          </cell>
          <cell r="E15" t="str">
            <v>BC</v>
          </cell>
          <cell r="F15" t="str">
            <v>C</v>
          </cell>
        </row>
        <row r="16">
          <cell r="A16">
            <v>42751</v>
          </cell>
          <cell r="B16" t="str">
            <v>B</v>
          </cell>
          <cell r="C16" t="str">
            <v>A</v>
          </cell>
          <cell r="D16" t="str">
            <v>E</v>
          </cell>
          <cell r="E16" t="str">
            <v>CD</v>
          </cell>
          <cell r="F16" t="str">
            <v>C</v>
          </cell>
        </row>
        <row r="17">
          <cell r="A17">
            <v>42752</v>
          </cell>
          <cell r="B17" t="str">
            <v>B</v>
          </cell>
          <cell r="C17" t="str">
            <v>A</v>
          </cell>
          <cell r="D17" t="str">
            <v>E</v>
          </cell>
          <cell r="E17" t="str">
            <v>CD</v>
          </cell>
          <cell r="F17" t="str">
            <v>D</v>
          </cell>
        </row>
        <row r="18">
          <cell r="A18">
            <v>42753</v>
          </cell>
          <cell r="B18" t="str">
            <v>C</v>
          </cell>
          <cell r="C18" t="str">
            <v>B</v>
          </cell>
          <cell r="D18" t="str">
            <v>A</v>
          </cell>
          <cell r="E18" t="str">
            <v>DE</v>
          </cell>
          <cell r="F18" t="str">
            <v>D</v>
          </cell>
        </row>
        <row r="19">
          <cell r="A19">
            <v>42754</v>
          </cell>
          <cell r="B19" t="str">
            <v>C</v>
          </cell>
          <cell r="C19" t="str">
            <v>B</v>
          </cell>
          <cell r="D19" t="str">
            <v>A</v>
          </cell>
          <cell r="E19" t="str">
            <v>DE</v>
          </cell>
          <cell r="F19" t="str">
            <v>E</v>
          </cell>
        </row>
        <row r="20">
          <cell r="A20">
            <v>42755</v>
          </cell>
          <cell r="B20" t="str">
            <v>D</v>
          </cell>
          <cell r="C20" t="str">
            <v>C</v>
          </cell>
          <cell r="D20" t="str">
            <v>B</v>
          </cell>
          <cell r="E20" t="str">
            <v>AE</v>
          </cell>
          <cell r="F20" t="str">
            <v>E</v>
          </cell>
        </row>
        <row r="21">
          <cell r="A21">
            <v>42756</v>
          </cell>
          <cell r="B21" t="str">
            <v>D</v>
          </cell>
          <cell r="C21" t="str">
            <v>C</v>
          </cell>
          <cell r="D21" t="str">
            <v>B</v>
          </cell>
          <cell r="E21" t="str">
            <v>AE</v>
          </cell>
          <cell r="F21" t="str">
            <v>A</v>
          </cell>
        </row>
        <row r="22">
          <cell r="A22">
            <v>42757</v>
          </cell>
          <cell r="B22" t="str">
            <v>E</v>
          </cell>
          <cell r="C22" t="str">
            <v>D</v>
          </cell>
          <cell r="D22" t="str">
            <v>C</v>
          </cell>
          <cell r="E22" t="str">
            <v>AB</v>
          </cell>
          <cell r="F22" t="str">
            <v>A</v>
          </cell>
        </row>
        <row r="23">
          <cell r="A23">
            <v>42758</v>
          </cell>
          <cell r="B23" t="str">
            <v>E</v>
          </cell>
          <cell r="C23" t="str">
            <v>D</v>
          </cell>
          <cell r="D23" t="str">
            <v>C</v>
          </cell>
          <cell r="E23" t="str">
            <v>AB</v>
          </cell>
          <cell r="F23" t="str">
            <v>AB</v>
          </cell>
        </row>
        <row r="24">
          <cell r="A24">
            <v>42759</v>
          </cell>
          <cell r="B24" t="str">
            <v>F</v>
          </cell>
          <cell r="C24" t="str">
            <v>E</v>
          </cell>
          <cell r="D24" t="str">
            <v>D</v>
          </cell>
          <cell r="E24" t="str">
            <v>ABC</v>
          </cell>
          <cell r="F24" t="str">
            <v>AB</v>
          </cell>
        </row>
        <row r="25">
          <cell r="A25">
            <v>42760</v>
          </cell>
          <cell r="B25" t="str">
            <v>F</v>
          </cell>
          <cell r="C25" t="str">
            <v>E</v>
          </cell>
          <cell r="D25" t="str">
            <v>D</v>
          </cell>
          <cell r="E25" t="str">
            <v>ABC</v>
          </cell>
          <cell r="F25" t="str">
            <v>BC</v>
          </cell>
        </row>
        <row r="26">
          <cell r="A26">
            <v>42761</v>
          </cell>
          <cell r="B26" t="str">
            <v>A</v>
          </cell>
          <cell r="C26" t="str">
            <v>F</v>
          </cell>
          <cell r="D26" t="str">
            <v>E</v>
          </cell>
          <cell r="E26" t="str">
            <v>BCD</v>
          </cell>
          <cell r="F26" t="str">
            <v>BC</v>
          </cell>
        </row>
        <row r="27">
          <cell r="A27">
            <v>42762</v>
          </cell>
          <cell r="B27" t="str">
            <v>A</v>
          </cell>
          <cell r="C27" t="str">
            <v>F</v>
          </cell>
          <cell r="D27" t="str">
            <v>E</v>
          </cell>
          <cell r="E27" t="str">
            <v>BCD</v>
          </cell>
          <cell r="F27" t="str">
            <v>CD</v>
          </cell>
        </row>
        <row r="28">
          <cell r="A28">
            <v>42763</v>
          </cell>
          <cell r="B28" t="str">
            <v>B</v>
          </cell>
          <cell r="C28" t="str">
            <v>A</v>
          </cell>
          <cell r="D28" t="str">
            <v>F</v>
          </cell>
          <cell r="E28" t="str">
            <v>CDE</v>
          </cell>
          <cell r="F28" t="str">
            <v>CD</v>
          </cell>
        </row>
        <row r="29">
          <cell r="A29">
            <v>42764</v>
          </cell>
          <cell r="B29" t="str">
            <v>B</v>
          </cell>
          <cell r="C29" t="str">
            <v>A</v>
          </cell>
          <cell r="D29" t="str">
            <v>F</v>
          </cell>
          <cell r="E29" t="str">
            <v>CDE</v>
          </cell>
          <cell r="F29" t="str">
            <v>DE</v>
          </cell>
        </row>
        <row r="30">
          <cell r="A30">
            <v>42765</v>
          </cell>
          <cell r="B30" t="str">
            <v>C</v>
          </cell>
          <cell r="C30" t="str">
            <v>B</v>
          </cell>
          <cell r="D30" t="str">
            <v>A</v>
          </cell>
          <cell r="E30" t="str">
            <v>DE</v>
          </cell>
          <cell r="F30" t="str">
            <v>DE</v>
          </cell>
        </row>
        <row r="31">
          <cell r="A31">
            <v>42766</v>
          </cell>
          <cell r="B31" t="str">
            <v>C</v>
          </cell>
          <cell r="C31" t="str">
            <v>B</v>
          </cell>
          <cell r="D31" t="str">
            <v>A</v>
          </cell>
          <cell r="E31" t="str">
            <v>DE</v>
          </cell>
          <cell r="F31" t="str">
            <v>E</v>
          </cell>
        </row>
        <row r="32">
          <cell r="A32">
            <v>42767</v>
          </cell>
          <cell r="B32" t="str">
            <v>D</v>
          </cell>
          <cell r="C32" t="str">
            <v>C</v>
          </cell>
          <cell r="D32" t="str">
            <v>B</v>
          </cell>
          <cell r="E32" t="str">
            <v>AE</v>
          </cell>
          <cell r="F32" t="str">
            <v>E</v>
          </cell>
        </row>
        <row r="33">
          <cell r="A33">
            <v>42768</v>
          </cell>
          <cell r="B33" t="str">
            <v>D</v>
          </cell>
          <cell r="C33" t="str">
            <v>C</v>
          </cell>
          <cell r="D33" t="str">
            <v>B</v>
          </cell>
          <cell r="E33" t="str">
            <v>AE</v>
          </cell>
          <cell r="F33" t="str">
            <v>A</v>
          </cell>
        </row>
        <row r="34">
          <cell r="A34">
            <v>42769</v>
          </cell>
          <cell r="B34" t="str">
            <v>E</v>
          </cell>
          <cell r="C34" t="str">
            <v>D</v>
          </cell>
          <cell r="D34" t="str">
            <v>C</v>
          </cell>
          <cell r="E34" t="str">
            <v>AB</v>
          </cell>
          <cell r="F34" t="str">
            <v>A</v>
          </cell>
        </row>
        <row r="35">
          <cell r="A35">
            <v>42770</v>
          </cell>
          <cell r="B35" t="str">
            <v>E</v>
          </cell>
          <cell r="C35" t="str">
            <v>D</v>
          </cell>
          <cell r="D35" t="str">
            <v>C</v>
          </cell>
          <cell r="E35" t="str">
            <v>AB</v>
          </cell>
          <cell r="F35" t="str">
            <v>B</v>
          </cell>
        </row>
        <row r="36">
          <cell r="A36">
            <v>42771</v>
          </cell>
          <cell r="B36" t="str">
            <v>A</v>
          </cell>
          <cell r="C36" t="str">
            <v>E</v>
          </cell>
          <cell r="D36" t="str">
            <v>D</v>
          </cell>
          <cell r="E36" t="str">
            <v>BC</v>
          </cell>
          <cell r="F36" t="str">
            <v>B</v>
          </cell>
        </row>
        <row r="37">
          <cell r="A37">
            <v>42772</v>
          </cell>
          <cell r="B37" t="str">
            <v>A</v>
          </cell>
          <cell r="C37" t="str">
            <v>E</v>
          </cell>
          <cell r="D37" t="str">
            <v>D</v>
          </cell>
          <cell r="E37" t="str">
            <v>BC</v>
          </cell>
          <cell r="F37" t="str">
            <v>C</v>
          </cell>
        </row>
        <row r="38">
          <cell r="A38">
            <v>42773</v>
          </cell>
          <cell r="B38" t="str">
            <v>B</v>
          </cell>
          <cell r="C38" t="str">
            <v>A</v>
          </cell>
          <cell r="D38" t="str">
            <v>E</v>
          </cell>
          <cell r="E38" t="str">
            <v>CD</v>
          </cell>
          <cell r="F38" t="str">
            <v>C</v>
          </cell>
        </row>
        <row r="39">
          <cell r="A39">
            <v>42774</v>
          </cell>
          <cell r="B39" t="str">
            <v>B</v>
          </cell>
          <cell r="C39" t="str">
            <v>A</v>
          </cell>
          <cell r="D39" t="str">
            <v>E</v>
          </cell>
          <cell r="E39" t="str">
            <v>CD</v>
          </cell>
          <cell r="F39" t="str">
            <v>D</v>
          </cell>
        </row>
        <row r="40">
          <cell r="A40">
            <v>42775</v>
          </cell>
          <cell r="B40" t="str">
            <v>C</v>
          </cell>
          <cell r="C40" t="str">
            <v>B</v>
          </cell>
          <cell r="D40" t="str">
            <v>A</v>
          </cell>
          <cell r="E40" t="str">
            <v>DE</v>
          </cell>
          <cell r="F40" t="str">
            <v>D</v>
          </cell>
        </row>
        <row r="41">
          <cell r="A41">
            <v>42776</v>
          </cell>
          <cell r="B41" t="str">
            <v>C</v>
          </cell>
          <cell r="C41" t="str">
            <v>B</v>
          </cell>
          <cell r="D41" t="str">
            <v>A</v>
          </cell>
          <cell r="E41" t="str">
            <v>DE</v>
          </cell>
          <cell r="F41" t="str">
            <v>E</v>
          </cell>
        </row>
        <row r="42">
          <cell r="A42">
            <v>42777</v>
          </cell>
          <cell r="B42" t="str">
            <v>D</v>
          </cell>
          <cell r="C42" t="str">
            <v>C</v>
          </cell>
          <cell r="D42" t="str">
            <v>B</v>
          </cell>
          <cell r="E42" t="str">
            <v>AE</v>
          </cell>
          <cell r="F42" t="str">
            <v>E</v>
          </cell>
        </row>
        <row r="43">
          <cell r="A43">
            <v>42778</v>
          </cell>
          <cell r="B43" t="str">
            <v>D</v>
          </cell>
          <cell r="C43" t="str">
            <v>C</v>
          </cell>
          <cell r="D43" t="str">
            <v>B</v>
          </cell>
          <cell r="E43" t="str">
            <v>AE</v>
          </cell>
          <cell r="F43" t="str">
            <v>A</v>
          </cell>
        </row>
        <row r="44">
          <cell r="A44">
            <v>42779</v>
          </cell>
          <cell r="B44" t="str">
            <v>E</v>
          </cell>
          <cell r="C44" t="str">
            <v>D</v>
          </cell>
          <cell r="D44" t="str">
            <v>C</v>
          </cell>
          <cell r="E44" t="str">
            <v>AB</v>
          </cell>
          <cell r="F44" t="str">
            <v>A</v>
          </cell>
        </row>
        <row r="45">
          <cell r="A45">
            <v>42780</v>
          </cell>
          <cell r="B45" t="str">
            <v>E</v>
          </cell>
          <cell r="C45" t="str">
            <v>D</v>
          </cell>
          <cell r="D45" t="str">
            <v>C</v>
          </cell>
          <cell r="E45" t="str">
            <v>AB</v>
          </cell>
          <cell r="F45" t="str">
            <v>AB</v>
          </cell>
        </row>
        <row r="46">
          <cell r="A46">
            <v>42781</v>
          </cell>
          <cell r="B46" t="str">
            <v>F</v>
          </cell>
          <cell r="C46" t="str">
            <v>E</v>
          </cell>
          <cell r="D46" t="str">
            <v>D</v>
          </cell>
          <cell r="E46" t="str">
            <v>ABC</v>
          </cell>
          <cell r="F46" t="str">
            <v>AB</v>
          </cell>
        </row>
        <row r="47">
          <cell r="A47">
            <v>42782</v>
          </cell>
          <cell r="B47" t="str">
            <v>F</v>
          </cell>
          <cell r="C47" t="str">
            <v>E</v>
          </cell>
          <cell r="D47" t="str">
            <v>D</v>
          </cell>
          <cell r="E47" t="str">
            <v>ABC</v>
          </cell>
          <cell r="F47" t="str">
            <v>BC</v>
          </cell>
        </row>
        <row r="48">
          <cell r="A48">
            <v>42783</v>
          </cell>
          <cell r="B48" t="str">
            <v>A</v>
          </cell>
          <cell r="C48" t="str">
            <v>F</v>
          </cell>
          <cell r="D48" t="str">
            <v>E</v>
          </cell>
          <cell r="E48" t="str">
            <v>BCD</v>
          </cell>
          <cell r="F48" t="str">
            <v>BC</v>
          </cell>
        </row>
        <row r="49">
          <cell r="A49">
            <v>42784</v>
          </cell>
          <cell r="B49" t="str">
            <v>A</v>
          </cell>
          <cell r="C49" t="str">
            <v>F</v>
          </cell>
          <cell r="D49" t="str">
            <v>E</v>
          </cell>
          <cell r="E49" t="str">
            <v>BCD</v>
          </cell>
          <cell r="F49" t="str">
            <v>CD</v>
          </cell>
        </row>
        <row r="50">
          <cell r="A50">
            <v>42785</v>
          </cell>
          <cell r="B50" t="str">
            <v>B</v>
          </cell>
          <cell r="C50" t="str">
            <v>A</v>
          </cell>
          <cell r="D50" t="str">
            <v>F</v>
          </cell>
          <cell r="E50" t="str">
            <v>CDE</v>
          </cell>
          <cell r="F50" t="str">
            <v>CD</v>
          </cell>
        </row>
        <row r="51">
          <cell r="A51">
            <v>42786</v>
          </cell>
          <cell r="B51" t="str">
            <v>B</v>
          </cell>
          <cell r="C51" t="str">
            <v>A</v>
          </cell>
          <cell r="D51" t="str">
            <v>F</v>
          </cell>
          <cell r="E51" t="str">
            <v>CDE</v>
          </cell>
          <cell r="F51" t="str">
            <v>DE</v>
          </cell>
        </row>
        <row r="52">
          <cell r="A52">
            <v>42787</v>
          </cell>
          <cell r="B52" t="str">
            <v>C</v>
          </cell>
          <cell r="C52" t="str">
            <v>B</v>
          </cell>
          <cell r="D52" t="str">
            <v>A</v>
          </cell>
          <cell r="E52" t="str">
            <v>DE</v>
          </cell>
          <cell r="F52" t="str">
            <v>DE</v>
          </cell>
        </row>
        <row r="53">
          <cell r="A53">
            <v>42788</v>
          </cell>
          <cell r="B53" t="str">
            <v>C</v>
          </cell>
          <cell r="C53" t="str">
            <v>B</v>
          </cell>
          <cell r="D53" t="str">
            <v>A</v>
          </cell>
          <cell r="E53" t="str">
            <v>DE</v>
          </cell>
          <cell r="F53" t="str">
            <v>E</v>
          </cell>
        </row>
        <row r="54">
          <cell r="A54">
            <v>42789</v>
          </cell>
          <cell r="B54" t="str">
            <v>D</v>
          </cell>
          <cell r="C54" t="str">
            <v>C</v>
          </cell>
          <cell r="D54" t="str">
            <v>B</v>
          </cell>
          <cell r="E54" t="str">
            <v>AE</v>
          </cell>
          <cell r="F54" t="str">
            <v>E</v>
          </cell>
        </row>
        <row r="55">
          <cell r="A55">
            <v>42790</v>
          </cell>
          <cell r="B55" t="str">
            <v>D</v>
          </cell>
          <cell r="C55" t="str">
            <v>C</v>
          </cell>
          <cell r="D55" t="str">
            <v>B</v>
          </cell>
          <cell r="E55" t="str">
            <v>AE</v>
          </cell>
          <cell r="F55" t="str">
            <v>A</v>
          </cell>
        </row>
        <row r="56">
          <cell r="A56">
            <v>42791</v>
          </cell>
          <cell r="B56" t="str">
            <v>E</v>
          </cell>
          <cell r="C56" t="str">
            <v>D</v>
          </cell>
          <cell r="D56" t="str">
            <v>C</v>
          </cell>
          <cell r="E56" t="str">
            <v>AB</v>
          </cell>
          <cell r="F56" t="str">
            <v>A</v>
          </cell>
        </row>
        <row r="57">
          <cell r="A57">
            <v>42792</v>
          </cell>
          <cell r="B57" t="str">
            <v>E</v>
          </cell>
          <cell r="C57" t="str">
            <v>D</v>
          </cell>
          <cell r="D57" t="str">
            <v>C</v>
          </cell>
          <cell r="E57" t="str">
            <v>AB</v>
          </cell>
          <cell r="F57" t="str">
            <v>B</v>
          </cell>
        </row>
        <row r="58">
          <cell r="A58">
            <v>42793</v>
          </cell>
          <cell r="B58" t="str">
            <v>A</v>
          </cell>
          <cell r="C58" t="str">
            <v>E</v>
          </cell>
          <cell r="D58" t="str">
            <v>D</v>
          </cell>
          <cell r="E58" t="str">
            <v>BC</v>
          </cell>
          <cell r="F58" t="str">
            <v>B</v>
          </cell>
        </row>
        <row r="59">
          <cell r="A59">
            <v>42794</v>
          </cell>
          <cell r="B59" t="str">
            <v>A</v>
          </cell>
          <cell r="C59" t="str">
            <v>E</v>
          </cell>
          <cell r="D59" t="str">
            <v>D</v>
          </cell>
          <cell r="E59" t="str">
            <v>BC</v>
          </cell>
          <cell r="F59" t="str">
            <v>C</v>
          </cell>
        </row>
        <row r="60">
          <cell r="A60">
            <v>42795</v>
          </cell>
          <cell r="B60" t="str">
            <v>B</v>
          </cell>
          <cell r="C60" t="str">
            <v>A</v>
          </cell>
          <cell r="D60" t="str">
            <v>E</v>
          </cell>
          <cell r="E60" t="str">
            <v>CD</v>
          </cell>
          <cell r="F60" t="str">
            <v>C</v>
          </cell>
        </row>
        <row r="61">
          <cell r="A61">
            <v>42796</v>
          </cell>
          <cell r="B61" t="str">
            <v>B</v>
          </cell>
          <cell r="C61" t="str">
            <v>A</v>
          </cell>
          <cell r="D61" t="str">
            <v>E</v>
          </cell>
          <cell r="E61" t="str">
            <v>CD</v>
          </cell>
          <cell r="F61" t="str">
            <v>D</v>
          </cell>
        </row>
        <row r="62">
          <cell r="A62">
            <v>42797</v>
          </cell>
          <cell r="B62" t="str">
            <v>C</v>
          </cell>
          <cell r="C62" t="str">
            <v>B</v>
          </cell>
          <cell r="D62" t="str">
            <v>A</v>
          </cell>
          <cell r="E62" t="str">
            <v>DE</v>
          </cell>
          <cell r="F62" t="str">
            <v>D</v>
          </cell>
        </row>
        <row r="63">
          <cell r="A63">
            <v>42798</v>
          </cell>
          <cell r="B63" t="str">
            <v>C</v>
          </cell>
          <cell r="C63" t="str">
            <v>B</v>
          </cell>
          <cell r="D63" t="str">
            <v>A</v>
          </cell>
          <cell r="E63" t="str">
            <v>DE</v>
          </cell>
          <cell r="F63" t="str">
            <v>E</v>
          </cell>
        </row>
        <row r="64">
          <cell r="A64">
            <v>42799</v>
          </cell>
          <cell r="B64" t="str">
            <v>D</v>
          </cell>
          <cell r="C64" t="str">
            <v>C</v>
          </cell>
          <cell r="D64" t="str">
            <v>B</v>
          </cell>
          <cell r="E64" t="str">
            <v>AE</v>
          </cell>
          <cell r="F64" t="str">
            <v>E</v>
          </cell>
        </row>
        <row r="65">
          <cell r="A65">
            <v>42800</v>
          </cell>
          <cell r="B65" t="str">
            <v>D</v>
          </cell>
          <cell r="C65" t="str">
            <v>C</v>
          </cell>
          <cell r="D65" t="str">
            <v>B</v>
          </cell>
          <cell r="E65" t="str">
            <v>AE</v>
          </cell>
          <cell r="F65" t="str">
            <v>A</v>
          </cell>
        </row>
        <row r="66">
          <cell r="A66">
            <v>42801</v>
          </cell>
          <cell r="B66" t="str">
            <v>E</v>
          </cell>
          <cell r="C66" t="str">
            <v>D</v>
          </cell>
          <cell r="D66" t="str">
            <v>C</v>
          </cell>
          <cell r="E66" t="str">
            <v>AB</v>
          </cell>
          <cell r="F66" t="str">
            <v>A</v>
          </cell>
        </row>
        <row r="67">
          <cell r="A67">
            <v>42802</v>
          </cell>
          <cell r="B67" t="str">
            <v>E</v>
          </cell>
          <cell r="C67" t="str">
            <v>D</v>
          </cell>
          <cell r="D67" t="str">
            <v>C</v>
          </cell>
          <cell r="E67" t="str">
            <v>AB</v>
          </cell>
          <cell r="F67" t="str">
            <v>AB</v>
          </cell>
        </row>
        <row r="68">
          <cell r="A68">
            <v>42803</v>
          </cell>
          <cell r="B68" t="str">
            <v>F</v>
          </cell>
          <cell r="C68" t="str">
            <v>E</v>
          </cell>
          <cell r="D68" t="str">
            <v>D</v>
          </cell>
          <cell r="E68" t="str">
            <v>ABC</v>
          </cell>
          <cell r="F68" t="str">
            <v>AB</v>
          </cell>
        </row>
        <row r="69">
          <cell r="A69">
            <v>42804</v>
          </cell>
          <cell r="B69" t="str">
            <v>F</v>
          </cell>
          <cell r="C69" t="str">
            <v>E</v>
          </cell>
          <cell r="D69" t="str">
            <v>D</v>
          </cell>
          <cell r="E69" t="str">
            <v>ABC</v>
          </cell>
          <cell r="F69" t="str">
            <v>BC</v>
          </cell>
        </row>
        <row r="70">
          <cell r="A70">
            <v>42805</v>
          </cell>
          <cell r="B70" t="str">
            <v>A</v>
          </cell>
          <cell r="C70" t="str">
            <v>F</v>
          </cell>
          <cell r="D70" t="str">
            <v>E</v>
          </cell>
          <cell r="E70" t="str">
            <v>BCD</v>
          </cell>
          <cell r="F70" t="str">
            <v>BC</v>
          </cell>
        </row>
        <row r="71">
          <cell r="A71">
            <v>42806</v>
          </cell>
          <cell r="B71" t="str">
            <v>A</v>
          </cell>
          <cell r="C71" t="str">
            <v>F</v>
          </cell>
          <cell r="D71" t="str">
            <v>E</v>
          </cell>
          <cell r="E71" t="str">
            <v>BCD</v>
          </cell>
          <cell r="F71" t="str">
            <v>CD</v>
          </cell>
        </row>
        <row r="72">
          <cell r="A72">
            <v>42807</v>
          </cell>
          <cell r="B72" t="str">
            <v>B</v>
          </cell>
          <cell r="C72" t="str">
            <v>A</v>
          </cell>
          <cell r="D72" t="str">
            <v>F</v>
          </cell>
          <cell r="E72" t="str">
            <v>CDE</v>
          </cell>
          <cell r="F72" t="str">
            <v>CD</v>
          </cell>
        </row>
        <row r="73">
          <cell r="A73">
            <v>42808</v>
          </cell>
          <cell r="B73" t="str">
            <v>B</v>
          </cell>
          <cell r="C73" t="str">
            <v>A</v>
          </cell>
          <cell r="D73" t="str">
            <v>F</v>
          </cell>
          <cell r="E73" t="str">
            <v>CDE</v>
          </cell>
          <cell r="F73" t="str">
            <v>DE</v>
          </cell>
        </row>
        <row r="74">
          <cell r="A74">
            <v>42809</v>
          </cell>
          <cell r="B74" t="str">
            <v>C</v>
          </cell>
          <cell r="C74" t="str">
            <v>B</v>
          </cell>
          <cell r="D74" t="str">
            <v>A</v>
          </cell>
          <cell r="E74" t="str">
            <v>DE</v>
          </cell>
          <cell r="F74" t="str">
            <v>DE</v>
          </cell>
        </row>
        <row r="75">
          <cell r="A75">
            <v>42810</v>
          </cell>
          <cell r="B75" t="str">
            <v>C</v>
          </cell>
          <cell r="C75" t="str">
            <v>B</v>
          </cell>
          <cell r="D75" t="str">
            <v>A</v>
          </cell>
          <cell r="E75" t="str">
            <v>DE</v>
          </cell>
          <cell r="F75" t="str">
            <v>E</v>
          </cell>
        </row>
        <row r="76">
          <cell r="A76">
            <v>42811</v>
          </cell>
          <cell r="B76" t="str">
            <v>D</v>
          </cell>
          <cell r="C76" t="str">
            <v>C</v>
          </cell>
          <cell r="D76" t="str">
            <v>B</v>
          </cell>
          <cell r="E76" t="str">
            <v>AE</v>
          </cell>
          <cell r="F76" t="str">
            <v>E</v>
          </cell>
        </row>
        <row r="77">
          <cell r="A77">
            <v>42812</v>
          </cell>
          <cell r="B77" t="str">
            <v>D</v>
          </cell>
          <cell r="C77" t="str">
            <v>C</v>
          </cell>
          <cell r="D77" t="str">
            <v>B</v>
          </cell>
          <cell r="E77" t="str">
            <v>AE</v>
          </cell>
          <cell r="F77" t="str">
            <v>A</v>
          </cell>
        </row>
        <row r="78">
          <cell r="A78">
            <v>42813</v>
          </cell>
          <cell r="B78" t="str">
            <v>E</v>
          </cell>
          <cell r="C78" t="str">
            <v>D</v>
          </cell>
          <cell r="D78" t="str">
            <v>C</v>
          </cell>
          <cell r="E78" t="str">
            <v>AB</v>
          </cell>
          <cell r="F78" t="str">
            <v>A</v>
          </cell>
        </row>
        <row r="79">
          <cell r="A79">
            <v>42814</v>
          </cell>
          <cell r="B79" t="str">
            <v>E</v>
          </cell>
          <cell r="C79" t="str">
            <v>D</v>
          </cell>
          <cell r="D79" t="str">
            <v>C</v>
          </cell>
          <cell r="E79" t="str">
            <v>AB</v>
          </cell>
          <cell r="F79" t="str">
            <v>B</v>
          </cell>
        </row>
        <row r="80">
          <cell r="A80">
            <v>42815</v>
          </cell>
          <cell r="B80" t="str">
            <v>A</v>
          </cell>
          <cell r="C80" t="str">
            <v>E</v>
          </cell>
          <cell r="D80" t="str">
            <v>D</v>
          </cell>
          <cell r="E80" t="str">
            <v>BC</v>
          </cell>
          <cell r="F80" t="str">
            <v>B</v>
          </cell>
        </row>
        <row r="81">
          <cell r="A81">
            <v>42816</v>
          </cell>
          <cell r="B81" t="str">
            <v>A</v>
          </cell>
          <cell r="C81" t="str">
            <v>E</v>
          </cell>
          <cell r="D81" t="str">
            <v>D</v>
          </cell>
          <cell r="E81" t="str">
            <v>BC</v>
          </cell>
          <cell r="F81" t="str">
            <v>C</v>
          </cell>
        </row>
        <row r="82">
          <cell r="A82">
            <v>42817</v>
          </cell>
          <cell r="B82" t="str">
            <v>B</v>
          </cell>
          <cell r="C82" t="str">
            <v>A</v>
          </cell>
          <cell r="D82" t="str">
            <v>E</v>
          </cell>
          <cell r="E82" t="str">
            <v>CD</v>
          </cell>
          <cell r="F82" t="str">
            <v>C</v>
          </cell>
        </row>
        <row r="83">
          <cell r="A83">
            <v>42818</v>
          </cell>
          <cell r="B83" t="str">
            <v>B</v>
          </cell>
          <cell r="C83" t="str">
            <v>A</v>
          </cell>
          <cell r="D83" t="str">
            <v>E</v>
          </cell>
          <cell r="E83" t="str">
            <v>CD</v>
          </cell>
          <cell r="F83" t="str">
            <v>D</v>
          </cell>
        </row>
        <row r="84">
          <cell r="A84">
            <v>42819</v>
          </cell>
          <cell r="B84" t="str">
            <v>C</v>
          </cell>
          <cell r="C84" t="str">
            <v>B</v>
          </cell>
          <cell r="D84" t="str">
            <v>A</v>
          </cell>
          <cell r="E84" t="str">
            <v>DE</v>
          </cell>
          <cell r="F84" t="str">
            <v>D</v>
          </cell>
        </row>
        <row r="85">
          <cell r="A85">
            <v>42820</v>
          </cell>
          <cell r="B85" t="str">
            <v>C</v>
          </cell>
          <cell r="C85" t="str">
            <v>B</v>
          </cell>
          <cell r="D85" t="str">
            <v>A</v>
          </cell>
          <cell r="E85" t="str">
            <v>DE</v>
          </cell>
          <cell r="F85" t="str">
            <v>E</v>
          </cell>
        </row>
        <row r="86">
          <cell r="A86">
            <v>42821</v>
          </cell>
          <cell r="B86" t="str">
            <v>D</v>
          </cell>
          <cell r="C86" t="str">
            <v>C</v>
          </cell>
          <cell r="D86" t="str">
            <v>B</v>
          </cell>
          <cell r="E86" t="str">
            <v>AE</v>
          </cell>
          <cell r="F86" t="str">
            <v>E</v>
          </cell>
        </row>
        <row r="87">
          <cell r="A87">
            <v>42822</v>
          </cell>
          <cell r="B87" t="str">
            <v>D</v>
          </cell>
          <cell r="C87" t="str">
            <v>C</v>
          </cell>
          <cell r="D87" t="str">
            <v>B</v>
          </cell>
          <cell r="E87" t="str">
            <v>AE</v>
          </cell>
          <cell r="F87" t="str">
            <v>A</v>
          </cell>
        </row>
        <row r="88">
          <cell r="A88">
            <v>42823</v>
          </cell>
          <cell r="B88" t="str">
            <v>E</v>
          </cell>
          <cell r="C88" t="str">
            <v>D</v>
          </cell>
          <cell r="D88" t="str">
            <v>C</v>
          </cell>
          <cell r="E88" t="str">
            <v>AB</v>
          </cell>
          <cell r="F88" t="str">
            <v>A</v>
          </cell>
        </row>
        <row r="89">
          <cell r="A89">
            <v>42824</v>
          </cell>
          <cell r="B89" t="str">
            <v>E</v>
          </cell>
          <cell r="C89" t="str">
            <v>D</v>
          </cell>
          <cell r="D89" t="str">
            <v>C</v>
          </cell>
          <cell r="E89" t="str">
            <v>AB</v>
          </cell>
          <cell r="F89" t="str">
            <v>AB</v>
          </cell>
        </row>
        <row r="90">
          <cell r="A90">
            <v>42825</v>
          </cell>
          <cell r="B90" t="str">
            <v>F</v>
          </cell>
          <cell r="C90" t="str">
            <v>E</v>
          </cell>
          <cell r="D90" t="str">
            <v>D</v>
          </cell>
          <cell r="E90" t="str">
            <v>ABC</v>
          </cell>
          <cell r="F90" t="str">
            <v>AB</v>
          </cell>
        </row>
        <row r="91">
          <cell r="A91">
            <v>42826</v>
          </cell>
          <cell r="B91" t="str">
            <v>F</v>
          </cell>
          <cell r="C91" t="str">
            <v>E</v>
          </cell>
          <cell r="D91" t="str">
            <v>D</v>
          </cell>
          <cell r="E91" t="str">
            <v>ABC</v>
          </cell>
          <cell r="F91" t="str">
            <v>BC</v>
          </cell>
        </row>
        <row r="92">
          <cell r="A92">
            <v>42827</v>
          </cell>
          <cell r="B92" t="str">
            <v>A</v>
          </cell>
          <cell r="C92" t="str">
            <v>F</v>
          </cell>
          <cell r="D92" t="str">
            <v>E</v>
          </cell>
          <cell r="E92" t="str">
            <v>BCD</v>
          </cell>
          <cell r="F92" t="str">
            <v>BC</v>
          </cell>
        </row>
        <row r="93">
          <cell r="A93">
            <v>42828</v>
          </cell>
          <cell r="B93" t="str">
            <v>A</v>
          </cell>
          <cell r="C93" t="str">
            <v>F</v>
          </cell>
          <cell r="D93" t="str">
            <v>E</v>
          </cell>
          <cell r="E93" t="str">
            <v>BCD</v>
          </cell>
          <cell r="F93" t="str">
            <v>CD</v>
          </cell>
        </row>
        <row r="94">
          <cell r="A94">
            <v>42829</v>
          </cell>
          <cell r="B94" t="str">
            <v>B</v>
          </cell>
          <cell r="C94" t="str">
            <v>A</v>
          </cell>
          <cell r="D94" t="str">
            <v>F</v>
          </cell>
          <cell r="E94" t="str">
            <v>CDE</v>
          </cell>
          <cell r="F94" t="str">
            <v>CD</v>
          </cell>
        </row>
        <row r="95">
          <cell r="A95">
            <v>42830</v>
          </cell>
          <cell r="B95" t="str">
            <v>B</v>
          </cell>
          <cell r="C95" t="str">
            <v>A</v>
          </cell>
          <cell r="D95" t="str">
            <v>F</v>
          </cell>
          <cell r="E95" t="str">
            <v>CDE</v>
          </cell>
          <cell r="F95" t="str">
            <v>DE</v>
          </cell>
        </row>
        <row r="96">
          <cell r="A96">
            <v>42831</v>
          </cell>
          <cell r="B96" t="str">
            <v>C</v>
          </cell>
          <cell r="C96" t="str">
            <v>B</v>
          </cell>
          <cell r="D96" t="str">
            <v>A</v>
          </cell>
          <cell r="E96" t="str">
            <v>DE</v>
          </cell>
          <cell r="F96" t="str">
            <v>DE</v>
          </cell>
        </row>
        <row r="97">
          <cell r="A97">
            <v>42832</v>
          </cell>
          <cell r="B97" t="str">
            <v>C</v>
          </cell>
          <cell r="C97" t="str">
            <v>B</v>
          </cell>
          <cell r="D97" t="str">
            <v>A</v>
          </cell>
          <cell r="E97" t="str">
            <v>DE</v>
          </cell>
          <cell r="F97" t="str">
            <v>E</v>
          </cell>
        </row>
        <row r="98">
          <cell r="A98">
            <v>42833</v>
          </cell>
          <cell r="B98" t="str">
            <v>D</v>
          </cell>
          <cell r="C98" t="str">
            <v>C</v>
          </cell>
          <cell r="D98" t="str">
            <v>B</v>
          </cell>
          <cell r="E98" t="str">
            <v>AE</v>
          </cell>
          <cell r="F98" t="str">
            <v>E</v>
          </cell>
        </row>
        <row r="99">
          <cell r="A99">
            <v>42834</v>
          </cell>
          <cell r="B99" t="str">
            <v>D</v>
          </cell>
          <cell r="C99" t="str">
            <v>C</v>
          </cell>
          <cell r="D99" t="str">
            <v>B</v>
          </cell>
          <cell r="E99" t="str">
            <v>AE</v>
          </cell>
          <cell r="F99" t="str">
            <v>A</v>
          </cell>
        </row>
        <row r="100">
          <cell r="A100">
            <v>42835</v>
          </cell>
          <cell r="B100" t="str">
            <v>E</v>
          </cell>
          <cell r="C100" t="str">
            <v>D</v>
          </cell>
          <cell r="D100" t="str">
            <v>C</v>
          </cell>
          <cell r="E100" t="str">
            <v>AB</v>
          </cell>
          <cell r="F100" t="str">
            <v>A</v>
          </cell>
        </row>
        <row r="101">
          <cell r="A101">
            <v>42836</v>
          </cell>
          <cell r="B101" t="str">
            <v>E</v>
          </cell>
          <cell r="C101" t="str">
            <v>D</v>
          </cell>
          <cell r="D101" t="str">
            <v>C</v>
          </cell>
          <cell r="E101" t="str">
            <v>AB</v>
          </cell>
          <cell r="F101" t="str">
            <v>B</v>
          </cell>
        </row>
        <row r="102">
          <cell r="A102">
            <v>42837</v>
          </cell>
          <cell r="B102" t="str">
            <v>A</v>
          </cell>
          <cell r="C102" t="str">
            <v>E</v>
          </cell>
          <cell r="D102" t="str">
            <v>D</v>
          </cell>
          <cell r="E102" t="str">
            <v>BC</v>
          </cell>
          <cell r="F102" t="str">
            <v>B</v>
          </cell>
        </row>
        <row r="103">
          <cell r="A103">
            <v>42838</v>
          </cell>
          <cell r="B103" t="str">
            <v>A</v>
          </cell>
          <cell r="C103" t="str">
            <v>E</v>
          </cell>
          <cell r="D103" t="str">
            <v>D</v>
          </cell>
          <cell r="E103" t="str">
            <v>BC</v>
          </cell>
          <cell r="F103" t="str">
            <v>C</v>
          </cell>
        </row>
        <row r="104">
          <cell r="A104">
            <v>42839</v>
          </cell>
          <cell r="B104" t="str">
            <v>B</v>
          </cell>
          <cell r="C104" t="str">
            <v>A</v>
          </cell>
          <cell r="D104" t="str">
            <v>E</v>
          </cell>
          <cell r="E104" t="str">
            <v>CD</v>
          </cell>
          <cell r="F104" t="str">
            <v>C</v>
          </cell>
        </row>
        <row r="105">
          <cell r="A105">
            <v>42840</v>
          </cell>
          <cell r="B105" t="str">
            <v>B</v>
          </cell>
          <cell r="C105" t="str">
            <v>A</v>
          </cell>
          <cell r="D105" t="str">
            <v>E</v>
          </cell>
          <cell r="E105" t="str">
            <v>CD</v>
          </cell>
          <cell r="F105" t="str">
            <v>D</v>
          </cell>
        </row>
        <row r="106">
          <cell r="A106">
            <v>42841</v>
          </cell>
          <cell r="B106" t="str">
            <v>C</v>
          </cell>
          <cell r="C106" t="str">
            <v>B</v>
          </cell>
          <cell r="D106" t="str">
            <v>A</v>
          </cell>
          <cell r="E106" t="str">
            <v>DE</v>
          </cell>
          <cell r="F106" t="str">
            <v>D</v>
          </cell>
        </row>
        <row r="107">
          <cell r="A107">
            <v>42842</v>
          </cell>
          <cell r="B107" t="str">
            <v>C</v>
          </cell>
          <cell r="C107" t="str">
            <v>B</v>
          </cell>
          <cell r="D107" t="str">
            <v>A</v>
          </cell>
          <cell r="E107" t="str">
            <v>DE</v>
          </cell>
          <cell r="F107" t="str">
            <v>E</v>
          </cell>
        </row>
        <row r="108">
          <cell r="A108">
            <v>42843</v>
          </cell>
          <cell r="B108" t="str">
            <v>D</v>
          </cell>
          <cell r="C108" t="str">
            <v>C</v>
          </cell>
          <cell r="D108" t="str">
            <v>B</v>
          </cell>
          <cell r="E108" t="str">
            <v>AE</v>
          </cell>
          <cell r="F108" t="str">
            <v>E</v>
          </cell>
        </row>
        <row r="109">
          <cell r="A109">
            <v>42844</v>
          </cell>
          <cell r="B109" t="str">
            <v>D</v>
          </cell>
          <cell r="C109" t="str">
            <v>C</v>
          </cell>
          <cell r="D109" t="str">
            <v>B</v>
          </cell>
          <cell r="E109" t="str">
            <v>AE</v>
          </cell>
          <cell r="F109" t="str">
            <v>A</v>
          </cell>
        </row>
        <row r="110">
          <cell r="A110">
            <v>42845</v>
          </cell>
          <cell r="B110" t="str">
            <v>E</v>
          </cell>
          <cell r="C110" t="str">
            <v>D</v>
          </cell>
          <cell r="D110" t="str">
            <v>C</v>
          </cell>
          <cell r="E110" t="str">
            <v>AB</v>
          </cell>
          <cell r="F110" t="str">
            <v>A</v>
          </cell>
        </row>
        <row r="111">
          <cell r="A111">
            <v>42846</v>
          </cell>
          <cell r="B111" t="str">
            <v>E</v>
          </cell>
          <cell r="C111" t="str">
            <v>D</v>
          </cell>
          <cell r="D111" t="str">
            <v>C</v>
          </cell>
          <cell r="E111" t="str">
            <v>AB</v>
          </cell>
          <cell r="F111" t="str">
            <v>AB</v>
          </cell>
        </row>
        <row r="112">
          <cell r="A112">
            <v>42847</v>
          </cell>
          <cell r="B112" t="str">
            <v>F</v>
          </cell>
          <cell r="C112" t="str">
            <v>E</v>
          </cell>
          <cell r="D112" t="str">
            <v>D</v>
          </cell>
          <cell r="E112" t="str">
            <v>ABC</v>
          </cell>
          <cell r="F112" t="str">
            <v>AB</v>
          </cell>
        </row>
        <row r="113">
          <cell r="A113">
            <v>42848</v>
          </cell>
          <cell r="B113" t="str">
            <v>F</v>
          </cell>
          <cell r="C113" t="str">
            <v>E</v>
          </cell>
          <cell r="D113" t="str">
            <v>D</v>
          </cell>
          <cell r="E113" t="str">
            <v>ABC</v>
          </cell>
          <cell r="F113" t="str">
            <v>BC</v>
          </cell>
        </row>
        <row r="114">
          <cell r="A114">
            <v>42849</v>
          </cell>
          <cell r="B114" t="str">
            <v>A</v>
          </cell>
          <cell r="C114" t="str">
            <v>F</v>
          </cell>
          <cell r="D114" t="str">
            <v>E</v>
          </cell>
          <cell r="E114" t="str">
            <v>BCD</v>
          </cell>
          <cell r="F114" t="str">
            <v>BC</v>
          </cell>
        </row>
        <row r="115">
          <cell r="A115">
            <v>42850</v>
          </cell>
          <cell r="B115" t="str">
            <v>A</v>
          </cell>
          <cell r="C115" t="str">
            <v>F</v>
          </cell>
          <cell r="D115" t="str">
            <v>E</v>
          </cell>
          <cell r="E115" t="str">
            <v>BCD</v>
          </cell>
          <cell r="F115" t="str">
            <v>CD</v>
          </cell>
        </row>
        <row r="116">
          <cell r="A116">
            <v>42851</v>
          </cell>
          <cell r="B116" t="str">
            <v>B</v>
          </cell>
          <cell r="C116" t="str">
            <v>A</v>
          </cell>
          <cell r="D116" t="str">
            <v>F</v>
          </cell>
          <cell r="E116" t="str">
            <v>CDE</v>
          </cell>
          <cell r="F116" t="str">
            <v>CD</v>
          </cell>
        </row>
        <row r="117">
          <cell r="A117">
            <v>42852</v>
          </cell>
          <cell r="B117" t="str">
            <v>B</v>
          </cell>
          <cell r="C117" t="str">
            <v>A</v>
          </cell>
          <cell r="D117" t="str">
            <v>F</v>
          </cell>
          <cell r="E117" t="str">
            <v>CDE</v>
          </cell>
          <cell r="F117" t="str">
            <v>DE</v>
          </cell>
        </row>
        <row r="118">
          <cell r="A118">
            <v>42853</v>
          </cell>
          <cell r="B118" t="str">
            <v>C</v>
          </cell>
          <cell r="C118" t="str">
            <v>B</v>
          </cell>
          <cell r="D118" t="str">
            <v>A</v>
          </cell>
          <cell r="E118" t="str">
            <v>DE</v>
          </cell>
          <cell r="F118" t="str">
            <v>DE</v>
          </cell>
        </row>
        <row r="119">
          <cell r="A119">
            <v>42854</v>
          </cell>
          <cell r="B119" t="str">
            <v>C</v>
          </cell>
          <cell r="C119" t="str">
            <v>B</v>
          </cell>
          <cell r="D119" t="str">
            <v>A</v>
          </cell>
          <cell r="E119" t="str">
            <v>DE</v>
          </cell>
          <cell r="F119" t="str">
            <v>E</v>
          </cell>
        </row>
        <row r="120">
          <cell r="A120">
            <v>42855</v>
          </cell>
          <cell r="B120" t="str">
            <v>D</v>
          </cell>
          <cell r="C120" t="str">
            <v>C</v>
          </cell>
          <cell r="D120" t="str">
            <v>B</v>
          </cell>
          <cell r="E120" t="str">
            <v>AE</v>
          </cell>
          <cell r="F120" t="str">
            <v>E</v>
          </cell>
        </row>
        <row r="121">
          <cell r="A121">
            <v>42856</v>
          </cell>
          <cell r="B121" t="str">
            <v>D</v>
          </cell>
          <cell r="C121" t="str">
            <v>C</v>
          </cell>
          <cell r="D121" t="str">
            <v>B</v>
          </cell>
          <cell r="E121" t="str">
            <v>AE</v>
          </cell>
          <cell r="F121" t="str">
            <v>A</v>
          </cell>
        </row>
        <row r="122">
          <cell r="A122">
            <v>42857</v>
          </cell>
          <cell r="B122" t="str">
            <v>E</v>
          </cell>
          <cell r="C122" t="str">
            <v>D</v>
          </cell>
          <cell r="D122" t="str">
            <v>C</v>
          </cell>
          <cell r="E122" t="str">
            <v>AB</v>
          </cell>
          <cell r="F122" t="str">
            <v>A</v>
          </cell>
        </row>
        <row r="123">
          <cell r="A123">
            <v>42858</v>
          </cell>
          <cell r="B123" t="str">
            <v>E</v>
          </cell>
          <cell r="C123" t="str">
            <v>D</v>
          </cell>
          <cell r="D123" t="str">
            <v>C</v>
          </cell>
          <cell r="E123" t="str">
            <v>AB</v>
          </cell>
          <cell r="F123" t="str">
            <v>B</v>
          </cell>
        </row>
        <row r="124">
          <cell r="A124">
            <v>42859</v>
          </cell>
          <cell r="B124" t="str">
            <v>A</v>
          </cell>
          <cell r="C124" t="str">
            <v>E</v>
          </cell>
          <cell r="D124" t="str">
            <v>D</v>
          </cell>
          <cell r="E124" t="str">
            <v>BC</v>
          </cell>
          <cell r="F124" t="str">
            <v>B</v>
          </cell>
        </row>
        <row r="125">
          <cell r="A125">
            <v>42860</v>
          </cell>
          <cell r="B125" t="str">
            <v>A</v>
          </cell>
          <cell r="C125" t="str">
            <v>E</v>
          </cell>
          <cell r="D125" t="str">
            <v>D</v>
          </cell>
          <cell r="E125" t="str">
            <v>BC</v>
          </cell>
          <cell r="F125" t="str">
            <v>C</v>
          </cell>
        </row>
        <row r="126">
          <cell r="A126">
            <v>42861</v>
          </cell>
          <cell r="B126" t="str">
            <v>B</v>
          </cell>
          <cell r="C126" t="str">
            <v>A</v>
          </cell>
          <cell r="D126" t="str">
            <v>E</v>
          </cell>
          <cell r="E126" t="str">
            <v>CD</v>
          </cell>
          <cell r="F126" t="str">
            <v>C</v>
          </cell>
        </row>
        <row r="127">
          <cell r="A127">
            <v>42862</v>
          </cell>
          <cell r="B127" t="str">
            <v>B</v>
          </cell>
          <cell r="C127" t="str">
            <v>A</v>
          </cell>
          <cell r="D127" t="str">
            <v>E</v>
          </cell>
          <cell r="E127" t="str">
            <v>CD</v>
          </cell>
          <cell r="F127" t="str">
            <v>D</v>
          </cell>
        </row>
        <row r="128">
          <cell r="A128">
            <v>42863</v>
          </cell>
          <cell r="B128" t="str">
            <v>C</v>
          </cell>
          <cell r="C128" t="str">
            <v>B</v>
          </cell>
          <cell r="D128" t="str">
            <v>A</v>
          </cell>
          <cell r="E128" t="str">
            <v>DE</v>
          </cell>
          <cell r="F128" t="str">
            <v>D</v>
          </cell>
        </row>
        <row r="129">
          <cell r="A129">
            <v>42864</v>
          </cell>
          <cell r="B129" t="str">
            <v>C</v>
          </cell>
          <cell r="C129" t="str">
            <v>B</v>
          </cell>
          <cell r="D129" t="str">
            <v>A</v>
          </cell>
          <cell r="E129" t="str">
            <v>DE</v>
          </cell>
          <cell r="F129" t="str">
            <v>E</v>
          </cell>
        </row>
        <row r="130">
          <cell r="A130">
            <v>42865</v>
          </cell>
          <cell r="B130" t="str">
            <v>D</v>
          </cell>
          <cell r="C130" t="str">
            <v>C</v>
          </cell>
          <cell r="D130" t="str">
            <v>B</v>
          </cell>
          <cell r="E130" t="str">
            <v>AE</v>
          </cell>
          <cell r="F130" t="str">
            <v>E</v>
          </cell>
        </row>
        <row r="131">
          <cell r="A131">
            <v>42866</v>
          </cell>
          <cell r="B131" t="str">
            <v>D</v>
          </cell>
          <cell r="C131" t="str">
            <v>C</v>
          </cell>
          <cell r="D131" t="str">
            <v>B</v>
          </cell>
          <cell r="E131" t="str">
            <v>AE</v>
          </cell>
          <cell r="F131" t="str">
            <v>A</v>
          </cell>
        </row>
        <row r="132">
          <cell r="A132">
            <v>42867</v>
          </cell>
          <cell r="B132" t="str">
            <v>E</v>
          </cell>
          <cell r="C132" t="str">
            <v>D</v>
          </cell>
          <cell r="D132" t="str">
            <v>C</v>
          </cell>
          <cell r="E132" t="str">
            <v>AB</v>
          </cell>
          <cell r="F132" t="str">
            <v>A</v>
          </cell>
        </row>
        <row r="133">
          <cell r="A133">
            <v>42868</v>
          </cell>
          <cell r="B133" t="str">
            <v>E</v>
          </cell>
          <cell r="C133" t="str">
            <v>D</v>
          </cell>
          <cell r="D133" t="str">
            <v>C</v>
          </cell>
          <cell r="E133" t="str">
            <v>AB</v>
          </cell>
          <cell r="F133" t="str">
            <v>AB</v>
          </cell>
        </row>
        <row r="134">
          <cell r="A134">
            <v>42869</v>
          </cell>
          <cell r="B134" t="str">
            <v>F</v>
          </cell>
          <cell r="C134" t="str">
            <v>E</v>
          </cell>
          <cell r="D134" t="str">
            <v>D</v>
          </cell>
          <cell r="E134" t="str">
            <v>ABC</v>
          </cell>
          <cell r="F134" t="str">
            <v>AB</v>
          </cell>
        </row>
        <row r="135">
          <cell r="A135">
            <v>42870</v>
          </cell>
          <cell r="B135" t="str">
            <v>F</v>
          </cell>
          <cell r="C135" t="str">
            <v>E</v>
          </cell>
          <cell r="D135" t="str">
            <v>D</v>
          </cell>
          <cell r="E135" t="str">
            <v>ABC</v>
          </cell>
          <cell r="F135" t="str">
            <v>BC</v>
          </cell>
        </row>
        <row r="136">
          <cell r="A136">
            <v>42871</v>
          </cell>
          <cell r="B136" t="str">
            <v>A</v>
          </cell>
          <cell r="C136" t="str">
            <v>F</v>
          </cell>
          <cell r="D136" t="str">
            <v>E</v>
          </cell>
          <cell r="E136" t="str">
            <v>BCD</v>
          </cell>
          <cell r="F136" t="str">
            <v>BC</v>
          </cell>
        </row>
        <row r="137">
          <cell r="A137">
            <v>42872</v>
          </cell>
          <cell r="B137" t="str">
            <v>A</v>
          </cell>
          <cell r="C137" t="str">
            <v>F</v>
          </cell>
          <cell r="D137" t="str">
            <v>E</v>
          </cell>
          <cell r="E137" t="str">
            <v>BCD</v>
          </cell>
          <cell r="F137" t="str">
            <v>CD</v>
          </cell>
        </row>
        <row r="138">
          <cell r="A138">
            <v>42873</v>
          </cell>
          <cell r="B138" t="str">
            <v>B</v>
          </cell>
          <cell r="C138" t="str">
            <v>A</v>
          </cell>
          <cell r="D138" t="str">
            <v>F</v>
          </cell>
          <cell r="E138" t="str">
            <v>CDE</v>
          </cell>
          <cell r="F138" t="str">
            <v>CD</v>
          </cell>
        </row>
        <row r="139">
          <cell r="A139">
            <v>42874</v>
          </cell>
          <cell r="B139" t="str">
            <v>B</v>
          </cell>
          <cell r="C139" t="str">
            <v>A</v>
          </cell>
          <cell r="D139" t="str">
            <v>F</v>
          </cell>
          <cell r="E139" t="str">
            <v>CDE</v>
          </cell>
          <cell r="F139" t="str">
            <v>DE</v>
          </cell>
        </row>
        <row r="140">
          <cell r="A140">
            <v>42875</v>
          </cell>
          <cell r="B140" t="str">
            <v>C</v>
          </cell>
          <cell r="C140" t="str">
            <v>B</v>
          </cell>
          <cell r="D140" t="str">
            <v>A</v>
          </cell>
          <cell r="E140" t="str">
            <v>DE</v>
          </cell>
          <cell r="F140" t="str">
            <v>DE</v>
          </cell>
        </row>
        <row r="141">
          <cell r="A141">
            <v>42876</v>
          </cell>
          <cell r="B141" t="str">
            <v>C</v>
          </cell>
          <cell r="C141" t="str">
            <v>B</v>
          </cell>
          <cell r="D141" t="str">
            <v>A</v>
          </cell>
          <cell r="E141" t="str">
            <v>DE</v>
          </cell>
          <cell r="F141" t="str">
            <v>E</v>
          </cell>
        </row>
        <row r="142">
          <cell r="A142">
            <v>42877</v>
          </cell>
          <cell r="B142" t="str">
            <v>D</v>
          </cell>
          <cell r="C142" t="str">
            <v>C</v>
          </cell>
          <cell r="D142" t="str">
            <v>B</v>
          </cell>
          <cell r="E142" t="str">
            <v>AE</v>
          </cell>
          <cell r="F142" t="str">
            <v>E</v>
          </cell>
        </row>
        <row r="143">
          <cell r="A143">
            <v>42878</v>
          </cell>
          <cell r="B143" t="str">
            <v>D</v>
          </cell>
          <cell r="C143" t="str">
            <v>C</v>
          </cell>
          <cell r="D143" t="str">
            <v>B</v>
          </cell>
          <cell r="E143" t="str">
            <v>AE</v>
          </cell>
          <cell r="F143" t="str">
            <v>A</v>
          </cell>
        </row>
        <row r="144">
          <cell r="A144">
            <v>42879</v>
          </cell>
          <cell r="B144" t="str">
            <v>E</v>
          </cell>
          <cell r="C144" t="str">
            <v>D</v>
          </cell>
          <cell r="D144" t="str">
            <v>C</v>
          </cell>
          <cell r="E144" t="str">
            <v>AB</v>
          </cell>
          <cell r="F144" t="str">
            <v>A</v>
          </cell>
        </row>
        <row r="145">
          <cell r="A145">
            <v>42880</v>
          </cell>
          <cell r="B145" t="str">
            <v>E</v>
          </cell>
          <cell r="C145" t="str">
            <v>D</v>
          </cell>
          <cell r="D145" t="str">
            <v>C</v>
          </cell>
          <cell r="E145" t="str">
            <v>AB</v>
          </cell>
          <cell r="F145" t="str">
            <v>B</v>
          </cell>
        </row>
        <row r="146">
          <cell r="A146">
            <v>42881</v>
          </cell>
          <cell r="B146" t="str">
            <v>A</v>
          </cell>
          <cell r="C146" t="str">
            <v>E</v>
          </cell>
          <cell r="D146" t="str">
            <v>D</v>
          </cell>
          <cell r="E146" t="str">
            <v>BC</v>
          </cell>
          <cell r="F146" t="str">
            <v>B</v>
          </cell>
        </row>
        <row r="147">
          <cell r="A147">
            <v>42882</v>
          </cell>
          <cell r="B147" t="str">
            <v>A</v>
          </cell>
          <cell r="C147" t="str">
            <v>E</v>
          </cell>
          <cell r="D147" t="str">
            <v>D</v>
          </cell>
          <cell r="E147" t="str">
            <v>BC</v>
          </cell>
          <cell r="F147" t="str">
            <v>C</v>
          </cell>
        </row>
        <row r="148">
          <cell r="A148">
            <v>42883</v>
          </cell>
          <cell r="B148" t="str">
            <v>B</v>
          </cell>
          <cell r="C148" t="str">
            <v>A</v>
          </cell>
          <cell r="D148" t="str">
            <v>E</v>
          </cell>
          <cell r="E148" t="str">
            <v>CD</v>
          </cell>
          <cell r="F148" t="str">
            <v>C</v>
          </cell>
        </row>
        <row r="149">
          <cell r="A149">
            <v>42884</v>
          </cell>
          <cell r="B149" t="str">
            <v>B</v>
          </cell>
          <cell r="C149" t="str">
            <v>A</v>
          </cell>
          <cell r="D149" t="str">
            <v>E</v>
          </cell>
          <cell r="E149" t="str">
            <v>CD</v>
          </cell>
          <cell r="F149" t="str">
            <v>D</v>
          </cell>
        </row>
        <row r="150">
          <cell r="A150">
            <v>42885</v>
          </cell>
          <cell r="B150" t="str">
            <v>C</v>
          </cell>
          <cell r="C150" t="str">
            <v>B</v>
          </cell>
          <cell r="D150" t="str">
            <v>A</v>
          </cell>
          <cell r="E150" t="str">
            <v>DE</v>
          </cell>
          <cell r="F150" t="str">
            <v>D</v>
          </cell>
        </row>
        <row r="151">
          <cell r="A151">
            <v>42886</v>
          </cell>
          <cell r="B151" t="str">
            <v>C</v>
          </cell>
          <cell r="C151" t="str">
            <v>B</v>
          </cell>
          <cell r="D151" t="str">
            <v>A</v>
          </cell>
          <cell r="E151" t="str">
            <v>DE</v>
          </cell>
          <cell r="F151" t="str">
            <v>E</v>
          </cell>
        </row>
        <row r="152">
          <cell r="A152">
            <v>42887</v>
          </cell>
          <cell r="B152" t="str">
            <v>D</v>
          </cell>
          <cell r="C152" t="str">
            <v>C</v>
          </cell>
          <cell r="D152" t="str">
            <v>B</v>
          </cell>
          <cell r="E152" t="str">
            <v>AE</v>
          </cell>
          <cell r="F152" t="str">
            <v>E</v>
          </cell>
        </row>
        <row r="153">
          <cell r="A153">
            <v>42888</v>
          </cell>
          <cell r="B153" t="str">
            <v>D</v>
          </cell>
          <cell r="C153" t="str">
            <v>C</v>
          </cell>
          <cell r="D153" t="str">
            <v>B</v>
          </cell>
          <cell r="E153" t="str">
            <v>AE</v>
          </cell>
          <cell r="F153" t="str">
            <v>A</v>
          </cell>
        </row>
        <row r="154">
          <cell r="A154">
            <v>42889</v>
          </cell>
          <cell r="B154" t="str">
            <v>E</v>
          </cell>
          <cell r="C154" t="str">
            <v>D</v>
          </cell>
          <cell r="D154" t="str">
            <v>C</v>
          </cell>
          <cell r="E154" t="str">
            <v>AB</v>
          </cell>
          <cell r="F154" t="str">
            <v>A</v>
          </cell>
        </row>
        <row r="155">
          <cell r="A155">
            <v>42890</v>
          </cell>
          <cell r="B155" t="str">
            <v>E</v>
          </cell>
          <cell r="C155" t="str">
            <v>D</v>
          </cell>
          <cell r="D155" t="str">
            <v>C</v>
          </cell>
          <cell r="E155" t="str">
            <v>AB</v>
          </cell>
          <cell r="F155" t="str">
            <v>AB</v>
          </cell>
        </row>
        <row r="156">
          <cell r="A156">
            <v>42891</v>
          </cell>
          <cell r="B156" t="str">
            <v>F</v>
          </cell>
          <cell r="C156" t="str">
            <v>E</v>
          </cell>
          <cell r="D156" t="str">
            <v>D</v>
          </cell>
          <cell r="E156" t="str">
            <v>ABC</v>
          </cell>
          <cell r="F156" t="str">
            <v>AB</v>
          </cell>
        </row>
        <row r="157">
          <cell r="A157">
            <v>42892</v>
          </cell>
          <cell r="B157" t="str">
            <v>F</v>
          </cell>
          <cell r="C157" t="str">
            <v>E</v>
          </cell>
          <cell r="D157" t="str">
            <v>D</v>
          </cell>
          <cell r="E157" t="str">
            <v>ABC</v>
          </cell>
          <cell r="F157" t="str">
            <v>BC</v>
          </cell>
        </row>
        <row r="158">
          <cell r="A158">
            <v>42893</v>
          </cell>
          <cell r="B158" t="str">
            <v>A</v>
          </cell>
          <cell r="C158" t="str">
            <v>F</v>
          </cell>
          <cell r="D158" t="str">
            <v>E</v>
          </cell>
          <cell r="E158" t="str">
            <v>BCD</v>
          </cell>
          <cell r="F158" t="str">
            <v>BC</v>
          </cell>
        </row>
        <row r="159">
          <cell r="A159">
            <v>42894</v>
          </cell>
          <cell r="B159" t="str">
            <v>A</v>
          </cell>
          <cell r="C159" t="str">
            <v>F</v>
          </cell>
          <cell r="D159" t="str">
            <v>E</v>
          </cell>
          <cell r="E159" t="str">
            <v>BCD</v>
          </cell>
          <cell r="F159" t="str">
            <v>CD</v>
          </cell>
        </row>
        <row r="160">
          <cell r="A160">
            <v>42895</v>
          </cell>
          <cell r="B160" t="str">
            <v>B</v>
          </cell>
          <cell r="C160" t="str">
            <v>A</v>
          </cell>
          <cell r="D160" t="str">
            <v>F</v>
          </cell>
          <cell r="E160" t="str">
            <v>CDE</v>
          </cell>
          <cell r="F160" t="str">
            <v>CD</v>
          </cell>
        </row>
        <row r="161">
          <cell r="A161">
            <v>42896</v>
          </cell>
          <cell r="B161" t="str">
            <v>B</v>
          </cell>
          <cell r="C161" t="str">
            <v>A</v>
          </cell>
          <cell r="D161" t="str">
            <v>F</v>
          </cell>
          <cell r="E161" t="str">
            <v>CDE</v>
          </cell>
          <cell r="F161" t="str">
            <v>DE</v>
          </cell>
        </row>
        <row r="162">
          <cell r="A162">
            <v>42897</v>
          </cell>
          <cell r="B162" t="str">
            <v>C</v>
          </cell>
          <cell r="C162" t="str">
            <v>B</v>
          </cell>
          <cell r="D162" t="str">
            <v>A</v>
          </cell>
          <cell r="E162" t="str">
            <v>DE</v>
          </cell>
          <cell r="F162" t="str">
            <v>DE</v>
          </cell>
        </row>
        <row r="163">
          <cell r="A163">
            <v>42898</v>
          </cell>
          <cell r="B163" t="str">
            <v>C</v>
          </cell>
          <cell r="C163" t="str">
            <v>B</v>
          </cell>
          <cell r="D163" t="str">
            <v>A</v>
          </cell>
          <cell r="E163" t="str">
            <v>DE</v>
          </cell>
          <cell r="F163" t="str">
            <v>E</v>
          </cell>
        </row>
        <row r="164">
          <cell r="A164">
            <v>42899</v>
          </cell>
          <cell r="B164" t="str">
            <v>D</v>
          </cell>
          <cell r="C164" t="str">
            <v>C</v>
          </cell>
          <cell r="D164" t="str">
            <v>B</v>
          </cell>
          <cell r="E164" t="str">
            <v>AE</v>
          </cell>
          <cell r="F164" t="str">
            <v>E</v>
          </cell>
        </row>
        <row r="165">
          <cell r="A165">
            <v>42900</v>
          </cell>
          <cell r="B165" t="str">
            <v>D</v>
          </cell>
          <cell r="C165" t="str">
            <v>C</v>
          </cell>
          <cell r="D165" t="str">
            <v>B</v>
          </cell>
          <cell r="E165" t="str">
            <v>AE</v>
          </cell>
          <cell r="F165" t="str">
            <v>A</v>
          </cell>
        </row>
        <row r="166">
          <cell r="A166">
            <v>42901</v>
          </cell>
          <cell r="B166" t="str">
            <v>E</v>
          </cell>
          <cell r="C166" t="str">
            <v>D</v>
          </cell>
          <cell r="D166" t="str">
            <v>C</v>
          </cell>
          <cell r="E166" t="str">
            <v>AB</v>
          </cell>
          <cell r="F166" t="str">
            <v>A</v>
          </cell>
        </row>
        <row r="167">
          <cell r="A167">
            <v>42902</v>
          </cell>
          <cell r="B167" t="str">
            <v>E</v>
          </cell>
          <cell r="C167" t="str">
            <v>D</v>
          </cell>
          <cell r="D167" t="str">
            <v>C</v>
          </cell>
          <cell r="E167" t="str">
            <v>AB</v>
          </cell>
          <cell r="F167" t="str">
            <v>B</v>
          </cell>
        </row>
        <row r="168">
          <cell r="A168">
            <v>42903</v>
          </cell>
          <cell r="B168" t="str">
            <v>A</v>
          </cell>
          <cell r="C168" t="str">
            <v>E</v>
          </cell>
          <cell r="D168" t="str">
            <v>D</v>
          </cell>
          <cell r="E168" t="str">
            <v>BC</v>
          </cell>
          <cell r="F168" t="str">
            <v>B</v>
          </cell>
        </row>
        <row r="169">
          <cell r="A169">
            <v>42904</v>
          </cell>
          <cell r="B169" t="str">
            <v>A</v>
          </cell>
          <cell r="C169" t="str">
            <v>E</v>
          </cell>
          <cell r="D169" t="str">
            <v>D</v>
          </cell>
          <cell r="E169" t="str">
            <v>BC</v>
          </cell>
          <cell r="F169" t="str">
            <v>C</v>
          </cell>
        </row>
        <row r="170">
          <cell r="A170">
            <v>42905</v>
          </cell>
          <cell r="B170" t="str">
            <v>B</v>
          </cell>
          <cell r="C170" t="str">
            <v>A</v>
          </cell>
          <cell r="D170" t="str">
            <v>E</v>
          </cell>
          <cell r="E170" t="str">
            <v>CD</v>
          </cell>
          <cell r="F170" t="str">
            <v>C</v>
          </cell>
        </row>
        <row r="171">
          <cell r="A171">
            <v>42906</v>
          </cell>
          <cell r="B171" t="str">
            <v>B</v>
          </cell>
          <cell r="C171" t="str">
            <v>A</v>
          </cell>
          <cell r="D171" t="str">
            <v>E</v>
          </cell>
          <cell r="E171" t="str">
            <v>CD</v>
          </cell>
          <cell r="F171" t="str">
            <v>D</v>
          </cell>
        </row>
        <row r="172">
          <cell r="A172">
            <v>42907</v>
          </cell>
          <cell r="B172" t="str">
            <v>C</v>
          </cell>
          <cell r="C172" t="str">
            <v>B</v>
          </cell>
          <cell r="D172" t="str">
            <v>A</v>
          </cell>
          <cell r="E172" t="str">
            <v>DE</v>
          </cell>
          <cell r="F172" t="str">
            <v>D</v>
          </cell>
        </row>
        <row r="173">
          <cell r="A173">
            <v>42908</v>
          </cell>
          <cell r="B173" t="str">
            <v>C</v>
          </cell>
          <cell r="C173" t="str">
            <v>B</v>
          </cell>
          <cell r="D173" t="str">
            <v>A</v>
          </cell>
          <cell r="E173" t="str">
            <v>DE</v>
          </cell>
          <cell r="F173" t="str">
            <v>E</v>
          </cell>
        </row>
        <row r="174">
          <cell r="A174">
            <v>42909</v>
          </cell>
          <cell r="B174" t="str">
            <v>D</v>
          </cell>
          <cell r="C174" t="str">
            <v>C</v>
          </cell>
          <cell r="D174" t="str">
            <v>B</v>
          </cell>
          <cell r="E174" t="str">
            <v>AE</v>
          </cell>
          <cell r="F174" t="str">
            <v>E</v>
          </cell>
        </row>
        <row r="175">
          <cell r="A175">
            <v>42910</v>
          </cell>
          <cell r="B175" t="str">
            <v>D</v>
          </cell>
          <cell r="C175" t="str">
            <v>C</v>
          </cell>
          <cell r="D175" t="str">
            <v>B</v>
          </cell>
          <cell r="E175" t="str">
            <v>AE</v>
          </cell>
          <cell r="F175" t="str">
            <v>A</v>
          </cell>
        </row>
        <row r="176">
          <cell r="A176">
            <v>42911</v>
          </cell>
          <cell r="B176" t="str">
            <v>E</v>
          </cell>
          <cell r="C176" t="str">
            <v>D</v>
          </cell>
          <cell r="D176" t="str">
            <v>C</v>
          </cell>
          <cell r="E176" t="str">
            <v>AB</v>
          </cell>
          <cell r="F176" t="str">
            <v>A</v>
          </cell>
        </row>
        <row r="177">
          <cell r="A177">
            <v>42912</v>
          </cell>
          <cell r="B177" t="str">
            <v>E</v>
          </cell>
          <cell r="C177" t="str">
            <v>D</v>
          </cell>
          <cell r="D177" t="str">
            <v>C</v>
          </cell>
          <cell r="E177" t="str">
            <v>AB</v>
          </cell>
          <cell r="F177" t="str">
            <v>AB</v>
          </cell>
        </row>
        <row r="178">
          <cell r="A178">
            <v>42913</v>
          </cell>
          <cell r="B178" t="str">
            <v>F</v>
          </cell>
          <cell r="C178" t="str">
            <v>E</v>
          </cell>
          <cell r="D178" t="str">
            <v>D</v>
          </cell>
          <cell r="E178" t="str">
            <v>ABC</v>
          </cell>
          <cell r="F178" t="str">
            <v>AB</v>
          </cell>
        </row>
        <row r="179">
          <cell r="A179">
            <v>42914</v>
          </cell>
          <cell r="B179" t="str">
            <v>F</v>
          </cell>
          <cell r="C179" t="str">
            <v>E</v>
          </cell>
          <cell r="D179" t="str">
            <v>D</v>
          </cell>
          <cell r="E179" t="str">
            <v>ABC</v>
          </cell>
          <cell r="F179" t="str">
            <v>BC</v>
          </cell>
        </row>
        <row r="180">
          <cell r="A180">
            <v>42915</v>
          </cell>
          <cell r="B180" t="str">
            <v>A</v>
          </cell>
          <cell r="C180" t="str">
            <v>F</v>
          </cell>
          <cell r="D180" t="str">
            <v>E</v>
          </cell>
          <cell r="E180" t="str">
            <v>BCD</v>
          </cell>
          <cell r="F180" t="str">
            <v>BC</v>
          </cell>
        </row>
        <row r="181">
          <cell r="A181">
            <v>42916</v>
          </cell>
          <cell r="B181" t="str">
            <v>A</v>
          </cell>
          <cell r="C181" t="str">
            <v>F</v>
          </cell>
          <cell r="D181" t="str">
            <v>E</v>
          </cell>
          <cell r="E181" t="str">
            <v>BCD</v>
          </cell>
          <cell r="F181" t="str">
            <v>CD</v>
          </cell>
        </row>
        <row r="182">
          <cell r="A182">
            <v>42917</v>
          </cell>
          <cell r="B182" t="str">
            <v>B</v>
          </cell>
          <cell r="C182" t="str">
            <v>A</v>
          </cell>
          <cell r="D182" t="str">
            <v>F</v>
          </cell>
          <cell r="E182" t="str">
            <v>CDE</v>
          </cell>
        </row>
        <row r="183">
          <cell r="A183">
            <v>42918</v>
          </cell>
          <cell r="B183" t="str">
            <v>B</v>
          </cell>
          <cell r="C183" t="str">
            <v>A</v>
          </cell>
          <cell r="D183" t="str">
            <v>F</v>
          </cell>
          <cell r="E183" t="str">
            <v>CDE</v>
          </cell>
        </row>
        <row r="184">
          <cell r="A184">
            <v>42982</v>
          </cell>
          <cell r="B184" t="str">
            <v>A</v>
          </cell>
          <cell r="C184" t="str">
            <v>C</v>
          </cell>
          <cell r="D184" t="str">
            <v>B</v>
          </cell>
          <cell r="E184" t="str">
            <v>DE</v>
          </cell>
        </row>
        <row r="185">
          <cell r="A185">
            <v>42983</v>
          </cell>
          <cell r="B185" t="str">
            <v>D</v>
          </cell>
          <cell r="C185" t="str">
            <v>C</v>
          </cell>
          <cell r="D185" t="str">
            <v>B</v>
          </cell>
          <cell r="E185" t="str">
            <v>AE</v>
          </cell>
        </row>
        <row r="186">
          <cell r="A186">
            <v>42984</v>
          </cell>
          <cell r="B186" t="str">
            <v>E</v>
          </cell>
          <cell r="C186" t="str">
            <v>D</v>
          </cell>
          <cell r="D186" t="str">
            <v>C</v>
          </cell>
          <cell r="E186" t="str">
            <v>AB</v>
          </cell>
        </row>
        <row r="187">
          <cell r="A187">
            <v>42985</v>
          </cell>
          <cell r="B187" t="str">
            <v>E</v>
          </cell>
          <cell r="C187" t="str">
            <v>D</v>
          </cell>
          <cell r="D187" t="str">
            <v>B</v>
          </cell>
          <cell r="E187" t="str">
            <v>AC</v>
          </cell>
        </row>
        <row r="188">
          <cell r="A188">
            <v>42986</v>
          </cell>
          <cell r="B188" t="str">
            <v>A</v>
          </cell>
          <cell r="C188" t="str">
            <v>E</v>
          </cell>
          <cell r="D188" t="str">
            <v>D</v>
          </cell>
          <cell r="E188" t="str">
            <v>BC</v>
          </cell>
        </row>
        <row r="189">
          <cell r="A189">
            <v>42987</v>
          </cell>
          <cell r="B189" t="str">
            <v>A</v>
          </cell>
          <cell r="C189" t="str">
            <v>E</v>
          </cell>
          <cell r="D189" t="str">
            <v>D</v>
          </cell>
          <cell r="E189" t="str">
            <v>BC</v>
          </cell>
        </row>
        <row r="190">
          <cell r="A190">
            <v>42988</v>
          </cell>
          <cell r="B190" t="str">
            <v>B</v>
          </cell>
          <cell r="C190" t="str">
            <v>A</v>
          </cell>
          <cell r="D190" t="str">
            <v>E</v>
          </cell>
          <cell r="E190" t="str">
            <v>CD</v>
          </cell>
        </row>
        <row r="191">
          <cell r="A191">
            <v>42989</v>
          </cell>
          <cell r="B191" t="str">
            <v>B</v>
          </cell>
          <cell r="C191" t="str">
            <v>A</v>
          </cell>
          <cell r="D191" t="str">
            <v>E</v>
          </cell>
          <cell r="E191" t="str">
            <v>CD</v>
          </cell>
        </row>
        <row r="192">
          <cell r="A192">
            <v>42990</v>
          </cell>
          <cell r="B192" t="str">
            <v>C</v>
          </cell>
          <cell r="C192" t="str">
            <v>B</v>
          </cell>
          <cell r="D192" t="str">
            <v>A</v>
          </cell>
          <cell r="E192" t="str">
            <v>DE</v>
          </cell>
        </row>
        <row r="193">
          <cell r="A193">
            <v>42991</v>
          </cell>
          <cell r="B193" t="str">
            <v>C</v>
          </cell>
          <cell r="C193" t="str">
            <v>B</v>
          </cell>
          <cell r="D193" t="str">
            <v>A</v>
          </cell>
          <cell r="E193" t="str">
            <v>DE</v>
          </cell>
        </row>
        <row r="194">
          <cell r="A194">
            <v>42992</v>
          </cell>
          <cell r="B194" t="str">
            <v>D</v>
          </cell>
          <cell r="C194" t="str">
            <v>C</v>
          </cell>
          <cell r="D194" t="str">
            <v>B</v>
          </cell>
          <cell r="E194" t="str">
            <v>AE</v>
          </cell>
        </row>
        <row r="195">
          <cell r="A195">
            <v>42993</v>
          </cell>
          <cell r="B195" t="str">
            <v>D</v>
          </cell>
          <cell r="C195" t="str">
            <v>C</v>
          </cell>
          <cell r="D195" t="str">
            <v>B</v>
          </cell>
          <cell r="E195" t="str">
            <v>AE</v>
          </cell>
        </row>
        <row r="196">
          <cell r="A196">
            <v>42994</v>
          </cell>
          <cell r="B196" t="str">
            <v>E</v>
          </cell>
          <cell r="C196" t="str">
            <v>D</v>
          </cell>
          <cell r="D196" t="str">
            <v>C</v>
          </cell>
          <cell r="E196" t="str">
            <v>AB</v>
          </cell>
        </row>
        <row r="197">
          <cell r="A197">
            <v>42995</v>
          </cell>
          <cell r="B197" t="str">
            <v>E</v>
          </cell>
          <cell r="C197" t="str">
            <v>D</v>
          </cell>
          <cell r="D197" t="str">
            <v>C</v>
          </cell>
          <cell r="E197" t="str">
            <v>AB</v>
          </cell>
        </row>
        <row r="198">
          <cell r="A198">
            <v>42996</v>
          </cell>
          <cell r="B198" t="str">
            <v>F</v>
          </cell>
          <cell r="C198" t="str">
            <v>E</v>
          </cell>
          <cell r="D198" t="str">
            <v>D</v>
          </cell>
          <cell r="E198" t="str">
            <v>ABC</v>
          </cell>
        </row>
        <row r="199">
          <cell r="A199">
            <v>42997</v>
          </cell>
          <cell r="B199" t="str">
            <v>F</v>
          </cell>
          <cell r="C199" t="str">
            <v>E</v>
          </cell>
          <cell r="D199" t="str">
            <v>D</v>
          </cell>
          <cell r="E199" t="str">
            <v>ABC</v>
          </cell>
        </row>
        <row r="200">
          <cell r="A200">
            <v>42998</v>
          </cell>
          <cell r="B200" t="str">
            <v>A</v>
          </cell>
          <cell r="C200" t="str">
            <v>F</v>
          </cell>
          <cell r="D200" t="str">
            <v>E</v>
          </cell>
          <cell r="E200" t="str">
            <v>BCD</v>
          </cell>
        </row>
        <row r="201">
          <cell r="A201">
            <v>42999</v>
          </cell>
          <cell r="B201" t="str">
            <v>A</v>
          </cell>
          <cell r="C201" t="str">
            <v>F</v>
          </cell>
          <cell r="D201" t="str">
            <v>E</v>
          </cell>
          <cell r="E201" t="str">
            <v>BCD</v>
          </cell>
        </row>
        <row r="202">
          <cell r="A202">
            <v>43000</v>
          </cell>
          <cell r="B202" t="str">
            <v>B</v>
          </cell>
          <cell r="C202" t="str">
            <v>A</v>
          </cell>
          <cell r="D202" t="str">
            <v>F</v>
          </cell>
          <cell r="E202" t="str">
            <v>CDE</v>
          </cell>
        </row>
        <row r="203">
          <cell r="A203">
            <v>43001</v>
          </cell>
          <cell r="B203" t="str">
            <v>B</v>
          </cell>
          <cell r="C203" t="str">
            <v>A</v>
          </cell>
          <cell r="D203" t="str">
            <v>F</v>
          </cell>
          <cell r="E203" t="str">
            <v>CDE</v>
          </cell>
        </row>
        <row r="204">
          <cell r="A204">
            <v>43002</v>
          </cell>
          <cell r="B204" t="str">
            <v>C</v>
          </cell>
          <cell r="C204" t="str">
            <v>B</v>
          </cell>
          <cell r="D204" t="str">
            <v>A</v>
          </cell>
          <cell r="E204" t="str">
            <v>DE</v>
          </cell>
        </row>
        <row r="205">
          <cell r="A205">
            <v>43003</v>
          </cell>
          <cell r="B205" t="str">
            <v>C</v>
          </cell>
          <cell r="C205" t="str">
            <v>B</v>
          </cell>
          <cell r="D205" t="str">
            <v>A</v>
          </cell>
          <cell r="E205" t="str">
            <v>DE</v>
          </cell>
        </row>
        <row r="206">
          <cell r="A206">
            <v>43004</v>
          </cell>
          <cell r="B206" t="str">
            <v>D</v>
          </cell>
          <cell r="C206" t="str">
            <v>C</v>
          </cell>
          <cell r="D206" t="str">
            <v>B</v>
          </cell>
          <cell r="E206" t="str">
            <v>AE</v>
          </cell>
        </row>
        <row r="207">
          <cell r="A207">
            <v>43005</v>
          </cell>
          <cell r="B207" t="str">
            <v>D</v>
          </cell>
          <cell r="C207" t="str">
            <v>C</v>
          </cell>
          <cell r="D207" t="str">
            <v>B</v>
          </cell>
          <cell r="E207" t="str">
            <v>AE</v>
          </cell>
        </row>
        <row r="208">
          <cell r="A208">
            <v>43006</v>
          </cell>
          <cell r="B208" t="str">
            <v>E</v>
          </cell>
          <cell r="C208" t="str">
            <v>D</v>
          </cell>
          <cell r="D208" t="str">
            <v>C</v>
          </cell>
          <cell r="E208" t="str">
            <v>AB</v>
          </cell>
        </row>
        <row r="209">
          <cell r="A209">
            <v>43007</v>
          </cell>
          <cell r="B209" t="str">
            <v>E</v>
          </cell>
          <cell r="C209" t="str">
            <v>D</v>
          </cell>
          <cell r="D209" t="str">
            <v>C</v>
          </cell>
          <cell r="E209" t="str">
            <v>AB</v>
          </cell>
        </row>
        <row r="210">
          <cell r="A210">
            <v>43008</v>
          </cell>
          <cell r="B210" t="str">
            <v>A</v>
          </cell>
          <cell r="C210" t="str">
            <v>E</v>
          </cell>
          <cell r="D210" t="str">
            <v>D</v>
          </cell>
          <cell r="E210" t="str">
            <v>BC</v>
          </cell>
        </row>
        <row r="211">
          <cell r="A211">
            <v>43009</v>
          </cell>
          <cell r="B211" t="str">
            <v>A</v>
          </cell>
          <cell r="C211" t="str">
            <v>E</v>
          </cell>
          <cell r="D211" t="str">
            <v>D</v>
          </cell>
          <cell r="E211" t="str">
            <v>BC</v>
          </cell>
        </row>
        <row r="212">
          <cell r="A212">
            <v>43010</v>
          </cell>
          <cell r="B212" t="str">
            <v>B</v>
          </cell>
          <cell r="C212" t="str">
            <v>A</v>
          </cell>
          <cell r="D212" t="str">
            <v>E</v>
          </cell>
          <cell r="E212" t="str">
            <v>CD</v>
          </cell>
        </row>
        <row r="213">
          <cell r="A213">
            <v>43011</v>
          </cell>
          <cell r="B213" t="str">
            <v>B</v>
          </cell>
          <cell r="C213" t="str">
            <v>A</v>
          </cell>
          <cell r="D213" t="str">
            <v>E</v>
          </cell>
          <cell r="E213" t="str">
            <v>CD</v>
          </cell>
        </row>
        <row r="214">
          <cell r="A214">
            <v>43012</v>
          </cell>
          <cell r="B214" t="str">
            <v>C</v>
          </cell>
          <cell r="C214" t="str">
            <v>B</v>
          </cell>
          <cell r="D214" t="str">
            <v>A</v>
          </cell>
          <cell r="E214" t="str">
            <v>DE</v>
          </cell>
        </row>
        <row r="215">
          <cell r="A215">
            <v>43013</v>
          </cell>
          <cell r="B215" t="str">
            <v>C</v>
          </cell>
          <cell r="C215" t="str">
            <v>B</v>
          </cell>
          <cell r="D215" t="str">
            <v>A</v>
          </cell>
          <cell r="E215" t="str">
            <v>DE</v>
          </cell>
        </row>
        <row r="216">
          <cell r="A216">
            <v>43014</v>
          </cell>
          <cell r="B216" t="str">
            <v>D</v>
          </cell>
          <cell r="C216" t="str">
            <v>C</v>
          </cell>
          <cell r="D216" t="str">
            <v>B</v>
          </cell>
          <cell r="E216" t="str">
            <v>AE</v>
          </cell>
        </row>
        <row r="217">
          <cell r="A217">
            <v>43015</v>
          </cell>
          <cell r="B217" t="str">
            <v>D</v>
          </cell>
          <cell r="C217" t="str">
            <v>C</v>
          </cell>
          <cell r="D217" t="str">
            <v>B</v>
          </cell>
          <cell r="E217" t="str">
            <v>AE</v>
          </cell>
        </row>
        <row r="218">
          <cell r="A218">
            <v>43016</v>
          </cell>
          <cell r="B218" t="str">
            <v>E</v>
          </cell>
          <cell r="C218" t="str">
            <v>D</v>
          </cell>
          <cell r="D218" t="str">
            <v>C</v>
          </cell>
          <cell r="E218" t="str">
            <v>AB</v>
          </cell>
        </row>
        <row r="219">
          <cell r="A219">
            <v>43017</v>
          </cell>
          <cell r="B219" t="str">
            <v>E</v>
          </cell>
          <cell r="C219" t="str">
            <v>D</v>
          </cell>
          <cell r="D219" t="str">
            <v>C</v>
          </cell>
          <cell r="E219" t="str">
            <v>AB</v>
          </cell>
        </row>
        <row r="220">
          <cell r="A220">
            <v>43018</v>
          </cell>
          <cell r="B220" t="str">
            <v>F</v>
          </cell>
          <cell r="C220" t="str">
            <v>E</v>
          </cell>
          <cell r="D220" t="str">
            <v>D</v>
          </cell>
          <cell r="E220" t="str">
            <v>ABC</v>
          </cell>
        </row>
        <row r="221">
          <cell r="A221">
            <v>43019</v>
          </cell>
          <cell r="B221" t="str">
            <v>F</v>
          </cell>
          <cell r="C221" t="str">
            <v>E</v>
          </cell>
          <cell r="D221" t="str">
            <v>D</v>
          </cell>
          <cell r="E221" t="str">
            <v>ABC</v>
          </cell>
        </row>
        <row r="222">
          <cell r="A222">
            <v>43020</v>
          </cell>
          <cell r="B222" t="str">
            <v>A</v>
          </cell>
          <cell r="C222" t="str">
            <v>F</v>
          </cell>
          <cell r="D222" t="str">
            <v>E</v>
          </cell>
          <cell r="E222" t="str">
            <v>BCD</v>
          </cell>
        </row>
        <row r="223">
          <cell r="A223">
            <v>43021</v>
          </cell>
          <cell r="B223" t="str">
            <v>A</v>
          </cell>
          <cell r="C223" t="str">
            <v>F</v>
          </cell>
          <cell r="D223" t="str">
            <v>E</v>
          </cell>
          <cell r="E223" t="str">
            <v>BCD</v>
          </cell>
        </row>
        <row r="224">
          <cell r="A224">
            <v>43022</v>
          </cell>
          <cell r="B224" t="str">
            <v>B</v>
          </cell>
          <cell r="C224" t="str">
            <v>A</v>
          </cell>
          <cell r="D224" t="str">
            <v>F</v>
          </cell>
          <cell r="E224" t="str">
            <v>CDE</v>
          </cell>
        </row>
        <row r="225">
          <cell r="A225">
            <v>43023</v>
          </cell>
          <cell r="B225" t="str">
            <v>B</v>
          </cell>
          <cell r="C225" t="str">
            <v>A</v>
          </cell>
          <cell r="D225" t="str">
            <v>F</v>
          </cell>
          <cell r="E225" t="str">
            <v>CDE</v>
          </cell>
        </row>
        <row r="226">
          <cell r="A226">
            <v>43024</v>
          </cell>
          <cell r="B226" t="str">
            <v>C</v>
          </cell>
          <cell r="C226" t="str">
            <v>B</v>
          </cell>
          <cell r="D226" t="str">
            <v>A</v>
          </cell>
          <cell r="E226" t="str">
            <v>DE</v>
          </cell>
        </row>
        <row r="227">
          <cell r="A227">
            <v>43025</v>
          </cell>
          <cell r="B227" t="str">
            <v>C</v>
          </cell>
          <cell r="C227" t="str">
            <v>B</v>
          </cell>
          <cell r="D227" t="str">
            <v>A</v>
          </cell>
          <cell r="E227" t="str">
            <v>DE</v>
          </cell>
        </row>
        <row r="228">
          <cell r="A228">
            <v>43026</v>
          </cell>
          <cell r="B228" t="str">
            <v>D</v>
          </cell>
          <cell r="C228" t="str">
            <v>C</v>
          </cell>
          <cell r="D228" t="str">
            <v>B</v>
          </cell>
          <cell r="E228" t="str">
            <v>AE</v>
          </cell>
        </row>
        <row r="229">
          <cell r="A229">
            <v>43027</v>
          </cell>
          <cell r="B229" t="str">
            <v>D</v>
          </cell>
          <cell r="C229" t="str">
            <v>C</v>
          </cell>
          <cell r="D229" t="str">
            <v>B</v>
          </cell>
          <cell r="E229" t="str">
            <v>AE</v>
          </cell>
        </row>
        <row r="230">
          <cell r="A230">
            <v>43028</v>
          </cell>
          <cell r="B230" t="str">
            <v>E</v>
          </cell>
          <cell r="C230" t="str">
            <v>D</v>
          </cell>
          <cell r="D230" t="str">
            <v>C</v>
          </cell>
          <cell r="E230" t="str">
            <v>AB</v>
          </cell>
        </row>
        <row r="231">
          <cell r="A231">
            <v>43029</v>
          </cell>
          <cell r="B231" t="str">
            <v>E</v>
          </cell>
          <cell r="C231" t="str">
            <v>D</v>
          </cell>
          <cell r="D231" t="str">
            <v>C</v>
          </cell>
          <cell r="E231" t="str">
            <v>AB</v>
          </cell>
        </row>
        <row r="232">
          <cell r="A232">
            <v>43030</v>
          </cell>
          <cell r="B232" t="str">
            <v>A</v>
          </cell>
          <cell r="C232" t="str">
            <v>E</v>
          </cell>
          <cell r="D232" t="str">
            <v>D</v>
          </cell>
          <cell r="E232" t="str">
            <v>BC</v>
          </cell>
        </row>
        <row r="233">
          <cell r="A233">
            <v>43031</v>
          </cell>
          <cell r="B233" t="str">
            <v>A</v>
          </cell>
          <cell r="C233" t="str">
            <v>E</v>
          </cell>
          <cell r="D233" t="str">
            <v>D</v>
          </cell>
          <cell r="E233" t="str">
            <v>BC</v>
          </cell>
        </row>
        <row r="234">
          <cell r="A234">
            <v>43032</v>
          </cell>
          <cell r="B234" t="str">
            <v>B</v>
          </cell>
          <cell r="C234" t="str">
            <v>A</v>
          </cell>
          <cell r="D234" t="str">
            <v>E</v>
          </cell>
          <cell r="E234" t="str">
            <v>CD</v>
          </cell>
        </row>
        <row r="235">
          <cell r="A235">
            <v>43033</v>
          </cell>
          <cell r="B235" t="str">
            <v>B</v>
          </cell>
          <cell r="C235" t="str">
            <v>A</v>
          </cell>
          <cell r="D235" t="str">
            <v>E</v>
          </cell>
          <cell r="E235" t="str">
            <v>CD</v>
          </cell>
        </row>
        <row r="236">
          <cell r="A236">
            <v>43034</v>
          </cell>
          <cell r="B236" t="str">
            <v>C</v>
          </cell>
          <cell r="C236" t="str">
            <v>B</v>
          </cell>
          <cell r="D236" t="str">
            <v>A</v>
          </cell>
          <cell r="E236" t="str">
            <v>DE</v>
          </cell>
        </row>
        <row r="237">
          <cell r="A237">
            <v>43035</v>
          </cell>
          <cell r="B237" t="str">
            <v>C</v>
          </cell>
          <cell r="C237" t="str">
            <v>B</v>
          </cell>
          <cell r="D237" t="str">
            <v>A</v>
          </cell>
          <cell r="E237" t="str">
            <v>DE</v>
          </cell>
        </row>
        <row r="238">
          <cell r="A238">
            <v>43036</v>
          </cell>
          <cell r="B238" t="str">
            <v>D</v>
          </cell>
          <cell r="C238" t="str">
            <v>C</v>
          </cell>
          <cell r="D238" t="str">
            <v>B</v>
          </cell>
          <cell r="E238" t="str">
            <v>AE</v>
          </cell>
        </row>
        <row r="239">
          <cell r="A239">
            <v>43037</v>
          </cell>
          <cell r="B239" t="str">
            <v>D</v>
          </cell>
          <cell r="C239" t="str">
            <v>C</v>
          </cell>
          <cell r="D239" t="str">
            <v>B</v>
          </cell>
          <cell r="E239" t="str">
            <v>AE</v>
          </cell>
        </row>
        <row r="240">
          <cell r="A240">
            <v>43038</v>
          </cell>
          <cell r="B240" t="str">
            <v>E</v>
          </cell>
          <cell r="C240" t="str">
            <v>D</v>
          </cell>
          <cell r="D240" t="str">
            <v>C</v>
          </cell>
          <cell r="E240" t="str">
            <v>AB</v>
          </cell>
        </row>
        <row r="241">
          <cell r="A241">
            <v>43039</v>
          </cell>
          <cell r="B241" t="str">
            <v>E</v>
          </cell>
          <cell r="C241" t="str">
            <v>D</v>
          </cell>
          <cell r="D241" t="str">
            <v>C</v>
          </cell>
          <cell r="E241" t="str">
            <v>AB</v>
          </cell>
        </row>
        <row r="242">
          <cell r="A242">
            <v>43040</v>
          </cell>
          <cell r="B242" t="str">
            <v>F</v>
          </cell>
          <cell r="C242" t="str">
            <v>E</v>
          </cell>
          <cell r="D242" t="str">
            <v>D</v>
          </cell>
          <cell r="E242" t="str">
            <v>ABC</v>
          </cell>
        </row>
        <row r="243">
          <cell r="A243">
            <v>43041</v>
          </cell>
          <cell r="B243" t="str">
            <v>F</v>
          </cell>
          <cell r="C243" t="str">
            <v>E</v>
          </cell>
          <cell r="D243" t="str">
            <v>D</v>
          </cell>
          <cell r="E243" t="str">
            <v>ABC</v>
          </cell>
        </row>
        <row r="244">
          <cell r="A244">
            <v>43042</v>
          </cell>
          <cell r="B244" t="str">
            <v>A</v>
          </cell>
          <cell r="C244" t="str">
            <v>F</v>
          </cell>
          <cell r="D244" t="str">
            <v>E</v>
          </cell>
          <cell r="E244" t="str">
            <v>BCD</v>
          </cell>
        </row>
        <row r="245">
          <cell r="A245">
            <v>43043</v>
          </cell>
          <cell r="B245" t="str">
            <v>A</v>
          </cell>
          <cell r="C245" t="str">
            <v>F</v>
          </cell>
          <cell r="D245" t="str">
            <v>E</v>
          </cell>
          <cell r="E245" t="str">
            <v>BCD</v>
          </cell>
        </row>
        <row r="246">
          <cell r="A246">
            <v>43044</v>
          </cell>
          <cell r="B246" t="str">
            <v>B</v>
          </cell>
          <cell r="C246" t="str">
            <v>A</v>
          </cell>
          <cell r="D246" t="str">
            <v>F</v>
          </cell>
          <cell r="E246" t="str">
            <v>CDE</v>
          </cell>
        </row>
        <row r="247">
          <cell r="A247">
            <v>43045</v>
          </cell>
          <cell r="B247" t="str">
            <v>B</v>
          </cell>
          <cell r="C247" t="str">
            <v>A</v>
          </cell>
          <cell r="D247" t="str">
            <v>F</v>
          </cell>
          <cell r="E247" t="str">
            <v>CDE</v>
          </cell>
        </row>
        <row r="248">
          <cell r="A248">
            <v>43046</v>
          </cell>
          <cell r="B248" t="str">
            <v>C</v>
          </cell>
          <cell r="C248" t="str">
            <v>B</v>
          </cell>
          <cell r="D248" t="str">
            <v>A</v>
          </cell>
          <cell r="E248" t="str">
            <v>DE</v>
          </cell>
        </row>
        <row r="249">
          <cell r="A249">
            <v>43047</v>
          </cell>
          <cell r="B249" t="str">
            <v>C</v>
          </cell>
          <cell r="C249" t="str">
            <v>B</v>
          </cell>
          <cell r="D249" t="str">
            <v>A</v>
          </cell>
          <cell r="E249" t="str">
            <v>DE</v>
          </cell>
        </row>
        <row r="250">
          <cell r="A250">
            <v>43048</v>
          </cell>
          <cell r="B250" t="str">
            <v>D</v>
          </cell>
          <cell r="C250" t="str">
            <v>C</v>
          </cell>
          <cell r="D250" t="str">
            <v>B</v>
          </cell>
          <cell r="E250" t="str">
            <v>AE</v>
          </cell>
        </row>
        <row r="251">
          <cell r="A251">
            <v>43049</v>
          </cell>
          <cell r="B251" t="str">
            <v>D</v>
          </cell>
          <cell r="C251" t="str">
            <v>C</v>
          </cell>
          <cell r="D251" t="str">
            <v>B</v>
          </cell>
          <cell r="E251" t="str">
            <v>AE</v>
          </cell>
        </row>
        <row r="252">
          <cell r="A252">
            <v>43050</v>
          </cell>
          <cell r="B252" t="str">
            <v>E</v>
          </cell>
          <cell r="C252" t="str">
            <v>D</v>
          </cell>
          <cell r="D252" t="str">
            <v>C</v>
          </cell>
          <cell r="E252" t="str">
            <v>AB</v>
          </cell>
        </row>
        <row r="253">
          <cell r="A253">
            <v>43051</v>
          </cell>
          <cell r="B253" t="str">
            <v>E</v>
          </cell>
          <cell r="C253" t="str">
            <v>D</v>
          </cell>
          <cell r="D253" t="str">
            <v>C</v>
          </cell>
          <cell r="E253" t="str">
            <v>AB</v>
          </cell>
        </row>
        <row r="254">
          <cell r="A254">
            <v>43052</v>
          </cell>
          <cell r="B254" t="str">
            <v>A</v>
          </cell>
          <cell r="C254" t="str">
            <v>E</v>
          </cell>
          <cell r="D254" t="str">
            <v>D</v>
          </cell>
          <cell r="E254" t="str">
            <v>BC</v>
          </cell>
        </row>
        <row r="255">
          <cell r="A255">
            <v>43053</v>
          </cell>
          <cell r="B255" t="str">
            <v>A</v>
          </cell>
          <cell r="C255" t="str">
            <v>E</v>
          </cell>
          <cell r="D255" t="str">
            <v>D</v>
          </cell>
          <cell r="E255" t="str">
            <v>BC</v>
          </cell>
        </row>
        <row r="256">
          <cell r="A256">
            <v>43054</v>
          </cell>
          <cell r="B256" t="str">
            <v>B</v>
          </cell>
          <cell r="C256" t="str">
            <v>A</v>
          </cell>
          <cell r="D256" t="str">
            <v>E</v>
          </cell>
          <cell r="E256" t="str">
            <v>CD</v>
          </cell>
        </row>
        <row r="257">
          <cell r="A257">
            <v>43055</v>
          </cell>
          <cell r="B257" t="str">
            <v>B</v>
          </cell>
          <cell r="C257" t="str">
            <v>A</v>
          </cell>
          <cell r="D257" t="str">
            <v>E</v>
          </cell>
          <cell r="E257" t="str">
            <v>CD</v>
          </cell>
        </row>
        <row r="258">
          <cell r="A258">
            <v>43056</v>
          </cell>
          <cell r="B258" t="str">
            <v>C</v>
          </cell>
          <cell r="C258" t="str">
            <v>B</v>
          </cell>
          <cell r="D258" t="str">
            <v>A</v>
          </cell>
          <cell r="E258" t="str">
            <v>DE</v>
          </cell>
        </row>
        <row r="259">
          <cell r="A259">
            <v>43057</v>
          </cell>
          <cell r="B259" t="str">
            <v>C</v>
          </cell>
          <cell r="C259" t="str">
            <v>B</v>
          </cell>
          <cell r="D259" t="str">
            <v>A</v>
          </cell>
          <cell r="E259" t="str">
            <v>DE</v>
          </cell>
        </row>
        <row r="260">
          <cell r="A260">
            <v>43058</v>
          </cell>
          <cell r="B260" t="str">
            <v>D</v>
          </cell>
          <cell r="C260" t="str">
            <v>C</v>
          </cell>
          <cell r="D260" t="str">
            <v>B</v>
          </cell>
          <cell r="E260" t="str">
            <v>AE</v>
          </cell>
        </row>
        <row r="261">
          <cell r="A261">
            <v>43059</v>
          </cell>
          <cell r="B261" t="str">
            <v>D</v>
          </cell>
          <cell r="C261" t="str">
            <v>C</v>
          </cell>
          <cell r="D261" t="str">
            <v>B</v>
          </cell>
          <cell r="E261" t="str">
            <v>AE</v>
          </cell>
        </row>
        <row r="262">
          <cell r="A262">
            <v>43060</v>
          </cell>
          <cell r="B262" t="str">
            <v>E</v>
          </cell>
          <cell r="C262" t="str">
            <v>D</v>
          </cell>
          <cell r="D262" t="str">
            <v>C</v>
          </cell>
          <cell r="E262" t="str">
            <v>AB</v>
          </cell>
        </row>
        <row r="263">
          <cell r="A263">
            <v>43061</v>
          </cell>
          <cell r="B263" t="str">
            <v>E</v>
          </cell>
          <cell r="C263" t="str">
            <v>D</v>
          </cell>
          <cell r="D263" t="str">
            <v>C</v>
          </cell>
          <cell r="E263" t="str">
            <v>AB</v>
          </cell>
        </row>
        <row r="264">
          <cell r="A264">
            <v>43062</v>
          </cell>
          <cell r="B264" t="str">
            <v>F</v>
          </cell>
          <cell r="C264" t="str">
            <v>E</v>
          </cell>
          <cell r="D264" t="str">
            <v>D</v>
          </cell>
          <cell r="E264" t="str">
            <v>ABC</v>
          </cell>
        </row>
        <row r="265">
          <cell r="A265">
            <v>43063</v>
          </cell>
          <cell r="B265" t="str">
            <v>F</v>
          </cell>
          <cell r="C265" t="str">
            <v>E</v>
          </cell>
          <cell r="D265" t="str">
            <v>D</v>
          </cell>
          <cell r="E265" t="str">
            <v>ABC</v>
          </cell>
        </row>
        <row r="266">
          <cell r="A266">
            <v>43064</v>
          </cell>
          <cell r="B266" t="str">
            <v>A</v>
          </cell>
          <cell r="C266" t="str">
            <v>F</v>
          </cell>
          <cell r="D266" t="str">
            <v>E</v>
          </cell>
          <cell r="E266" t="str">
            <v>BCD</v>
          </cell>
        </row>
        <row r="267">
          <cell r="A267">
            <v>43065</v>
          </cell>
          <cell r="B267" t="str">
            <v>A</v>
          </cell>
          <cell r="C267" t="str">
            <v>F</v>
          </cell>
          <cell r="D267" t="str">
            <v>E</v>
          </cell>
          <cell r="E267" t="str">
            <v>BCD</v>
          </cell>
        </row>
        <row r="268">
          <cell r="A268">
            <v>43066</v>
          </cell>
          <cell r="B268" t="str">
            <v>B</v>
          </cell>
          <cell r="C268" t="str">
            <v>A</v>
          </cell>
          <cell r="D268" t="str">
            <v>F</v>
          </cell>
          <cell r="E268" t="str">
            <v>CDE</v>
          </cell>
        </row>
        <row r="269">
          <cell r="A269">
            <v>43067</v>
          </cell>
          <cell r="B269" t="str">
            <v>B</v>
          </cell>
          <cell r="C269" t="str">
            <v>A</v>
          </cell>
          <cell r="D269" t="str">
            <v>F</v>
          </cell>
          <cell r="E269" t="str">
            <v>CDE</v>
          </cell>
        </row>
        <row r="270">
          <cell r="A270">
            <v>43068</v>
          </cell>
          <cell r="B270" t="str">
            <v>C</v>
          </cell>
          <cell r="C270" t="str">
            <v>B</v>
          </cell>
          <cell r="D270" t="str">
            <v>A</v>
          </cell>
          <cell r="E270" t="str">
            <v>DE</v>
          </cell>
        </row>
        <row r="271">
          <cell r="A271">
            <v>43069</v>
          </cell>
          <cell r="B271" t="str">
            <v>C</v>
          </cell>
          <cell r="C271" t="str">
            <v>B</v>
          </cell>
          <cell r="D271" t="str">
            <v>A</v>
          </cell>
          <cell r="E271" t="str">
            <v>DE</v>
          </cell>
        </row>
        <row r="272">
          <cell r="A272">
            <v>43070</v>
          </cell>
          <cell r="B272" t="str">
            <v>D</v>
          </cell>
          <cell r="C272" t="str">
            <v>C</v>
          </cell>
          <cell r="D272" t="str">
            <v>B</v>
          </cell>
          <cell r="E272" t="str">
            <v>AE</v>
          </cell>
        </row>
        <row r="273">
          <cell r="A273">
            <v>43071</v>
          </cell>
          <cell r="B273" t="str">
            <v>D</v>
          </cell>
          <cell r="C273" t="str">
            <v>C</v>
          </cell>
          <cell r="D273" t="str">
            <v>B</v>
          </cell>
          <cell r="E273" t="str">
            <v>AE</v>
          </cell>
        </row>
        <row r="274">
          <cell r="A274">
            <v>43072</v>
          </cell>
          <cell r="B274" t="str">
            <v>E</v>
          </cell>
          <cell r="C274" t="str">
            <v>D</v>
          </cell>
          <cell r="D274" t="str">
            <v>C</v>
          </cell>
          <cell r="E274" t="str">
            <v>AB</v>
          </cell>
        </row>
        <row r="275">
          <cell r="A275">
            <v>43073</v>
          </cell>
          <cell r="B275" t="str">
            <v>E</v>
          </cell>
          <cell r="C275" t="str">
            <v>D</v>
          </cell>
          <cell r="D275" t="str">
            <v>C</v>
          </cell>
          <cell r="E275" t="str">
            <v>AB</v>
          </cell>
        </row>
        <row r="276">
          <cell r="A276">
            <v>43074</v>
          </cell>
          <cell r="B276" t="str">
            <v>A</v>
          </cell>
          <cell r="C276" t="str">
            <v>E</v>
          </cell>
          <cell r="D276" t="str">
            <v>D</v>
          </cell>
          <cell r="E276" t="str">
            <v>BC</v>
          </cell>
        </row>
        <row r="277">
          <cell r="A277">
            <v>43075</v>
          </cell>
          <cell r="B277" t="str">
            <v>A</v>
          </cell>
          <cell r="C277" t="str">
            <v>E</v>
          </cell>
          <cell r="D277" t="str">
            <v>D</v>
          </cell>
          <cell r="E277" t="str">
            <v>BC</v>
          </cell>
        </row>
        <row r="278">
          <cell r="A278">
            <v>43076</v>
          </cell>
          <cell r="B278" t="str">
            <v>B</v>
          </cell>
          <cell r="C278" t="str">
            <v>A</v>
          </cell>
          <cell r="D278" t="str">
            <v>E</v>
          </cell>
          <cell r="E278" t="str">
            <v>CD</v>
          </cell>
        </row>
        <row r="279">
          <cell r="A279">
            <v>43077</v>
          </cell>
          <cell r="B279" t="str">
            <v>B</v>
          </cell>
          <cell r="C279" t="str">
            <v>A</v>
          </cell>
          <cell r="D279" t="str">
            <v>E</v>
          </cell>
          <cell r="E279" t="str">
            <v>CD</v>
          </cell>
        </row>
        <row r="280">
          <cell r="A280">
            <v>43078</v>
          </cell>
          <cell r="B280" t="str">
            <v>C</v>
          </cell>
          <cell r="C280" t="str">
            <v>B</v>
          </cell>
          <cell r="D280" t="str">
            <v>A</v>
          </cell>
          <cell r="E280" t="str">
            <v>DE</v>
          </cell>
        </row>
        <row r="281">
          <cell r="A281">
            <v>43079</v>
          </cell>
          <cell r="B281" t="str">
            <v>C</v>
          </cell>
          <cell r="C281" t="str">
            <v>B</v>
          </cell>
          <cell r="D281" t="str">
            <v>A</v>
          </cell>
          <cell r="E281" t="str">
            <v>DE</v>
          </cell>
        </row>
        <row r="282">
          <cell r="A282">
            <v>43080</v>
          </cell>
          <cell r="B282" t="str">
            <v>D</v>
          </cell>
          <cell r="C282" t="str">
            <v>C</v>
          </cell>
          <cell r="D282" t="str">
            <v>B</v>
          </cell>
          <cell r="E282" t="str">
            <v>AE</v>
          </cell>
        </row>
        <row r="283">
          <cell r="A283">
            <v>43081</v>
          </cell>
          <cell r="B283" t="str">
            <v>D</v>
          </cell>
          <cell r="C283" t="str">
            <v>C</v>
          </cell>
          <cell r="D283" t="str">
            <v>B</v>
          </cell>
          <cell r="E283" t="str">
            <v>AE</v>
          </cell>
        </row>
        <row r="284">
          <cell r="A284">
            <v>43082</v>
          </cell>
          <cell r="B284" t="str">
            <v>E</v>
          </cell>
          <cell r="C284" t="str">
            <v>D</v>
          </cell>
          <cell r="D284" t="str">
            <v>C</v>
          </cell>
          <cell r="E284" t="str">
            <v>AB</v>
          </cell>
        </row>
        <row r="285">
          <cell r="A285">
            <v>43083</v>
          </cell>
          <cell r="B285" t="str">
            <v>E</v>
          </cell>
          <cell r="C285" t="str">
            <v>D</v>
          </cell>
          <cell r="D285" t="str">
            <v>C</v>
          </cell>
          <cell r="E285" t="str">
            <v>AB</v>
          </cell>
        </row>
        <row r="286">
          <cell r="A286">
            <v>43084</v>
          </cell>
          <cell r="B286" t="str">
            <v>F</v>
          </cell>
          <cell r="C286" t="str">
            <v>E</v>
          </cell>
          <cell r="D286" t="str">
            <v>D</v>
          </cell>
          <cell r="E286" t="str">
            <v>ABC</v>
          </cell>
        </row>
        <row r="287">
          <cell r="A287">
            <v>43085</v>
          </cell>
          <cell r="B287" t="str">
            <v>F</v>
          </cell>
          <cell r="C287" t="str">
            <v>E</v>
          </cell>
          <cell r="D287" t="str">
            <v>D</v>
          </cell>
          <cell r="E287" t="str">
            <v>ABC</v>
          </cell>
        </row>
        <row r="288">
          <cell r="A288">
            <v>43086</v>
          </cell>
          <cell r="B288" t="str">
            <v>A</v>
          </cell>
          <cell r="C288" t="str">
            <v>F</v>
          </cell>
          <cell r="D288" t="str">
            <v>E</v>
          </cell>
          <cell r="E288" t="str">
            <v>BCD</v>
          </cell>
        </row>
        <row r="289">
          <cell r="A289">
            <v>43087</v>
          </cell>
          <cell r="B289" t="str">
            <v>A</v>
          </cell>
          <cell r="C289" t="str">
            <v>F</v>
          </cell>
          <cell r="D289" t="str">
            <v>E</v>
          </cell>
          <cell r="E289" t="str">
            <v>BCD</v>
          </cell>
        </row>
        <row r="290">
          <cell r="A290">
            <v>43088</v>
          </cell>
          <cell r="B290" t="str">
            <v>B</v>
          </cell>
          <cell r="C290" t="str">
            <v>A</v>
          </cell>
          <cell r="D290" t="str">
            <v>F</v>
          </cell>
          <cell r="E290" t="str">
            <v>CDE</v>
          </cell>
        </row>
        <row r="291">
          <cell r="A291">
            <v>43089</v>
          </cell>
          <cell r="B291" t="str">
            <v>B</v>
          </cell>
          <cell r="C291" t="str">
            <v>A</v>
          </cell>
          <cell r="D291" t="str">
            <v>F</v>
          </cell>
          <cell r="E291" t="str">
            <v>CDE</v>
          </cell>
        </row>
        <row r="292">
          <cell r="A292">
            <v>43090</v>
          </cell>
          <cell r="B292" t="str">
            <v>C</v>
          </cell>
          <cell r="C292" t="str">
            <v>B</v>
          </cell>
          <cell r="D292" t="str">
            <v>A</v>
          </cell>
          <cell r="E292" t="str">
            <v>DE</v>
          </cell>
        </row>
        <row r="293">
          <cell r="A293">
            <v>43091</v>
          </cell>
          <cell r="B293" t="str">
            <v>C</v>
          </cell>
          <cell r="C293" t="str">
            <v>B</v>
          </cell>
          <cell r="D293" t="str">
            <v>A</v>
          </cell>
          <cell r="E293" t="str">
            <v>DE</v>
          </cell>
        </row>
        <row r="294">
          <cell r="A294">
            <v>43092</v>
          </cell>
          <cell r="B294" t="str">
            <v>D</v>
          </cell>
          <cell r="C294" t="str">
            <v>C</v>
          </cell>
          <cell r="D294" t="str">
            <v>B</v>
          </cell>
          <cell r="E294" t="str">
            <v>AE</v>
          </cell>
        </row>
        <row r="295">
          <cell r="A295">
            <v>43093</v>
          </cell>
          <cell r="B295" t="str">
            <v>D</v>
          </cell>
          <cell r="C295" t="str">
            <v>C</v>
          </cell>
          <cell r="D295" t="str">
            <v>B</v>
          </cell>
          <cell r="E295" t="str">
            <v>AE</v>
          </cell>
        </row>
        <row r="296">
          <cell r="A296">
            <v>43094</v>
          </cell>
          <cell r="B296" t="str">
            <v>E</v>
          </cell>
          <cell r="C296" t="str">
            <v>D</v>
          </cell>
          <cell r="D296" t="str">
            <v>C</v>
          </cell>
          <cell r="E296" t="str">
            <v>AB</v>
          </cell>
        </row>
        <row r="297">
          <cell r="A297">
            <v>43095</v>
          </cell>
          <cell r="B297" t="str">
            <v>E</v>
          </cell>
          <cell r="C297" t="str">
            <v>D</v>
          </cell>
          <cell r="D297" t="str">
            <v>C</v>
          </cell>
          <cell r="E297" t="str">
            <v>AB</v>
          </cell>
        </row>
        <row r="298">
          <cell r="A298">
            <v>43096</v>
          </cell>
          <cell r="B298" t="str">
            <v>A</v>
          </cell>
          <cell r="C298" t="str">
            <v>E</v>
          </cell>
          <cell r="D298" t="str">
            <v>D</v>
          </cell>
          <cell r="E298" t="str">
            <v>BC</v>
          </cell>
        </row>
        <row r="299">
          <cell r="A299">
            <v>43097</v>
          </cell>
          <cell r="B299" t="str">
            <v>A</v>
          </cell>
          <cell r="C299" t="str">
            <v>E</v>
          </cell>
          <cell r="D299" t="str">
            <v>D</v>
          </cell>
          <cell r="E299" t="str">
            <v>BC</v>
          </cell>
        </row>
        <row r="300">
          <cell r="A300">
            <v>43098</v>
          </cell>
          <cell r="B300" t="str">
            <v>B</v>
          </cell>
          <cell r="C300" t="str">
            <v>A</v>
          </cell>
          <cell r="D300" t="str">
            <v>E</v>
          </cell>
          <cell r="E300" t="str">
            <v>CD</v>
          </cell>
        </row>
        <row r="301">
          <cell r="A301">
            <v>43099</v>
          </cell>
          <cell r="B301" t="str">
            <v>B</v>
          </cell>
          <cell r="C301" t="str">
            <v>A</v>
          </cell>
          <cell r="D301" t="str">
            <v>E</v>
          </cell>
          <cell r="E301" t="str">
            <v>CD</v>
          </cell>
        </row>
        <row r="302">
          <cell r="A302">
            <v>43100</v>
          </cell>
          <cell r="B302" t="str">
            <v>C</v>
          </cell>
          <cell r="C302" t="str">
            <v>B</v>
          </cell>
          <cell r="D302" t="str">
            <v>A</v>
          </cell>
          <cell r="E302" t="str">
            <v>DE</v>
          </cell>
        </row>
        <row r="303">
          <cell r="A303">
            <v>43101</v>
          </cell>
          <cell r="B303" t="str">
            <v>C</v>
          </cell>
          <cell r="C303" t="str">
            <v>B</v>
          </cell>
          <cell r="D303" t="str">
            <v>A</v>
          </cell>
          <cell r="E303" t="str">
            <v>DE</v>
          </cell>
        </row>
        <row r="304">
          <cell r="A304">
            <v>43102</v>
          </cell>
          <cell r="B304" t="str">
            <v>D</v>
          </cell>
          <cell r="C304" t="str">
            <v>C</v>
          </cell>
          <cell r="D304" t="str">
            <v>B</v>
          </cell>
          <cell r="E304" t="str">
            <v>AE</v>
          </cell>
        </row>
        <row r="305">
          <cell r="A305">
            <v>43103</v>
          </cell>
          <cell r="B305" t="str">
            <v>D</v>
          </cell>
          <cell r="C305" t="str">
            <v>C</v>
          </cell>
          <cell r="D305" t="str">
            <v>B</v>
          </cell>
          <cell r="E305" t="str">
            <v>AE</v>
          </cell>
        </row>
        <row r="306">
          <cell r="A306">
            <v>43104</v>
          </cell>
          <cell r="B306" t="str">
            <v>E</v>
          </cell>
          <cell r="C306" t="str">
            <v>D</v>
          </cell>
          <cell r="D306" t="str">
            <v>C</v>
          </cell>
          <cell r="E306" t="str">
            <v>AB</v>
          </cell>
        </row>
        <row r="307">
          <cell r="A307">
            <v>43105</v>
          </cell>
          <cell r="B307" t="str">
            <v>E</v>
          </cell>
          <cell r="C307" t="str">
            <v>D</v>
          </cell>
          <cell r="D307" t="str">
            <v>C</v>
          </cell>
          <cell r="E307" t="str">
            <v>AB</v>
          </cell>
        </row>
        <row r="308">
          <cell r="A308">
            <v>43106</v>
          </cell>
          <cell r="B308" t="str">
            <v>F</v>
          </cell>
          <cell r="C308" t="str">
            <v>E</v>
          </cell>
          <cell r="D308" t="str">
            <v>D</v>
          </cell>
          <cell r="E308" t="str">
            <v>ABC</v>
          </cell>
        </row>
        <row r="309">
          <cell r="A309">
            <v>43107</v>
          </cell>
          <cell r="B309" t="str">
            <v>F</v>
          </cell>
          <cell r="C309" t="str">
            <v>E</v>
          </cell>
          <cell r="D309" t="str">
            <v>D</v>
          </cell>
          <cell r="E309" t="str">
            <v>ABC</v>
          </cell>
        </row>
        <row r="310">
          <cell r="A310">
            <v>43108</v>
          </cell>
          <cell r="B310" t="str">
            <v>A</v>
          </cell>
          <cell r="C310" t="str">
            <v>F</v>
          </cell>
          <cell r="D310" t="str">
            <v>E</v>
          </cell>
          <cell r="E310" t="str">
            <v>BCD</v>
          </cell>
        </row>
        <row r="311">
          <cell r="A311">
            <v>43109</v>
          </cell>
          <cell r="B311" t="str">
            <v>A</v>
          </cell>
          <cell r="C311" t="str">
            <v>F</v>
          </cell>
          <cell r="D311" t="str">
            <v>E</v>
          </cell>
          <cell r="E311" t="str">
            <v>BCD</v>
          </cell>
        </row>
        <row r="312">
          <cell r="A312">
            <v>43110</v>
          </cell>
          <cell r="B312" t="str">
            <v>B</v>
          </cell>
          <cell r="C312" t="str">
            <v>A</v>
          </cell>
          <cell r="D312" t="str">
            <v>F</v>
          </cell>
          <cell r="E312" t="str">
            <v>CDE</v>
          </cell>
        </row>
        <row r="313">
          <cell r="A313">
            <v>43111</v>
          </cell>
          <cell r="B313" t="str">
            <v>B</v>
          </cell>
          <cell r="C313" t="str">
            <v>A</v>
          </cell>
          <cell r="D313" t="str">
            <v>F</v>
          </cell>
          <cell r="E313" t="str">
            <v>CDE</v>
          </cell>
        </row>
        <row r="314">
          <cell r="A314">
            <v>43112</v>
          </cell>
          <cell r="B314" t="str">
            <v>C</v>
          </cell>
          <cell r="C314" t="str">
            <v>B</v>
          </cell>
          <cell r="D314" t="str">
            <v>A</v>
          </cell>
          <cell r="E314" t="str">
            <v>DE</v>
          </cell>
        </row>
        <row r="315">
          <cell r="A315">
            <v>43113</v>
          </cell>
          <cell r="B315" t="str">
            <v>C</v>
          </cell>
          <cell r="C315" t="str">
            <v>B</v>
          </cell>
          <cell r="D315" t="str">
            <v>A</v>
          </cell>
          <cell r="E315" t="str">
            <v>DE</v>
          </cell>
        </row>
        <row r="316">
          <cell r="A316">
            <v>43114</v>
          </cell>
          <cell r="B316" t="str">
            <v>D</v>
          </cell>
          <cell r="C316" t="str">
            <v>C</v>
          </cell>
          <cell r="D316" t="str">
            <v>B</v>
          </cell>
          <cell r="E316" t="str">
            <v>AE</v>
          </cell>
        </row>
        <row r="317">
          <cell r="A317">
            <v>43115</v>
          </cell>
          <cell r="B317" t="str">
            <v>D</v>
          </cell>
          <cell r="C317" t="str">
            <v>C</v>
          </cell>
          <cell r="D317" t="str">
            <v>B</v>
          </cell>
          <cell r="E317" t="str">
            <v>AE</v>
          </cell>
        </row>
        <row r="318">
          <cell r="A318">
            <v>43116</v>
          </cell>
          <cell r="B318" t="str">
            <v>E</v>
          </cell>
          <cell r="C318" t="str">
            <v>D</v>
          </cell>
          <cell r="D318" t="str">
            <v>C</v>
          </cell>
          <cell r="E318" t="str">
            <v>AB</v>
          </cell>
        </row>
        <row r="319">
          <cell r="A319">
            <v>43117</v>
          </cell>
          <cell r="B319" t="str">
            <v>E</v>
          </cell>
          <cell r="C319" t="str">
            <v>D</v>
          </cell>
          <cell r="D319" t="str">
            <v>C</v>
          </cell>
          <cell r="E319" t="str">
            <v>AB</v>
          </cell>
        </row>
        <row r="320">
          <cell r="A320">
            <v>43118</v>
          </cell>
          <cell r="B320" t="str">
            <v>A</v>
          </cell>
          <cell r="C320" t="str">
            <v>E</v>
          </cell>
          <cell r="D320" t="str">
            <v>D</v>
          </cell>
          <cell r="E320" t="str">
            <v>BC</v>
          </cell>
        </row>
        <row r="321">
          <cell r="A321">
            <v>43119</v>
          </cell>
          <cell r="B321" t="str">
            <v>A</v>
          </cell>
          <cell r="C321" t="str">
            <v>E</v>
          </cell>
          <cell r="D321" t="str">
            <v>D</v>
          </cell>
          <cell r="E321" t="str">
            <v>BC</v>
          </cell>
        </row>
        <row r="322">
          <cell r="A322">
            <v>43120</v>
          </cell>
          <cell r="B322" t="str">
            <v>B</v>
          </cell>
          <cell r="C322" t="str">
            <v>A</v>
          </cell>
          <cell r="D322" t="str">
            <v>E</v>
          </cell>
          <cell r="E322" t="str">
            <v>CD</v>
          </cell>
        </row>
        <row r="323">
          <cell r="A323">
            <v>43121</v>
          </cell>
          <cell r="B323" t="str">
            <v>B</v>
          </cell>
          <cell r="C323" t="str">
            <v>A</v>
          </cell>
          <cell r="D323" t="str">
            <v>E</v>
          </cell>
          <cell r="E323" t="str">
            <v>CD</v>
          </cell>
        </row>
        <row r="324">
          <cell r="A324">
            <v>43122</v>
          </cell>
          <cell r="B324" t="str">
            <v>C</v>
          </cell>
          <cell r="C324" t="str">
            <v>B</v>
          </cell>
          <cell r="D324" t="str">
            <v>A</v>
          </cell>
          <cell r="E324" t="str">
            <v>DE</v>
          </cell>
        </row>
        <row r="325">
          <cell r="A325">
            <v>43123</v>
          </cell>
          <cell r="B325" t="str">
            <v>C</v>
          </cell>
          <cell r="C325" t="str">
            <v>B</v>
          </cell>
          <cell r="D325" t="str">
            <v>A</v>
          </cell>
          <cell r="E325" t="str">
            <v>DE</v>
          </cell>
        </row>
        <row r="326">
          <cell r="A326">
            <v>43124</v>
          </cell>
          <cell r="B326" t="str">
            <v>D</v>
          </cell>
          <cell r="C326" t="str">
            <v>C</v>
          </cell>
          <cell r="D326" t="str">
            <v>B</v>
          </cell>
          <cell r="E326" t="str">
            <v>AE</v>
          </cell>
        </row>
        <row r="327">
          <cell r="A327">
            <v>43125</v>
          </cell>
          <cell r="B327" t="str">
            <v>D</v>
          </cell>
          <cell r="C327" t="str">
            <v>C</v>
          </cell>
          <cell r="D327" t="str">
            <v>B</v>
          </cell>
          <cell r="E327" t="str">
            <v>AE</v>
          </cell>
        </row>
        <row r="328">
          <cell r="A328">
            <v>43126</v>
          </cell>
          <cell r="B328" t="str">
            <v>E</v>
          </cell>
          <cell r="C328" t="str">
            <v>D</v>
          </cell>
          <cell r="D328" t="str">
            <v>C</v>
          </cell>
          <cell r="E328" t="str">
            <v>AB</v>
          </cell>
        </row>
        <row r="329">
          <cell r="A329">
            <v>43127</v>
          </cell>
          <cell r="B329" t="str">
            <v>E</v>
          </cell>
          <cell r="C329" t="str">
            <v>D</v>
          </cell>
          <cell r="D329" t="str">
            <v>C</v>
          </cell>
          <cell r="E329" t="str">
            <v>AB</v>
          </cell>
        </row>
        <row r="330">
          <cell r="A330">
            <v>43128</v>
          </cell>
          <cell r="B330" t="str">
            <v>F</v>
          </cell>
          <cell r="C330" t="str">
            <v>E</v>
          </cell>
          <cell r="D330" t="str">
            <v>D</v>
          </cell>
          <cell r="E330" t="str">
            <v>ABC</v>
          </cell>
        </row>
        <row r="331">
          <cell r="A331">
            <v>43129</v>
          </cell>
          <cell r="B331" t="str">
            <v>F</v>
          </cell>
          <cell r="C331" t="str">
            <v>E</v>
          </cell>
          <cell r="D331" t="str">
            <v>D</v>
          </cell>
          <cell r="E331" t="str">
            <v>ABC</v>
          </cell>
        </row>
        <row r="332">
          <cell r="A332">
            <v>43130</v>
          </cell>
          <cell r="B332" t="str">
            <v>A</v>
          </cell>
          <cell r="C332" t="str">
            <v>F</v>
          </cell>
          <cell r="D332" t="str">
            <v>E</v>
          </cell>
          <cell r="E332" t="str">
            <v>BCD</v>
          </cell>
        </row>
        <row r="333">
          <cell r="A333">
            <v>43131</v>
          </cell>
          <cell r="B333" t="str">
            <v>A</v>
          </cell>
          <cell r="C333" t="str">
            <v>F</v>
          </cell>
          <cell r="D333" t="str">
            <v>E</v>
          </cell>
          <cell r="E333" t="str">
            <v>BCD</v>
          </cell>
        </row>
        <row r="334">
          <cell r="A334">
            <v>43132</v>
          </cell>
          <cell r="B334" t="str">
            <v>B</v>
          </cell>
          <cell r="C334" t="str">
            <v>A</v>
          </cell>
          <cell r="D334" t="str">
            <v>F</v>
          </cell>
          <cell r="E334" t="str">
            <v>CDE</v>
          </cell>
        </row>
        <row r="335">
          <cell r="A335">
            <v>43133</v>
          </cell>
          <cell r="B335" t="str">
            <v>B</v>
          </cell>
          <cell r="C335" t="str">
            <v>A</v>
          </cell>
          <cell r="D335" t="str">
            <v>F</v>
          </cell>
          <cell r="E335" t="str">
            <v>CDE</v>
          </cell>
        </row>
        <row r="336">
          <cell r="A336">
            <v>43134</v>
          </cell>
          <cell r="B336" t="str">
            <v>C</v>
          </cell>
          <cell r="C336" t="str">
            <v>B</v>
          </cell>
          <cell r="D336" t="str">
            <v>A</v>
          </cell>
          <cell r="E336" t="str">
            <v>DE</v>
          </cell>
        </row>
        <row r="337">
          <cell r="A337">
            <v>43135</v>
          </cell>
          <cell r="B337" t="str">
            <v>C</v>
          </cell>
          <cell r="C337" t="str">
            <v>B</v>
          </cell>
          <cell r="D337" t="str">
            <v>A</v>
          </cell>
          <cell r="E337" t="str">
            <v>DE</v>
          </cell>
        </row>
        <row r="338">
          <cell r="A338">
            <v>43136</v>
          </cell>
          <cell r="B338" t="str">
            <v>D</v>
          </cell>
          <cell r="C338" t="str">
            <v>C</v>
          </cell>
          <cell r="D338" t="str">
            <v>B</v>
          </cell>
          <cell r="E338" t="str">
            <v>AE</v>
          </cell>
        </row>
        <row r="339">
          <cell r="A339">
            <v>43137</v>
          </cell>
          <cell r="B339" t="str">
            <v>D</v>
          </cell>
          <cell r="C339" t="str">
            <v>C</v>
          </cell>
          <cell r="D339" t="str">
            <v>B</v>
          </cell>
          <cell r="E339" t="str">
            <v>AE</v>
          </cell>
        </row>
        <row r="340">
          <cell r="A340">
            <v>43138</v>
          </cell>
          <cell r="B340" t="str">
            <v>E</v>
          </cell>
          <cell r="C340" t="str">
            <v>D</v>
          </cell>
          <cell r="D340" t="str">
            <v>C</v>
          </cell>
          <cell r="E340" t="str">
            <v>AB</v>
          </cell>
        </row>
        <row r="341">
          <cell r="A341">
            <v>43139</v>
          </cell>
          <cell r="B341" t="str">
            <v>E</v>
          </cell>
          <cell r="C341" t="str">
            <v>D</v>
          </cell>
          <cell r="D341" t="str">
            <v>C</v>
          </cell>
          <cell r="E341" t="str">
            <v>AB</v>
          </cell>
        </row>
        <row r="342">
          <cell r="A342">
            <v>43140</v>
          </cell>
          <cell r="B342" t="str">
            <v>A</v>
          </cell>
          <cell r="C342" t="str">
            <v>E</v>
          </cell>
          <cell r="D342" t="str">
            <v>D</v>
          </cell>
          <cell r="E342" t="str">
            <v>BC</v>
          </cell>
        </row>
        <row r="343">
          <cell r="A343">
            <v>43141</v>
          </cell>
          <cell r="B343" t="str">
            <v>A</v>
          </cell>
          <cell r="C343" t="str">
            <v>E</v>
          </cell>
          <cell r="D343" t="str">
            <v>D</v>
          </cell>
          <cell r="E343" t="str">
            <v>BC</v>
          </cell>
        </row>
        <row r="344">
          <cell r="A344">
            <v>43142</v>
          </cell>
          <cell r="B344" t="str">
            <v>B</v>
          </cell>
          <cell r="C344" t="str">
            <v>A</v>
          </cell>
          <cell r="D344" t="str">
            <v>E</v>
          </cell>
          <cell r="E344" t="str">
            <v>CD</v>
          </cell>
        </row>
        <row r="345">
          <cell r="A345">
            <v>43143</v>
          </cell>
          <cell r="B345" t="str">
            <v>B</v>
          </cell>
          <cell r="C345" t="str">
            <v>A</v>
          </cell>
          <cell r="D345" t="str">
            <v>E</v>
          </cell>
          <cell r="E345" t="str">
            <v>CD</v>
          </cell>
        </row>
        <row r="346">
          <cell r="A346">
            <v>43144</v>
          </cell>
          <cell r="B346" t="str">
            <v>C</v>
          </cell>
          <cell r="C346" t="str">
            <v>B</v>
          </cell>
          <cell r="D346" t="str">
            <v>A</v>
          </cell>
          <cell r="E346" t="str">
            <v>DE</v>
          </cell>
        </row>
        <row r="347">
          <cell r="A347">
            <v>43145</v>
          </cell>
          <cell r="B347" t="str">
            <v>C</v>
          </cell>
          <cell r="C347" t="str">
            <v>B</v>
          </cell>
          <cell r="D347" t="str">
            <v>A</v>
          </cell>
          <cell r="E347" t="str">
            <v>DE</v>
          </cell>
        </row>
        <row r="348">
          <cell r="A348">
            <v>43146</v>
          </cell>
          <cell r="B348" t="str">
            <v>D</v>
          </cell>
          <cell r="C348" t="str">
            <v>C</v>
          </cell>
          <cell r="D348" t="str">
            <v>B</v>
          </cell>
          <cell r="E348" t="str">
            <v>AE</v>
          </cell>
        </row>
        <row r="349">
          <cell r="A349">
            <v>43147</v>
          </cell>
          <cell r="B349" t="str">
            <v>D</v>
          </cell>
          <cell r="C349" t="str">
            <v>C</v>
          </cell>
          <cell r="D349" t="str">
            <v>B</v>
          </cell>
          <cell r="E349" t="str">
            <v>AE</v>
          </cell>
        </row>
        <row r="350">
          <cell r="A350">
            <v>43148</v>
          </cell>
          <cell r="B350" t="str">
            <v>E</v>
          </cell>
          <cell r="C350" t="str">
            <v>D</v>
          </cell>
          <cell r="D350" t="str">
            <v>C</v>
          </cell>
          <cell r="E350" t="str">
            <v>AB</v>
          </cell>
        </row>
        <row r="351">
          <cell r="A351">
            <v>43149</v>
          </cell>
          <cell r="B351" t="str">
            <v>E</v>
          </cell>
          <cell r="C351" t="str">
            <v>D</v>
          </cell>
          <cell r="D351" t="str">
            <v>C</v>
          </cell>
          <cell r="E351" t="str">
            <v>AB</v>
          </cell>
        </row>
        <row r="352">
          <cell r="A352">
            <v>43150</v>
          </cell>
          <cell r="B352" t="str">
            <v>F</v>
          </cell>
          <cell r="C352" t="str">
            <v>E</v>
          </cell>
          <cell r="D352" t="str">
            <v>D</v>
          </cell>
          <cell r="E352" t="str">
            <v>ABC</v>
          </cell>
        </row>
        <row r="353">
          <cell r="A353">
            <v>43151</v>
          </cell>
          <cell r="B353" t="str">
            <v>F</v>
          </cell>
          <cell r="C353" t="str">
            <v>E</v>
          </cell>
          <cell r="D353" t="str">
            <v>D</v>
          </cell>
          <cell r="E353" t="str">
            <v>ABC</v>
          </cell>
        </row>
        <row r="354">
          <cell r="A354">
            <v>43152</v>
          </cell>
          <cell r="B354" t="str">
            <v>A</v>
          </cell>
          <cell r="C354" t="str">
            <v>F</v>
          </cell>
          <cell r="D354" t="str">
            <v>E</v>
          </cell>
          <cell r="E354" t="str">
            <v>BCD</v>
          </cell>
        </row>
        <row r="355">
          <cell r="A355">
            <v>43153</v>
          </cell>
          <cell r="B355" t="str">
            <v>A</v>
          </cell>
          <cell r="C355" t="str">
            <v>F</v>
          </cell>
          <cell r="D355" t="str">
            <v>E</v>
          </cell>
          <cell r="E355" t="str">
            <v>BCD</v>
          </cell>
        </row>
        <row r="356">
          <cell r="A356">
            <v>43154</v>
          </cell>
          <cell r="B356" t="str">
            <v>B</v>
          </cell>
          <cell r="C356" t="str">
            <v>A</v>
          </cell>
          <cell r="D356" t="str">
            <v>F</v>
          </cell>
          <cell r="E356" t="str">
            <v>CDE</v>
          </cell>
        </row>
        <row r="357">
          <cell r="A357">
            <v>43155</v>
          </cell>
          <cell r="B357" t="str">
            <v>B</v>
          </cell>
          <cell r="C357" t="str">
            <v>A</v>
          </cell>
          <cell r="D357" t="str">
            <v>F</v>
          </cell>
          <cell r="E357" t="str">
            <v>CDE</v>
          </cell>
        </row>
      </sheetData>
    </sheetDataSet>
  </externalBook>
</externalLink>
</file>

<file path=xl/tables/table1.xml><?xml version="1.0" encoding="utf-8"?>
<table xmlns="http://schemas.openxmlformats.org/spreadsheetml/2006/main" id="6" name="Tdispos" displayName="Tdispos" ref="A4:D379" totalsRowShown="0" headerRowDxfId="469" dataDxfId="467" headerRowBorderDxfId="468" tableBorderDxfId="466" totalsRowBorderDxfId="465" headerRowCellStyle="Normal 2 2">
  <autoFilter ref="A4:D379"/>
  <tableColumns count="4">
    <tableColumn id="1" name="DATE" dataDxfId="464" dataCellStyle="Normal 2 2"/>
    <tableColumn id="2" name="roulement1" dataDxfId="463"/>
    <tableColumn id="3" name="roulement2" dataDxfId="462"/>
    <tableColumn id="4" name="roulement3" dataDxfId="461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3" name="Troulement1" displayName="Troulement1" ref="A1:F348" totalsRowShown="0" headerRowDxfId="460" dataDxfId="458" headerRowBorderDxfId="459" tableBorderDxfId="457" totalsRowBorderDxfId="456" headerRowCellStyle="Normal 2 2">
  <autoFilter ref="A1:F348"/>
  <tableColumns count="6">
    <tableColumn id="1" name="ROULEMENT1" dataDxfId="455" dataCellStyle="Normal 2 2"/>
    <tableColumn id="2" name="P1" dataDxfId="454"/>
    <tableColumn id="3" name="P2" dataDxfId="453"/>
    <tableColumn id="4" name="P3" dataDxfId="452"/>
    <tableColumn id="5" name="REPOS" dataDxfId="451"/>
    <tableColumn id="6" name="FORMATION" dataDxfId="450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id="4" name="Troulement2" displayName="Troulement2" ref="H1:M357" totalsRowShown="0" headerRowDxfId="449" dataDxfId="447" headerRowBorderDxfId="448" tableBorderDxfId="446" headerRowCellStyle="Normal 2 2">
  <autoFilter ref="H1:M357"/>
  <tableColumns count="6">
    <tableColumn id="1" name="ROULEMENT2" dataDxfId="445" dataCellStyle="Normal 2 2"/>
    <tableColumn id="2" name="P1" dataDxfId="444"/>
    <tableColumn id="3" name="P2" dataDxfId="443"/>
    <tableColumn id="4" name="P3" dataDxfId="442"/>
    <tableColumn id="5" name="REPOS" dataDxfId="441"/>
    <tableColumn id="6" name="FORMATION" dataDxfId="440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id="5" name="Troulement3" displayName="Troulement3" ref="O1:T357" totalsRowShown="0" headerRowDxfId="439" dataDxfId="437" headerRowBorderDxfId="438" tableBorderDxfId="436" headerRowCellStyle="Normal 2 2">
  <autoFilter ref="O1:T357"/>
  <tableColumns count="6">
    <tableColumn id="1" name="ROULEMENT3" dataDxfId="435" dataCellStyle="Normal 2 2"/>
    <tableColumn id="2" name="P1" dataDxfId="434"/>
    <tableColumn id="3" name="P2" dataDxfId="433"/>
    <tableColumn id="4" name="P3" dataDxfId="432"/>
    <tableColumn id="5" name="REPOS" dataDxfId="431"/>
    <tableColumn id="6" name="FORMATION" dataDxfId="430"/>
  </tableColumns>
  <tableStyleInfo name="TableStyleMedium16" showFirstColumn="0" showLastColumn="0" showRowStripes="1" showColumnStripes="0"/>
</table>
</file>

<file path=xl/tables/table5.xml><?xml version="1.0" encoding="utf-8"?>
<table xmlns="http://schemas.openxmlformats.org/spreadsheetml/2006/main" id="7" name="Tequipe" displayName="Tequipe" ref="A1:I29" totalsRowShown="0" headerRowDxfId="429" dataDxfId="428">
  <autoFilter ref="A1:I29"/>
  <tableColumns count="9">
    <tableColumn id="1" name="EQUIPE" dataDxfId="427"/>
    <tableColumn id="2" name="Roulement" dataDxfId="426"/>
    <tableColumn id="3" name="Equipe A" dataDxfId="425"/>
    <tableColumn id="4" name="Equipe B" dataDxfId="424"/>
    <tableColumn id="5" name="Equipe C" dataDxfId="423"/>
    <tableColumn id="6" name="Equipe D" dataDxfId="422"/>
    <tableColumn id="7" name="Equipe E" dataDxfId="421"/>
    <tableColumn id="8" name="Equipe F" dataDxfId="420"/>
    <tableColumn id="9" name="Equipe G" dataDxfId="419"/>
  </tableColumns>
  <tableStyleInfo name="TableStyleMedium17" showFirstColumn="0" showLastColumn="0" showRowStripes="1" showColumnStripes="0"/>
</table>
</file>

<file path=xl/tables/table6.xml><?xml version="1.0" encoding="utf-8"?>
<table xmlns="http://schemas.openxmlformats.org/spreadsheetml/2006/main" id="9" name="Tplan" displayName="Tplan" ref="A5:HH137" totalsRowShown="0" headerRowDxfId="418" dataDxfId="417">
  <autoFilter ref="A5:HH137"/>
  <tableColumns count="216">
    <tableColumn id="1" name="Matricule" dataDxfId="416"/>
    <tableColumn id="2" name="Besoin" dataDxfId="415"/>
    <tableColumn id="3" name="Equipe" dataDxfId="414"/>
    <tableColumn id="4" name="Roulement" dataDxfId="413"/>
    <tableColumn id="141" name="17/05/2016" dataDxfId="412"/>
    <tableColumn id="142" name="18/05/2017" dataDxfId="411"/>
    <tableColumn id="143" name="19/05/2017" dataDxfId="410"/>
    <tableColumn id="144" name="20/05/2017" dataDxfId="409"/>
    <tableColumn id="145" name="21/05/2017" dataDxfId="408"/>
    <tableColumn id="146" name="22/05/2017" dataDxfId="407"/>
    <tableColumn id="147" name="23/05/2017" dataDxfId="406"/>
    <tableColumn id="148" name="24/05/2017" dataDxfId="405"/>
    <tableColumn id="149" name="25/05/2017" dataDxfId="404"/>
    <tableColumn id="150" name="26/05/2017" dataDxfId="403"/>
    <tableColumn id="151" name="27/05/2017" dataDxfId="402"/>
    <tableColumn id="152" name="28/05/2017" dataDxfId="401"/>
    <tableColumn id="153" name="29/05/2017" dataDxfId="400"/>
    <tableColumn id="154" name="30/05/2017" dataDxfId="399"/>
    <tableColumn id="155" name="31/05/2017" dataDxfId="398"/>
    <tableColumn id="156" name="01/06/2017" dataDxfId="397"/>
    <tableColumn id="157" name="02/06/2017" dataDxfId="396"/>
    <tableColumn id="158" name="03/06/2017" dataDxfId="395"/>
    <tableColumn id="159" name="04/06/2017" dataDxfId="394"/>
    <tableColumn id="160" name="05/06/2017" dataDxfId="393"/>
    <tableColumn id="161" name="06/06/2017" dataDxfId="392"/>
    <tableColumn id="162" name="07/06/2017" dataDxfId="391"/>
    <tableColumn id="163" name="08/06/2017" dataDxfId="390"/>
    <tableColumn id="164" name="09/06/2017" dataDxfId="389"/>
    <tableColumn id="165" name="10/06/2017" dataDxfId="388"/>
    <tableColumn id="166" name="11/06/2017" dataDxfId="387"/>
    <tableColumn id="167" name="12/06/2017" dataDxfId="386"/>
    <tableColumn id="168" name="13/06/2017" dataDxfId="385"/>
    <tableColumn id="169" name="14/06/2017" dataDxfId="384"/>
    <tableColumn id="170" name="15/06/2017" dataDxfId="383"/>
    <tableColumn id="171" name="16/06/2017" dataDxfId="382"/>
    <tableColumn id="172" name="17/06/2017" dataDxfId="381"/>
    <tableColumn id="173" name="18/06/2017" dataDxfId="380"/>
    <tableColumn id="174" name="19/06/2017" dataDxfId="379"/>
    <tableColumn id="175" name="20/06/2017" dataDxfId="378"/>
    <tableColumn id="176" name="21/06/2017" dataDxfId="377"/>
    <tableColumn id="177" name="22/06/2017" dataDxfId="376"/>
    <tableColumn id="178" name="23/06/2017" dataDxfId="375"/>
    <tableColumn id="179" name="24/06/2017" dataDxfId="374"/>
    <tableColumn id="180" name="25/06/2017" dataDxfId="373"/>
    <tableColumn id="181" name="26/06/2017" dataDxfId="372"/>
    <tableColumn id="182" name="27/06/2017" dataDxfId="371"/>
    <tableColumn id="183" name="28/06/2017" dataDxfId="370"/>
    <tableColumn id="184" name="29/06/2017" dataDxfId="369"/>
    <tableColumn id="185" name="30/06/2017" dataDxfId="368"/>
    <tableColumn id="186" name="01/07/2017" dataDxfId="367"/>
    <tableColumn id="187" name="02/07/2017" dataDxfId="366"/>
    <tableColumn id="188" name="03/07/2017" dataDxfId="365"/>
    <tableColumn id="189" name="04/07/2017" dataDxfId="364"/>
    <tableColumn id="190" name="05/07/2017" dataDxfId="363"/>
    <tableColumn id="191" name="06/07/2017" dataDxfId="362"/>
    <tableColumn id="192" name="07/07/2017" dataDxfId="361"/>
    <tableColumn id="193" name="08/07/2017" dataDxfId="360"/>
    <tableColumn id="194" name="09/07/2017" dataDxfId="359"/>
    <tableColumn id="195" name="10/07/2017" dataDxfId="358"/>
    <tableColumn id="196" name="11/07/2017" dataDxfId="357"/>
    <tableColumn id="197" name="12/07/2017" dataDxfId="356"/>
    <tableColumn id="198" name="13/07/2017" dataDxfId="355"/>
    <tableColumn id="199" name="14/07/2017" dataDxfId="354"/>
    <tableColumn id="200" name="15/07/2017" dataDxfId="353"/>
    <tableColumn id="201" name="16/07/2017" dataDxfId="352"/>
    <tableColumn id="202" name="17/07/2017" dataDxfId="351"/>
    <tableColumn id="203" name="18/07/2017" dataDxfId="350"/>
    <tableColumn id="204" name="19/07/2017" dataDxfId="349"/>
    <tableColumn id="205" name="20/07/2017" dataDxfId="348"/>
    <tableColumn id="206" name="21/07/2017" dataDxfId="347"/>
    <tableColumn id="207" name="22/07/2017" dataDxfId="346"/>
    <tableColumn id="208" name="23/07/2017" dataDxfId="345"/>
    <tableColumn id="209" name="24/07/2017" dataDxfId="344"/>
    <tableColumn id="210" name="25/07/2017" dataDxfId="343"/>
    <tableColumn id="211" name="26/07/2017" dataDxfId="342"/>
    <tableColumn id="212" name="27/07/2017" dataDxfId="341"/>
    <tableColumn id="213" name="28/07/2017" dataDxfId="340"/>
    <tableColumn id="214" name="29/07/2017" dataDxfId="339"/>
    <tableColumn id="215" name="30/07/2017" dataDxfId="338"/>
    <tableColumn id="216" name="31/07/2017" dataDxfId="337"/>
    <tableColumn id="217" name="01/08/2017" dataDxfId="336"/>
    <tableColumn id="218" name="02/08/2017" dataDxfId="335"/>
    <tableColumn id="219" name="03/08/2017" dataDxfId="334"/>
    <tableColumn id="220" name="04/08/2017" dataDxfId="333"/>
    <tableColumn id="221" name="05/08/2017" dataDxfId="332"/>
    <tableColumn id="222" name="06/08/2017" dataDxfId="331"/>
    <tableColumn id="223" name="07/08/2017" dataDxfId="330"/>
    <tableColumn id="224" name="08/08/2017" dataDxfId="329"/>
    <tableColumn id="225" name="09/08/2017" dataDxfId="328"/>
    <tableColumn id="226" name="10/08/2017" dataDxfId="327"/>
    <tableColumn id="227" name="11/08/2017" dataDxfId="326"/>
    <tableColumn id="228" name="12/08/2017" dataDxfId="325"/>
    <tableColumn id="229" name="13/08/2017" dataDxfId="324"/>
    <tableColumn id="230" name="11/09/2017" dataDxfId="323"/>
    <tableColumn id="231" name="12/09/2017" dataDxfId="322"/>
    <tableColumn id="232" name="13/09/2017" dataDxfId="321"/>
    <tableColumn id="233" name="14/09/2017" dataDxfId="320"/>
    <tableColumn id="234" name="15/09/2017" dataDxfId="319"/>
    <tableColumn id="235" name="16/09/2017" dataDxfId="318"/>
    <tableColumn id="236" name="17/09/2017" dataDxfId="317"/>
    <tableColumn id="237" name="18/09/2017" dataDxfId="316"/>
    <tableColumn id="238" name="19/09/2017" dataDxfId="315"/>
    <tableColumn id="239" name="20/09/2017" dataDxfId="314"/>
    <tableColumn id="240" name="21/09/2017" dataDxfId="313"/>
    <tableColumn id="241" name="22/09/2017" dataDxfId="312"/>
    <tableColumn id="242" name="23/09/2017" dataDxfId="311"/>
    <tableColumn id="243" name="24/09/2017" dataDxfId="310"/>
    <tableColumn id="244" name="25/09/2017" dataDxfId="309"/>
    <tableColumn id="245" name="26/09/2017" dataDxfId="308"/>
    <tableColumn id="246" name="27/09/2017" dataDxfId="307"/>
    <tableColumn id="247" name="28/09/2017" dataDxfId="306"/>
    <tableColumn id="248" name="29/09/2017" dataDxfId="305"/>
    <tableColumn id="249" name="30/09/2017" dataDxfId="304"/>
    <tableColumn id="250" name="01/10/2017" dataDxfId="303"/>
    <tableColumn id="251" name="02/10/2017" dataDxfId="302"/>
    <tableColumn id="252" name="03/10/2017" dataDxfId="301"/>
    <tableColumn id="253" name="04/10/2017" dataDxfId="300"/>
    <tableColumn id="254" name="05/10/2017" dataDxfId="299"/>
    <tableColumn id="255" name="06/10/2017" dataDxfId="298"/>
    <tableColumn id="256" name="07/10/2017" dataDxfId="297"/>
    <tableColumn id="257" name="08/10/2017" dataDxfId="296"/>
    <tableColumn id="258" name="09/10/2017" dataDxfId="295"/>
    <tableColumn id="259" name="10/10/2017" dataDxfId="294"/>
    <tableColumn id="260" name="11/10/2017" dataDxfId="293"/>
    <tableColumn id="261" name="12/10/2017" dataDxfId="292"/>
    <tableColumn id="262" name="13/10/2017" dataDxfId="291"/>
    <tableColumn id="263" name="14/10/2017" dataDxfId="290"/>
    <tableColumn id="264" name="15/10/2017" dataDxfId="289"/>
    <tableColumn id="265" name="16/10/2017" dataDxfId="288"/>
    <tableColumn id="266" name="17/10/2017" dataDxfId="287"/>
    <tableColumn id="267" name="18/10/2017" dataDxfId="286"/>
    <tableColumn id="268" name="19/10/2017" dataDxfId="285"/>
    <tableColumn id="269" name="20/10/2017" dataDxfId="284"/>
    <tableColumn id="270" name="21/10/2017" dataDxfId="283"/>
    <tableColumn id="271" name="22/10/2017" dataDxfId="282"/>
    <tableColumn id="272" name="23/10/2017" dataDxfId="281"/>
    <tableColumn id="273" name="24/10/2017" dataDxfId="280"/>
    <tableColumn id="274" name="25/10/2017" dataDxfId="279"/>
    <tableColumn id="275" name="26/10/2017" dataDxfId="278"/>
    <tableColumn id="276" name="27/10/2017" dataDxfId="277"/>
    <tableColumn id="277" name="28/10/2017" dataDxfId="276"/>
    <tableColumn id="278" name="29/10/2017" dataDxfId="275"/>
    <tableColumn id="279" name="30/10/2017" dataDxfId="274"/>
    <tableColumn id="280" name="31/10/2017" dataDxfId="273"/>
    <tableColumn id="281" name="01/11/2017" dataDxfId="272"/>
    <tableColumn id="282" name="02/11/2017" dataDxfId="271"/>
    <tableColumn id="283" name="03/11/2017" dataDxfId="270"/>
    <tableColumn id="284" name="04/11/2017" dataDxfId="269"/>
    <tableColumn id="285" name="05/11/2017" dataDxfId="268"/>
    <tableColumn id="286" name="06/11/2017" dataDxfId="267"/>
    <tableColumn id="287" name="07/11/2017" dataDxfId="266"/>
    <tableColumn id="288" name="08/11/2017" dataDxfId="265"/>
    <tableColumn id="289" name="09/11/2017" dataDxfId="264"/>
    <tableColumn id="290" name="10/11/2017" dataDxfId="263"/>
    <tableColumn id="291" name="11/11/2017" dataDxfId="262"/>
    <tableColumn id="292" name="12/11/2017" dataDxfId="261"/>
    <tableColumn id="293" name="13/11/2017" dataDxfId="260"/>
    <tableColumn id="294" name="14/11/2017" dataDxfId="259"/>
    <tableColumn id="295" name="15/11/2017" dataDxfId="258"/>
    <tableColumn id="296" name="16/11/2017" dataDxfId="257"/>
    <tableColumn id="297" name="17/11/2017" dataDxfId="256"/>
    <tableColumn id="298" name="18/11/2017" dataDxfId="255"/>
    <tableColumn id="299" name="19/11/2017" dataDxfId="254"/>
    <tableColumn id="300" name="20/11/2017" dataDxfId="253"/>
    <tableColumn id="301" name="21/11/2017" dataDxfId="252"/>
    <tableColumn id="302" name="22/11/2017" dataDxfId="251"/>
    <tableColumn id="303" name="23/11/2017" dataDxfId="250"/>
    <tableColumn id="304" name="24/11/2017" dataDxfId="249"/>
    <tableColumn id="305" name="25/11/2017" dataDxfId="248"/>
    <tableColumn id="306" name="26/11/2017" dataDxfId="247"/>
    <tableColumn id="307" name="27/11/2017" dataDxfId="246"/>
    <tableColumn id="308" name="28/11/2017" dataDxfId="245"/>
    <tableColumn id="309" name="29/11/2017" dataDxfId="244"/>
    <tableColumn id="310" name="30/11/2017" dataDxfId="243"/>
    <tableColumn id="311" name="01/12/2017" dataDxfId="242"/>
    <tableColumn id="312" name="02/12/2017" dataDxfId="241"/>
    <tableColumn id="313" name="03/12/2017" dataDxfId="240"/>
    <tableColumn id="314" name="04/12/2017" dataDxfId="239"/>
    <tableColumn id="315" name="05/12/2017" dataDxfId="238"/>
    <tableColumn id="316" name="06/12/2017" dataDxfId="237"/>
    <tableColumn id="317" name="07/12/2017" dataDxfId="236"/>
    <tableColumn id="318" name="08/12/2017" dataDxfId="235"/>
    <tableColumn id="319" name="09/12/2017" dataDxfId="234"/>
    <tableColumn id="320" name="10/12/2017" dataDxfId="233"/>
    <tableColumn id="321" name="11/12/2017" dataDxfId="232"/>
    <tableColumn id="322" name="12/12/2017" dataDxfId="231"/>
    <tableColumn id="323" name="13/12/2017" dataDxfId="230"/>
    <tableColumn id="324" name="14/12/2017" dataDxfId="229"/>
    <tableColumn id="325" name="15/12/2017" dataDxfId="228"/>
    <tableColumn id="326" name="16/12/2017" dataDxfId="227"/>
    <tableColumn id="327" name="17/12/2017" dataDxfId="226"/>
    <tableColumn id="328" name="18/12/2017" dataDxfId="225"/>
    <tableColumn id="329" name="19/12/2017" dataDxfId="224"/>
    <tableColumn id="330" name="20/12/2017" dataDxfId="223"/>
    <tableColumn id="331" name="21/12/2017" dataDxfId="222"/>
    <tableColumn id="332" name="22/12/2017" dataDxfId="221"/>
    <tableColumn id="333" name="23/12/2017" dataDxfId="220"/>
    <tableColumn id="334" name="24/12/2017" dataDxfId="219"/>
    <tableColumn id="335" name="25/12/2017" dataDxfId="218"/>
    <tableColumn id="336" name="26/12/2017" dataDxfId="217"/>
    <tableColumn id="337" name="27/12/2017" dataDxfId="216"/>
    <tableColumn id="338" name="28/12/2017" dataDxfId="215"/>
    <tableColumn id="339" name="29/12/2017" dataDxfId="214"/>
    <tableColumn id="340" name="30/12/2017" dataDxfId="213"/>
    <tableColumn id="341" name="31/12/2017" dataDxfId="212"/>
    <tableColumn id="342" name="01/01/2018" dataDxfId="211"/>
    <tableColumn id="343" name="02/01/2018" dataDxfId="210"/>
    <tableColumn id="344" name="03/01/2018" dataDxfId="209"/>
    <tableColumn id="345" name="04/01/2018" dataDxfId="208"/>
    <tableColumn id="346" name="05/01/2018" dataDxfId="207"/>
    <tableColumn id="347" name="06/01/2018" dataDxfId="206"/>
    <tableColumn id="348" name="07/01/2018" dataDxfId="205"/>
    <tableColumn id="349" name="08/01/2018" dataDxfId="204"/>
    <tableColumn id="350" name="09/01/2018" dataDxfId="203"/>
    <tableColumn id="351" name="10/01/2018" dataDxfId="202"/>
    <tableColumn id="352" name="11/01/2018" dataDxfId="201"/>
  </tableColumns>
  <tableStyleInfo name="TableStyleMedium4" showFirstColumn="0" showLastColumn="0" showRowStripes="1" showColumnStripes="0"/>
</table>
</file>

<file path=xl/tables/table7.xml><?xml version="1.0" encoding="utf-8"?>
<table xmlns="http://schemas.openxmlformats.org/spreadsheetml/2006/main" id="1" name="TPlans" displayName="TPlans" ref="A1:D133" totalsRowShown="0" headerRowDxfId="195" headerRowBorderDxfId="199" tableBorderDxfId="200" totalsRowBorderDxfId="198">
  <autoFilter ref="A1:D133"/>
  <tableColumns count="4">
    <tableColumn id="1" name="Matricule" dataDxfId="197"/>
    <tableColumn id="2" name="Besoin" dataDxfId="196"/>
    <tableColumn id="3" name="Equipe" dataDxfId="194"/>
    <tableColumn id="4" name="Roulement" dataDxfId="193"/>
  </tableColumns>
  <tableStyleInfo name="TableStyleMedium4" showFirstColumn="0" showLastColumn="0" showRowStripes="1" showColumnStripes="0"/>
</table>
</file>

<file path=xl/tables/table8.xml><?xml version="1.0" encoding="utf-8"?>
<table xmlns="http://schemas.openxmlformats.org/spreadsheetml/2006/main" id="2" name="Tplanning" displayName="Tplanning" ref="A4:AM136" totalsRowShown="0" headerRowDxfId="1" dataDxfId="0" headerRowBorderDxfId="191" tableBorderDxfId="192">
  <autoFilter ref="A4:AM136"/>
  <tableColumns count="39">
    <tableColumn id="1" name="Matricule" dataDxfId="40"/>
    <tableColumn id="2" name="Equipe" dataDxfId="39"/>
    <tableColumn id="3" name="Roulement" dataDxfId="38"/>
    <tableColumn id="4" name="Dates" dataDxfId="37"/>
    <tableColumn id="5" name="STAGE 1" dataDxfId="36"/>
    <tableColumn id="6" name="STAGE 2" dataDxfId="35"/>
    <tableColumn id="7" name="STAGE 3" dataDxfId="34"/>
    <tableColumn id="8" name="STAGE 4" dataDxfId="33"/>
    <tableColumn id="9" name="STAGE 5" dataDxfId="32"/>
    <tableColumn id="10" name="STAGE 6" dataDxfId="31"/>
    <tableColumn id="11" name="STAGE 7" dataDxfId="30"/>
    <tableColumn id="12" name="STAGE 8" dataDxfId="29"/>
    <tableColumn id="13" name="STAGE 9" dataDxfId="28"/>
    <tableColumn id="14" name="STAGE 10" dataDxfId="27"/>
    <tableColumn id="15" name="STAGE 11" dataDxfId="26"/>
    <tableColumn id="16" name="STAGE 12" dataDxfId="25"/>
    <tableColumn id="17" name="STAGE 13" dataDxfId="24"/>
    <tableColumn id="18" name="STAGE 14" dataDxfId="23"/>
    <tableColumn id="19" name="STAGE 15" dataDxfId="22"/>
    <tableColumn id="20" name="STAGE 16" dataDxfId="21"/>
    <tableColumn id="21" name="STAGE 17" dataDxfId="20"/>
    <tableColumn id="22" name="STAGE 18" dataDxfId="19"/>
    <tableColumn id="23" name="STAGE 19" dataDxfId="18"/>
    <tableColumn id="24" name="STAGE 20" dataDxfId="17"/>
    <tableColumn id="25" name="STAGE 21" dataDxfId="16"/>
    <tableColumn id="26" name="STAGE 22" dataDxfId="15"/>
    <tableColumn id="27" name="STAGE 23" dataDxfId="14"/>
    <tableColumn id="28" name="STAGE 24" dataDxfId="13"/>
    <tableColumn id="29" name="STAGE 25" dataDxfId="12"/>
    <tableColumn id="30" name="STAGE 26" dataDxfId="11"/>
    <tableColumn id="31" name="STAGE 27" dataDxfId="10"/>
    <tableColumn id="32" name="STAGE 28" dataDxfId="9"/>
    <tableColumn id="33" name="STAGE 29" dataDxfId="8"/>
    <tableColumn id="34" name="STAGE 30" dataDxfId="7"/>
    <tableColumn id="35" name="STAGE 31" dataDxfId="6"/>
    <tableColumn id="36" name="STAGE 32" dataDxfId="5"/>
    <tableColumn id="37" name="STAGE 33" dataDxfId="4"/>
    <tableColumn id="38" name="STAGE 34" dataDxfId="3"/>
    <tableColumn id="39" name="STAGE 35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4"/>
  </sheetPr>
  <dimension ref="A1:F379"/>
  <sheetViews>
    <sheetView showGridLines="0" zoomScale="73" zoomScaleNormal="73" workbookViewId="0">
      <selection activeCell="C12" sqref="C12"/>
    </sheetView>
  </sheetViews>
  <sheetFormatPr baseColWidth="10" defaultRowHeight="14.5" x14ac:dyDescent="0.3"/>
  <cols>
    <col min="1" max="1" width="12.88671875" style="7" bestFit="1" customWidth="1"/>
    <col min="2" max="4" width="29" style="7" customWidth="1"/>
  </cols>
  <sheetData>
    <row r="1" spans="1:6" x14ac:dyDescent="0.35">
      <c r="A1" s="2"/>
      <c r="B1" s="23" t="s">
        <v>345</v>
      </c>
      <c r="C1" s="23" t="s">
        <v>346</v>
      </c>
      <c r="D1" s="23" t="s">
        <v>347</v>
      </c>
    </row>
    <row r="2" spans="1:6" x14ac:dyDescent="0.35">
      <c r="A2" s="2"/>
      <c r="B2" s="15" t="e">
        <f>IF(VLOOKUP(A2,Troulement1[],6,0)=0,"",VLOOKUP(A2,Troulement1[],6,0))</f>
        <v>#N/A</v>
      </c>
      <c r="C2" s="15" t="e">
        <f>IF(VLOOKUP(A2,Troulement2[],6,0)=0,"",VLOOKUP(A2,Troulement2[],6,0))</f>
        <v>#N/A</v>
      </c>
      <c r="D2" s="15" t="e">
        <f>IF(VLOOKUP(A2,Troulement3[],6,0)=0,"",VLOOKUP(A2,Troulement3[],6,0))</f>
        <v>#N/A</v>
      </c>
    </row>
    <row r="3" spans="1:6" x14ac:dyDescent="0.35">
      <c r="A3" s="2"/>
      <c r="B3" s="35" t="s">
        <v>30</v>
      </c>
      <c r="C3" s="35"/>
      <c r="D3" s="35"/>
    </row>
    <row r="4" spans="1:6" x14ac:dyDescent="0.35">
      <c r="A4" s="3" t="s">
        <v>31</v>
      </c>
      <c r="B4" s="4" t="s">
        <v>345</v>
      </c>
      <c r="C4" s="4" t="s">
        <v>346</v>
      </c>
      <c r="D4" s="4" t="s">
        <v>347</v>
      </c>
    </row>
    <row r="5" spans="1:6" x14ac:dyDescent="0.35">
      <c r="A5" s="6">
        <v>42737</v>
      </c>
      <c r="B5" s="16" t="s">
        <v>2</v>
      </c>
      <c r="C5" s="16" t="s">
        <v>2</v>
      </c>
      <c r="D5" s="34" t="s">
        <v>307</v>
      </c>
    </row>
    <row r="6" spans="1:6" x14ac:dyDescent="0.35">
      <c r="A6" s="6">
        <v>42738</v>
      </c>
      <c r="B6" s="16" t="s">
        <v>3</v>
      </c>
      <c r="C6" s="16" t="s">
        <v>3</v>
      </c>
      <c r="D6" s="17" t="s">
        <v>13</v>
      </c>
    </row>
    <row r="7" spans="1:6" x14ac:dyDescent="0.35">
      <c r="A7" s="6">
        <v>42739</v>
      </c>
      <c r="B7" s="16" t="s">
        <v>3</v>
      </c>
      <c r="C7" s="16" t="s">
        <v>3</v>
      </c>
      <c r="D7" s="17" t="s">
        <v>13</v>
      </c>
    </row>
    <row r="8" spans="1:6" x14ac:dyDescent="0.35">
      <c r="A8" s="6">
        <v>42740</v>
      </c>
      <c r="B8" s="16" t="s">
        <v>1</v>
      </c>
      <c r="C8" s="16" t="s">
        <v>1</v>
      </c>
      <c r="D8" s="17" t="s">
        <v>14</v>
      </c>
    </row>
    <row r="9" spans="1:6" x14ac:dyDescent="0.3">
      <c r="A9" s="18">
        <v>42741</v>
      </c>
      <c r="B9" s="19" t="s">
        <v>1</v>
      </c>
      <c r="C9" s="19" t="s">
        <v>1</v>
      </c>
      <c r="D9" s="20" t="s">
        <v>14</v>
      </c>
    </row>
    <row r="10" spans="1:6" x14ac:dyDescent="0.35">
      <c r="A10" s="6">
        <v>42742</v>
      </c>
      <c r="B10" s="16" t="s">
        <v>4</v>
      </c>
      <c r="C10" s="16" t="s">
        <v>4</v>
      </c>
      <c r="D10" s="17" t="s">
        <v>15</v>
      </c>
    </row>
    <row r="11" spans="1:6" x14ac:dyDescent="0.35">
      <c r="A11" s="6">
        <v>42743</v>
      </c>
      <c r="B11" s="16" t="s">
        <v>4</v>
      </c>
      <c r="C11" s="16" t="s">
        <v>4</v>
      </c>
      <c r="D11" s="17" t="s">
        <v>15</v>
      </c>
    </row>
    <row r="12" spans="1:6" x14ac:dyDescent="0.35">
      <c r="A12" s="6">
        <v>42744</v>
      </c>
      <c r="B12" s="16" t="s">
        <v>5</v>
      </c>
      <c r="C12" s="16" t="s">
        <v>20</v>
      </c>
      <c r="D12" s="17" t="s">
        <v>4</v>
      </c>
    </row>
    <row r="13" spans="1:6" x14ac:dyDescent="0.35">
      <c r="A13" s="6">
        <v>42745</v>
      </c>
      <c r="B13" s="16" t="s">
        <v>5</v>
      </c>
      <c r="C13" s="16" t="s">
        <v>20</v>
      </c>
      <c r="D13" s="17" t="s">
        <v>4</v>
      </c>
    </row>
    <row r="14" spans="1:6" x14ac:dyDescent="0.35">
      <c r="A14" s="6">
        <v>42746</v>
      </c>
      <c r="B14" s="16" t="s">
        <v>2</v>
      </c>
      <c r="C14" s="16" t="s">
        <v>17</v>
      </c>
      <c r="D14" s="17" t="s">
        <v>5</v>
      </c>
    </row>
    <row r="15" spans="1:6" x14ac:dyDescent="0.35">
      <c r="A15" s="6">
        <v>42747</v>
      </c>
      <c r="B15" s="16" t="s">
        <v>2</v>
      </c>
      <c r="C15" s="16" t="s">
        <v>17</v>
      </c>
      <c r="D15" s="17" t="s">
        <v>5</v>
      </c>
      <c r="F15" s="28" t="s">
        <v>279</v>
      </c>
    </row>
    <row r="16" spans="1:6" x14ac:dyDescent="0.35">
      <c r="A16" s="6">
        <v>42748</v>
      </c>
      <c r="B16" s="16" t="s">
        <v>3</v>
      </c>
      <c r="C16" s="16" t="s">
        <v>13</v>
      </c>
      <c r="D16" s="17" t="s">
        <v>2</v>
      </c>
    </row>
    <row r="17" spans="1:4" x14ac:dyDescent="0.35">
      <c r="A17" s="6">
        <v>42749</v>
      </c>
      <c r="B17" s="16" t="s">
        <v>3</v>
      </c>
      <c r="C17" s="16" t="s">
        <v>13</v>
      </c>
      <c r="D17" s="17" t="s">
        <v>2</v>
      </c>
    </row>
    <row r="18" spans="1:4" x14ac:dyDescent="0.35">
      <c r="A18" s="6">
        <v>42750</v>
      </c>
      <c r="B18" s="16" t="s">
        <v>1</v>
      </c>
      <c r="C18" s="16" t="s">
        <v>14</v>
      </c>
      <c r="D18" s="17" t="s">
        <v>3</v>
      </c>
    </row>
    <row r="19" spans="1:4" x14ac:dyDescent="0.35">
      <c r="A19" s="6">
        <v>42751</v>
      </c>
      <c r="B19" s="16" t="s">
        <v>1</v>
      </c>
      <c r="C19" s="16" t="s">
        <v>14</v>
      </c>
      <c r="D19" s="17" t="s">
        <v>3</v>
      </c>
    </row>
    <row r="20" spans="1:4" x14ac:dyDescent="0.35">
      <c r="A20" s="6">
        <v>42752</v>
      </c>
      <c r="B20" s="16" t="s">
        <v>4</v>
      </c>
      <c r="C20" s="16" t="s">
        <v>15</v>
      </c>
      <c r="D20" s="17" t="s">
        <v>1</v>
      </c>
    </row>
    <row r="21" spans="1:4" x14ac:dyDescent="0.35">
      <c r="A21" s="6">
        <v>42753</v>
      </c>
      <c r="B21" s="16" t="s">
        <v>4</v>
      </c>
      <c r="C21" s="16" t="s">
        <v>15</v>
      </c>
      <c r="D21" s="17" t="s">
        <v>1</v>
      </c>
    </row>
    <row r="22" spans="1:4" x14ac:dyDescent="0.35">
      <c r="A22" s="6">
        <v>42754</v>
      </c>
      <c r="B22" s="16" t="s">
        <v>5</v>
      </c>
      <c r="C22" s="16" t="s">
        <v>26</v>
      </c>
      <c r="D22" s="17" t="s">
        <v>4</v>
      </c>
    </row>
    <row r="23" spans="1:4" x14ac:dyDescent="0.35">
      <c r="A23" s="6">
        <v>42755</v>
      </c>
      <c r="B23" s="16" t="s">
        <v>5</v>
      </c>
      <c r="C23" s="16" t="s">
        <v>26</v>
      </c>
      <c r="D23" s="17" t="s">
        <v>4</v>
      </c>
    </row>
    <row r="24" spans="1:4" x14ac:dyDescent="0.35">
      <c r="A24" s="6">
        <v>42756</v>
      </c>
      <c r="B24" s="16" t="s">
        <v>2</v>
      </c>
      <c r="C24" s="16" t="s">
        <v>27</v>
      </c>
      <c r="D24" s="17" t="s">
        <v>5</v>
      </c>
    </row>
    <row r="25" spans="1:4" x14ac:dyDescent="0.35">
      <c r="A25" s="6">
        <v>42757</v>
      </c>
      <c r="B25" s="16" t="s">
        <v>2</v>
      </c>
      <c r="C25" s="16" t="s">
        <v>27</v>
      </c>
      <c r="D25" s="17" t="s">
        <v>5</v>
      </c>
    </row>
    <row r="26" spans="1:4" x14ac:dyDescent="0.35">
      <c r="A26" s="6">
        <v>42758</v>
      </c>
      <c r="B26" s="16" t="s">
        <v>3</v>
      </c>
      <c r="C26" s="16" t="s">
        <v>2</v>
      </c>
      <c r="D26" s="17" t="s">
        <v>17</v>
      </c>
    </row>
    <row r="27" spans="1:4" x14ac:dyDescent="0.35">
      <c r="A27" s="6">
        <v>42759</v>
      </c>
      <c r="B27" s="16" t="s">
        <v>3</v>
      </c>
      <c r="C27" s="16" t="s">
        <v>2</v>
      </c>
      <c r="D27" s="17" t="s">
        <v>17</v>
      </c>
    </row>
    <row r="28" spans="1:4" x14ac:dyDescent="0.35">
      <c r="A28" s="6">
        <v>42760</v>
      </c>
      <c r="B28" s="16" t="s">
        <v>1</v>
      </c>
      <c r="C28" s="16" t="s">
        <v>3</v>
      </c>
      <c r="D28" s="17" t="s">
        <v>13</v>
      </c>
    </row>
    <row r="29" spans="1:4" x14ac:dyDescent="0.35">
      <c r="A29" s="6">
        <v>42761</v>
      </c>
      <c r="B29" s="16" t="s">
        <v>1</v>
      </c>
      <c r="C29" s="16" t="s">
        <v>3</v>
      </c>
      <c r="D29" s="17" t="s">
        <v>13</v>
      </c>
    </row>
    <row r="30" spans="1:4" x14ac:dyDescent="0.35">
      <c r="A30" s="6">
        <v>42762</v>
      </c>
      <c r="B30" s="16" t="s">
        <v>4</v>
      </c>
      <c r="C30" s="16" t="s">
        <v>1</v>
      </c>
      <c r="D30" s="17" t="s">
        <v>14</v>
      </c>
    </row>
    <row r="31" spans="1:4" x14ac:dyDescent="0.35">
      <c r="A31" s="6">
        <v>42763</v>
      </c>
      <c r="B31" s="16" t="s">
        <v>4</v>
      </c>
      <c r="C31" s="16" t="s">
        <v>1</v>
      </c>
      <c r="D31" s="17" t="s">
        <v>14</v>
      </c>
    </row>
    <row r="32" spans="1:4" x14ac:dyDescent="0.35">
      <c r="A32" s="6">
        <v>42764</v>
      </c>
      <c r="B32" s="16" t="s">
        <v>5</v>
      </c>
      <c r="C32" s="16" t="s">
        <v>4</v>
      </c>
      <c r="D32" s="17" t="s">
        <v>15</v>
      </c>
    </row>
    <row r="33" spans="1:4" x14ac:dyDescent="0.35">
      <c r="A33" s="6">
        <v>42765</v>
      </c>
      <c r="B33" s="16" t="s">
        <v>5</v>
      </c>
      <c r="C33" s="16" t="s">
        <v>4</v>
      </c>
      <c r="D33" s="17" t="s">
        <v>15</v>
      </c>
    </row>
    <row r="34" spans="1:4" x14ac:dyDescent="0.35">
      <c r="A34" s="6">
        <v>42766</v>
      </c>
      <c r="B34" s="16" t="s">
        <v>2</v>
      </c>
      <c r="C34" s="16" t="s">
        <v>20</v>
      </c>
      <c r="D34" s="17" t="s">
        <v>4</v>
      </c>
    </row>
    <row r="35" spans="1:4" x14ac:dyDescent="0.35">
      <c r="A35" s="6">
        <v>42767</v>
      </c>
      <c r="B35" s="16" t="s">
        <v>2</v>
      </c>
      <c r="C35" s="16" t="s">
        <v>20</v>
      </c>
      <c r="D35" s="17" t="s">
        <v>4</v>
      </c>
    </row>
    <row r="36" spans="1:4" x14ac:dyDescent="0.35">
      <c r="A36" s="6">
        <v>42768</v>
      </c>
      <c r="B36" s="16" t="s">
        <v>3</v>
      </c>
      <c r="C36" s="16" t="s">
        <v>17</v>
      </c>
      <c r="D36" s="17" t="s">
        <v>5</v>
      </c>
    </row>
    <row r="37" spans="1:4" x14ac:dyDescent="0.35">
      <c r="A37" s="6">
        <v>42769</v>
      </c>
      <c r="B37" s="16" t="s">
        <v>3</v>
      </c>
      <c r="C37" s="16" t="s">
        <v>17</v>
      </c>
      <c r="D37" s="17" t="s">
        <v>5</v>
      </c>
    </row>
    <row r="38" spans="1:4" x14ac:dyDescent="0.35">
      <c r="A38" s="6">
        <v>42770</v>
      </c>
      <c r="B38" s="16" t="s">
        <v>1</v>
      </c>
      <c r="C38" s="16" t="s">
        <v>13</v>
      </c>
      <c r="D38" s="17" t="s">
        <v>2</v>
      </c>
    </row>
    <row r="39" spans="1:4" x14ac:dyDescent="0.35">
      <c r="A39" s="6">
        <v>42771</v>
      </c>
      <c r="B39" s="16" t="s">
        <v>1</v>
      </c>
      <c r="C39" s="16" t="s">
        <v>13</v>
      </c>
      <c r="D39" s="17" t="s">
        <v>2</v>
      </c>
    </row>
    <row r="40" spans="1:4" x14ac:dyDescent="0.35">
      <c r="A40" s="6">
        <v>42772</v>
      </c>
      <c r="B40" s="16" t="s">
        <v>4</v>
      </c>
      <c r="C40" s="16" t="s">
        <v>14</v>
      </c>
      <c r="D40" s="17" t="s">
        <v>3</v>
      </c>
    </row>
    <row r="41" spans="1:4" x14ac:dyDescent="0.35">
      <c r="A41" s="6">
        <v>42773</v>
      </c>
      <c r="B41" s="16" t="s">
        <v>4</v>
      </c>
      <c r="C41" s="16" t="s">
        <v>14</v>
      </c>
      <c r="D41" s="17" t="s">
        <v>3</v>
      </c>
    </row>
    <row r="42" spans="1:4" x14ac:dyDescent="0.35">
      <c r="A42" s="6">
        <v>42774</v>
      </c>
      <c r="B42" s="16" t="s">
        <v>5</v>
      </c>
      <c r="C42" s="16" t="s">
        <v>15</v>
      </c>
      <c r="D42" s="17" t="s">
        <v>1</v>
      </c>
    </row>
    <row r="43" spans="1:4" x14ac:dyDescent="0.35">
      <c r="A43" s="6">
        <v>42775</v>
      </c>
      <c r="B43" s="16" t="s">
        <v>5</v>
      </c>
      <c r="C43" s="16" t="s">
        <v>15</v>
      </c>
      <c r="D43" s="17" t="s">
        <v>1</v>
      </c>
    </row>
    <row r="44" spans="1:4" x14ac:dyDescent="0.35">
      <c r="A44" s="6">
        <v>42776</v>
      </c>
      <c r="B44" s="16" t="s">
        <v>2</v>
      </c>
      <c r="C44" s="16" t="s">
        <v>26</v>
      </c>
      <c r="D44" s="17" t="s">
        <v>4</v>
      </c>
    </row>
    <row r="45" spans="1:4" x14ac:dyDescent="0.35">
      <c r="A45" s="6">
        <v>42777</v>
      </c>
      <c r="B45" s="16" t="s">
        <v>2</v>
      </c>
      <c r="C45" s="16" t="s">
        <v>26</v>
      </c>
      <c r="D45" s="17" t="s">
        <v>4</v>
      </c>
    </row>
    <row r="46" spans="1:4" x14ac:dyDescent="0.35">
      <c r="A46" s="6">
        <v>42778</v>
      </c>
      <c r="B46" s="16" t="s">
        <v>3</v>
      </c>
      <c r="C46" s="16" t="s">
        <v>27</v>
      </c>
      <c r="D46" s="17" t="s">
        <v>5</v>
      </c>
    </row>
    <row r="47" spans="1:4" x14ac:dyDescent="0.35">
      <c r="A47" s="6">
        <v>42779</v>
      </c>
      <c r="B47" s="16" t="s">
        <v>3</v>
      </c>
      <c r="C47" s="16" t="s">
        <v>27</v>
      </c>
      <c r="D47" s="17" t="s">
        <v>5</v>
      </c>
    </row>
    <row r="48" spans="1:4" x14ac:dyDescent="0.35">
      <c r="A48" s="6">
        <v>42780</v>
      </c>
      <c r="B48" s="16" t="s">
        <v>1</v>
      </c>
      <c r="C48" s="16" t="s">
        <v>2</v>
      </c>
      <c r="D48" s="17" t="s">
        <v>17</v>
      </c>
    </row>
    <row r="49" spans="1:4" x14ac:dyDescent="0.35">
      <c r="A49" s="6">
        <v>42781</v>
      </c>
      <c r="B49" s="16" t="s">
        <v>1</v>
      </c>
      <c r="C49" s="16" t="s">
        <v>2</v>
      </c>
      <c r="D49" s="17" t="s">
        <v>17</v>
      </c>
    </row>
    <row r="50" spans="1:4" x14ac:dyDescent="0.35">
      <c r="A50" s="6">
        <v>42782</v>
      </c>
      <c r="B50" s="16" t="s">
        <v>4</v>
      </c>
      <c r="C50" s="16" t="s">
        <v>3</v>
      </c>
      <c r="D50" s="17" t="s">
        <v>13</v>
      </c>
    </row>
    <row r="51" spans="1:4" x14ac:dyDescent="0.35">
      <c r="A51" s="6">
        <v>42783</v>
      </c>
      <c r="B51" s="16" t="s">
        <v>4</v>
      </c>
      <c r="C51" s="16" t="s">
        <v>3</v>
      </c>
      <c r="D51" s="17" t="s">
        <v>13</v>
      </c>
    </row>
    <row r="52" spans="1:4" x14ac:dyDescent="0.35">
      <c r="A52" s="6">
        <v>42784</v>
      </c>
      <c r="B52" s="16" t="s">
        <v>5</v>
      </c>
      <c r="C52" s="16" t="s">
        <v>1</v>
      </c>
      <c r="D52" s="17" t="s">
        <v>14</v>
      </c>
    </row>
    <row r="53" spans="1:4" x14ac:dyDescent="0.35">
      <c r="A53" s="6">
        <v>42785</v>
      </c>
      <c r="B53" s="16" t="s">
        <v>5</v>
      </c>
      <c r="C53" s="16" t="s">
        <v>1</v>
      </c>
      <c r="D53" s="17" t="s">
        <v>14</v>
      </c>
    </row>
    <row r="54" spans="1:4" x14ac:dyDescent="0.35">
      <c r="A54" s="6">
        <v>42786</v>
      </c>
      <c r="B54" s="16" t="s">
        <v>2</v>
      </c>
      <c r="C54" s="16" t="s">
        <v>4</v>
      </c>
      <c r="D54" s="17" t="s">
        <v>15</v>
      </c>
    </row>
    <row r="55" spans="1:4" x14ac:dyDescent="0.35">
      <c r="A55" s="6">
        <v>42787</v>
      </c>
      <c r="B55" s="16" t="s">
        <v>2</v>
      </c>
      <c r="C55" s="16" t="s">
        <v>4</v>
      </c>
      <c r="D55" s="17" t="s">
        <v>15</v>
      </c>
    </row>
    <row r="56" spans="1:4" x14ac:dyDescent="0.35">
      <c r="A56" s="6">
        <v>42788</v>
      </c>
      <c r="B56" s="16" t="s">
        <v>3</v>
      </c>
      <c r="C56" s="16" t="s">
        <v>20</v>
      </c>
      <c r="D56" s="17" t="s">
        <v>4</v>
      </c>
    </row>
    <row r="57" spans="1:4" x14ac:dyDescent="0.35">
      <c r="A57" s="6">
        <v>42789</v>
      </c>
      <c r="B57" s="16" t="s">
        <v>3</v>
      </c>
      <c r="C57" s="16" t="s">
        <v>20</v>
      </c>
      <c r="D57" s="17" t="s">
        <v>4</v>
      </c>
    </row>
    <row r="58" spans="1:4" x14ac:dyDescent="0.35">
      <c r="A58" s="6">
        <v>42790</v>
      </c>
      <c r="B58" s="16" t="s">
        <v>1</v>
      </c>
      <c r="C58" s="16" t="s">
        <v>17</v>
      </c>
      <c r="D58" s="17" t="s">
        <v>5</v>
      </c>
    </row>
    <row r="59" spans="1:4" x14ac:dyDescent="0.35">
      <c r="A59" s="6">
        <v>42791</v>
      </c>
      <c r="B59" s="16" t="s">
        <v>1</v>
      </c>
      <c r="C59" s="16" t="s">
        <v>17</v>
      </c>
      <c r="D59" s="17" t="s">
        <v>5</v>
      </c>
    </row>
    <row r="60" spans="1:4" x14ac:dyDescent="0.35">
      <c r="A60" s="6">
        <v>42792</v>
      </c>
      <c r="B60" s="16" t="s">
        <v>4</v>
      </c>
      <c r="C60" s="16" t="s">
        <v>13</v>
      </c>
      <c r="D60" s="17" t="s">
        <v>2</v>
      </c>
    </row>
    <row r="61" spans="1:4" x14ac:dyDescent="0.35">
      <c r="A61" s="6">
        <v>42793</v>
      </c>
      <c r="B61" s="16" t="s">
        <v>4</v>
      </c>
      <c r="C61" s="16" t="s">
        <v>13</v>
      </c>
      <c r="D61" s="17" t="s">
        <v>2</v>
      </c>
    </row>
    <row r="62" spans="1:4" x14ac:dyDescent="0.35">
      <c r="A62" s="6">
        <v>42794</v>
      </c>
      <c r="B62" s="16" t="s">
        <v>5</v>
      </c>
      <c r="C62" s="16" t="s">
        <v>14</v>
      </c>
      <c r="D62" s="17" t="s">
        <v>3</v>
      </c>
    </row>
    <row r="63" spans="1:4" x14ac:dyDescent="0.35">
      <c r="A63" s="6">
        <v>42795</v>
      </c>
      <c r="B63" s="16" t="s">
        <v>5</v>
      </c>
      <c r="C63" s="16" t="s">
        <v>14</v>
      </c>
      <c r="D63" s="17" t="s">
        <v>3</v>
      </c>
    </row>
    <row r="64" spans="1:4" x14ac:dyDescent="0.35">
      <c r="A64" s="6">
        <v>42796</v>
      </c>
      <c r="B64" s="16" t="s">
        <v>2</v>
      </c>
      <c r="C64" s="16" t="s">
        <v>15</v>
      </c>
      <c r="D64" s="17" t="s">
        <v>1</v>
      </c>
    </row>
    <row r="65" spans="1:4" x14ac:dyDescent="0.35">
      <c r="A65" s="6">
        <v>42797</v>
      </c>
      <c r="B65" s="16" t="s">
        <v>2</v>
      </c>
      <c r="C65" s="16" t="s">
        <v>15</v>
      </c>
      <c r="D65" s="17" t="s">
        <v>1</v>
      </c>
    </row>
    <row r="66" spans="1:4" x14ac:dyDescent="0.35">
      <c r="A66" s="6">
        <v>42798</v>
      </c>
      <c r="B66" s="16" t="s">
        <v>3</v>
      </c>
      <c r="C66" s="16" t="s">
        <v>26</v>
      </c>
      <c r="D66" s="17" t="s">
        <v>4</v>
      </c>
    </row>
    <row r="67" spans="1:4" x14ac:dyDescent="0.35">
      <c r="A67" s="6">
        <v>42799</v>
      </c>
      <c r="B67" s="16" t="s">
        <v>3</v>
      </c>
      <c r="C67" s="16" t="s">
        <v>26</v>
      </c>
      <c r="D67" s="17" t="s">
        <v>4</v>
      </c>
    </row>
    <row r="68" spans="1:4" x14ac:dyDescent="0.35">
      <c r="A68" s="6">
        <v>42800</v>
      </c>
      <c r="B68" s="16" t="s">
        <v>1</v>
      </c>
      <c r="C68" s="16" t="s">
        <v>27</v>
      </c>
      <c r="D68" s="17" t="s">
        <v>5</v>
      </c>
    </row>
    <row r="69" spans="1:4" x14ac:dyDescent="0.35">
      <c r="A69" s="6">
        <v>42801</v>
      </c>
      <c r="B69" s="16" t="s">
        <v>1</v>
      </c>
      <c r="C69" s="16" t="s">
        <v>27</v>
      </c>
      <c r="D69" s="17" t="s">
        <v>5</v>
      </c>
    </row>
    <row r="70" spans="1:4" x14ac:dyDescent="0.35">
      <c r="A70" s="6">
        <v>42802</v>
      </c>
      <c r="B70" s="16" t="s">
        <v>4</v>
      </c>
      <c r="C70" s="16" t="s">
        <v>2</v>
      </c>
      <c r="D70" s="17" t="s">
        <v>17</v>
      </c>
    </row>
    <row r="71" spans="1:4" x14ac:dyDescent="0.35">
      <c r="A71" s="6">
        <v>42803</v>
      </c>
      <c r="B71" s="16" t="s">
        <v>4</v>
      </c>
      <c r="C71" s="16" t="s">
        <v>2</v>
      </c>
      <c r="D71" s="17" t="s">
        <v>17</v>
      </c>
    </row>
    <row r="72" spans="1:4" x14ac:dyDescent="0.35">
      <c r="A72" s="6">
        <v>42804</v>
      </c>
      <c r="B72" s="16" t="s">
        <v>5</v>
      </c>
      <c r="C72" s="16" t="s">
        <v>3</v>
      </c>
      <c r="D72" s="17" t="s">
        <v>13</v>
      </c>
    </row>
    <row r="73" spans="1:4" x14ac:dyDescent="0.35">
      <c r="A73" s="6">
        <v>42805</v>
      </c>
      <c r="B73" s="16" t="s">
        <v>5</v>
      </c>
      <c r="C73" s="16" t="s">
        <v>3</v>
      </c>
      <c r="D73" s="17" t="s">
        <v>13</v>
      </c>
    </row>
    <row r="74" spans="1:4" x14ac:dyDescent="0.35">
      <c r="A74" s="6">
        <v>42806</v>
      </c>
      <c r="B74" s="16" t="s">
        <v>2</v>
      </c>
      <c r="C74" s="16" t="s">
        <v>1</v>
      </c>
      <c r="D74" s="17" t="s">
        <v>14</v>
      </c>
    </row>
    <row r="75" spans="1:4" x14ac:dyDescent="0.35">
      <c r="A75" s="6">
        <v>42807</v>
      </c>
      <c r="B75" s="16" t="s">
        <v>2</v>
      </c>
      <c r="C75" s="16" t="s">
        <v>1</v>
      </c>
      <c r="D75" s="17" t="s">
        <v>14</v>
      </c>
    </row>
    <row r="76" spans="1:4" x14ac:dyDescent="0.35">
      <c r="A76" s="6">
        <v>42808</v>
      </c>
      <c r="B76" s="16" t="s">
        <v>3</v>
      </c>
      <c r="C76" s="16" t="s">
        <v>4</v>
      </c>
      <c r="D76" s="17" t="s">
        <v>15</v>
      </c>
    </row>
    <row r="77" spans="1:4" x14ac:dyDescent="0.35">
      <c r="A77" s="6">
        <v>42809</v>
      </c>
      <c r="B77" s="16" t="s">
        <v>3</v>
      </c>
      <c r="C77" s="16" t="s">
        <v>4</v>
      </c>
      <c r="D77" s="17" t="s">
        <v>15</v>
      </c>
    </row>
    <row r="78" spans="1:4" x14ac:dyDescent="0.35">
      <c r="A78" s="6">
        <v>42810</v>
      </c>
      <c r="B78" s="16" t="s">
        <v>1</v>
      </c>
      <c r="C78" s="16" t="s">
        <v>20</v>
      </c>
      <c r="D78" s="17" t="s">
        <v>4</v>
      </c>
    </row>
    <row r="79" spans="1:4" x14ac:dyDescent="0.35">
      <c r="A79" s="6">
        <v>42811</v>
      </c>
      <c r="B79" s="16" t="s">
        <v>1</v>
      </c>
      <c r="C79" s="16" t="s">
        <v>20</v>
      </c>
      <c r="D79" s="17" t="s">
        <v>4</v>
      </c>
    </row>
    <row r="80" spans="1:4" x14ac:dyDescent="0.35">
      <c r="A80" s="6">
        <v>42812</v>
      </c>
      <c r="B80" s="16" t="s">
        <v>4</v>
      </c>
      <c r="C80" s="16" t="s">
        <v>17</v>
      </c>
      <c r="D80" s="17" t="s">
        <v>5</v>
      </c>
    </row>
    <row r="81" spans="1:4" x14ac:dyDescent="0.35">
      <c r="A81" s="6">
        <v>42813</v>
      </c>
      <c r="B81" s="16" t="s">
        <v>4</v>
      </c>
      <c r="C81" s="16" t="s">
        <v>17</v>
      </c>
      <c r="D81" s="17" t="s">
        <v>5</v>
      </c>
    </row>
    <row r="82" spans="1:4" x14ac:dyDescent="0.35">
      <c r="A82" s="6">
        <v>42814</v>
      </c>
      <c r="B82" s="16" t="s">
        <v>5</v>
      </c>
      <c r="C82" s="16" t="s">
        <v>13</v>
      </c>
      <c r="D82" s="17" t="s">
        <v>2</v>
      </c>
    </row>
    <row r="83" spans="1:4" x14ac:dyDescent="0.35">
      <c r="A83" s="6">
        <v>42815</v>
      </c>
      <c r="B83" s="16" t="s">
        <v>5</v>
      </c>
      <c r="C83" s="16" t="s">
        <v>13</v>
      </c>
      <c r="D83" s="17" t="s">
        <v>2</v>
      </c>
    </row>
    <row r="84" spans="1:4" x14ac:dyDescent="0.35">
      <c r="A84" s="6">
        <v>42816</v>
      </c>
      <c r="B84" s="16" t="s">
        <v>2</v>
      </c>
      <c r="C84" s="16" t="s">
        <v>14</v>
      </c>
      <c r="D84" s="17" t="s">
        <v>3</v>
      </c>
    </row>
    <row r="85" spans="1:4" x14ac:dyDescent="0.35">
      <c r="A85" s="6">
        <v>42817</v>
      </c>
      <c r="B85" s="16" t="s">
        <v>2</v>
      </c>
      <c r="C85" s="16" t="s">
        <v>14</v>
      </c>
      <c r="D85" s="17" t="s">
        <v>3</v>
      </c>
    </row>
    <row r="86" spans="1:4" x14ac:dyDescent="0.35">
      <c r="A86" s="6">
        <v>42818</v>
      </c>
      <c r="B86" s="16" t="s">
        <v>3</v>
      </c>
      <c r="C86" s="16" t="s">
        <v>15</v>
      </c>
      <c r="D86" s="17" t="s">
        <v>1</v>
      </c>
    </row>
    <row r="87" spans="1:4" x14ac:dyDescent="0.35">
      <c r="A87" s="6">
        <v>42819</v>
      </c>
      <c r="B87" s="16" t="s">
        <v>3</v>
      </c>
      <c r="C87" s="16" t="s">
        <v>15</v>
      </c>
      <c r="D87" s="17" t="s">
        <v>1</v>
      </c>
    </row>
    <row r="88" spans="1:4" x14ac:dyDescent="0.35">
      <c r="A88" s="6">
        <v>42820</v>
      </c>
      <c r="B88" s="16" t="s">
        <v>1</v>
      </c>
      <c r="C88" s="16" t="s">
        <v>26</v>
      </c>
      <c r="D88" s="17" t="s">
        <v>4</v>
      </c>
    </row>
    <row r="89" spans="1:4" x14ac:dyDescent="0.35">
      <c r="A89" s="6">
        <v>42821</v>
      </c>
      <c r="B89" s="16" t="s">
        <v>1</v>
      </c>
      <c r="C89" s="16" t="s">
        <v>26</v>
      </c>
      <c r="D89" s="17" t="s">
        <v>4</v>
      </c>
    </row>
    <row r="90" spans="1:4" x14ac:dyDescent="0.35">
      <c r="A90" s="6">
        <v>42822</v>
      </c>
      <c r="B90" s="16" t="s">
        <v>4</v>
      </c>
      <c r="C90" s="16" t="s">
        <v>27</v>
      </c>
      <c r="D90" s="17" t="s">
        <v>5</v>
      </c>
    </row>
    <row r="91" spans="1:4" x14ac:dyDescent="0.35">
      <c r="A91" s="6">
        <v>42823</v>
      </c>
      <c r="B91" s="16" t="s">
        <v>4</v>
      </c>
      <c r="C91" s="16" t="s">
        <v>27</v>
      </c>
      <c r="D91" s="17" t="s">
        <v>5</v>
      </c>
    </row>
    <row r="92" spans="1:4" x14ac:dyDescent="0.35">
      <c r="A92" s="6">
        <v>42824</v>
      </c>
      <c r="B92" s="16" t="s">
        <v>5</v>
      </c>
      <c r="C92" s="16" t="s">
        <v>2</v>
      </c>
      <c r="D92" s="17" t="s">
        <v>17</v>
      </c>
    </row>
    <row r="93" spans="1:4" x14ac:dyDescent="0.35">
      <c r="A93" s="6">
        <v>42825</v>
      </c>
      <c r="B93" s="16" t="s">
        <v>5</v>
      </c>
      <c r="C93" s="16" t="s">
        <v>2</v>
      </c>
      <c r="D93" s="17" t="s">
        <v>17</v>
      </c>
    </row>
    <row r="94" spans="1:4" x14ac:dyDescent="0.35">
      <c r="A94" s="6">
        <v>42826</v>
      </c>
      <c r="B94" s="16" t="s">
        <v>2</v>
      </c>
      <c r="C94" s="16" t="s">
        <v>3</v>
      </c>
      <c r="D94" s="17" t="s">
        <v>13</v>
      </c>
    </row>
    <row r="95" spans="1:4" x14ac:dyDescent="0.35">
      <c r="A95" s="6">
        <v>42827</v>
      </c>
      <c r="B95" s="16" t="s">
        <v>2</v>
      </c>
      <c r="C95" s="16" t="s">
        <v>3</v>
      </c>
      <c r="D95" s="17" t="s">
        <v>13</v>
      </c>
    </row>
    <row r="96" spans="1:4" x14ac:dyDescent="0.35">
      <c r="A96" s="6">
        <v>42828</v>
      </c>
      <c r="B96" s="16" t="s">
        <v>3</v>
      </c>
      <c r="C96" s="16" t="s">
        <v>1</v>
      </c>
      <c r="D96" s="17" t="s">
        <v>14</v>
      </c>
    </row>
    <row r="97" spans="1:4" x14ac:dyDescent="0.35">
      <c r="A97" s="6">
        <v>42829</v>
      </c>
      <c r="B97" s="16" t="s">
        <v>3</v>
      </c>
      <c r="C97" s="16" t="s">
        <v>1</v>
      </c>
      <c r="D97" s="17" t="s">
        <v>14</v>
      </c>
    </row>
    <row r="98" spans="1:4" x14ac:dyDescent="0.35">
      <c r="A98" s="6">
        <v>42830</v>
      </c>
      <c r="B98" s="16" t="s">
        <v>1</v>
      </c>
      <c r="C98" s="16" t="s">
        <v>4</v>
      </c>
      <c r="D98" s="17" t="s">
        <v>15</v>
      </c>
    </row>
    <row r="99" spans="1:4" x14ac:dyDescent="0.35">
      <c r="A99" s="6">
        <v>42831</v>
      </c>
      <c r="B99" s="16" t="s">
        <v>1</v>
      </c>
      <c r="C99" s="16" t="s">
        <v>4</v>
      </c>
      <c r="D99" s="17" t="s">
        <v>15</v>
      </c>
    </row>
    <row r="100" spans="1:4" x14ac:dyDescent="0.35">
      <c r="A100" s="6">
        <v>42832</v>
      </c>
      <c r="B100" s="16" t="s">
        <v>4</v>
      </c>
      <c r="C100" s="16" t="s">
        <v>20</v>
      </c>
      <c r="D100" s="17" t="s">
        <v>4</v>
      </c>
    </row>
    <row r="101" spans="1:4" x14ac:dyDescent="0.35">
      <c r="A101" s="6">
        <v>42833</v>
      </c>
      <c r="B101" s="16" t="s">
        <v>4</v>
      </c>
      <c r="C101" s="16" t="s">
        <v>20</v>
      </c>
      <c r="D101" s="17" t="s">
        <v>4</v>
      </c>
    </row>
    <row r="102" spans="1:4" x14ac:dyDescent="0.35">
      <c r="A102" s="6">
        <v>42834</v>
      </c>
      <c r="B102" s="16" t="s">
        <v>5</v>
      </c>
      <c r="C102" s="16" t="s">
        <v>17</v>
      </c>
      <c r="D102" s="17" t="s">
        <v>5</v>
      </c>
    </row>
    <row r="103" spans="1:4" x14ac:dyDescent="0.35">
      <c r="A103" s="6">
        <v>42835</v>
      </c>
      <c r="B103" s="16" t="s">
        <v>5</v>
      </c>
      <c r="C103" s="16" t="s">
        <v>17</v>
      </c>
      <c r="D103" s="17" t="s">
        <v>5</v>
      </c>
    </row>
    <row r="104" spans="1:4" x14ac:dyDescent="0.35">
      <c r="A104" s="6">
        <v>42836</v>
      </c>
      <c r="B104" s="16" t="s">
        <v>2</v>
      </c>
      <c r="C104" s="16" t="s">
        <v>13</v>
      </c>
      <c r="D104" s="17" t="s">
        <v>2</v>
      </c>
    </row>
    <row r="105" spans="1:4" x14ac:dyDescent="0.35">
      <c r="A105" s="6">
        <v>42837</v>
      </c>
      <c r="B105" s="16" t="s">
        <v>2</v>
      </c>
      <c r="C105" s="16" t="s">
        <v>13</v>
      </c>
      <c r="D105" s="17" t="s">
        <v>2</v>
      </c>
    </row>
    <row r="106" spans="1:4" x14ac:dyDescent="0.35">
      <c r="A106" s="6">
        <v>42838</v>
      </c>
      <c r="B106" s="16" t="s">
        <v>3</v>
      </c>
      <c r="C106" s="16" t="s">
        <v>14</v>
      </c>
      <c r="D106" s="17" t="s">
        <v>3</v>
      </c>
    </row>
    <row r="107" spans="1:4" x14ac:dyDescent="0.35">
      <c r="A107" s="6">
        <v>42839</v>
      </c>
      <c r="B107" s="16" t="s">
        <v>3</v>
      </c>
      <c r="C107" s="16" t="s">
        <v>14</v>
      </c>
      <c r="D107" s="17" t="s">
        <v>3</v>
      </c>
    </row>
    <row r="108" spans="1:4" x14ac:dyDescent="0.35">
      <c r="A108" s="6">
        <v>42840</v>
      </c>
      <c r="B108" s="16" t="s">
        <v>1</v>
      </c>
      <c r="C108" s="16" t="s">
        <v>15</v>
      </c>
      <c r="D108" s="17" t="s">
        <v>1</v>
      </c>
    </row>
    <row r="109" spans="1:4" x14ac:dyDescent="0.35">
      <c r="A109" s="6">
        <v>42841</v>
      </c>
      <c r="B109" s="16" t="s">
        <v>1</v>
      </c>
      <c r="C109" s="16" t="s">
        <v>15</v>
      </c>
      <c r="D109" s="17" t="s">
        <v>1</v>
      </c>
    </row>
    <row r="110" spans="1:4" x14ac:dyDescent="0.35">
      <c r="A110" s="6">
        <v>42842</v>
      </c>
      <c r="B110" s="16" t="s">
        <v>4</v>
      </c>
      <c r="C110" s="16" t="s">
        <v>26</v>
      </c>
      <c r="D110" s="17" t="s">
        <v>4</v>
      </c>
    </row>
    <row r="111" spans="1:4" x14ac:dyDescent="0.35">
      <c r="A111" s="6">
        <v>42843</v>
      </c>
      <c r="B111" s="16" t="s">
        <v>4</v>
      </c>
      <c r="C111" s="16" t="s">
        <v>26</v>
      </c>
      <c r="D111" s="17" t="s">
        <v>4</v>
      </c>
    </row>
    <row r="112" spans="1:4" x14ac:dyDescent="0.35">
      <c r="A112" s="6">
        <v>42844</v>
      </c>
      <c r="B112" s="16" t="s">
        <v>5</v>
      </c>
      <c r="C112" s="16" t="s">
        <v>27</v>
      </c>
      <c r="D112" s="17" t="s">
        <v>5</v>
      </c>
    </row>
    <row r="113" spans="1:4" x14ac:dyDescent="0.35">
      <c r="A113" s="6">
        <v>42845</v>
      </c>
      <c r="B113" s="16" t="s">
        <v>5</v>
      </c>
      <c r="C113" s="16" t="s">
        <v>27</v>
      </c>
      <c r="D113" s="17" t="s">
        <v>5</v>
      </c>
    </row>
    <row r="114" spans="1:4" x14ac:dyDescent="0.35">
      <c r="A114" s="6">
        <v>42846</v>
      </c>
      <c r="B114" s="16" t="s">
        <v>2</v>
      </c>
      <c r="C114" s="16" t="s">
        <v>2</v>
      </c>
      <c r="D114" s="17" t="s">
        <v>17</v>
      </c>
    </row>
    <row r="115" spans="1:4" x14ac:dyDescent="0.35">
      <c r="A115" s="6">
        <v>42847</v>
      </c>
      <c r="B115" s="16" t="s">
        <v>2</v>
      </c>
      <c r="C115" s="16" t="s">
        <v>2</v>
      </c>
      <c r="D115" s="17" t="s">
        <v>17</v>
      </c>
    </row>
    <row r="116" spans="1:4" x14ac:dyDescent="0.35">
      <c r="A116" s="6">
        <v>42848</v>
      </c>
      <c r="B116" s="16" t="s">
        <v>3</v>
      </c>
      <c r="C116" s="16" t="s">
        <v>3</v>
      </c>
      <c r="D116" s="17" t="s">
        <v>13</v>
      </c>
    </row>
    <row r="117" spans="1:4" x14ac:dyDescent="0.35">
      <c r="A117" s="6">
        <v>42849</v>
      </c>
      <c r="B117" s="16" t="s">
        <v>3</v>
      </c>
      <c r="C117" s="16" t="s">
        <v>3</v>
      </c>
      <c r="D117" s="17" t="s">
        <v>13</v>
      </c>
    </row>
    <row r="118" spans="1:4" x14ac:dyDescent="0.35">
      <c r="A118" s="6">
        <v>42850</v>
      </c>
      <c r="B118" s="16" t="s">
        <v>1</v>
      </c>
      <c r="C118" s="16" t="s">
        <v>1</v>
      </c>
      <c r="D118" s="17" t="s">
        <v>14</v>
      </c>
    </row>
    <row r="119" spans="1:4" x14ac:dyDescent="0.35">
      <c r="A119" s="6">
        <v>42851</v>
      </c>
      <c r="B119" s="16" t="s">
        <v>1</v>
      </c>
      <c r="C119" s="16" t="s">
        <v>1</v>
      </c>
      <c r="D119" s="17" t="s">
        <v>14</v>
      </c>
    </row>
    <row r="120" spans="1:4" x14ac:dyDescent="0.35">
      <c r="A120" s="6">
        <v>42852</v>
      </c>
      <c r="B120" s="16" t="s">
        <v>4</v>
      </c>
      <c r="C120" s="16" t="s">
        <v>4</v>
      </c>
      <c r="D120" s="17" t="s">
        <v>15</v>
      </c>
    </row>
    <row r="121" spans="1:4" x14ac:dyDescent="0.35">
      <c r="A121" s="6">
        <v>42853</v>
      </c>
      <c r="B121" s="16" t="s">
        <v>4</v>
      </c>
      <c r="C121" s="16" t="s">
        <v>4</v>
      </c>
      <c r="D121" s="17" t="s">
        <v>15</v>
      </c>
    </row>
    <row r="122" spans="1:4" x14ac:dyDescent="0.35">
      <c r="A122" s="6">
        <v>42854</v>
      </c>
      <c r="B122" s="16" t="s">
        <v>5</v>
      </c>
      <c r="C122" s="16" t="s">
        <v>20</v>
      </c>
      <c r="D122" s="17" t="s">
        <v>4</v>
      </c>
    </row>
    <row r="123" spans="1:4" x14ac:dyDescent="0.35">
      <c r="A123" s="6">
        <v>42855</v>
      </c>
      <c r="B123" s="16" t="s">
        <v>5</v>
      </c>
      <c r="C123" s="16" t="s">
        <v>20</v>
      </c>
      <c r="D123" s="17" t="s">
        <v>4</v>
      </c>
    </row>
    <row r="124" spans="1:4" x14ac:dyDescent="0.35">
      <c r="A124" s="6">
        <v>42856</v>
      </c>
      <c r="B124" s="16" t="s">
        <v>2</v>
      </c>
      <c r="C124" s="16" t="s">
        <v>17</v>
      </c>
      <c r="D124" s="17" t="s">
        <v>5</v>
      </c>
    </row>
    <row r="125" spans="1:4" x14ac:dyDescent="0.35">
      <c r="A125" s="6">
        <v>42857</v>
      </c>
      <c r="B125" s="16" t="s">
        <v>2</v>
      </c>
      <c r="C125" s="16" t="s">
        <v>17</v>
      </c>
      <c r="D125" s="17" t="s">
        <v>5</v>
      </c>
    </row>
    <row r="126" spans="1:4" x14ac:dyDescent="0.35">
      <c r="A126" s="6">
        <v>42858</v>
      </c>
      <c r="B126" s="16" t="s">
        <v>3</v>
      </c>
      <c r="C126" s="16" t="s">
        <v>13</v>
      </c>
      <c r="D126" s="17" t="s">
        <v>2</v>
      </c>
    </row>
    <row r="127" spans="1:4" x14ac:dyDescent="0.35">
      <c r="A127" s="6">
        <v>42859</v>
      </c>
      <c r="B127" s="16" t="s">
        <v>3</v>
      </c>
      <c r="C127" s="16" t="s">
        <v>13</v>
      </c>
      <c r="D127" s="17" t="s">
        <v>2</v>
      </c>
    </row>
    <row r="128" spans="1:4" x14ac:dyDescent="0.35">
      <c r="A128" s="6">
        <v>42860</v>
      </c>
      <c r="B128" s="16" t="s">
        <v>1</v>
      </c>
      <c r="C128" s="16" t="s">
        <v>14</v>
      </c>
      <c r="D128" s="17" t="s">
        <v>3</v>
      </c>
    </row>
    <row r="129" spans="1:4" x14ac:dyDescent="0.35">
      <c r="A129" s="6">
        <v>42861</v>
      </c>
      <c r="B129" s="16" t="s">
        <v>1</v>
      </c>
      <c r="C129" s="16" t="s">
        <v>14</v>
      </c>
      <c r="D129" s="17" t="s">
        <v>3</v>
      </c>
    </row>
    <row r="130" spans="1:4" x14ac:dyDescent="0.35">
      <c r="A130" s="6">
        <v>42862</v>
      </c>
      <c r="B130" s="16" t="s">
        <v>4</v>
      </c>
      <c r="C130" s="16" t="s">
        <v>15</v>
      </c>
      <c r="D130" s="17" t="s">
        <v>1</v>
      </c>
    </row>
    <row r="131" spans="1:4" x14ac:dyDescent="0.35">
      <c r="A131" s="6">
        <v>42863</v>
      </c>
      <c r="B131" s="16" t="s">
        <v>4</v>
      </c>
      <c r="C131" s="16" t="s">
        <v>15</v>
      </c>
      <c r="D131" s="17" t="s">
        <v>1</v>
      </c>
    </row>
    <row r="132" spans="1:4" x14ac:dyDescent="0.35">
      <c r="A132" s="6">
        <v>42864</v>
      </c>
      <c r="B132" s="16" t="s">
        <v>5</v>
      </c>
      <c r="C132" s="16" t="s">
        <v>26</v>
      </c>
      <c r="D132" s="17" t="s">
        <v>4</v>
      </c>
    </row>
    <row r="133" spans="1:4" x14ac:dyDescent="0.35">
      <c r="A133" s="6">
        <v>42865</v>
      </c>
      <c r="B133" s="16" t="s">
        <v>5</v>
      </c>
      <c r="C133" s="16" t="s">
        <v>26</v>
      </c>
      <c r="D133" s="17" t="s">
        <v>4</v>
      </c>
    </row>
    <row r="134" spans="1:4" x14ac:dyDescent="0.35">
      <c r="A134" s="6">
        <v>42866</v>
      </c>
      <c r="B134" s="16" t="s">
        <v>2</v>
      </c>
      <c r="C134" s="16" t="s">
        <v>27</v>
      </c>
      <c r="D134" s="17" t="s">
        <v>5</v>
      </c>
    </row>
    <row r="135" spans="1:4" x14ac:dyDescent="0.35">
      <c r="A135" s="6">
        <v>42867</v>
      </c>
      <c r="B135" s="16" t="s">
        <v>2</v>
      </c>
      <c r="C135" s="16" t="s">
        <v>27</v>
      </c>
      <c r="D135" s="17" t="s">
        <v>5</v>
      </c>
    </row>
    <row r="136" spans="1:4" x14ac:dyDescent="0.35">
      <c r="A136" s="6">
        <v>42868</v>
      </c>
      <c r="B136" s="16" t="s">
        <v>3</v>
      </c>
      <c r="C136" s="16" t="s">
        <v>2</v>
      </c>
      <c r="D136" s="17" t="s">
        <v>17</v>
      </c>
    </row>
    <row r="137" spans="1:4" x14ac:dyDescent="0.35">
      <c r="A137" s="6">
        <v>42869</v>
      </c>
      <c r="B137" s="16" t="s">
        <v>3</v>
      </c>
      <c r="C137" s="16" t="s">
        <v>2</v>
      </c>
      <c r="D137" s="17" t="s">
        <v>17</v>
      </c>
    </row>
    <row r="138" spans="1:4" x14ac:dyDescent="0.35">
      <c r="A138" s="6">
        <v>42870</v>
      </c>
      <c r="B138" s="16" t="s">
        <v>1</v>
      </c>
      <c r="C138" s="16" t="s">
        <v>3</v>
      </c>
      <c r="D138" s="17" t="s">
        <v>13</v>
      </c>
    </row>
    <row r="139" spans="1:4" x14ac:dyDescent="0.35">
      <c r="A139" s="6">
        <v>42871</v>
      </c>
      <c r="B139" s="16" t="s">
        <v>1</v>
      </c>
      <c r="C139" s="16" t="s">
        <v>3</v>
      </c>
      <c r="D139" s="17" t="s">
        <v>13</v>
      </c>
    </row>
    <row r="140" spans="1:4" x14ac:dyDescent="0.35">
      <c r="A140" s="6">
        <v>42872</v>
      </c>
      <c r="B140" s="16" t="s">
        <v>4</v>
      </c>
      <c r="C140" s="16" t="s">
        <v>1</v>
      </c>
      <c r="D140" s="17" t="s">
        <v>14</v>
      </c>
    </row>
    <row r="141" spans="1:4" x14ac:dyDescent="0.35">
      <c r="A141" s="6">
        <v>42873</v>
      </c>
      <c r="B141" s="16" t="s">
        <v>4</v>
      </c>
      <c r="C141" s="16" t="s">
        <v>1</v>
      </c>
      <c r="D141" s="17" t="s">
        <v>14</v>
      </c>
    </row>
    <row r="142" spans="1:4" x14ac:dyDescent="0.35">
      <c r="A142" s="6">
        <v>42874</v>
      </c>
      <c r="B142" s="16" t="s">
        <v>5</v>
      </c>
      <c r="C142" s="16" t="s">
        <v>4</v>
      </c>
      <c r="D142" s="17" t="s">
        <v>15</v>
      </c>
    </row>
    <row r="143" spans="1:4" x14ac:dyDescent="0.35">
      <c r="A143" s="6">
        <v>42875</v>
      </c>
      <c r="B143" s="16" t="s">
        <v>5</v>
      </c>
      <c r="C143" s="16" t="s">
        <v>4</v>
      </c>
      <c r="D143" s="17" t="s">
        <v>15</v>
      </c>
    </row>
    <row r="144" spans="1:4" x14ac:dyDescent="0.35">
      <c r="A144" s="6">
        <v>42876</v>
      </c>
      <c r="B144" s="16" t="s">
        <v>2</v>
      </c>
      <c r="C144" s="16" t="s">
        <v>20</v>
      </c>
      <c r="D144" s="17" t="s">
        <v>4</v>
      </c>
    </row>
    <row r="145" spans="1:4" x14ac:dyDescent="0.35">
      <c r="A145" s="6">
        <v>42877</v>
      </c>
      <c r="B145" s="16" t="s">
        <v>2</v>
      </c>
      <c r="C145" s="16" t="s">
        <v>20</v>
      </c>
      <c r="D145" s="17" t="s">
        <v>4</v>
      </c>
    </row>
    <row r="146" spans="1:4" x14ac:dyDescent="0.35">
      <c r="A146" s="6">
        <v>42878</v>
      </c>
      <c r="B146" s="16" t="s">
        <v>3</v>
      </c>
      <c r="C146" s="16" t="s">
        <v>17</v>
      </c>
      <c r="D146" s="17" t="s">
        <v>5</v>
      </c>
    </row>
    <row r="147" spans="1:4" x14ac:dyDescent="0.35">
      <c r="A147" s="6">
        <v>42879</v>
      </c>
      <c r="B147" s="16" t="s">
        <v>3</v>
      </c>
      <c r="C147" s="16" t="s">
        <v>17</v>
      </c>
      <c r="D147" s="17" t="s">
        <v>5</v>
      </c>
    </row>
    <row r="148" spans="1:4" x14ac:dyDescent="0.35">
      <c r="A148" s="6">
        <v>42880</v>
      </c>
      <c r="B148" s="16" t="s">
        <v>1</v>
      </c>
      <c r="C148" s="16" t="s">
        <v>13</v>
      </c>
      <c r="D148" s="17" t="s">
        <v>2</v>
      </c>
    </row>
    <row r="149" spans="1:4" x14ac:dyDescent="0.35">
      <c r="A149" s="6">
        <v>42881</v>
      </c>
      <c r="B149" s="16" t="s">
        <v>1</v>
      </c>
      <c r="C149" s="16" t="s">
        <v>13</v>
      </c>
      <c r="D149" s="17" t="s">
        <v>2</v>
      </c>
    </row>
    <row r="150" spans="1:4" x14ac:dyDescent="0.35">
      <c r="A150" s="6">
        <v>42882</v>
      </c>
      <c r="B150" s="16" t="s">
        <v>4</v>
      </c>
      <c r="C150" s="16" t="s">
        <v>14</v>
      </c>
      <c r="D150" s="17" t="s">
        <v>3</v>
      </c>
    </row>
    <row r="151" spans="1:4" x14ac:dyDescent="0.35">
      <c r="A151" s="6">
        <v>42883</v>
      </c>
      <c r="B151" s="16" t="s">
        <v>4</v>
      </c>
      <c r="C151" s="16" t="s">
        <v>14</v>
      </c>
      <c r="D151" s="17" t="s">
        <v>3</v>
      </c>
    </row>
    <row r="152" spans="1:4" x14ac:dyDescent="0.35">
      <c r="A152" s="6">
        <v>42884</v>
      </c>
      <c r="B152" s="16" t="s">
        <v>5</v>
      </c>
      <c r="C152" s="16" t="s">
        <v>15</v>
      </c>
      <c r="D152" s="17" t="s">
        <v>1</v>
      </c>
    </row>
    <row r="153" spans="1:4" x14ac:dyDescent="0.35">
      <c r="A153" s="6">
        <v>42885</v>
      </c>
      <c r="B153" s="16" t="s">
        <v>5</v>
      </c>
      <c r="C153" s="16" t="s">
        <v>15</v>
      </c>
      <c r="D153" s="17" t="s">
        <v>1</v>
      </c>
    </row>
    <row r="154" spans="1:4" x14ac:dyDescent="0.35">
      <c r="A154" s="6">
        <v>42886</v>
      </c>
      <c r="B154" s="16" t="s">
        <v>2</v>
      </c>
      <c r="C154" s="16" t="s">
        <v>26</v>
      </c>
      <c r="D154" s="17" t="s">
        <v>4</v>
      </c>
    </row>
    <row r="155" spans="1:4" x14ac:dyDescent="0.35">
      <c r="A155" s="6">
        <v>42887</v>
      </c>
      <c r="B155" s="16" t="s">
        <v>2</v>
      </c>
      <c r="C155" s="16" t="s">
        <v>26</v>
      </c>
      <c r="D155" s="17" t="s">
        <v>4</v>
      </c>
    </row>
    <row r="156" spans="1:4" x14ac:dyDescent="0.35">
      <c r="A156" s="6">
        <v>42888</v>
      </c>
      <c r="B156" s="16" t="s">
        <v>3</v>
      </c>
      <c r="C156" s="16" t="s">
        <v>27</v>
      </c>
      <c r="D156" s="17" t="s">
        <v>5</v>
      </c>
    </row>
    <row r="157" spans="1:4" x14ac:dyDescent="0.35">
      <c r="A157" s="6">
        <v>42889</v>
      </c>
      <c r="B157" s="16" t="s">
        <v>3</v>
      </c>
      <c r="C157" s="16" t="s">
        <v>27</v>
      </c>
      <c r="D157" s="17" t="s">
        <v>5</v>
      </c>
    </row>
    <row r="158" spans="1:4" x14ac:dyDescent="0.35">
      <c r="A158" s="6">
        <v>42890</v>
      </c>
      <c r="B158" s="16" t="s">
        <v>1</v>
      </c>
      <c r="C158" s="16" t="s">
        <v>2</v>
      </c>
      <c r="D158" s="17" t="s">
        <v>17</v>
      </c>
    </row>
    <row r="159" spans="1:4" x14ac:dyDescent="0.35">
      <c r="A159" s="6">
        <v>42891</v>
      </c>
      <c r="B159" s="16" t="s">
        <v>1</v>
      </c>
      <c r="C159" s="16" t="s">
        <v>2</v>
      </c>
      <c r="D159" s="17" t="s">
        <v>17</v>
      </c>
    </row>
    <row r="160" spans="1:4" x14ac:dyDescent="0.35">
      <c r="A160" s="6">
        <v>42892</v>
      </c>
      <c r="B160" s="16" t="s">
        <v>4</v>
      </c>
      <c r="C160" s="16" t="s">
        <v>3</v>
      </c>
      <c r="D160" s="17" t="s">
        <v>13</v>
      </c>
    </row>
    <row r="161" spans="1:4" x14ac:dyDescent="0.35">
      <c r="A161" s="6">
        <v>42893</v>
      </c>
      <c r="B161" s="16" t="s">
        <v>4</v>
      </c>
      <c r="C161" s="16" t="s">
        <v>3</v>
      </c>
      <c r="D161" s="17" t="s">
        <v>13</v>
      </c>
    </row>
    <row r="162" spans="1:4" x14ac:dyDescent="0.35">
      <c r="A162" s="6">
        <v>42894</v>
      </c>
      <c r="B162" s="16" t="s">
        <v>5</v>
      </c>
      <c r="C162" s="16" t="s">
        <v>1</v>
      </c>
      <c r="D162" s="17" t="s">
        <v>14</v>
      </c>
    </row>
    <row r="163" spans="1:4" x14ac:dyDescent="0.35">
      <c r="A163" s="6">
        <v>42895</v>
      </c>
      <c r="B163" s="16" t="s">
        <v>5</v>
      </c>
      <c r="C163" s="16" t="s">
        <v>1</v>
      </c>
      <c r="D163" s="17" t="s">
        <v>14</v>
      </c>
    </row>
    <row r="164" spans="1:4" x14ac:dyDescent="0.35">
      <c r="A164" s="6">
        <v>42896</v>
      </c>
      <c r="B164" s="16" t="s">
        <v>2</v>
      </c>
      <c r="C164" s="16" t="s">
        <v>4</v>
      </c>
      <c r="D164" s="17" t="s">
        <v>15</v>
      </c>
    </row>
    <row r="165" spans="1:4" x14ac:dyDescent="0.35">
      <c r="A165" s="6">
        <v>42897</v>
      </c>
      <c r="B165" s="16" t="s">
        <v>2</v>
      </c>
      <c r="C165" s="16" t="s">
        <v>4</v>
      </c>
      <c r="D165" s="17" t="s">
        <v>15</v>
      </c>
    </row>
    <row r="166" spans="1:4" x14ac:dyDescent="0.35">
      <c r="A166" s="6">
        <v>42898</v>
      </c>
      <c r="B166" s="16" t="s">
        <v>3</v>
      </c>
      <c r="C166" s="16" t="s">
        <v>20</v>
      </c>
      <c r="D166" s="17" t="s">
        <v>4</v>
      </c>
    </row>
    <row r="167" spans="1:4" x14ac:dyDescent="0.35">
      <c r="A167" s="6">
        <v>42899</v>
      </c>
      <c r="B167" s="16" t="s">
        <v>3</v>
      </c>
      <c r="C167" s="16" t="s">
        <v>20</v>
      </c>
      <c r="D167" s="17" t="s">
        <v>4</v>
      </c>
    </row>
    <row r="168" spans="1:4" x14ac:dyDescent="0.35">
      <c r="A168" s="6">
        <v>42900</v>
      </c>
      <c r="B168" s="16" t="s">
        <v>1</v>
      </c>
      <c r="C168" s="16" t="s">
        <v>17</v>
      </c>
      <c r="D168" s="17" t="s">
        <v>5</v>
      </c>
    </row>
    <row r="169" spans="1:4" x14ac:dyDescent="0.35">
      <c r="A169" s="6">
        <v>42901</v>
      </c>
      <c r="B169" s="16" t="s">
        <v>1</v>
      </c>
      <c r="C169" s="16" t="s">
        <v>17</v>
      </c>
      <c r="D169" s="17" t="s">
        <v>5</v>
      </c>
    </row>
    <row r="170" spans="1:4" x14ac:dyDescent="0.35">
      <c r="A170" s="6">
        <v>42902</v>
      </c>
      <c r="B170" s="16" t="s">
        <v>4</v>
      </c>
      <c r="C170" s="16" t="s">
        <v>13</v>
      </c>
      <c r="D170" s="17" t="s">
        <v>2</v>
      </c>
    </row>
    <row r="171" spans="1:4" x14ac:dyDescent="0.35">
      <c r="A171" s="6">
        <v>42903</v>
      </c>
      <c r="B171" s="16" t="s">
        <v>4</v>
      </c>
      <c r="C171" s="16" t="s">
        <v>13</v>
      </c>
      <c r="D171" s="17" t="s">
        <v>2</v>
      </c>
    </row>
    <row r="172" spans="1:4" x14ac:dyDescent="0.35">
      <c r="A172" s="6">
        <v>42904</v>
      </c>
      <c r="B172" s="16" t="s">
        <v>5</v>
      </c>
      <c r="C172" s="16" t="s">
        <v>14</v>
      </c>
      <c r="D172" s="17" t="s">
        <v>3</v>
      </c>
    </row>
    <row r="173" spans="1:4" x14ac:dyDescent="0.35">
      <c r="A173" s="6">
        <v>42905</v>
      </c>
      <c r="B173" s="16" t="s">
        <v>5</v>
      </c>
      <c r="C173" s="16" t="s">
        <v>14</v>
      </c>
      <c r="D173" s="17" t="s">
        <v>3</v>
      </c>
    </row>
    <row r="174" spans="1:4" x14ac:dyDescent="0.35">
      <c r="A174" s="6">
        <v>42906</v>
      </c>
      <c r="B174" s="16" t="s">
        <v>2</v>
      </c>
      <c r="C174" s="16" t="s">
        <v>15</v>
      </c>
      <c r="D174" s="17" t="s">
        <v>1</v>
      </c>
    </row>
    <row r="175" spans="1:4" x14ac:dyDescent="0.35">
      <c r="A175" s="6">
        <v>42907</v>
      </c>
      <c r="B175" s="16" t="s">
        <v>2</v>
      </c>
      <c r="C175" s="16" t="s">
        <v>15</v>
      </c>
      <c r="D175" s="17" t="s">
        <v>1</v>
      </c>
    </row>
    <row r="176" spans="1:4" x14ac:dyDescent="0.35">
      <c r="A176" s="6">
        <v>42908</v>
      </c>
      <c r="B176" s="16" t="s">
        <v>3</v>
      </c>
      <c r="C176" s="16" t="s">
        <v>26</v>
      </c>
      <c r="D176" s="17" t="s">
        <v>4</v>
      </c>
    </row>
    <row r="177" spans="1:4" x14ac:dyDescent="0.35">
      <c r="A177" s="6">
        <v>42909</v>
      </c>
      <c r="B177" s="16" t="s">
        <v>3</v>
      </c>
      <c r="C177" s="16" t="s">
        <v>26</v>
      </c>
      <c r="D177" s="17" t="s">
        <v>4</v>
      </c>
    </row>
    <row r="178" spans="1:4" x14ac:dyDescent="0.35">
      <c r="A178" s="6">
        <v>42910</v>
      </c>
      <c r="B178" s="16" t="s">
        <v>1</v>
      </c>
      <c r="C178" s="16" t="s">
        <v>27</v>
      </c>
      <c r="D178" s="17" t="s">
        <v>5</v>
      </c>
    </row>
    <row r="179" spans="1:4" x14ac:dyDescent="0.35">
      <c r="A179" s="6">
        <v>42911</v>
      </c>
      <c r="B179" s="16" t="s">
        <v>1</v>
      </c>
      <c r="C179" s="16" t="s">
        <v>27</v>
      </c>
      <c r="D179" s="17" t="s">
        <v>5</v>
      </c>
    </row>
    <row r="180" spans="1:4" x14ac:dyDescent="0.35">
      <c r="A180" s="6">
        <v>42912</v>
      </c>
      <c r="B180" s="16" t="s">
        <v>4</v>
      </c>
      <c r="C180" s="16" t="s">
        <v>2</v>
      </c>
      <c r="D180" s="17" t="s">
        <v>17</v>
      </c>
    </row>
    <row r="181" spans="1:4" x14ac:dyDescent="0.35">
      <c r="A181" s="6">
        <v>42913</v>
      </c>
      <c r="B181" s="16" t="s">
        <v>4</v>
      </c>
      <c r="C181" s="16" t="s">
        <v>2</v>
      </c>
      <c r="D181" s="17" t="s">
        <v>17</v>
      </c>
    </row>
    <row r="182" spans="1:4" x14ac:dyDescent="0.35">
      <c r="A182" s="6">
        <v>42914</v>
      </c>
      <c r="B182" s="16" t="s">
        <v>5</v>
      </c>
      <c r="C182" s="16" t="s">
        <v>3</v>
      </c>
      <c r="D182" s="17" t="s">
        <v>13</v>
      </c>
    </row>
    <row r="183" spans="1:4" x14ac:dyDescent="0.35">
      <c r="A183" s="6">
        <v>42915</v>
      </c>
      <c r="B183" s="16" t="s">
        <v>5</v>
      </c>
      <c r="C183" s="16" t="s">
        <v>3</v>
      </c>
      <c r="D183" s="17" t="s">
        <v>13</v>
      </c>
    </row>
    <row r="184" spans="1:4" x14ac:dyDescent="0.35">
      <c r="A184" s="6">
        <v>42916</v>
      </c>
      <c r="B184" s="16" t="s">
        <v>2</v>
      </c>
      <c r="C184" s="16" t="s">
        <v>1</v>
      </c>
      <c r="D184" s="17" t="s">
        <v>14</v>
      </c>
    </row>
    <row r="185" spans="1:4" x14ac:dyDescent="0.35">
      <c r="A185" s="6">
        <v>42917</v>
      </c>
      <c r="B185" s="16" t="s">
        <v>2</v>
      </c>
      <c r="C185" s="16" t="s">
        <v>32</v>
      </c>
      <c r="D185" s="17" t="s">
        <v>32</v>
      </c>
    </row>
    <row r="186" spans="1:4" x14ac:dyDescent="0.35">
      <c r="A186" s="6">
        <v>42918</v>
      </c>
      <c r="B186" s="16" t="s">
        <v>3</v>
      </c>
      <c r="C186" s="16" t="s">
        <v>32</v>
      </c>
      <c r="D186" s="17" t="s">
        <v>32</v>
      </c>
    </row>
    <row r="187" spans="1:4" x14ac:dyDescent="0.35">
      <c r="A187" s="6">
        <v>42919</v>
      </c>
      <c r="B187" s="16" t="s">
        <v>3</v>
      </c>
      <c r="C187" s="16" t="e">
        <v>#N/A</v>
      </c>
      <c r="D187" s="17" t="e">
        <v>#N/A</v>
      </c>
    </row>
    <row r="188" spans="1:4" x14ac:dyDescent="0.35">
      <c r="A188" s="6">
        <v>42920</v>
      </c>
      <c r="B188" s="16" t="s">
        <v>1</v>
      </c>
      <c r="C188" s="16" t="e">
        <v>#N/A</v>
      </c>
      <c r="D188" s="17" t="e">
        <v>#N/A</v>
      </c>
    </row>
    <row r="189" spans="1:4" x14ac:dyDescent="0.35">
      <c r="A189" s="6">
        <v>42921</v>
      </c>
      <c r="B189" s="16" t="s">
        <v>1</v>
      </c>
      <c r="C189" s="16" t="e">
        <v>#N/A</v>
      </c>
      <c r="D189" s="17" t="e">
        <v>#N/A</v>
      </c>
    </row>
    <row r="190" spans="1:4" x14ac:dyDescent="0.35">
      <c r="A190" s="6">
        <v>42922</v>
      </c>
      <c r="B190" s="16" t="s">
        <v>4</v>
      </c>
      <c r="C190" s="16" t="e">
        <v>#N/A</v>
      </c>
      <c r="D190" s="17" t="e">
        <v>#N/A</v>
      </c>
    </row>
    <row r="191" spans="1:4" x14ac:dyDescent="0.35">
      <c r="A191" s="6">
        <v>42923</v>
      </c>
      <c r="B191" s="16" t="s">
        <v>4</v>
      </c>
      <c r="C191" s="16" t="e">
        <v>#N/A</v>
      </c>
      <c r="D191" s="17" t="e">
        <v>#N/A</v>
      </c>
    </row>
    <row r="192" spans="1:4" x14ac:dyDescent="0.35">
      <c r="A192" s="6">
        <v>42924</v>
      </c>
      <c r="B192" s="16" t="s">
        <v>5</v>
      </c>
      <c r="C192" s="16" t="e">
        <v>#N/A</v>
      </c>
      <c r="D192" s="17" t="e">
        <v>#N/A</v>
      </c>
    </row>
    <row r="193" spans="1:4" x14ac:dyDescent="0.35">
      <c r="A193" s="6">
        <v>42925</v>
      </c>
      <c r="B193" s="16" t="s">
        <v>5</v>
      </c>
      <c r="C193" s="16" t="e">
        <v>#N/A</v>
      </c>
      <c r="D193" s="17" t="e">
        <v>#N/A</v>
      </c>
    </row>
    <row r="194" spans="1:4" x14ac:dyDescent="0.35">
      <c r="A194" s="6">
        <v>42926</v>
      </c>
      <c r="B194" s="16" t="s">
        <v>2</v>
      </c>
      <c r="C194" s="16" t="e">
        <v>#N/A</v>
      </c>
      <c r="D194" s="17" t="e">
        <v>#N/A</v>
      </c>
    </row>
    <row r="195" spans="1:4" x14ac:dyDescent="0.35">
      <c r="A195" s="6">
        <v>42927</v>
      </c>
      <c r="B195" s="16" t="s">
        <v>2</v>
      </c>
      <c r="C195" s="16" t="e">
        <v>#N/A</v>
      </c>
      <c r="D195" s="17" t="e">
        <v>#N/A</v>
      </c>
    </row>
    <row r="196" spans="1:4" x14ac:dyDescent="0.35">
      <c r="A196" s="6">
        <v>42928</v>
      </c>
      <c r="B196" s="16" t="s">
        <v>3</v>
      </c>
      <c r="C196" s="16" t="e">
        <v>#N/A</v>
      </c>
      <c r="D196" s="17" t="e">
        <v>#N/A</v>
      </c>
    </row>
    <row r="197" spans="1:4" x14ac:dyDescent="0.35">
      <c r="A197" s="6">
        <v>42929</v>
      </c>
      <c r="B197" s="16" t="s">
        <v>3</v>
      </c>
      <c r="C197" s="16" t="e">
        <v>#N/A</v>
      </c>
      <c r="D197" s="17" t="e">
        <v>#N/A</v>
      </c>
    </row>
    <row r="198" spans="1:4" x14ac:dyDescent="0.35">
      <c r="A198" s="6">
        <v>42930</v>
      </c>
      <c r="B198" s="16" t="s">
        <v>1</v>
      </c>
      <c r="C198" s="16" t="e">
        <v>#N/A</v>
      </c>
      <c r="D198" s="17" t="e">
        <v>#N/A</v>
      </c>
    </row>
    <row r="199" spans="1:4" x14ac:dyDescent="0.35">
      <c r="A199" s="6">
        <v>42931</v>
      </c>
      <c r="B199" s="16" t="s">
        <v>1</v>
      </c>
      <c r="C199" s="16" t="e">
        <v>#N/A</v>
      </c>
      <c r="D199" s="17" t="e">
        <v>#N/A</v>
      </c>
    </row>
    <row r="200" spans="1:4" x14ac:dyDescent="0.35">
      <c r="A200" s="6">
        <v>42932</v>
      </c>
      <c r="B200" s="16" t="s">
        <v>4</v>
      </c>
      <c r="C200" s="16" t="e">
        <v>#N/A</v>
      </c>
      <c r="D200" s="17" t="e">
        <v>#N/A</v>
      </c>
    </row>
    <row r="201" spans="1:4" x14ac:dyDescent="0.35">
      <c r="A201" s="6">
        <v>42933</v>
      </c>
      <c r="B201" s="16" t="s">
        <v>4</v>
      </c>
      <c r="C201" s="16" t="e">
        <v>#N/A</v>
      </c>
      <c r="D201" s="17" t="e">
        <v>#N/A</v>
      </c>
    </row>
    <row r="202" spans="1:4" x14ac:dyDescent="0.35">
      <c r="A202" s="6">
        <v>42934</v>
      </c>
      <c r="B202" s="16" t="s">
        <v>5</v>
      </c>
      <c r="C202" s="16" t="e">
        <v>#N/A</v>
      </c>
      <c r="D202" s="17" t="e">
        <v>#N/A</v>
      </c>
    </row>
    <row r="203" spans="1:4" x14ac:dyDescent="0.35">
      <c r="A203" s="6">
        <v>42935</v>
      </c>
      <c r="B203" s="16" t="s">
        <v>5</v>
      </c>
      <c r="C203" s="16" t="e">
        <v>#N/A</v>
      </c>
      <c r="D203" s="17" t="e">
        <v>#N/A</v>
      </c>
    </row>
    <row r="204" spans="1:4" x14ac:dyDescent="0.35">
      <c r="A204" s="6">
        <v>42936</v>
      </c>
      <c r="B204" s="16" t="s">
        <v>2</v>
      </c>
      <c r="C204" s="16" t="e">
        <v>#N/A</v>
      </c>
      <c r="D204" s="17" t="e">
        <v>#N/A</v>
      </c>
    </row>
    <row r="205" spans="1:4" x14ac:dyDescent="0.35">
      <c r="A205" s="6">
        <v>42937</v>
      </c>
      <c r="B205" s="16" t="s">
        <v>2</v>
      </c>
      <c r="C205" s="16" t="e">
        <v>#N/A</v>
      </c>
      <c r="D205" s="17" t="e">
        <v>#N/A</v>
      </c>
    </row>
    <row r="206" spans="1:4" x14ac:dyDescent="0.35">
      <c r="A206" s="6">
        <v>42938</v>
      </c>
      <c r="B206" s="16" t="s">
        <v>3</v>
      </c>
      <c r="C206" s="16" t="e">
        <v>#N/A</v>
      </c>
      <c r="D206" s="17" t="e">
        <v>#N/A</v>
      </c>
    </row>
    <row r="207" spans="1:4" x14ac:dyDescent="0.35">
      <c r="A207" s="6">
        <v>42939</v>
      </c>
      <c r="B207" s="16" t="s">
        <v>3</v>
      </c>
      <c r="C207" s="16" t="e">
        <v>#N/A</v>
      </c>
      <c r="D207" s="17" t="e">
        <v>#N/A</v>
      </c>
    </row>
    <row r="208" spans="1:4" x14ac:dyDescent="0.35">
      <c r="A208" s="6">
        <v>42940</v>
      </c>
      <c r="B208" s="16" t="s">
        <v>1</v>
      </c>
      <c r="C208" s="16" t="e">
        <v>#N/A</v>
      </c>
      <c r="D208" s="17" t="e">
        <v>#N/A</v>
      </c>
    </row>
    <row r="209" spans="1:4" x14ac:dyDescent="0.35">
      <c r="A209" s="6">
        <v>42941</v>
      </c>
      <c r="B209" s="16" t="s">
        <v>1</v>
      </c>
      <c r="C209" s="16" t="e">
        <v>#N/A</v>
      </c>
      <c r="D209" s="17" t="e">
        <v>#N/A</v>
      </c>
    </row>
    <row r="210" spans="1:4" x14ac:dyDescent="0.35">
      <c r="A210" s="6">
        <v>42942</v>
      </c>
      <c r="B210" s="16" t="s">
        <v>4</v>
      </c>
      <c r="C210" s="16" t="e">
        <v>#N/A</v>
      </c>
      <c r="D210" s="17" t="e">
        <v>#N/A</v>
      </c>
    </row>
    <row r="211" spans="1:4" x14ac:dyDescent="0.35">
      <c r="A211" s="6">
        <v>42943</v>
      </c>
      <c r="B211" s="16" t="s">
        <v>4</v>
      </c>
      <c r="C211" s="16" t="e">
        <v>#N/A</v>
      </c>
      <c r="D211" s="17" t="e">
        <v>#N/A</v>
      </c>
    </row>
    <row r="212" spans="1:4" x14ac:dyDescent="0.35">
      <c r="A212" s="6">
        <v>42944</v>
      </c>
      <c r="B212" s="16" t="s">
        <v>5</v>
      </c>
      <c r="C212" s="16" t="e">
        <v>#N/A</v>
      </c>
      <c r="D212" s="17" t="e">
        <v>#N/A</v>
      </c>
    </row>
    <row r="213" spans="1:4" x14ac:dyDescent="0.35">
      <c r="A213" s="6">
        <v>42945</v>
      </c>
      <c r="B213" s="16" t="s">
        <v>5</v>
      </c>
      <c r="C213" s="16" t="e">
        <v>#N/A</v>
      </c>
      <c r="D213" s="17" t="e">
        <v>#N/A</v>
      </c>
    </row>
    <row r="214" spans="1:4" x14ac:dyDescent="0.35">
      <c r="A214" s="6">
        <v>42946</v>
      </c>
      <c r="B214" s="16" t="s">
        <v>2</v>
      </c>
      <c r="C214" s="16" t="e">
        <v>#N/A</v>
      </c>
      <c r="D214" s="17" t="e">
        <v>#N/A</v>
      </c>
    </row>
    <row r="215" spans="1:4" x14ac:dyDescent="0.35">
      <c r="A215" s="6">
        <v>42947</v>
      </c>
      <c r="B215" s="16" t="s">
        <v>2</v>
      </c>
      <c r="C215" s="16" t="e">
        <v>#N/A</v>
      </c>
      <c r="D215" s="17" t="e">
        <v>#N/A</v>
      </c>
    </row>
    <row r="216" spans="1:4" x14ac:dyDescent="0.35">
      <c r="A216" s="6">
        <v>42948</v>
      </c>
      <c r="B216" s="16" t="s">
        <v>3</v>
      </c>
      <c r="C216" s="16" t="e">
        <v>#N/A</v>
      </c>
      <c r="D216" s="17" t="e">
        <v>#N/A</v>
      </c>
    </row>
    <row r="217" spans="1:4" x14ac:dyDescent="0.35">
      <c r="A217" s="6">
        <v>42949</v>
      </c>
      <c r="B217" s="16" t="s">
        <v>3</v>
      </c>
      <c r="C217" s="16" t="e">
        <v>#N/A</v>
      </c>
      <c r="D217" s="17" t="e">
        <v>#N/A</v>
      </c>
    </row>
    <row r="218" spans="1:4" x14ac:dyDescent="0.35">
      <c r="A218" s="6">
        <v>42950</v>
      </c>
      <c r="B218" s="16" t="s">
        <v>1</v>
      </c>
      <c r="C218" s="16" t="e">
        <v>#N/A</v>
      </c>
      <c r="D218" s="17" t="e">
        <v>#N/A</v>
      </c>
    </row>
    <row r="219" spans="1:4" x14ac:dyDescent="0.35">
      <c r="A219" s="6">
        <v>42951</v>
      </c>
      <c r="B219" s="16" t="s">
        <v>1</v>
      </c>
      <c r="C219" s="16" t="e">
        <v>#N/A</v>
      </c>
      <c r="D219" s="17" t="e">
        <v>#N/A</v>
      </c>
    </row>
    <row r="220" spans="1:4" x14ac:dyDescent="0.35">
      <c r="A220" s="6">
        <v>42952</v>
      </c>
      <c r="B220" s="16" t="s">
        <v>4</v>
      </c>
      <c r="C220" s="16" t="e">
        <v>#N/A</v>
      </c>
      <c r="D220" s="17" t="e">
        <v>#N/A</v>
      </c>
    </row>
    <row r="221" spans="1:4" x14ac:dyDescent="0.35">
      <c r="A221" s="6">
        <v>42953</v>
      </c>
      <c r="B221" s="16" t="s">
        <v>4</v>
      </c>
      <c r="C221" s="16" t="e">
        <v>#N/A</v>
      </c>
      <c r="D221" s="17" t="e">
        <v>#N/A</v>
      </c>
    </row>
    <row r="222" spans="1:4" x14ac:dyDescent="0.35">
      <c r="A222" s="6">
        <v>42954</v>
      </c>
      <c r="B222" s="16" t="s">
        <v>5</v>
      </c>
      <c r="C222" s="16" t="e">
        <v>#N/A</v>
      </c>
      <c r="D222" s="17" t="e">
        <v>#N/A</v>
      </c>
    </row>
    <row r="223" spans="1:4" x14ac:dyDescent="0.35">
      <c r="A223" s="6">
        <v>42955</v>
      </c>
      <c r="B223" s="16" t="s">
        <v>5</v>
      </c>
      <c r="C223" s="16" t="e">
        <v>#N/A</v>
      </c>
      <c r="D223" s="17" t="e">
        <v>#N/A</v>
      </c>
    </row>
    <row r="224" spans="1:4" x14ac:dyDescent="0.35">
      <c r="A224" s="6">
        <v>42956</v>
      </c>
      <c r="B224" s="16" t="s">
        <v>2</v>
      </c>
      <c r="C224" s="16" t="e">
        <v>#N/A</v>
      </c>
      <c r="D224" s="17" t="e">
        <v>#N/A</v>
      </c>
    </row>
    <row r="225" spans="1:4" x14ac:dyDescent="0.35">
      <c r="A225" s="6">
        <v>42957</v>
      </c>
      <c r="B225" s="16" t="s">
        <v>2</v>
      </c>
      <c r="C225" s="16" t="e">
        <v>#N/A</v>
      </c>
      <c r="D225" s="17" t="e">
        <v>#N/A</v>
      </c>
    </row>
    <row r="226" spans="1:4" x14ac:dyDescent="0.35">
      <c r="A226" s="6">
        <v>42958</v>
      </c>
      <c r="B226" s="16" t="s">
        <v>3</v>
      </c>
      <c r="C226" s="16" t="e">
        <v>#N/A</v>
      </c>
      <c r="D226" s="17" t="e">
        <v>#N/A</v>
      </c>
    </row>
    <row r="227" spans="1:4" x14ac:dyDescent="0.35">
      <c r="A227" s="6">
        <v>42959</v>
      </c>
      <c r="B227" s="16" t="s">
        <v>3</v>
      </c>
      <c r="C227" s="16" t="e">
        <v>#N/A</v>
      </c>
      <c r="D227" s="17" t="e">
        <v>#N/A</v>
      </c>
    </row>
    <row r="228" spans="1:4" x14ac:dyDescent="0.35">
      <c r="A228" s="6">
        <v>42960</v>
      </c>
      <c r="B228" s="16" t="s">
        <v>1</v>
      </c>
      <c r="C228" s="16" t="e">
        <v>#N/A</v>
      </c>
      <c r="D228" s="17" t="e">
        <v>#N/A</v>
      </c>
    </row>
    <row r="229" spans="1:4" x14ac:dyDescent="0.35">
      <c r="A229" s="6">
        <v>42961</v>
      </c>
      <c r="B229" s="16" t="e">
        <v>#N/A</v>
      </c>
      <c r="C229" s="16" t="e">
        <v>#N/A</v>
      </c>
      <c r="D229" s="17" t="e">
        <v>#N/A</v>
      </c>
    </row>
    <row r="230" spans="1:4" x14ac:dyDescent="0.35">
      <c r="A230" s="6">
        <v>42962</v>
      </c>
      <c r="B230" s="16" t="e">
        <v>#N/A</v>
      </c>
      <c r="C230" s="16" t="e">
        <v>#N/A</v>
      </c>
      <c r="D230" s="17" t="e">
        <v>#N/A</v>
      </c>
    </row>
    <row r="231" spans="1:4" x14ac:dyDescent="0.35">
      <c r="A231" s="6">
        <v>42963</v>
      </c>
      <c r="B231" s="16" t="e">
        <v>#N/A</v>
      </c>
      <c r="C231" s="16" t="e">
        <v>#N/A</v>
      </c>
      <c r="D231" s="17" t="e">
        <v>#N/A</v>
      </c>
    </row>
    <row r="232" spans="1:4" x14ac:dyDescent="0.35">
      <c r="A232" s="6">
        <v>42964</v>
      </c>
      <c r="B232" s="16" t="e">
        <v>#N/A</v>
      </c>
      <c r="C232" s="16" t="e">
        <v>#N/A</v>
      </c>
      <c r="D232" s="17" t="e">
        <v>#N/A</v>
      </c>
    </row>
    <row r="233" spans="1:4" x14ac:dyDescent="0.35">
      <c r="A233" s="6">
        <v>42965</v>
      </c>
      <c r="B233" s="16" t="e">
        <v>#N/A</v>
      </c>
      <c r="C233" s="16" t="e">
        <v>#N/A</v>
      </c>
      <c r="D233" s="17" t="e">
        <v>#N/A</v>
      </c>
    </row>
    <row r="234" spans="1:4" x14ac:dyDescent="0.35">
      <c r="A234" s="6">
        <v>42966</v>
      </c>
      <c r="B234" s="16" t="e">
        <v>#N/A</v>
      </c>
      <c r="C234" s="16" t="e">
        <v>#N/A</v>
      </c>
      <c r="D234" s="17" t="e">
        <v>#N/A</v>
      </c>
    </row>
    <row r="235" spans="1:4" x14ac:dyDescent="0.35">
      <c r="A235" s="6">
        <v>42967</v>
      </c>
      <c r="B235" s="16" t="e">
        <v>#N/A</v>
      </c>
      <c r="C235" s="16" t="e">
        <v>#N/A</v>
      </c>
      <c r="D235" s="17" t="e">
        <v>#N/A</v>
      </c>
    </row>
    <row r="236" spans="1:4" x14ac:dyDescent="0.35">
      <c r="A236" s="6">
        <v>42968</v>
      </c>
      <c r="B236" s="16" t="e">
        <v>#N/A</v>
      </c>
      <c r="C236" s="16" t="e">
        <v>#N/A</v>
      </c>
      <c r="D236" s="17" t="e">
        <v>#N/A</v>
      </c>
    </row>
    <row r="237" spans="1:4" x14ac:dyDescent="0.35">
      <c r="A237" s="6">
        <v>42969</v>
      </c>
      <c r="B237" s="16" t="e">
        <v>#N/A</v>
      </c>
      <c r="C237" s="16" t="e">
        <v>#N/A</v>
      </c>
      <c r="D237" s="17" t="e">
        <v>#N/A</v>
      </c>
    </row>
    <row r="238" spans="1:4" x14ac:dyDescent="0.35">
      <c r="A238" s="6">
        <v>42970</v>
      </c>
      <c r="B238" s="16" t="e">
        <v>#N/A</v>
      </c>
      <c r="C238" s="16" t="e">
        <v>#N/A</v>
      </c>
      <c r="D238" s="17" t="e">
        <v>#N/A</v>
      </c>
    </row>
    <row r="239" spans="1:4" x14ac:dyDescent="0.35">
      <c r="A239" s="6">
        <v>42971</v>
      </c>
      <c r="B239" s="16" t="e">
        <v>#N/A</v>
      </c>
      <c r="C239" s="16" t="e">
        <v>#N/A</v>
      </c>
      <c r="D239" s="17" t="e">
        <v>#N/A</v>
      </c>
    </row>
    <row r="240" spans="1:4" x14ac:dyDescent="0.35">
      <c r="A240" s="6">
        <v>42972</v>
      </c>
      <c r="B240" s="16" t="e">
        <v>#N/A</v>
      </c>
      <c r="C240" s="16" t="e">
        <v>#N/A</v>
      </c>
      <c r="D240" s="17" t="e">
        <v>#N/A</v>
      </c>
    </row>
    <row r="241" spans="1:4" x14ac:dyDescent="0.35">
      <c r="A241" s="6">
        <v>42973</v>
      </c>
      <c r="B241" s="16" t="e">
        <v>#N/A</v>
      </c>
      <c r="C241" s="16" t="e">
        <v>#N/A</v>
      </c>
      <c r="D241" s="17" t="e">
        <v>#N/A</v>
      </c>
    </row>
    <row r="242" spans="1:4" x14ac:dyDescent="0.35">
      <c r="A242" s="6">
        <v>42974</v>
      </c>
      <c r="B242" s="16" t="e">
        <v>#N/A</v>
      </c>
      <c r="C242" s="16" t="e">
        <v>#N/A</v>
      </c>
      <c r="D242" s="17" t="e">
        <v>#N/A</v>
      </c>
    </row>
    <row r="243" spans="1:4" x14ac:dyDescent="0.35">
      <c r="A243" s="6">
        <v>42975</v>
      </c>
      <c r="B243" s="16" t="e">
        <v>#N/A</v>
      </c>
      <c r="C243" s="16" t="e">
        <v>#N/A</v>
      </c>
      <c r="D243" s="17" t="e">
        <v>#N/A</v>
      </c>
    </row>
    <row r="244" spans="1:4" x14ac:dyDescent="0.35">
      <c r="A244" s="6">
        <v>42976</v>
      </c>
      <c r="B244" s="16" t="e">
        <v>#N/A</v>
      </c>
      <c r="C244" s="16" t="e">
        <v>#N/A</v>
      </c>
      <c r="D244" s="17" t="e">
        <v>#N/A</v>
      </c>
    </row>
    <row r="245" spans="1:4" x14ac:dyDescent="0.35">
      <c r="A245" s="6">
        <v>42977</v>
      </c>
      <c r="B245" s="16" t="e">
        <v>#N/A</v>
      </c>
      <c r="C245" s="16" t="e">
        <v>#N/A</v>
      </c>
      <c r="D245" s="17" t="e">
        <v>#N/A</v>
      </c>
    </row>
    <row r="246" spans="1:4" x14ac:dyDescent="0.35">
      <c r="A246" s="6">
        <v>42978</v>
      </c>
      <c r="B246" s="16" t="e">
        <v>#N/A</v>
      </c>
      <c r="C246" s="16" t="e">
        <v>#N/A</v>
      </c>
      <c r="D246" s="17" t="e">
        <v>#N/A</v>
      </c>
    </row>
    <row r="247" spans="1:4" x14ac:dyDescent="0.35">
      <c r="A247" s="6">
        <v>42979</v>
      </c>
      <c r="B247" s="16" t="e">
        <v>#N/A</v>
      </c>
      <c r="C247" s="16" t="e">
        <v>#N/A</v>
      </c>
      <c r="D247" s="17" t="e">
        <v>#N/A</v>
      </c>
    </row>
    <row r="248" spans="1:4" x14ac:dyDescent="0.35">
      <c r="A248" s="6">
        <v>42980</v>
      </c>
      <c r="B248" s="16" t="e">
        <v>#N/A</v>
      </c>
      <c r="C248" s="16" t="e">
        <v>#N/A</v>
      </c>
      <c r="D248" s="17" t="e">
        <v>#N/A</v>
      </c>
    </row>
    <row r="249" spans="1:4" x14ac:dyDescent="0.35">
      <c r="A249" s="6">
        <v>42981</v>
      </c>
      <c r="B249" s="16" t="e">
        <v>#N/A</v>
      </c>
      <c r="C249" s="16" t="e">
        <v>#N/A</v>
      </c>
      <c r="D249" s="17" t="e">
        <v>#N/A</v>
      </c>
    </row>
    <row r="250" spans="1:4" x14ac:dyDescent="0.35">
      <c r="A250" s="6">
        <v>42982</v>
      </c>
      <c r="B250" s="16" t="e">
        <v>#N/A</v>
      </c>
      <c r="C250" s="16" t="s">
        <v>32</v>
      </c>
      <c r="D250" s="17" t="s">
        <v>32</v>
      </c>
    </row>
    <row r="251" spans="1:4" x14ac:dyDescent="0.35">
      <c r="A251" s="6">
        <v>42983</v>
      </c>
      <c r="B251" s="16" t="e">
        <v>#N/A</v>
      </c>
      <c r="C251" s="16" t="s">
        <v>32</v>
      </c>
      <c r="D251" s="17" t="s">
        <v>32</v>
      </c>
    </row>
    <row r="252" spans="1:4" x14ac:dyDescent="0.35">
      <c r="A252" s="6">
        <v>42984</v>
      </c>
      <c r="B252" s="16" t="e">
        <v>#N/A</v>
      </c>
      <c r="C252" s="16" t="s">
        <v>32</v>
      </c>
      <c r="D252" s="17" t="s">
        <v>32</v>
      </c>
    </row>
    <row r="253" spans="1:4" x14ac:dyDescent="0.35">
      <c r="A253" s="6">
        <v>42985</v>
      </c>
      <c r="B253" s="16" t="e">
        <v>#N/A</v>
      </c>
      <c r="C253" s="16" t="s">
        <v>32</v>
      </c>
      <c r="D253" s="17" t="s">
        <v>32</v>
      </c>
    </row>
    <row r="254" spans="1:4" x14ac:dyDescent="0.35">
      <c r="A254" s="6">
        <v>42986</v>
      </c>
      <c r="B254" s="16" t="e">
        <v>#N/A</v>
      </c>
      <c r="C254" s="16" t="s">
        <v>32</v>
      </c>
      <c r="D254" s="17" t="s">
        <v>32</v>
      </c>
    </row>
    <row r="255" spans="1:4" x14ac:dyDescent="0.35">
      <c r="A255" s="6">
        <v>42987</v>
      </c>
      <c r="B255" s="16" t="e">
        <v>#N/A</v>
      </c>
      <c r="C255" s="16" t="s">
        <v>32</v>
      </c>
      <c r="D255" s="17" t="s">
        <v>32</v>
      </c>
    </row>
    <row r="256" spans="1:4" x14ac:dyDescent="0.35">
      <c r="A256" s="6">
        <v>42988</v>
      </c>
      <c r="B256" s="16" t="e">
        <v>#N/A</v>
      </c>
      <c r="C256" s="16" t="s">
        <v>32</v>
      </c>
      <c r="D256" s="17" t="s">
        <v>32</v>
      </c>
    </row>
    <row r="257" spans="1:4" x14ac:dyDescent="0.35">
      <c r="A257" s="6">
        <v>42989</v>
      </c>
      <c r="B257" s="16" t="s">
        <v>1</v>
      </c>
      <c r="C257" s="16" t="s">
        <v>32</v>
      </c>
      <c r="D257" s="17" t="s">
        <v>32</v>
      </c>
    </row>
    <row r="258" spans="1:4" x14ac:dyDescent="0.35">
      <c r="A258" s="6">
        <v>42990</v>
      </c>
      <c r="B258" s="16" t="s">
        <v>4</v>
      </c>
      <c r="C258" s="16" t="s">
        <v>32</v>
      </c>
      <c r="D258" s="17" t="s">
        <v>32</v>
      </c>
    </row>
    <row r="259" spans="1:4" x14ac:dyDescent="0.35">
      <c r="A259" s="6">
        <v>42991</v>
      </c>
      <c r="B259" s="16" t="s">
        <v>4</v>
      </c>
      <c r="C259" s="16" t="s">
        <v>32</v>
      </c>
      <c r="D259" s="17" t="s">
        <v>32</v>
      </c>
    </row>
    <row r="260" spans="1:4" x14ac:dyDescent="0.35">
      <c r="A260" s="6">
        <v>42992</v>
      </c>
      <c r="B260" s="16" t="s">
        <v>5</v>
      </c>
      <c r="C260" s="16" t="s">
        <v>32</v>
      </c>
      <c r="D260" s="17" t="s">
        <v>32</v>
      </c>
    </row>
    <row r="261" spans="1:4" x14ac:dyDescent="0.35">
      <c r="A261" s="6">
        <v>42993</v>
      </c>
      <c r="B261" s="16" t="s">
        <v>5</v>
      </c>
      <c r="C261" s="16" t="s">
        <v>32</v>
      </c>
      <c r="D261" s="17" t="s">
        <v>32</v>
      </c>
    </row>
    <row r="262" spans="1:4" x14ac:dyDescent="0.35">
      <c r="A262" s="6">
        <v>42994</v>
      </c>
      <c r="B262" s="16" t="s">
        <v>2</v>
      </c>
      <c r="C262" s="16" t="s">
        <v>32</v>
      </c>
      <c r="D262" s="17" t="s">
        <v>32</v>
      </c>
    </row>
    <row r="263" spans="1:4" x14ac:dyDescent="0.35">
      <c r="A263" s="6">
        <v>42995</v>
      </c>
      <c r="B263" s="16" t="s">
        <v>2</v>
      </c>
      <c r="C263" s="16" t="s">
        <v>32</v>
      </c>
      <c r="D263" s="17" t="s">
        <v>32</v>
      </c>
    </row>
    <row r="264" spans="1:4" x14ac:dyDescent="0.35">
      <c r="A264" s="6">
        <v>42996</v>
      </c>
      <c r="B264" s="16" t="s">
        <v>3</v>
      </c>
      <c r="C264" s="16" t="s">
        <v>32</v>
      </c>
      <c r="D264" s="17" t="s">
        <v>32</v>
      </c>
    </row>
    <row r="265" spans="1:4" x14ac:dyDescent="0.35">
      <c r="A265" s="6">
        <v>42997</v>
      </c>
      <c r="B265" s="16" t="s">
        <v>3</v>
      </c>
      <c r="C265" s="16" t="s">
        <v>32</v>
      </c>
      <c r="D265" s="17" t="s">
        <v>32</v>
      </c>
    </row>
    <row r="266" spans="1:4" x14ac:dyDescent="0.35">
      <c r="A266" s="6">
        <v>42998</v>
      </c>
      <c r="B266" s="16" t="s">
        <v>1</v>
      </c>
      <c r="C266" s="16" t="s">
        <v>32</v>
      </c>
      <c r="D266" s="17" t="s">
        <v>32</v>
      </c>
    </row>
    <row r="267" spans="1:4" x14ac:dyDescent="0.35">
      <c r="A267" s="6">
        <v>42999</v>
      </c>
      <c r="B267" s="16" t="s">
        <v>1</v>
      </c>
      <c r="C267" s="16" t="s">
        <v>32</v>
      </c>
      <c r="D267" s="17" t="s">
        <v>32</v>
      </c>
    </row>
    <row r="268" spans="1:4" x14ac:dyDescent="0.35">
      <c r="A268" s="6">
        <v>43000</v>
      </c>
      <c r="B268" s="16" t="s">
        <v>4</v>
      </c>
      <c r="C268" s="16" t="s">
        <v>32</v>
      </c>
      <c r="D268" s="17" t="s">
        <v>32</v>
      </c>
    </row>
    <row r="269" spans="1:4" x14ac:dyDescent="0.35">
      <c r="A269" s="6">
        <v>43001</v>
      </c>
      <c r="B269" s="16" t="s">
        <v>4</v>
      </c>
      <c r="C269" s="16" t="s">
        <v>32</v>
      </c>
      <c r="D269" s="17" t="s">
        <v>32</v>
      </c>
    </row>
    <row r="270" spans="1:4" x14ac:dyDescent="0.35">
      <c r="A270" s="6">
        <v>43002</v>
      </c>
      <c r="B270" s="16" t="s">
        <v>5</v>
      </c>
      <c r="C270" s="16" t="s">
        <v>32</v>
      </c>
      <c r="D270" s="17" t="s">
        <v>32</v>
      </c>
    </row>
    <row r="271" spans="1:4" x14ac:dyDescent="0.35">
      <c r="A271" s="6">
        <v>43003</v>
      </c>
      <c r="B271" s="16" t="s">
        <v>5</v>
      </c>
      <c r="C271" s="16" t="s">
        <v>32</v>
      </c>
      <c r="D271" s="17" t="s">
        <v>32</v>
      </c>
    </row>
    <row r="272" spans="1:4" x14ac:dyDescent="0.35">
      <c r="A272" s="6">
        <v>43004</v>
      </c>
      <c r="B272" s="16" t="s">
        <v>2</v>
      </c>
      <c r="C272" s="16" t="s">
        <v>32</v>
      </c>
      <c r="D272" s="17" t="s">
        <v>32</v>
      </c>
    </row>
    <row r="273" spans="1:4" x14ac:dyDescent="0.35">
      <c r="A273" s="6">
        <v>43005</v>
      </c>
      <c r="B273" s="16" t="s">
        <v>2</v>
      </c>
      <c r="C273" s="16" t="s">
        <v>32</v>
      </c>
      <c r="D273" s="17" t="s">
        <v>32</v>
      </c>
    </row>
    <row r="274" spans="1:4" x14ac:dyDescent="0.35">
      <c r="A274" s="6">
        <v>43006</v>
      </c>
      <c r="B274" s="16" t="s">
        <v>3</v>
      </c>
      <c r="C274" s="16" t="s">
        <v>32</v>
      </c>
      <c r="D274" s="17" t="s">
        <v>32</v>
      </c>
    </row>
    <row r="275" spans="1:4" x14ac:dyDescent="0.35">
      <c r="A275" s="6">
        <v>43007</v>
      </c>
      <c r="B275" s="16" t="s">
        <v>3</v>
      </c>
      <c r="C275" s="16" t="s">
        <v>32</v>
      </c>
      <c r="D275" s="17" t="s">
        <v>32</v>
      </c>
    </row>
    <row r="276" spans="1:4" x14ac:dyDescent="0.35">
      <c r="A276" s="6">
        <v>43008</v>
      </c>
      <c r="B276" s="16" t="s">
        <v>1</v>
      </c>
      <c r="C276" s="16" t="s">
        <v>32</v>
      </c>
      <c r="D276" s="17" t="s">
        <v>32</v>
      </c>
    </row>
    <row r="277" spans="1:4" x14ac:dyDescent="0.35">
      <c r="A277" s="6">
        <v>43009</v>
      </c>
      <c r="B277" s="16" t="s">
        <v>1</v>
      </c>
      <c r="C277" s="16" t="s">
        <v>32</v>
      </c>
      <c r="D277" s="17" t="s">
        <v>32</v>
      </c>
    </row>
    <row r="278" spans="1:4" x14ac:dyDescent="0.35">
      <c r="A278" s="6">
        <v>43010</v>
      </c>
      <c r="B278" s="16" t="s">
        <v>4</v>
      </c>
      <c r="C278" s="16" t="s">
        <v>32</v>
      </c>
      <c r="D278" s="17" t="s">
        <v>32</v>
      </c>
    </row>
    <row r="279" spans="1:4" x14ac:dyDescent="0.35">
      <c r="A279" s="6">
        <v>43011</v>
      </c>
      <c r="B279" s="16" t="s">
        <v>4</v>
      </c>
      <c r="C279" s="16" t="s">
        <v>32</v>
      </c>
      <c r="D279" s="17" t="s">
        <v>32</v>
      </c>
    </row>
    <row r="280" spans="1:4" x14ac:dyDescent="0.35">
      <c r="A280" s="6">
        <v>43012</v>
      </c>
      <c r="B280" s="16" t="s">
        <v>5</v>
      </c>
      <c r="C280" s="16" t="s">
        <v>32</v>
      </c>
      <c r="D280" s="17" t="s">
        <v>32</v>
      </c>
    </row>
    <row r="281" spans="1:4" x14ac:dyDescent="0.35">
      <c r="A281" s="6">
        <v>43013</v>
      </c>
      <c r="B281" s="16" t="s">
        <v>5</v>
      </c>
      <c r="C281" s="16" t="s">
        <v>32</v>
      </c>
      <c r="D281" s="17" t="s">
        <v>32</v>
      </c>
    </row>
    <row r="282" spans="1:4" x14ac:dyDescent="0.35">
      <c r="A282" s="6">
        <v>43014</v>
      </c>
      <c r="B282" s="16" t="s">
        <v>2</v>
      </c>
      <c r="C282" s="16" t="s">
        <v>32</v>
      </c>
      <c r="D282" s="17" t="s">
        <v>32</v>
      </c>
    </row>
    <row r="283" spans="1:4" x14ac:dyDescent="0.35">
      <c r="A283" s="6">
        <v>43015</v>
      </c>
      <c r="B283" s="16" t="s">
        <v>2</v>
      </c>
      <c r="C283" s="16" t="s">
        <v>32</v>
      </c>
      <c r="D283" s="17" t="s">
        <v>32</v>
      </c>
    </row>
    <row r="284" spans="1:4" x14ac:dyDescent="0.35">
      <c r="A284" s="6">
        <v>43016</v>
      </c>
      <c r="B284" s="16" t="s">
        <v>3</v>
      </c>
      <c r="C284" s="16" t="s">
        <v>32</v>
      </c>
      <c r="D284" s="17" t="s">
        <v>32</v>
      </c>
    </row>
    <row r="285" spans="1:4" x14ac:dyDescent="0.35">
      <c r="A285" s="6">
        <v>43017</v>
      </c>
      <c r="B285" s="16" t="s">
        <v>3</v>
      </c>
      <c r="C285" s="16" t="s">
        <v>32</v>
      </c>
      <c r="D285" s="17" t="s">
        <v>32</v>
      </c>
    </row>
    <row r="286" spans="1:4" x14ac:dyDescent="0.35">
      <c r="A286" s="6">
        <v>43018</v>
      </c>
      <c r="B286" s="16" t="s">
        <v>1</v>
      </c>
      <c r="C286" s="16" t="s">
        <v>32</v>
      </c>
      <c r="D286" s="17" t="s">
        <v>32</v>
      </c>
    </row>
    <row r="287" spans="1:4" x14ac:dyDescent="0.35">
      <c r="A287" s="6">
        <v>43019</v>
      </c>
      <c r="B287" s="16" t="s">
        <v>1</v>
      </c>
      <c r="C287" s="16" t="s">
        <v>32</v>
      </c>
      <c r="D287" s="17" t="s">
        <v>32</v>
      </c>
    </row>
    <row r="288" spans="1:4" x14ac:dyDescent="0.35">
      <c r="A288" s="6">
        <v>43020</v>
      </c>
      <c r="B288" s="16" t="s">
        <v>4</v>
      </c>
      <c r="C288" s="16" t="s">
        <v>32</v>
      </c>
      <c r="D288" s="17" t="s">
        <v>32</v>
      </c>
    </row>
    <row r="289" spans="1:4" x14ac:dyDescent="0.35">
      <c r="A289" s="6">
        <v>43021</v>
      </c>
      <c r="B289" s="16" t="s">
        <v>4</v>
      </c>
      <c r="C289" s="16" t="s">
        <v>32</v>
      </c>
      <c r="D289" s="17" t="s">
        <v>32</v>
      </c>
    </row>
    <row r="290" spans="1:4" x14ac:dyDescent="0.35">
      <c r="A290" s="6">
        <v>43022</v>
      </c>
      <c r="B290" s="16" t="s">
        <v>5</v>
      </c>
      <c r="C290" s="16" t="s">
        <v>32</v>
      </c>
      <c r="D290" s="17" t="s">
        <v>32</v>
      </c>
    </row>
    <row r="291" spans="1:4" x14ac:dyDescent="0.35">
      <c r="A291" s="6">
        <v>43023</v>
      </c>
      <c r="B291" s="16" t="s">
        <v>5</v>
      </c>
      <c r="C291" s="16" t="s">
        <v>32</v>
      </c>
      <c r="D291" s="17" t="s">
        <v>32</v>
      </c>
    </row>
    <row r="292" spans="1:4" x14ac:dyDescent="0.35">
      <c r="A292" s="6">
        <v>43024</v>
      </c>
      <c r="B292" s="16" t="s">
        <v>2</v>
      </c>
      <c r="C292" s="16" t="s">
        <v>32</v>
      </c>
      <c r="D292" s="17" t="s">
        <v>32</v>
      </c>
    </row>
    <row r="293" spans="1:4" x14ac:dyDescent="0.35">
      <c r="A293" s="6">
        <v>43025</v>
      </c>
      <c r="B293" s="16" t="s">
        <v>2</v>
      </c>
      <c r="C293" s="16" t="s">
        <v>32</v>
      </c>
      <c r="D293" s="17" t="s">
        <v>32</v>
      </c>
    </row>
    <row r="294" spans="1:4" x14ac:dyDescent="0.35">
      <c r="A294" s="6">
        <v>43026</v>
      </c>
      <c r="B294" s="16" t="s">
        <v>3</v>
      </c>
      <c r="C294" s="16" t="s">
        <v>32</v>
      </c>
      <c r="D294" s="17" t="s">
        <v>32</v>
      </c>
    </row>
    <row r="295" spans="1:4" x14ac:dyDescent="0.35">
      <c r="A295" s="6">
        <v>43027</v>
      </c>
      <c r="B295" s="16" t="s">
        <v>3</v>
      </c>
      <c r="C295" s="16" t="s">
        <v>32</v>
      </c>
      <c r="D295" s="17" t="s">
        <v>32</v>
      </c>
    </row>
    <row r="296" spans="1:4" x14ac:dyDescent="0.35">
      <c r="A296" s="6">
        <v>43028</v>
      </c>
      <c r="B296" s="16" t="s">
        <v>1</v>
      </c>
      <c r="C296" s="16" t="s">
        <v>32</v>
      </c>
      <c r="D296" s="17" t="s">
        <v>32</v>
      </c>
    </row>
    <row r="297" spans="1:4" x14ac:dyDescent="0.35">
      <c r="A297" s="6">
        <v>43029</v>
      </c>
      <c r="B297" s="16" t="s">
        <v>1</v>
      </c>
      <c r="C297" s="16" t="s">
        <v>32</v>
      </c>
      <c r="D297" s="17" t="s">
        <v>32</v>
      </c>
    </row>
    <row r="298" spans="1:4" x14ac:dyDescent="0.35">
      <c r="A298" s="6">
        <v>43030</v>
      </c>
      <c r="B298" s="16" t="s">
        <v>4</v>
      </c>
      <c r="C298" s="16" t="s">
        <v>32</v>
      </c>
      <c r="D298" s="17" t="s">
        <v>32</v>
      </c>
    </row>
    <row r="299" spans="1:4" x14ac:dyDescent="0.35">
      <c r="A299" s="6">
        <v>43031</v>
      </c>
      <c r="B299" s="16" t="s">
        <v>4</v>
      </c>
      <c r="C299" s="16" t="s">
        <v>32</v>
      </c>
      <c r="D299" s="17" t="s">
        <v>32</v>
      </c>
    </row>
    <row r="300" spans="1:4" x14ac:dyDescent="0.35">
      <c r="A300" s="6">
        <v>43032</v>
      </c>
      <c r="B300" s="16" t="s">
        <v>5</v>
      </c>
      <c r="C300" s="16" t="s">
        <v>32</v>
      </c>
      <c r="D300" s="17" t="s">
        <v>32</v>
      </c>
    </row>
    <row r="301" spans="1:4" x14ac:dyDescent="0.35">
      <c r="A301" s="6">
        <v>43033</v>
      </c>
      <c r="B301" s="16" t="s">
        <v>5</v>
      </c>
      <c r="C301" s="16" t="s">
        <v>32</v>
      </c>
      <c r="D301" s="17" t="s">
        <v>32</v>
      </c>
    </row>
    <row r="302" spans="1:4" x14ac:dyDescent="0.35">
      <c r="A302" s="6">
        <v>43034</v>
      </c>
      <c r="B302" s="16" t="s">
        <v>2</v>
      </c>
      <c r="C302" s="16" t="s">
        <v>32</v>
      </c>
      <c r="D302" s="17" t="s">
        <v>32</v>
      </c>
    </row>
    <row r="303" spans="1:4" x14ac:dyDescent="0.35">
      <c r="A303" s="6">
        <v>43035</v>
      </c>
      <c r="B303" s="16" t="s">
        <v>2</v>
      </c>
      <c r="C303" s="16" t="s">
        <v>32</v>
      </c>
      <c r="D303" s="17" t="s">
        <v>32</v>
      </c>
    </row>
    <row r="304" spans="1:4" x14ac:dyDescent="0.35">
      <c r="A304" s="6">
        <v>43036</v>
      </c>
      <c r="B304" s="16" t="s">
        <v>3</v>
      </c>
      <c r="C304" s="16" t="s">
        <v>32</v>
      </c>
      <c r="D304" s="17" t="s">
        <v>32</v>
      </c>
    </row>
    <row r="305" spans="1:4" x14ac:dyDescent="0.35">
      <c r="A305" s="6">
        <v>43037</v>
      </c>
      <c r="B305" s="16" t="s">
        <v>3</v>
      </c>
      <c r="C305" s="16" t="s">
        <v>32</v>
      </c>
      <c r="D305" s="17" t="s">
        <v>32</v>
      </c>
    </row>
    <row r="306" spans="1:4" x14ac:dyDescent="0.35">
      <c r="A306" s="6">
        <v>43038</v>
      </c>
      <c r="B306" s="16" t="s">
        <v>1</v>
      </c>
      <c r="C306" s="16" t="s">
        <v>32</v>
      </c>
      <c r="D306" s="17" t="s">
        <v>32</v>
      </c>
    </row>
    <row r="307" spans="1:4" x14ac:dyDescent="0.35">
      <c r="A307" s="6">
        <v>43039</v>
      </c>
      <c r="B307" s="16" t="s">
        <v>1</v>
      </c>
      <c r="C307" s="16" t="s">
        <v>32</v>
      </c>
      <c r="D307" s="17" t="s">
        <v>32</v>
      </c>
    </row>
    <row r="308" spans="1:4" x14ac:dyDescent="0.35">
      <c r="A308" s="6">
        <v>43040</v>
      </c>
      <c r="B308" s="16" t="s">
        <v>4</v>
      </c>
      <c r="C308" s="16" t="s">
        <v>32</v>
      </c>
      <c r="D308" s="17" t="s">
        <v>32</v>
      </c>
    </row>
    <row r="309" spans="1:4" x14ac:dyDescent="0.35">
      <c r="A309" s="6">
        <v>43041</v>
      </c>
      <c r="B309" s="16" t="s">
        <v>4</v>
      </c>
      <c r="C309" s="16" t="s">
        <v>32</v>
      </c>
      <c r="D309" s="17" t="s">
        <v>32</v>
      </c>
    </row>
    <row r="310" spans="1:4" x14ac:dyDescent="0.35">
      <c r="A310" s="6">
        <v>43042</v>
      </c>
      <c r="B310" s="16" t="s">
        <v>5</v>
      </c>
      <c r="C310" s="16" t="s">
        <v>32</v>
      </c>
      <c r="D310" s="17" t="s">
        <v>32</v>
      </c>
    </row>
    <row r="311" spans="1:4" x14ac:dyDescent="0.35">
      <c r="A311" s="6">
        <v>43043</v>
      </c>
      <c r="B311" s="16" t="s">
        <v>5</v>
      </c>
      <c r="C311" s="16" t="s">
        <v>32</v>
      </c>
      <c r="D311" s="17" t="s">
        <v>32</v>
      </c>
    </row>
    <row r="312" spans="1:4" x14ac:dyDescent="0.35">
      <c r="A312" s="6">
        <v>43044</v>
      </c>
      <c r="B312" s="16" t="s">
        <v>2</v>
      </c>
      <c r="C312" s="16" t="s">
        <v>32</v>
      </c>
      <c r="D312" s="17" t="s">
        <v>32</v>
      </c>
    </row>
    <row r="313" spans="1:4" x14ac:dyDescent="0.35">
      <c r="A313" s="6">
        <v>43045</v>
      </c>
      <c r="B313" s="16" t="s">
        <v>2</v>
      </c>
      <c r="C313" s="16" t="s">
        <v>32</v>
      </c>
      <c r="D313" s="17" t="s">
        <v>32</v>
      </c>
    </row>
    <row r="314" spans="1:4" x14ac:dyDescent="0.35">
      <c r="A314" s="6">
        <v>43046</v>
      </c>
      <c r="B314" s="16" t="s">
        <v>3</v>
      </c>
      <c r="C314" s="16" t="s">
        <v>32</v>
      </c>
      <c r="D314" s="17" t="s">
        <v>32</v>
      </c>
    </row>
    <row r="315" spans="1:4" x14ac:dyDescent="0.35">
      <c r="A315" s="6">
        <v>43047</v>
      </c>
      <c r="B315" s="16" t="s">
        <v>3</v>
      </c>
      <c r="C315" s="16" t="s">
        <v>32</v>
      </c>
      <c r="D315" s="17" t="s">
        <v>32</v>
      </c>
    </row>
    <row r="316" spans="1:4" x14ac:dyDescent="0.35">
      <c r="A316" s="6">
        <v>43048</v>
      </c>
      <c r="B316" s="16" t="s">
        <v>1</v>
      </c>
      <c r="C316" s="16" t="s">
        <v>32</v>
      </c>
      <c r="D316" s="17" t="s">
        <v>32</v>
      </c>
    </row>
    <row r="317" spans="1:4" x14ac:dyDescent="0.35">
      <c r="A317" s="6">
        <v>43049</v>
      </c>
      <c r="B317" s="16" t="s">
        <v>1</v>
      </c>
      <c r="C317" s="16" t="s">
        <v>32</v>
      </c>
      <c r="D317" s="17" t="s">
        <v>32</v>
      </c>
    </row>
    <row r="318" spans="1:4" x14ac:dyDescent="0.35">
      <c r="A318" s="6">
        <v>43050</v>
      </c>
      <c r="B318" s="16" t="s">
        <v>4</v>
      </c>
      <c r="C318" s="16" t="s">
        <v>32</v>
      </c>
      <c r="D318" s="17" t="s">
        <v>32</v>
      </c>
    </row>
    <row r="319" spans="1:4" x14ac:dyDescent="0.35">
      <c r="A319" s="6">
        <v>43051</v>
      </c>
      <c r="B319" s="16" t="s">
        <v>4</v>
      </c>
      <c r="C319" s="16" t="s">
        <v>32</v>
      </c>
      <c r="D319" s="17" t="s">
        <v>32</v>
      </c>
    </row>
    <row r="320" spans="1:4" x14ac:dyDescent="0.35">
      <c r="A320" s="6">
        <v>43052</v>
      </c>
      <c r="B320" s="16" t="s">
        <v>5</v>
      </c>
      <c r="C320" s="16" t="s">
        <v>32</v>
      </c>
      <c r="D320" s="17" t="s">
        <v>32</v>
      </c>
    </row>
    <row r="321" spans="1:4" x14ac:dyDescent="0.35">
      <c r="A321" s="6">
        <v>43053</v>
      </c>
      <c r="B321" s="16" t="s">
        <v>5</v>
      </c>
      <c r="C321" s="16" t="s">
        <v>32</v>
      </c>
      <c r="D321" s="17" t="s">
        <v>32</v>
      </c>
    </row>
    <row r="322" spans="1:4" x14ac:dyDescent="0.35">
      <c r="A322" s="6">
        <v>43054</v>
      </c>
      <c r="B322" s="16" t="s">
        <v>2</v>
      </c>
      <c r="C322" s="16" t="s">
        <v>32</v>
      </c>
      <c r="D322" s="17" t="s">
        <v>32</v>
      </c>
    </row>
    <row r="323" spans="1:4" x14ac:dyDescent="0.35">
      <c r="A323" s="6">
        <v>43055</v>
      </c>
      <c r="B323" s="16" t="s">
        <v>2</v>
      </c>
      <c r="C323" s="16" t="s">
        <v>32</v>
      </c>
      <c r="D323" s="17" t="s">
        <v>32</v>
      </c>
    </row>
    <row r="324" spans="1:4" x14ac:dyDescent="0.35">
      <c r="A324" s="6">
        <v>43056</v>
      </c>
      <c r="B324" s="16" t="s">
        <v>3</v>
      </c>
      <c r="C324" s="16" t="s">
        <v>32</v>
      </c>
      <c r="D324" s="17" t="s">
        <v>32</v>
      </c>
    </row>
    <row r="325" spans="1:4" x14ac:dyDescent="0.35">
      <c r="A325" s="6">
        <v>43057</v>
      </c>
      <c r="B325" s="16" t="s">
        <v>3</v>
      </c>
      <c r="C325" s="16" t="s">
        <v>32</v>
      </c>
      <c r="D325" s="17" t="s">
        <v>32</v>
      </c>
    </row>
    <row r="326" spans="1:4" x14ac:dyDescent="0.35">
      <c r="A326" s="6">
        <v>43058</v>
      </c>
      <c r="B326" s="16" t="s">
        <v>1</v>
      </c>
      <c r="C326" s="16" t="s">
        <v>32</v>
      </c>
      <c r="D326" s="17" t="s">
        <v>32</v>
      </c>
    </row>
    <row r="327" spans="1:4" x14ac:dyDescent="0.35">
      <c r="A327" s="6">
        <v>43059</v>
      </c>
      <c r="B327" s="16" t="s">
        <v>1</v>
      </c>
      <c r="C327" s="16" t="s">
        <v>32</v>
      </c>
      <c r="D327" s="17" t="s">
        <v>32</v>
      </c>
    </row>
    <row r="328" spans="1:4" x14ac:dyDescent="0.35">
      <c r="A328" s="6">
        <v>43060</v>
      </c>
      <c r="B328" s="16" t="s">
        <v>4</v>
      </c>
      <c r="C328" s="16" t="s">
        <v>32</v>
      </c>
      <c r="D328" s="17" t="s">
        <v>32</v>
      </c>
    </row>
    <row r="329" spans="1:4" x14ac:dyDescent="0.35">
      <c r="A329" s="6">
        <v>43061</v>
      </c>
      <c r="B329" s="16" t="s">
        <v>4</v>
      </c>
      <c r="C329" s="16" t="s">
        <v>32</v>
      </c>
      <c r="D329" s="17" t="s">
        <v>32</v>
      </c>
    </row>
    <row r="330" spans="1:4" x14ac:dyDescent="0.35">
      <c r="A330" s="6">
        <v>43062</v>
      </c>
      <c r="B330" s="16" t="s">
        <v>5</v>
      </c>
      <c r="C330" s="16" t="s">
        <v>32</v>
      </c>
      <c r="D330" s="17" t="s">
        <v>32</v>
      </c>
    </row>
    <row r="331" spans="1:4" x14ac:dyDescent="0.35">
      <c r="A331" s="6">
        <v>43063</v>
      </c>
      <c r="B331" s="16" t="s">
        <v>5</v>
      </c>
      <c r="C331" s="16" t="s">
        <v>32</v>
      </c>
      <c r="D331" s="17" t="s">
        <v>32</v>
      </c>
    </row>
    <row r="332" spans="1:4" x14ac:dyDescent="0.35">
      <c r="A332" s="6">
        <v>43064</v>
      </c>
      <c r="B332" s="16" t="s">
        <v>2</v>
      </c>
      <c r="C332" s="16" t="s">
        <v>32</v>
      </c>
      <c r="D332" s="17" t="s">
        <v>32</v>
      </c>
    </row>
    <row r="333" spans="1:4" x14ac:dyDescent="0.35">
      <c r="A333" s="6">
        <v>43065</v>
      </c>
      <c r="B333" s="16" t="s">
        <v>2</v>
      </c>
      <c r="C333" s="16" t="s">
        <v>32</v>
      </c>
      <c r="D333" s="17" t="s">
        <v>32</v>
      </c>
    </row>
    <row r="334" spans="1:4" x14ac:dyDescent="0.35">
      <c r="A334" s="6">
        <v>43066</v>
      </c>
      <c r="B334" s="16" t="s">
        <v>3</v>
      </c>
      <c r="C334" s="16" t="s">
        <v>32</v>
      </c>
      <c r="D334" s="17" t="s">
        <v>32</v>
      </c>
    </row>
    <row r="335" spans="1:4" x14ac:dyDescent="0.35">
      <c r="A335" s="6">
        <v>43067</v>
      </c>
      <c r="B335" s="16" t="s">
        <v>3</v>
      </c>
      <c r="C335" s="16" t="s">
        <v>32</v>
      </c>
      <c r="D335" s="17" t="s">
        <v>32</v>
      </c>
    </row>
    <row r="336" spans="1:4" x14ac:dyDescent="0.35">
      <c r="A336" s="6">
        <v>43068</v>
      </c>
      <c r="B336" s="16" t="s">
        <v>1</v>
      </c>
      <c r="C336" s="16" t="s">
        <v>32</v>
      </c>
      <c r="D336" s="17" t="s">
        <v>32</v>
      </c>
    </row>
    <row r="337" spans="1:4" x14ac:dyDescent="0.35">
      <c r="A337" s="6">
        <v>43069</v>
      </c>
      <c r="B337" s="16" t="s">
        <v>1</v>
      </c>
      <c r="C337" s="16" t="s">
        <v>32</v>
      </c>
      <c r="D337" s="17" t="s">
        <v>32</v>
      </c>
    </row>
    <row r="338" spans="1:4" x14ac:dyDescent="0.35">
      <c r="A338" s="6">
        <v>43070</v>
      </c>
      <c r="B338" s="16" t="s">
        <v>4</v>
      </c>
      <c r="C338" s="16" t="s">
        <v>32</v>
      </c>
      <c r="D338" s="17" t="s">
        <v>32</v>
      </c>
    </row>
    <row r="339" spans="1:4" x14ac:dyDescent="0.35">
      <c r="A339" s="6">
        <v>43071</v>
      </c>
      <c r="B339" s="16" t="s">
        <v>4</v>
      </c>
      <c r="C339" s="16" t="s">
        <v>32</v>
      </c>
      <c r="D339" s="17" t="s">
        <v>32</v>
      </c>
    </row>
    <row r="340" spans="1:4" x14ac:dyDescent="0.35">
      <c r="A340" s="6">
        <v>43072</v>
      </c>
      <c r="B340" s="16" t="s">
        <v>5</v>
      </c>
      <c r="C340" s="16" t="s">
        <v>32</v>
      </c>
      <c r="D340" s="17" t="s">
        <v>32</v>
      </c>
    </row>
    <row r="341" spans="1:4" x14ac:dyDescent="0.35">
      <c r="A341" s="6">
        <v>43073</v>
      </c>
      <c r="B341" s="16" t="s">
        <v>5</v>
      </c>
      <c r="C341" s="16" t="s">
        <v>32</v>
      </c>
      <c r="D341" s="17" t="s">
        <v>32</v>
      </c>
    </row>
    <row r="342" spans="1:4" x14ac:dyDescent="0.35">
      <c r="A342" s="6">
        <v>43074</v>
      </c>
      <c r="B342" s="16" t="s">
        <v>2</v>
      </c>
      <c r="C342" s="16" t="s">
        <v>32</v>
      </c>
      <c r="D342" s="17" t="s">
        <v>32</v>
      </c>
    </row>
    <row r="343" spans="1:4" x14ac:dyDescent="0.35">
      <c r="A343" s="6">
        <v>43075</v>
      </c>
      <c r="B343" s="16" t="s">
        <v>2</v>
      </c>
      <c r="C343" s="16" t="s">
        <v>32</v>
      </c>
      <c r="D343" s="17" t="s">
        <v>32</v>
      </c>
    </row>
    <row r="344" spans="1:4" x14ac:dyDescent="0.35">
      <c r="A344" s="6">
        <v>43076</v>
      </c>
      <c r="B344" s="16" t="s">
        <v>3</v>
      </c>
      <c r="C344" s="16" t="s">
        <v>32</v>
      </c>
      <c r="D344" s="17" t="s">
        <v>32</v>
      </c>
    </row>
    <row r="345" spans="1:4" x14ac:dyDescent="0.35">
      <c r="A345" s="6">
        <v>43077</v>
      </c>
      <c r="B345" s="16" t="s">
        <v>3</v>
      </c>
      <c r="C345" s="16" t="s">
        <v>32</v>
      </c>
      <c r="D345" s="17" t="s">
        <v>32</v>
      </c>
    </row>
    <row r="346" spans="1:4" x14ac:dyDescent="0.35">
      <c r="A346" s="6">
        <v>43078</v>
      </c>
      <c r="B346" s="16" t="s">
        <v>1</v>
      </c>
      <c r="C346" s="16" t="s">
        <v>32</v>
      </c>
      <c r="D346" s="17" t="s">
        <v>32</v>
      </c>
    </row>
    <row r="347" spans="1:4" x14ac:dyDescent="0.35">
      <c r="A347" s="6">
        <v>43079</v>
      </c>
      <c r="B347" s="16" t="s">
        <v>1</v>
      </c>
      <c r="C347" s="16" t="s">
        <v>32</v>
      </c>
      <c r="D347" s="17" t="s">
        <v>32</v>
      </c>
    </row>
    <row r="348" spans="1:4" x14ac:dyDescent="0.35">
      <c r="A348" s="6">
        <v>43080</v>
      </c>
      <c r="B348" s="16" t="s">
        <v>4</v>
      </c>
      <c r="C348" s="16" t="s">
        <v>32</v>
      </c>
      <c r="D348" s="17" t="s">
        <v>32</v>
      </c>
    </row>
    <row r="349" spans="1:4" x14ac:dyDescent="0.35">
      <c r="A349" s="6">
        <v>43081</v>
      </c>
      <c r="B349" s="16" t="s">
        <v>4</v>
      </c>
      <c r="C349" s="16" t="s">
        <v>32</v>
      </c>
      <c r="D349" s="17" t="s">
        <v>32</v>
      </c>
    </row>
    <row r="350" spans="1:4" x14ac:dyDescent="0.35">
      <c r="A350" s="6">
        <v>43082</v>
      </c>
      <c r="B350" s="16" t="s">
        <v>5</v>
      </c>
      <c r="C350" s="16" t="s">
        <v>32</v>
      </c>
      <c r="D350" s="17" t="s">
        <v>32</v>
      </c>
    </row>
    <row r="351" spans="1:4" x14ac:dyDescent="0.35">
      <c r="A351" s="6">
        <v>43083</v>
      </c>
      <c r="B351" s="16" t="s">
        <v>5</v>
      </c>
      <c r="C351" s="16" t="s">
        <v>32</v>
      </c>
      <c r="D351" s="17" t="s">
        <v>32</v>
      </c>
    </row>
    <row r="352" spans="1:4" x14ac:dyDescent="0.35">
      <c r="A352" s="6">
        <v>43084</v>
      </c>
      <c r="B352" s="16" t="s">
        <v>2</v>
      </c>
      <c r="C352" s="16" t="s">
        <v>32</v>
      </c>
      <c r="D352" s="17" t="s">
        <v>32</v>
      </c>
    </row>
    <row r="353" spans="1:4" x14ac:dyDescent="0.35">
      <c r="A353" s="6">
        <v>43085</v>
      </c>
      <c r="B353" s="16" t="s">
        <v>2</v>
      </c>
      <c r="C353" s="16" t="s">
        <v>32</v>
      </c>
      <c r="D353" s="17" t="s">
        <v>32</v>
      </c>
    </row>
    <row r="354" spans="1:4" x14ac:dyDescent="0.35">
      <c r="A354" s="6">
        <v>43086</v>
      </c>
      <c r="B354" s="16" t="s">
        <v>3</v>
      </c>
      <c r="C354" s="16" t="s">
        <v>32</v>
      </c>
      <c r="D354" s="17" t="s">
        <v>32</v>
      </c>
    </row>
    <row r="355" spans="1:4" x14ac:dyDescent="0.35">
      <c r="A355" s="6">
        <v>43087</v>
      </c>
      <c r="B355" s="16" t="s">
        <v>3</v>
      </c>
      <c r="C355" s="16" t="s">
        <v>32</v>
      </c>
      <c r="D355" s="17" t="s">
        <v>32</v>
      </c>
    </row>
    <row r="356" spans="1:4" x14ac:dyDescent="0.35">
      <c r="A356" s="6">
        <v>43088</v>
      </c>
      <c r="B356" s="16" t="s">
        <v>1</v>
      </c>
      <c r="C356" s="16" t="s">
        <v>32</v>
      </c>
      <c r="D356" s="17" t="s">
        <v>32</v>
      </c>
    </row>
    <row r="357" spans="1:4" x14ac:dyDescent="0.35">
      <c r="A357" s="6">
        <v>43089</v>
      </c>
      <c r="B357" s="16" t="s">
        <v>1</v>
      </c>
      <c r="C357" s="16" t="s">
        <v>32</v>
      </c>
      <c r="D357" s="17" t="s">
        <v>32</v>
      </c>
    </row>
    <row r="358" spans="1:4" x14ac:dyDescent="0.35">
      <c r="A358" s="6">
        <v>43090</v>
      </c>
      <c r="B358" s="16" t="s">
        <v>4</v>
      </c>
      <c r="C358" s="16" t="s">
        <v>32</v>
      </c>
      <c r="D358" s="17" t="s">
        <v>32</v>
      </c>
    </row>
    <row r="359" spans="1:4" x14ac:dyDescent="0.35">
      <c r="A359" s="6">
        <v>43091</v>
      </c>
      <c r="B359" s="16" t="s">
        <v>4</v>
      </c>
      <c r="C359" s="16" t="s">
        <v>32</v>
      </c>
      <c r="D359" s="17" t="s">
        <v>32</v>
      </c>
    </row>
    <row r="360" spans="1:4" x14ac:dyDescent="0.35">
      <c r="A360" s="6">
        <v>43092</v>
      </c>
      <c r="B360" s="16" t="s">
        <v>5</v>
      </c>
      <c r="C360" s="16" t="s">
        <v>32</v>
      </c>
      <c r="D360" s="17" t="s">
        <v>32</v>
      </c>
    </row>
    <row r="361" spans="1:4" x14ac:dyDescent="0.35">
      <c r="A361" s="6">
        <v>43093</v>
      </c>
      <c r="B361" s="16" t="s">
        <v>5</v>
      </c>
      <c r="C361" s="16" t="s">
        <v>32</v>
      </c>
      <c r="D361" s="17" t="s">
        <v>32</v>
      </c>
    </row>
    <row r="362" spans="1:4" x14ac:dyDescent="0.35">
      <c r="A362" s="6">
        <v>43094</v>
      </c>
      <c r="B362" s="16" t="s">
        <v>2</v>
      </c>
      <c r="C362" s="16" t="s">
        <v>32</v>
      </c>
      <c r="D362" s="17" t="s">
        <v>32</v>
      </c>
    </row>
    <row r="363" spans="1:4" x14ac:dyDescent="0.35">
      <c r="A363" s="6">
        <v>43095</v>
      </c>
      <c r="B363" s="16" t="s">
        <v>2</v>
      </c>
      <c r="C363" s="16" t="s">
        <v>32</v>
      </c>
      <c r="D363" s="17" t="s">
        <v>32</v>
      </c>
    </row>
    <row r="364" spans="1:4" x14ac:dyDescent="0.35">
      <c r="A364" s="6">
        <v>43096</v>
      </c>
      <c r="B364" s="16" t="s">
        <v>3</v>
      </c>
      <c r="C364" s="16" t="s">
        <v>32</v>
      </c>
      <c r="D364" s="17" t="s">
        <v>32</v>
      </c>
    </row>
    <row r="365" spans="1:4" x14ac:dyDescent="0.35">
      <c r="A365" s="6">
        <v>43097</v>
      </c>
      <c r="B365" s="16" t="s">
        <v>3</v>
      </c>
      <c r="C365" s="16" t="s">
        <v>32</v>
      </c>
      <c r="D365" s="17" t="s">
        <v>32</v>
      </c>
    </row>
    <row r="366" spans="1:4" x14ac:dyDescent="0.35">
      <c r="A366" s="6">
        <v>43098</v>
      </c>
      <c r="B366" s="16" t="s">
        <v>1</v>
      </c>
      <c r="C366" s="16" t="s">
        <v>32</v>
      </c>
      <c r="D366" s="17" t="s">
        <v>32</v>
      </c>
    </row>
    <row r="367" spans="1:4" x14ac:dyDescent="0.35">
      <c r="A367" s="6">
        <v>43099</v>
      </c>
      <c r="B367" s="16" t="s">
        <v>1</v>
      </c>
      <c r="C367" s="16" t="s">
        <v>32</v>
      </c>
      <c r="D367" s="17" t="s">
        <v>32</v>
      </c>
    </row>
    <row r="368" spans="1:4" x14ac:dyDescent="0.35">
      <c r="A368" s="6">
        <v>43100</v>
      </c>
      <c r="B368" s="16" t="s">
        <v>4</v>
      </c>
      <c r="C368" s="16" t="s">
        <v>32</v>
      </c>
      <c r="D368" s="17" t="s">
        <v>32</v>
      </c>
    </row>
    <row r="369" spans="1:4" x14ac:dyDescent="0.35">
      <c r="A369" s="6">
        <v>43101</v>
      </c>
      <c r="B369" s="16" t="s">
        <v>4</v>
      </c>
      <c r="C369" s="16" t="s">
        <v>32</v>
      </c>
      <c r="D369" s="17" t="s">
        <v>32</v>
      </c>
    </row>
    <row r="370" spans="1:4" x14ac:dyDescent="0.35">
      <c r="A370" s="6">
        <v>43102</v>
      </c>
      <c r="B370" s="16" t="s">
        <v>5</v>
      </c>
      <c r="C370" s="16" t="s">
        <v>32</v>
      </c>
      <c r="D370" s="17" t="s">
        <v>32</v>
      </c>
    </row>
    <row r="371" spans="1:4" x14ac:dyDescent="0.35">
      <c r="A371" s="6">
        <v>43103</v>
      </c>
      <c r="B371" s="16" t="s">
        <v>5</v>
      </c>
      <c r="C371" s="16" t="s">
        <v>32</v>
      </c>
      <c r="D371" s="17" t="s">
        <v>32</v>
      </c>
    </row>
    <row r="372" spans="1:4" x14ac:dyDescent="0.35">
      <c r="A372" s="6">
        <v>43104</v>
      </c>
      <c r="B372" s="16" t="s">
        <v>2</v>
      </c>
      <c r="C372" s="16" t="s">
        <v>32</v>
      </c>
      <c r="D372" s="17" t="s">
        <v>32</v>
      </c>
    </row>
    <row r="373" spans="1:4" x14ac:dyDescent="0.35">
      <c r="A373" s="6">
        <v>43105</v>
      </c>
      <c r="B373" s="16" t="s">
        <v>2</v>
      </c>
      <c r="C373" s="16" t="s">
        <v>32</v>
      </c>
      <c r="D373" s="17" t="s">
        <v>32</v>
      </c>
    </row>
    <row r="374" spans="1:4" x14ac:dyDescent="0.35">
      <c r="A374" s="6">
        <v>43106</v>
      </c>
      <c r="B374" s="16" t="s">
        <v>3</v>
      </c>
      <c r="C374" s="16" t="s">
        <v>32</v>
      </c>
      <c r="D374" s="17" t="s">
        <v>32</v>
      </c>
    </row>
    <row r="375" spans="1:4" x14ac:dyDescent="0.35">
      <c r="A375" s="6">
        <v>43107</v>
      </c>
      <c r="B375" s="16" t="s">
        <v>3</v>
      </c>
      <c r="C375" s="16" t="s">
        <v>32</v>
      </c>
      <c r="D375" s="17" t="s">
        <v>32</v>
      </c>
    </row>
    <row r="376" spans="1:4" x14ac:dyDescent="0.35">
      <c r="A376" s="6">
        <v>43108</v>
      </c>
      <c r="B376" s="16" t="s">
        <v>1</v>
      </c>
      <c r="C376" s="16" t="s">
        <v>32</v>
      </c>
      <c r="D376" s="17" t="s">
        <v>32</v>
      </c>
    </row>
    <row r="377" spans="1:4" x14ac:dyDescent="0.35">
      <c r="A377" s="6">
        <v>43109</v>
      </c>
      <c r="B377" s="16" t="s">
        <v>1</v>
      </c>
      <c r="C377" s="16" t="s">
        <v>32</v>
      </c>
      <c r="D377" s="17" t="s">
        <v>32</v>
      </c>
    </row>
    <row r="378" spans="1:4" x14ac:dyDescent="0.35">
      <c r="A378" s="6">
        <v>43110</v>
      </c>
      <c r="B378" s="16" t="s">
        <v>4</v>
      </c>
      <c r="C378" s="16" t="s">
        <v>32</v>
      </c>
      <c r="D378" s="17" t="s">
        <v>32</v>
      </c>
    </row>
    <row r="379" spans="1:4" x14ac:dyDescent="0.35">
      <c r="A379" s="6">
        <v>43111</v>
      </c>
      <c r="B379" s="32" t="s">
        <v>5</v>
      </c>
      <c r="C379" s="16" t="s">
        <v>32</v>
      </c>
      <c r="D379" s="17" t="s">
        <v>32</v>
      </c>
    </row>
  </sheetData>
  <mergeCells count="1">
    <mergeCell ref="B3:D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/>
  </sheetPr>
  <dimension ref="A1:T357"/>
  <sheetViews>
    <sheetView showGridLines="0" zoomScale="73" zoomScaleNormal="73" workbookViewId="0">
      <selection activeCell="P21" sqref="P21"/>
    </sheetView>
  </sheetViews>
  <sheetFormatPr baseColWidth="10" defaultRowHeight="14.5" x14ac:dyDescent="0.3"/>
  <cols>
    <col min="1" max="1" width="17.77734375" style="8" customWidth="1"/>
    <col min="2" max="5" width="11.5546875" style="8"/>
    <col min="6" max="6" width="16.44140625" style="8" customWidth="1"/>
    <col min="7" max="7" width="2.77734375" style="8" customWidth="1"/>
    <col min="8" max="8" width="17.77734375" style="8" customWidth="1"/>
    <col min="9" max="12" width="11.5546875" style="8"/>
    <col min="13" max="13" width="16.44140625" style="8" customWidth="1"/>
    <col min="14" max="14" width="2.77734375" style="8" customWidth="1"/>
    <col min="15" max="15" width="17.77734375" style="8" customWidth="1"/>
    <col min="16" max="19" width="11.5546875" style="8"/>
    <col min="20" max="20" width="16.44140625" style="8" customWidth="1"/>
    <col min="21" max="16384" width="11.5546875" style="7"/>
  </cols>
  <sheetData>
    <row r="1" spans="1:20" x14ac:dyDescent="0.35">
      <c r="A1" s="3" t="s">
        <v>7</v>
      </c>
      <c r="B1" s="4" t="s">
        <v>8</v>
      </c>
      <c r="C1" s="4" t="s">
        <v>9</v>
      </c>
      <c r="D1" s="4" t="s">
        <v>10</v>
      </c>
      <c r="E1" s="4" t="s">
        <v>11</v>
      </c>
      <c r="F1" s="5" t="s">
        <v>12</v>
      </c>
      <c r="H1" s="3" t="s">
        <v>18</v>
      </c>
      <c r="I1" s="4" t="s">
        <v>8</v>
      </c>
      <c r="J1" s="4" t="s">
        <v>9</v>
      </c>
      <c r="K1" s="4" t="s">
        <v>10</v>
      </c>
      <c r="L1" s="4" t="s">
        <v>11</v>
      </c>
      <c r="M1" s="5" t="s">
        <v>12</v>
      </c>
      <c r="O1" s="3" t="s">
        <v>28</v>
      </c>
      <c r="P1" s="4" t="s">
        <v>8</v>
      </c>
      <c r="Q1" s="4" t="s">
        <v>9</v>
      </c>
      <c r="R1" s="4" t="s">
        <v>10</v>
      </c>
      <c r="S1" s="4" t="s">
        <v>11</v>
      </c>
      <c r="T1" s="4" t="s">
        <v>12</v>
      </c>
    </row>
    <row r="2" spans="1:20" x14ac:dyDescent="0.35">
      <c r="A2" s="11">
        <v>42737</v>
      </c>
      <c r="B2" s="9" t="s">
        <v>5</v>
      </c>
      <c r="C2" s="9" t="s">
        <v>4</v>
      </c>
      <c r="D2" s="9" t="s">
        <v>1</v>
      </c>
      <c r="E2" s="9" t="s">
        <v>13</v>
      </c>
      <c r="F2" s="10" t="s">
        <v>2</v>
      </c>
      <c r="H2" s="11">
        <v>42737</v>
      </c>
      <c r="I2" s="9" t="s">
        <v>5</v>
      </c>
      <c r="J2" s="9" t="s">
        <v>4</v>
      </c>
      <c r="K2" s="9" t="s">
        <v>1</v>
      </c>
      <c r="L2" s="9" t="s">
        <v>13</v>
      </c>
      <c r="M2" s="10" t="s">
        <v>2</v>
      </c>
      <c r="O2" s="11">
        <v>42737</v>
      </c>
      <c r="P2" s="9" t="s">
        <v>6</v>
      </c>
      <c r="Q2" s="9" t="s">
        <v>4</v>
      </c>
      <c r="R2" s="9" t="s">
        <v>1</v>
      </c>
      <c r="S2" s="9" t="s">
        <v>22</v>
      </c>
      <c r="T2" s="9"/>
    </row>
    <row r="3" spans="1:20" x14ac:dyDescent="0.35">
      <c r="A3" s="11">
        <v>42738</v>
      </c>
      <c r="B3" s="9" t="s">
        <v>5</v>
      </c>
      <c r="C3" s="9" t="s">
        <v>4</v>
      </c>
      <c r="D3" s="9" t="s">
        <v>1</v>
      </c>
      <c r="E3" s="9" t="s">
        <v>13</v>
      </c>
      <c r="F3" s="10" t="s">
        <v>3</v>
      </c>
      <c r="H3" s="11">
        <v>42738</v>
      </c>
      <c r="I3" s="9" t="s">
        <v>5</v>
      </c>
      <c r="J3" s="9" t="s">
        <v>4</v>
      </c>
      <c r="K3" s="9" t="s">
        <v>1</v>
      </c>
      <c r="L3" s="9" t="s">
        <v>13</v>
      </c>
      <c r="M3" s="10" t="s">
        <v>3</v>
      </c>
      <c r="O3" s="11">
        <v>42738</v>
      </c>
      <c r="P3" s="9" t="s">
        <v>6</v>
      </c>
      <c r="Q3" s="9" t="s">
        <v>4</v>
      </c>
      <c r="R3" s="9" t="s">
        <v>1</v>
      </c>
      <c r="S3" s="9" t="s">
        <v>22</v>
      </c>
      <c r="T3" s="9" t="s">
        <v>13</v>
      </c>
    </row>
    <row r="4" spans="1:20" x14ac:dyDescent="0.35">
      <c r="A4" s="11">
        <v>42739</v>
      </c>
      <c r="B4" s="9" t="s">
        <v>2</v>
      </c>
      <c r="C4" s="9" t="s">
        <v>5</v>
      </c>
      <c r="D4" s="9" t="s">
        <v>4</v>
      </c>
      <c r="E4" s="9" t="s">
        <v>14</v>
      </c>
      <c r="F4" s="10" t="s">
        <v>3</v>
      </c>
      <c r="H4" s="11">
        <v>42739</v>
      </c>
      <c r="I4" s="9" t="s">
        <v>2</v>
      </c>
      <c r="J4" s="9" t="s">
        <v>5</v>
      </c>
      <c r="K4" s="9" t="s">
        <v>4</v>
      </c>
      <c r="L4" s="9" t="s">
        <v>14</v>
      </c>
      <c r="M4" s="10" t="s">
        <v>3</v>
      </c>
      <c r="O4" s="11">
        <v>42739</v>
      </c>
      <c r="P4" s="9" t="s">
        <v>5</v>
      </c>
      <c r="Q4" s="9" t="s">
        <v>6</v>
      </c>
      <c r="R4" s="9" t="s">
        <v>4</v>
      </c>
      <c r="S4" s="9" t="s">
        <v>23</v>
      </c>
      <c r="T4" s="9" t="s">
        <v>13</v>
      </c>
    </row>
    <row r="5" spans="1:20" x14ac:dyDescent="0.35">
      <c r="A5" s="11">
        <v>42740</v>
      </c>
      <c r="B5" s="9" t="s">
        <v>2</v>
      </c>
      <c r="C5" s="9" t="s">
        <v>5</v>
      </c>
      <c r="D5" s="9" t="s">
        <v>4</v>
      </c>
      <c r="E5" s="9" t="s">
        <v>14</v>
      </c>
      <c r="F5" s="10" t="s">
        <v>1</v>
      </c>
      <c r="H5" s="11">
        <v>42740</v>
      </c>
      <c r="I5" s="9" t="s">
        <v>2</v>
      </c>
      <c r="J5" s="9" t="s">
        <v>5</v>
      </c>
      <c r="K5" s="9" t="s">
        <v>4</v>
      </c>
      <c r="L5" s="9" t="s">
        <v>14</v>
      </c>
      <c r="M5" s="10" t="s">
        <v>1</v>
      </c>
      <c r="O5" s="11">
        <v>42740</v>
      </c>
      <c r="P5" s="9" t="s">
        <v>5</v>
      </c>
      <c r="Q5" s="9" t="s">
        <v>6</v>
      </c>
      <c r="R5" s="9" t="s">
        <v>4</v>
      </c>
      <c r="S5" s="9" t="s">
        <v>23</v>
      </c>
      <c r="T5" s="9" t="s">
        <v>14</v>
      </c>
    </row>
    <row r="6" spans="1:20" x14ac:dyDescent="0.35">
      <c r="A6" s="11">
        <v>42741</v>
      </c>
      <c r="B6" s="9" t="s">
        <v>3</v>
      </c>
      <c r="C6" s="9" t="s">
        <v>2</v>
      </c>
      <c r="D6" s="9" t="s">
        <v>5</v>
      </c>
      <c r="E6" s="9" t="s">
        <v>15</v>
      </c>
      <c r="F6" s="10" t="s">
        <v>1</v>
      </c>
      <c r="H6" s="11">
        <v>42741</v>
      </c>
      <c r="I6" s="9" t="s">
        <v>3</v>
      </c>
      <c r="J6" s="9" t="s">
        <v>2</v>
      </c>
      <c r="K6" s="9" t="s">
        <v>5</v>
      </c>
      <c r="L6" s="9" t="s">
        <v>15</v>
      </c>
      <c r="M6" s="10" t="s">
        <v>1</v>
      </c>
      <c r="O6" s="11">
        <v>42741</v>
      </c>
      <c r="P6" s="9" t="s">
        <v>2</v>
      </c>
      <c r="Q6" s="9" t="s">
        <v>5</v>
      </c>
      <c r="R6" s="9" t="s">
        <v>6</v>
      </c>
      <c r="S6" s="9" t="s">
        <v>24</v>
      </c>
      <c r="T6" s="9" t="s">
        <v>14</v>
      </c>
    </row>
    <row r="7" spans="1:20" x14ac:dyDescent="0.35">
      <c r="A7" s="11">
        <v>42742</v>
      </c>
      <c r="B7" s="9" t="s">
        <v>3</v>
      </c>
      <c r="C7" s="9" t="s">
        <v>2</v>
      </c>
      <c r="D7" s="9" t="s">
        <v>5</v>
      </c>
      <c r="E7" s="9" t="s">
        <v>15</v>
      </c>
      <c r="F7" s="10" t="s">
        <v>4</v>
      </c>
      <c r="H7" s="11">
        <v>42742</v>
      </c>
      <c r="I7" s="9" t="s">
        <v>3</v>
      </c>
      <c r="J7" s="9" t="s">
        <v>2</v>
      </c>
      <c r="K7" s="9" t="s">
        <v>5</v>
      </c>
      <c r="L7" s="9" t="s">
        <v>15</v>
      </c>
      <c r="M7" s="10" t="s">
        <v>4</v>
      </c>
      <c r="O7" s="11">
        <v>42742</v>
      </c>
      <c r="P7" s="9" t="s">
        <v>2</v>
      </c>
      <c r="Q7" s="9" t="s">
        <v>5</v>
      </c>
      <c r="R7" s="9" t="s">
        <v>6</v>
      </c>
      <c r="S7" s="9" t="s">
        <v>24</v>
      </c>
      <c r="T7" s="9" t="s">
        <v>15</v>
      </c>
    </row>
    <row r="8" spans="1:20" x14ac:dyDescent="0.35">
      <c r="A8" s="11">
        <v>42743</v>
      </c>
      <c r="B8" s="9" t="s">
        <v>1</v>
      </c>
      <c r="C8" s="9" t="s">
        <v>3</v>
      </c>
      <c r="D8" s="9" t="s">
        <v>2</v>
      </c>
      <c r="E8" s="9" t="s">
        <v>16</v>
      </c>
      <c r="F8" s="10" t="s">
        <v>4</v>
      </c>
      <c r="H8" s="11">
        <v>42743</v>
      </c>
      <c r="I8" s="9" t="s">
        <v>1</v>
      </c>
      <c r="J8" s="9" t="s">
        <v>3</v>
      </c>
      <c r="K8" s="9" t="s">
        <v>2</v>
      </c>
      <c r="L8" s="9" t="s">
        <v>19</v>
      </c>
      <c r="M8" s="10" t="s">
        <v>4</v>
      </c>
      <c r="O8" s="11">
        <v>42743</v>
      </c>
      <c r="P8" s="9" t="s">
        <v>3</v>
      </c>
      <c r="Q8" s="9" t="s">
        <v>2</v>
      </c>
      <c r="R8" s="9" t="s">
        <v>5</v>
      </c>
      <c r="S8" s="9" t="s">
        <v>15</v>
      </c>
      <c r="T8" s="9" t="s">
        <v>15</v>
      </c>
    </row>
    <row r="9" spans="1:20" x14ac:dyDescent="0.35">
      <c r="A9" s="11">
        <v>42744</v>
      </c>
      <c r="B9" s="9" t="s">
        <v>1</v>
      </c>
      <c r="C9" s="9" t="s">
        <v>3</v>
      </c>
      <c r="D9" s="9" t="s">
        <v>2</v>
      </c>
      <c r="E9" s="9" t="s">
        <v>16</v>
      </c>
      <c r="F9" s="10" t="s">
        <v>5</v>
      </c>
      <c r="H9" s="11">
        <v>42744</v>
      </c>
      <c r="I9" s="9" t="s">
        <v>1</v>
      </c>
      <c r="J9" s="9" t="s">
        <v>3</v>
      </c>
      <c r="K9" s="9" t="s">
        <v>2</v>
      </c>
      <c r="L9" s="9" t="s">
        <v>19</v>
      </c>
      <c r="M9" s="10" t="s">
        <v>20</v>
      </c>
      <c r="O9" s="11">
        <v>42744</v>
      </c>
      <c r="P9" s="9" t="s">
        <v>3</v>
      </c>
      <c r="Q9" s="9" t="s">
        <v>2</v>
      </c>
      <c r="R9" s="9" t="s">
        <v>5</v>
      </c>
      <c r="S9" s="9" t="s">
        <v>15</v>
      </c>
      <c r="T9" s="9" t="s">
        <v>4</v>
      </c>
    </row>
    <row r="10" spans="1:20" x14ac:dyDescent="0.35">
      <c r="A10" s="11">
        <v>42745</v>
      </c>
      <c r="B10" s="9" t="s">
        <v>4</v>
      </c>
      <c r="C10" s="9" t="s">
        <v>1</v>
      </c>
      <c r="D10" s="9" t="s">
        <v>3</v>
      </c>
      <c r="E10" s="9" t="s">
        <v>17</v>
      </c>
      <c r="F10" s="10" t="s">
        <v>5</v>
      </c>
      <c r="H10" s="11">
        <v>42745</v>
      </c>
      <c r="I10" s="9" t="s">
        <v>4</v>
      </c>
      <c r="J10" s="9" t="s">
        <v>1</v>
      </c>
      <c r="K10" s="9" t="s">
        <v>3</v>
      </c>
      <c r="L10" s="9" t="s">
        <v>21</v>
      </c>
      <c r="M10" s="10" t="s">
        <v>20</v>
      </c>
      <c r="O10" s="11">
        <v>42745</v>
      </c>
      <c r="P10" s="9" t="s">
        <v>1</v>
      </c>
      <c r="Q10" s="9" t="s">
        <v>3</v>
      </c>
      <c r="R10" s="9" t="s">
        <v>2</v>
      </c>
      <c r="S10" s="9" t="s">
        <v>16</v>
      </c>
      <c r="T10" s="9" t="s">
        <v>4</v>
      </c>
    </row>
    <row r="11" spans="1:20" x14ac:dyDescent="0.35">
      <c r="A11" s="11">
        <v>42746</v>
      </c>
      <c r="B11" s="9" t="s">
        <v>4</v>
      </c>
      <c r="C11" s="9" t="s">
        <v>1</v>
      </c>
      <c r="D11" s="9" t="s">
        <v>3</v>
      </c>
      <c r="E11" s="9" t="s">
        <v>17</v>
      </c>
      <c r="F11" s="10" t="s">
        <v>2</v>
      </c>
      <c r="H11" s="11">
        <v>42746</v>
      </c>
      <c r="I11" s="9" t="s">
        <v>4</v>
      </c>
      <c r="J11" s="9" t="s">
        <v>1</v>
      </c>
      <c r="K11" s="9" t="s">
        <v>3</v>
      </c>
      <c r="L11" s="9" t="s">
        <v>21</v>
      </c>
      <c r="M11" s="10" t="s">
        <v>17</v>
      </c>
      <c r="O11" s="11">
        <v>42746</v>
      </c>
      <c r="P11" s="9" t="s">
        <v>1</v>
      </c>
      <c r="Q11" s="9" t="s">
        <v>3</v>
      </c>
      <c r="R11" s="9" t="s">
        <v>2</v>
      </c>
      <c r="S11" s="9" t="s">
        <v>16</v>
      </c>
      <c r="T11" s="9" t="s">
        <v>5</v>
      </c>
    </row>
    <row r="12" spans="1:20" x14ac:dyDescent="0.35">
      <c r="A12" s="11">
        <v>42747</v>
      </c>
      <c r="B12" s="9" t="s">
        <v>5</v>
      </c>
      <c r="C12" s="9" t="s">
        <v>4</v>
      </c>
      <c r="D12" s="9" t="s">
        <v>1</v>
      </c>
      <c r="E12" s="9" t="s">
        <v>13</v>
      </c>
      <c r="F12" s="10" t="s">
        <v>2</v>
      </c>
      <c r="H12" s="11">
        <v>42747</v>
      </c>
      <c r="I12" s="9" t="s">
        <v>6</v>
      </c>
      <c r="J12" s="9" t="s">
        <v>4</v>
      </c>
      <c r="K12" s="9" t="s">
        <v>1</v>
      </c>
      <c r="L12" s="9" t="s">
        <v>22</v>
      </c>
      <c r="M12" s="10" t="s">
        <v>17</v>
      </c>
      <c r="O12" s="11">
        <v>42747</v>
      </c>
      <c r="P12" s="9" t="s">
        <v>4</v>
      </c>
      <c r="Q12" s="9" t="s">
        <v>1</v>
      </c>
      <c r="R12" s="9" t="s">
        <v>3</v>
      </c>
      <c r="S12" s="9" t="s">
        <v>17</v>
      </c>
      <c r="T12" s="9" t="s">
        <v>5</v>
      </c>
    </row>
    <row r="13" spans="1:20" x14ac:dyDescent="0.35">
      <c r="A13" s="11">
        <v>42748</v>
      </c>
      <c r="B13" s="9" t="s">
        <v>5</v>
      </c>
      <c r="C13" s="9" t="s">
        <v>4</v>
      </c>
      <c r="D13" s="9" t="s">
        <v>1</v>
      </c>
      <c r="E13" s="9" t="s">
        <v>13</v>
      </c>
      <c r="F13" s="10" t="s">
        <v>3</v>
      </c>
      <c r="H13" s="11">
        <v>42748</v>
      </c>
      <c r="I13" s="9" t="s">
        <v>6</v>
      </c>
      <c r="J13" s="9" t="s">
        <v>4</v>
      </c>
      <c r="K13" s="9" t="s">
        <v>1</v>
      </c>
      <c r="L13" s="9" t="s">
        <v>22</v>
      </c>
      <c r="M13" s="10" t="s">
        <v>13</v>
      </c>
      <c r="O13" s="11">
        <v>42748</v>
      </c>
      <c r="P13" s="9" t="s">
        <v>4</v>
      </c>
      <c r="Q13" s="9" t="s">
        <v>1</v>
      </c>
      <c r="R13" s="9" t="s">
        <v>3</v>
      </c>
      <c r="S13" s="9" t="s">
        <v>17</v>
      </c>
      <c r="T13" s="9" t="s">
        <v>2</v>
      </c>
    </row>
    <row r="14" spans="1:20" x14ac:dyDescent="0.35">
      <c r="A14" s="11">
        <v>42749</v>
      </c>
      <c r="B14" s="9" t="s">
        <v>2</v>
      </c>
      <c r="C14" s="9" t="s">
        <v>5</v>
      </c>
      <c r="D14" s="9" t="s">
        <v>4</v>
      </c>
      <c r="E14" s="9" t="s">
        <v>14</v>
      </c>
      <c r="F14" s="10" t="s">
        <v>3</v>
      </c>
      <c r="H14" s="11">
        <v>42749</v>
      </c>
      <c r="I14" s="9" t="s">
        <v>5</v>
      </c>
      <c r="J14" s="9" t="s">
        <v>6</v>
      </c>
      <c r="K14" s="9" t="s">
        <v>4</v>
      </c>
      <c r="L14" s="9" t="s">
        <v>23</v>
      </c>
      <c r="M14" s="10" t="s">
        <v>13</v>
      </c>
      <c r="O14" s="11">
        <v>42749</v>
      </c>
      <c r="P14" s="9" t="s">
        <v>5</v>
      </c>
      <c r="Q14" s="9" t="s">
        <v>4</v>
      </c>
      <c r="R14" s="9" t="s">
        <v>1</v>
      </c>
      <c r="S14" s="9" t="s">
        <v>13</v>
      </c>
      <c r="T14" s="9" t="s">
        <v>2</v>
      </c>
    </row>
    <row r="15" spans="1:20" x14ac:dyDescent="0.35">
      <c r="A15" s="11">
        <v>42750</v>
      </c>
      <c r="B15" s="9" t="s">
        <v>2</v>
      </c>
      <c r="C15" s="9" t="s">
        <v>5</v>
      </c>
      <c r="D15" s="9" t="s">
        <v>4</v>
      </c>
      <c r="E15" s="9" t="s">
        <v>14</v>
      </c>
      <c r="F15" s="10" t="s">
        <v>1</v>
      </c>
      <c r="H15" s="11">
        <v>42750</v>
      </c>
      <c r="I15" s="9" t="s">
        <v>5</v>
      </c>
      <c r="J15" s="9" t="s">
        <v>6</v>
      </c>
      <c r="K15" s="9" t="s">
        <v>4</v>
      </c>
      <c r="L15" s="9" t="s">
        <v>23</v>
      </c>
      <c r="M15" s="10" t="s">
        <v>14</v>
      </c>
      <c r="O15" s="11">
        <v>42750</v>
      </c>
      <c r="P15" s="9" t="s">
        <v>5</v>
      </c>
      <c r="Q15" s="9" t="s">
        <v>4</v>
      </c>
      <c r="R15" s="9" t="s">
        <v>1</v>
      </c>
      <c r="S15" s="9" t="s">
        <v>13</v>
      </c>
      <c r="T15" s="9" t="s">
        <v>3</v>
      </c>
    </row>
    <row r="16" spans="1:20" x14ac:dyDescent="0.35">
      <c r="A16" s="11">
        <v>42751</v>
      </c>
      <c r="B16" s="9" t="s">
        <v>3</v>
      </c>
      <c r="C16" s="9" t="s">
        <v>2</v>
      </c>
      <c r="D16" s="9" t="s">
        <v>5</v>
      </c>
      <c r="E16" s="9" t="s">
        <v>15</v>
      </c>
      <c r="F16" s="10" t="s">
        <v>1</v>
      </c>
      <c r="H16" s="11">
        <v>42751</v>
      </c>
      <c r="I16" s="9" t="s">
        <v>2</v>
      </c>
      <c r="J16" s="9" t="s">
        <v>5</v>
      </c>
      <c r="K16" s="9" t="s">
        <v>6</v>
      </c>
      <c r="L16" s="9" t="s">
        <v>24</v>
      </c>
      <c r="M16" s="10" t="s">
        <v>14</v>
      </c>
      <c r="O16" s="11">
        <v>42751</v>
      </c>
      <c r="P16" s="9" t="s">
        <v>2</v>
      </c>
      <c r="Q16" s="9" t="s">
        <v>5</v>
      </c>
      <c r="R16" s="9" t="s">
        <v>4</v>
      </c>
      <c r="S16" s="9" t="s">
        <v>14</v>
      </c>
      <c r="T16" s="9" t="s">
        <v>3</v>
      </c>
    </row>
    <row r="17" spans="1:20" x14ac:dyDescent="0.35">
      <c r="A17" s="11">
        <v>42752</v>
      </c>
      <c r="B17" s="9" t="s">
        <v>3</v>
      </c>
      <c r="C17" s="9" t="s">
        <v>2</v>
      </c>
      <c r="D17" s="9" t="s">
        <v>5</v>
      </c>
      <c r="E17" s="9" t="s">
        <v>15</v>
      </c>
      <c r="F17" s="10" t="s">
        <v>4</v>
      </c>
      <c r="H17" s="11">
        <v>42752</v>
      </c>
      <c r="I17" s="9" t="s">
        <v>2</v>
      </c>
      <c r="J17" s="9" t="s">
        <v>5</v>
      </c>
      <c r="K17" s="9" t="s">
        <v>6</v>
      </c>
      <c r="L17" s="9" t="s">
        <v>24</v>
      </c>
      <c r="M17" s="10" t="s">
        <v>15</v>
      </c>
      <c r="O17" s="11">
        <v>42752</v>
      </c>
      <c r="P17" s="9" t="s">
        <v>2</v>
      </c>
      <c r="Q17" s="9" t="s">
        <v>5</v>
      </c>
      <c r="R17" s="9" t="s">
        <v>4</v>
      </c>
      <c r="S17" s="9" t="s">
        <v>14</v>
      </c>
      <c r="T17" s="9" t="s">
        <v>1</v>
      </c>
    </row>
    <row r="18" spans="1:20" x14ac:dyDescent="0.35">
      <c r="A18" s="11">
        <v>42753</v>
      </c>
      <c r="B18" s="9" t="s">
        <v>1</v>
      </c>
      <c r="C18" s="9" t="s">
        <v>3</v>
      </c>
      <c r="D18" s="9" t="s">
        <v>2</v>
      </c>
      <c r="E18" s="9" t="s">
        <v>16</v>
      </c>
      <c r="F18" s="10" t="s">
        <v>4</v>
      </c>
      <c r="H18" s="11">
        <v>42753</v>
      </c>
      <c r="I18" s="9" t="s">
        <v>3</v>
      </c>
      <c r="J18" s="9" t="s">
        <v>2</v>
      </c>
      <c r="K18" s="9" t="s">
        <v>5</v>
      </c>
      <c r="L18" s="9" t="s">
        <v>25</v>
      </c>
      <c r="M18" s="10" t="s">
        <v>15</v>
      </c>
      <c r="O18" s="11">
        <v>42753</v>
      </c>
      <c r="P18" s="9" t="s">
        <v>3</v>
      </c>
      <c r="Q18" s="9" t="s">
        <v>2</v>
      </c>
      <c r="R18" s="9" t="s">
        <v>5</v>
      </c>
      <c r="S18" s="9" t="s">
        <v>15</v>
      </c>
      <c r="T18" s="9" t="s">
        <v>1</v>
      </c>
    </row>
    <row r="19" spans="1:20" x14ac:dyDescent="0.35">
      <c r="A19" s="11">
        <v>42754</v>
      </c>
      <c r="B19" s="9" t="s">
        <v>1</v>
      </c>
      <c r="C19" s="9" t="s">
        <v>3</v>
      </c>
      <c r="D19" s="9" t="s">
        <v>2</v>
      </c>
      <c r="E19" s="9" t="s">
        <v>16</v>
      </c>
      <c r="F19" s="10" t="s">
        <v>5</v>
      </c>
      <c r="H19" s="11">
        <v>42754</v>
      </c>
      <c r="I19" s="9" t="s">
        <v>3</v>
      </c>
      <c r="J19" s="9" t="s">
        <v>2</v>
      </c>
      <c r="K19" s="9" t="s">
        <v>5</v>
      </c>
      <c r="L19" s="9" t="s">
        <v>25</v>
      </c>
      <c r="M19" s="10" t="s">
        <v>26</v>
      </c>
      <c r="O19" s="11">
        <v>42754</v>
      </c>
      <c r="P19" s="9" t="s">
        <v>3</v>
      </c>
      <c r="Q19" s="9" t="s">
        <v>2</v>
      </c>
      <c r="R19" s="9" t="s">
        <v>5</v>
      </c>
      <c r="S19" s="9" t="s">
        <v>15</v>
      </c>
      <c r="T19" s="9" t="s">
        <v>4</v>
      </c>
    </row>
    <row r="20" spans="1:20" x14ac:dyDescent="0.35">
      <c r="A20" s="11">
        <v>42755</v>
      </c>
      <c r="B20" s="9" t="s">
        <v>4</v>
      </c>
      <c r="C20" s="9" t="s">
        <v>1</v>
      </c>
      <c r="D20" s="9" t="s">
        <v>3</v>
      </c>
      <c r="E20" s="9" t="s">
        <v>17</v>
      </c>
      <c r="F20" s="10" t="s">
        <v>5</v>
      </c>
      <c r="H20" s="11">
        <v>42755</v>
      </c>
      <c r="I20" s="9" t="s">
        <v>1</v>
      </c>
      <c r="J20" s="9" t="s">
        <v>3</v>
      </c>
      <c r="K20" s="9" t="s">
        <v>2</v>
      </c>
      <c r="L20" s="9" t="s">
        <v>19</v>
      </c>
      <c r="M20" s="10" t="s">
        <v>26</v>
      </c>
      <c r="O20" s="11">
        <v>42755</v>
      </c>
      <c r="P20" s="9" t="s">
        <v>1</v>
      </c>
      <c r="Q20" s="9" t="s">
        <v>3</v>
      </c>
      <c r="R20" s="9" t="s">
        <v>2</v>
      </c>
      <c r="S20" s="9" t="s">
        <v>16</v>
      </c>
      <c r="T20" s="9" t="s">
        <v>4</v>
      </c>
    </row>
    <row r="21" spans="1:20" x14ac:dyDescent="0.35">
      <c r="A21" s="11">
        <v>42756</v>
      </c>
      <c r="B21" s="9" t="s">
        <v>4</v>
      </c>
      <c r="C21" s="9" t="s">
        <v>1</v>
      </c>
      <c r="D21" s="9" t="s">
        <v>3</v>
      </c>
      <c r="E21" s="9" t="s">
        <v>17</v>
      </c>
      <c r="F21" s="10" t="s">
        <v>2</v>
      </c>
      <c r="H21" s="11">
        <v>42756</v>
      </c>
      <c r="I21" s="9" t="s">
        <v>1</v>
      </c>
      <c r="J21" s="9" t="s">
        <v>3</v>
      </c>
      <c r="K21" s="9" t="s">
        <v>2</v>
      </c>
      <c r="L21" s="9" t="s">
        <v>19</v>
      </c>
      <c r="M21" s="10" t="s">
        <v>27</v>
      </c>
      <c r="O21" s="11">
        <v>42756</v>
      </c>
      <c r="P21" s="9" t="s">
        <v>1</v>
      </c>
      <c r="Q21" s="9" t="s">
        <v>3</v>
      </c>
      <c r="R21" s="9" t="s">
        <v>2</v>
      </c>
      <c r="S21" s="9" t="s">
        <v>16</v>
      </c>
      <c r="T21" s="9" t="s">
        <v>5</v>
      </c>
    </row>
    <row r="22" spans="1:20" x14ac:dyDescent="0.35">
      <c r="A22" s="11">
        <v>42757</v>
      </c>
      <c r="B22" s="9" t="s">
        <v>5</v>
      </c>
      <c r="C22" s="9" t="s">
        <v>4</v>
      </c>
      <c r="D22" s="9" t="s">
        <v>1</v>
      </c>
      <c r="E22" s="9" t="s">
        <v>13</v>
      </c>
      <c r="F22" s="10" t="s">
        <v>2</v>
      </c>
      <c r="H22" s="11">
        <v>42757</v>
      </c>
      <c r="I22" s="9" t="s">
        <v>4</v>
      </c>
      <c r="J22" s="9" t="s">
        <v>1</v>
      </c>
      <c r="K22" s="9" t="s">
        <v>3</v>
      </c>
      <c r="L22" s="9" t="s">
        <v>21</v>
      </c>
      <c r="M22" s="10" t="s">
        <v>27</v>
      </c>
      <c r="O22" s="11">
        <v>42757</v>
      </c>
      <c r="P22" s="9" t="s">
        <v>4</v>
      </c>
      <c r="Q22" s="9" t="s">
        <v>1</v>
      </c>
      <c r="R22" s="9" t="s">
        <v>3</v>
      </c>
      <c r="S22" s="9" t="s">
        <v>17</v>
      </c>
      <c r="T22" s="9" t="s">
        <v>5</v>
      </c>
    </row>
    <row r="23" spans="1:20" x14ac:dyDescent="0.35">
      <c r="A23" s="11">
        <v>42758</v>
      </c>
      <c r="B23" s="9" t="s">
        <v>5</v>
      </c>
      <c r="C23" s="9" t="s">
        <v>4</v>
      </c>
      <c r="D23" s="9" t="s">
        <v>1</v>
      </c>
      <c r="E23" s="9" t="s">
        <v>13</v>
      </c>
      <c r="F23" s="10" t="s">
        <v>3</v>
      </c>
      <c r="H23" s="11">
        <v>42758</v>
      </c>
      <c r="I23" s="9" t="s">
        <v>4</v>
      </c>
      <c r="J23" s="9" t="s">
        <v>1</v>
      </c>
      <c r="K23" s="9" t="s">
        <v>3</v>
      </c>
      <c r="L23" s="9" t="s">
        <v>21</v>
      </c>
      <c r="M23" s="10" t="s">
        <v>2</v>
      </c>
      <c r="O23" s="11">
        <v>42758</v>
      </c>
      <c r="P23" s="9" t="s">
        <v>4</v>
      </c>
      <c r="Q23" s="9" t="s">
        <v>1</v>
      </c>
      <c r="R23" s="9" t="s">
        <v>3</v>
      </c>
      <c r="S23" s="9" t="s">
        <v>17</v>
      </c>
      <c r="T23" s="9" t="s">
        <v>17</v>
      </c>
    </row>
    <row r="24" spans="1:20" x14ac:dyDescent="0.35">
      <c r="A24" s="11">
        <v>42759</v>
      </c>
      <c r="B24" s="9" t="s">
        <v>2</v>
      </c>
      <c r="C24" s="9" t="s">
        <v>5</v>
      </c>
      <c r="D24" s="9" t="s">
        <v>4</v>
      </c>
      <c r="E24" s="9" t="s">
        <v>14</v>
      </c>
      <c r="F24" s="10" t="s">
        <v>3</v>
      </c>
      <c r="H24" s="11">
        <v>42759</v>
      </c>
      <c r="I24" s="9" t="s">
        <v>5</v>
      </c>
      <c r="J24" s="9" t="s">
        <v>4</v>
      </c>
      <c r="K24" s="9" t="s">
        <v>1</v>
      </c>
      <c r="L24" s="9" t="s">
        <v>13</v>
      </c>
      <c r="M24" s="10" t="s">
        <v>2</v>
      </c>
      <c r="O24" s="11">
        <v>42759</v>
      </c>
      <c r="P24" s="9" t="s">
        <v>6</v>
      </c>
      <c r="Q24" s="9" t="s">
        <v>4</v>
      </c>
      <c r="R24" s="9" t="s">
        <v>1</v>
      </c>
      <c r="S24" s="9" t="s">
        <v>22</v>
      </c>
      <c r="T24" s="9" t="s">
        <v>17</v>
      </c>
    </row>
    <row r="25" spans="1:20" x14ac:dyDescent="0.35">
      <c r="A25" s="11">
        <v>42760</v>
      </c>
      <c r="B25" s="9" t="s">
        <v>2</v>
      </c>
      <c r="C25" s="9" t="s">
        <v>5</v>
      </c>
      <c r="D25" s="9" t="s">
        <v>4</v>
      </c>
      <c r="E25" s="9" t="s">
        <v>14</v>
      </c>
      <c r="F25" s="10" t="s">
        <v>1</v>
      </c>
      <c r="H25" s="11">
        <v>42760</v>
      </c>
      <c r="I25" s="9" t="s">
        <v>5</v>
      </c>
      <c r="J25" s="9" t="s">
        <v>4</v>
      </c>
      <c r="K25" s="9" t="s">
        <v>1</v>
      </c>
      <c r="L25" s="9" t="s">
        <v>13</v>
      </c>
      <c r="M25" s="10" t="s">
        <v>3</v>
      </c>
      <c r="O25" s="11">
        <v>42760</v>
      </c>
      <c r="P25" s="9" t="s">
        <v>6</v>
      </c>
      <c r="Q25" s="9" t="s">
        <v>4</v>
      </c>
      <c r="R25" s="9" t="s">
        <v>1</v>
      </c>
      <c r="S25" s="9" t="s">
        <v>22</v>
      </c>
      <c r="T25" s="9" t="s">
        <v>13</v>
      </c>
    </row>
    <row r="26" spans="1:20" x14ac:dyDescent="0.35">
      <c r="A26" s="11">
        <v>42761</v>
      </c>
      <c r="B26" s="9" t="s">
        <v>3</v>
      </c>
      <c r="C26" s="9" t="s">
        <v>2</v>
      </c>
      <c r="D26" s="9" t="s">
        <v>5</v>
      </c>
      <c r="E26" s="9" t="s">
        <v>15</v>
      </c>
      <c r="F26" s="10" t="s">
        <v>1</v>
      </c>
      <c r="H26" s="11">
        <v>42761</v>
      </c>
      <c r="I26" s="9" t="s">
        <v>2</v>
      </c>
      <c r="J26" s="9" t="s">
        <v>5</v>
      </c>
      <c r="K26" s="9" t="s">
        <v>4</v>
      </c>
      <c r="L26" s="9" t="s">
        <v>14</v>
      </c>
      <c r="M26" s="10" t="s">
        <v>3</v>
      </c>
      <c r="O26" s="11">
        <v>42761</v>
      </c>
      <c r="P26" s="9" t="s">
        <v>5</v>
      </c>
      <c r="Q26" s="9" t="s">
        <v>6</v>
      </c>
      <c r="R26" s="9" t="s">
        <v>4</v>
      </c>
      <c r="S26" s="9" t="s">
        <v>23</v>
      </c>
      <c r="T26" s="9" t="s">
        <v>13</v>
      </c>
    </row>
    <row r="27" spans="1:20" x14ac:dyDescent="0.35">
      <c r="A27" s="11">
        <v>42762</v>
      </c>
      <c r="B27" s="9" t="s">
        <v>3</v>
      </c>
      <c r="C27" s="9" t="s">
        <v>2</v>
      </c>
      <c r="D27" s="9" t="s">
        <v>5</v>
      </c>
      <c r="E27" s="9" t="s">
        <v>15</v>
      </c>
      <c r="F27" s="10" t="s">
        <v>4</v>
      </c>
      <c r="H27" s="11">
        <v>42762</v>
      </c>
      <c r="I27" s="9" t="s">
        <v>2</v>
      </c>
      <c r="J27" s="9" t="s">
        <v>5</v>
      </c>
      <c r="K27" s="9" t="s">
        <v>4</v>
      </c>
      <c r="L27" s="9" t="s">
        <v>14</v>
      </c>
      <c r="M27" s="10" t="s">
        <v>1</v>
      </c>
      <c r="O27" s="11">
        <v>42762</v>
      </c>
      <c r="P27" s="9" t="s">
        <v>5</v>
      </c>
      <c r="Q27" s="9" t="s">
        <v>6</v>
      </c>
      <c r="R27" s="9" t="s">
        <v>4</v>
      </c>
      <c r="S27" s="9" t="s">
        <v>23</v>
      </c>
      <c r="T27" s="9" t="s">
        <v>14</v>
      </c>
    </row>
    <row r="28" spans="1:20" x14ac:dyDescent="0.35">
      <c r="A28" s="11">
        <v>42763</v>
      </c>
      <c r="B28" s="9" t="s">
        <v>1</v>
      </c>
      <c r="C28" s="9" t="s">
        <v>3</v>
      </c>
      <c r="D28" s="9" t="s">
        <v>2</v>
      </c>
      <c r="E28" s="9" t="s">
        <v>16</v>
      </c>
      <c r="F28" s="10" t="s">
        <v>4</v>
      </c>
      <c r="H28" s="11">
        <v>42763</v>
      </c>
      <c r="I28" s="9" t="s">
        <v>3</v>
      </c>
      <c r="J28" s="9" t="s">
        <v>2</v>
      </c>
      <c r="K28" s="9" t="s">
        <v>5</v>
      </c>
      <c r="L28" s="9" t="s">
        <v>15</v>
      </c>
      <c r="M28" s="10" t="s">
        <v>1</v>
      </c>
      <c r="O28" s="11">
        <v>42763</v>
      </c>
      <c r="P28" s="9" t="s">
        <v>2</v>
      </c>
      <c r="Q28" s="9" t="s">
        <v>5</v>
      </c>
      <c r="R28" s="9" t="s">
        <v>6</v>
      </c>
      <c r="S28" s="9" t="s">
        <v>24</v>
      </c>
      <c r="T28" s="9" t="s">
        <v>14</v>
      </c>
    </row>
    <row r="29" spans="1:20" x14ac:dyDescent="0.35">
      <c r="A29" s="11">
        <v>42764</v>
      </c>
      <c r="B29" s="9" t="s">
        <v>1</v>
      </c>
      <c r="C29" s="9" t="s">
        <v>3</v>
      </c>
      <c r="D29" s="9" t="s">
        <v>2</v>
      </c>
      <c r="E29" s="9" t="s">
        <v>16</v>
      </c>
      <c r="F29" s="10" t="s">
        <v>5</v>
      </c>
      <c r="H29" s="11">
        <v>42764</v>
      </c>
      <c r="I29" s="9" t="s">
        <v>3</v>
      </c>
      <c r="J29" s="9" t="s">
        <v>2</v>
      </c>
      <c r="K29" s="9" t="s">
        <v>5</v>
      </c>
      <c r="L29" s="9" t="s">
        <v>15</v>
      </c>
      <c r="M29" s="10" t="s">
        <v>4</v>
      </c>
      <c r="O29" s="11">
        <v>42764</v>
      </c>
      <c r="P29" s="9" t="s">
        <v>2</v>
      </c>
      <c r="Q29" s="9" t="s">
        <v>5</v>
      </c>
      <c r="R29" s="9" t="s">
        <v>6</v>
      </c>
      <c r="S29" s="9" t="s">
        <v>24</v>
      </c>
      <c r="T29" s="9" t="s">
        <v>15</v>
      </c>
    </row>
    <row r="30" spans="1:20" x14ac:dyDescent="0.35">
      <c r="A30" s="11">
        <v>42765</v>
      </c>
      <c r="B30" s="9" t="s">
        <v>4</v>
      </c>
      <c r="C30" s="9" t="s">
        <v>1</v>
      </c>
      <c r="D30" s="9" t="s">
        <v>3</v>
      </c>
      <c r="E30" s="9" t="s">
        <v>17</v>
      </c>
      <c r="F30" s="10" t="s">
        <v>5</v>
      </c>
      <c r="H30" s="11">
        <v>42765</v>
      </c>
      <c r="I30" s="9" t="s">
        <v>1</v>
      </c>
      <c r="J30" s="9" t="s">
        <v>3</v>
      </c>
      <c r="K30" s="9" t="s">
        <v>2</v>
      </c>
      <c r="L30" s="9" t="s">
        <v>19</v>
      </c>
      <c r="M30" s="10" t="s">
        <v>4</v>
      </c>
      <c r="O30" s="11">
        <v>42765</v>
      </c>
      <c r="P30" s="9" t="s">
        <v>3</v>
      </c>
      <c r="Q30" s="9" t="s">
        <v>2</v>
      </c>
      <c r="R30" s="9" t="s">
        <v>5</v>
      </c>
      <c r="S30" s="9" t="s">
        <v>15</v>
      </c>
      <c r="T30" s="9" t="s">
        <v>15</v>
      </c>
    </row>
    <row r="31" spans="1:20" x14ac:dyDescent="0.35">
      <c r="A31" s="11">
        <v>42766</v>
      </c>
      <c r="B31" s="9" t="s">
        <v>4</v>
      </c>
      <c r="C31" s="9" t="s">
        <v>1</v>
      </c>
      <c r="D31" s="9" t="s">
        <v>3</v>
      </c>
      <c r="E31" s="9" t="s">
        <v>17</v>
      </c>
      <c r="F31" s="10" t="s">
        <v>2</v>
      </c>
      <c r="H31" s="11">
        <v>42766</v>
      </c>
      <c r="I31" s="9" t="s">
        <v>1</v>
      </c>
      <c r="J31" s="9" t="s">
        <v>3</v>
      </c>
      <c r="K31" s="9" t="s">
        <v>2</v>
      </c>
      <c r="L31" s="9" t="s">
        <v>19</v>
      </c>
      <c r="M31" s="10" t="s">
        <v>20</v>
      </c>
      <c r="O31" s="11">
        <v>42766</v>
      </c>
      <c r="P31" s="9" t="s">
        <v>3</v>
      </c>
      <c r="Q31" s="9" t="s">
        <v>2</v>
      </c>
      <c r="R31" s="9" t="s">
        <v>5</v>
      </c>
      <c r="S31" s="9" t="s">
        <v>15</v>
      </c>
      <c r="T31" s="9" t="s">
        <v>4</v>
      </c>
    </row>
    <row r="32" spans="1:20" x14ac:dyDescent="0.35">
      <c r="A32" s="11">
        <v>42767</v>
      </c>
      <c r="B32" s="9" t="s">
        <v>5</v>
      </c>
      <c r="C32" s="9" t="s">
        <v>4</v>
      </c>
      <c r="D32" s="9" t="s">
        <v>1</v>
      </c>
      <c r="E32" s="9" t="s">
        <v>13</v>
      </c>
      <c r="F32" s="10" t="s">
        <v>2</v>
      </c>
      <c r="H32" s="11">
        <v>42767</v>
      </c>
      <c r="I32" s="9" t="s">
        <v>4</v>
      </c>
      <c r="J32" s="9" t="s">
        <v>1</v>
      </c>
      <c r="K32" s="9" t="s">
        <v>3</v>
      </c>
      <c r="L32" s="9" t="s">
        <v>21</v>
      </c>
      <c r="M32" s="10" t="s">
        <v>20</v>
      </c>
      <c r="O32" s="11">
        <v>42767</v>
      </c>
      <c r="P32" s="9" t="s">
        <v>1</v>
      </c>
      <c r="Q32" s="9" t="s">
        <v>3</v>
      </c>
      <c r="R32" s="9" t="s">
        <v>2</v>
      </c>
      <c r="S32" s="9" t="s">
        <v>16</v>
      </c>
      <c r="T32" s="9" t="s">
        <v>4</v>
      </c>
    </row>
    <row r="33" spans="1:20" x14ac:dyDescent="0.35">
      <c r="A33" s="11">
        <v>42768</v>
      </c>
      <c r="B33" s="9" t="s">
        <v>5</v>
      </c>
      <c r="C33" s="9" t="s">
        <v>4</v>
      </c>
      <c r="D33" s="9" t="s">
        <v>1</v>
      </c>
      <c r="E33" s="9" t="s">
        <v>13</v>
      </c>
      <c r="F33" s="10" t="s">
        <v>3</v>
      </c>
      <c r="H33" s="11">
        <v>42768</v>
      </c>
      <c r="I33" s="9" t="s">
        <v>4</v>
      </c>
      <c r="J33" s="9" t="s">
        <v>1</v>
      </c>
      <c r="K33" s="9" t="s">
        <v>3</v>
      </c>
      <c r="L33" s="9" t="s">
        <v>21</v>
      </c>
      <c r="M33" s="10" t="s">
        <v>17</v>
      </c>
      <c r="O33" s="11">
        <v>42768</v>
      </c>
      <c r="P33" s="9" t="s">
        <v>1</v>
      </c>
      <c r="Q33" s="9" t="s">
        <v>3</v>
      </c>
      <c r="R33" s="9" t="s">
        <v>2</v>
      </c>
      <c r="S33" s="9" t="s">
        <v>16</v>
      </c>
      <c r="T33" s="9" t="s">
        <v>5</v>
      </c>
    </row>
    <row r="34" spans="1:20" x14ac:dyDescent="0.35">
      <c r="A34" s="11">
        <v>42769</v>
      </c>
      <c r="B34" s="9" t="s">
        <v>2</v>
      </c>
      <c r="C34" s="9" t="s">
        <v>5</v>
      </c>
      <c r="D34" s="9" t="s">
        <v>4</v>
      </c>
      <c r="E34" s="9" t="s">
        <v>14</v>
      </c>
      <c r="F34" s="10" t="s">
        <v>3</v>
      </c>
      <c r="H34" s="11">
        <v>42769</v>
      </c>
      <c r="I34" s="9" t="s">
        <v>6</v>
      </c>
      <c r="J34" s="9" t="s">
        <v>4</v>
      </c>
      <c r="K34" s="9" t="s">
        <v>1</v>
      </c>
      <c r="L34" s="9" t="s">
        <v>22</v>
      </c>
      <c r="M34" s="10" t="s">
        <v>17</v>
      </c>
      <c r="O34" s="11">
        <v>42769</v>
      </c>
      <c r="P34" s="9" t="s">
        <v>4</v>
      </c>
      <c r="Q34" s="9" t="s">
        <v>1</v>
      </c>
      <c r="R34" s="9" t="s">
        <v>3</v>
      </c>
      <c r="S34" s="9" t="s">
        <v>17</v>
      </c>
      <c r="T34" s="9" t="s">
        <v>5</v>
      </c>
    </row>
    <row r="35" spans="1:20" x14ac:dyDescent="0.35">
      <c r="A35" s="11">
        <v>42770</v>
      </c>
      <c r="B35" s="9" t="s">
        <v>2</v>
      </c>
      <c r="C35" s="9" t="s">
        <v>5</v>
      </c>
      <c r="D35" s="9" t="s">
        <v>4</v>
      </c>
      <c r="E35" s="9" t="s">
        <v>14</v>
      </c>
      <c r="F35" s="10" t="s">
        <v>1</v>
      </c>
      <c r="H35" s="11">
        <v>42770</v>
      </c>
      <c r="I35" s="9" t="s">
        <v>6</v>
      </c>
      <c r="J35" s="9" t="s">
        <v>4</v>
      </c>
      <c r="K35" s="9" t="s">
        <v>1</v>
      </c>
      <c r="L35" s="9" t="s">
        <v>22</v>
      </c>
      <c r="M35" s="10" t="s">
        <v>13</v>
      </c>
      <c r="O35" s="11">
        <v>42770</v>
      </c>
      <c r="P35" s="9" t="s">
        <v>4</v>
      </c>
      <c r="Q35" s="9" t="s">
        <v>1</v>
      </c>
      <c r="R35" s="9" t="s">
        <v>3</v>
      </c>
      <c r="S35" s="9" t="s">
        <v>17</v>
      </c>
      <c r="T35" s="9" t="s">
        <v>2</v>
      </c>
    </row>
    <row r="36" spans="1:20" x14ac:dyDescent="0.35">
      <c r="A36" s="11">
        <v>42771</v>
      </c>
      <c r="B36" s="9" t="s">
        <v>3</v>
      </c>
      <c r="C36" s="9" t="s">
        <v>2</v>
      </c>
      <c r="D36" s="9" t="s">
        <v>5</v>
      </c>
      <c r="E36" s="9" t="s">
        <v>15</v>
      </c>
      <c r="F36" s="10" t="s">
        <v>1</v>
      </c>
      <c r="H36" s="11">
        <v>42771</v>
      </c>
      <c r="I36" s="9" t="s">
        <v>5</v>
      </c>
      <c r="J36" s="9" t="s">
        <v>6</v>
      </c>
      <c r="K36" s="9" t="s">
        <v>4</v>
      </c>
      <c r="L36" s="9" t="s">
        <v>23</v>
      </c>
      <c r="M36" s="10" t="s">
        <v>13</v>
      </c>
      <c r="O36" s="11">
        <v>42771</v>
      </c>
      <c r="P36" s="9" t="s">
        <v>5</v>
      </c>
      <c r="Q36" s="9" t="s">
        <v>4</v>
      </c>
      <c r="R36" s="9" t="s">
        <v>1</v>
      </c>
      <c r="S36" s="9" t="s">
        <v>13</v>
      </c>
      <c r="T36" s="9" t="s">
        <v>2</v>
      </c>
    </row>
    <row r="37" spans="1:20" x14ac:dyDescent="0.35">
      <c r="A37" s="11">
        <v>42772</v>
      </c>
      <c r="B37" s="9" t="s">
        <v>3</v>
      </c>
      <c r="C37" s="9" t="s">
        <v>2</v>
      </c>
      <c r="D37" s="9" t="s">
        <v>5</v>
      </c>
      <c r="E37" s="9" t="s">
        <v>15</v>
      </c>
      <c r="F37" s="10" t="s">
        <v>4</v>
      </c>
      <c r="H37" s="11">
        <v>42772</v>
      </c>
      <c r="I37" s="9" t="s">
        <v>5</v>
      </c>
      <c r="J37" s="9" t="s">
        <v>6</v>
      </c>
      <c r="K37" s="9" t="s">
        <v>4</v>
      </c>
      <c r="L37" s="9" t="s">
        <v>23</v>
      </c>
      <c r="M37" s="10" t="s">
        <v>14</v>
      </c>
      <c r="O37" s="11">
        <v>42772</v>
      </c>
      <c r="P37" s="9" t="s">
        <v>5</v>
      </c>
      <c r="Q37" s="9" t="s">
        <v>4</v>
      </c>
      <c r="R37" s="9" t="s">
        <v>1</v>
      </c>
      <c r="S37" s="9" t="s">
        <v>13</v>
      </c>
      <c r="T37" s="9" t="s">
        <v>3</v>
      </c>
    </row>
    <row r="38" spans="1:20" x14ac:dyDescent="0.35">
      <c r="A38" s="11">
        <v>42773</v>
      </c>
      <c r="B38" s="9" t="s">
        <v>1</v>
      </c>
      <c r="C38" s="9" t="s">
        <v>3</v>
      </c>
      <c r="D38" s="9" t="s">
        <v>2</v>
      </c>
      <c r="E38" s="9" t="s">
        <v>16</v>
      </c>
      <c r="F38" s="10" t="s">
        <v>4</v>
      </c>
      <c r="H38" s="11">
        <v>42773</v>
      </c>
      <c r="I38" s="9" t="s">
        <v>2</v>
      </c>
      <c r="J38" s="9" t="s">
        <v>5</v>
      </c>
      <c r="K38" s="9" t="s">
        <v>6</v>
      </c>
      <c r="L38" s="9" t="s">
        <v>24</v>
      </c>
      <c r="M38" s="10" t="s">
        <v>14</v>
      </c>
      <c r="O38" s="11">
        <v>42773</v>
      </c>
      <c r="P38" s="9" t="s">
        <v>2</v>
      </c>
      <c r="Q38" s="9" t="s">
        <v>5</v>
      </c>
      <c r="R38" s="9" t="s">
        <v>4</v>
      </c>
      <c r="S38" s="9" t="s">
        <v>14</v>
      </c>
      <c r="T38" s="9" t="s">
        <v>3</v>
      </c>
    </row>
    <row r="39" spans="1:20" x14ac:dyDescent="0.35">
      <c r="A39" s="11">
        <v>42774</v>
      </c>
      <c r="B39" s="9" t="s">
        <v>1</v>
      </c>
      <c r="C39" s="9" t="s">
        <v>3</v>
      </c>
      <c r="D39" s="9" t="s">
        <v>2</v>
      </c>
      <c r="E39" s="9" t="s">
        <v>16</v>
      </c>
      <c r="F39" s="10" t="s">
        <v>5</v>
      </c>
      <c r="H39" s="11">
        <v>42774</v>
      </c>
      <c r="I39" s="9" t="s">
        <v>2</v>
      </c>
      <c r="J39" s="9" t="s">
        <v>5</v>
      </c>
      <c r="K39" s="9" t="s">
        <v>6</v>
      </c>
      <c r="L39" s="9" t="s">
        <v>24</v>
      </c>
      <c r="M39" s="10" t="s">
        <v>15</v>
      </c>
      <c r="O39" s="11">
        <v>42774</v>
      </c>
      <c r="P39" s="9" t="s">
        <v>2</v>
      </c>
      <c r="Q39" s="9" t="s">
        <v>5</v>
      </c>
      <c r="R39" s="9" t="s">
        <v>4</v>
      </c>
      <c r="S39" s="9" t="s">
        <v>14</v>
      </c>
      <c r="T39" s="9" t="s">
        <v>1</v>
      </c>
    </row>
    <row r="40" spans="1:20" x14ac:dyDescent="0.35">
      <c r="A40" s="11">
        <v>42775</v>
      </c>
      <c r="B40" s="9" t="s">
        <v>4</v>
      </c>
      <c r="C40" s="9" t="s">
        <v>1</v>
      </c>
      <c r="D40" s="9" t="s">
        <v>3</v>
      </c>
      <c r="E40" s="9" t="s">
        <v>17</v>
      </c>
      <c r="F40" s="10" t="s">
        <v>5</v>
      </c>
      <c r="H40" s="11">
        <v>42775</v>
      </c>
      <c r="I40" s="9" t="s">
        <v>3</v>
      </c>
      <c r="J40" s="9" t="s">
        <v>2</v>
      </c>
      <c r="K40" s="9" t="s">
        <v>5</v>
      </c>
      <c r="L40" s="9" t="s">
        <v>25</v>
      </c>
      <c r="M40" s="10" t="s">
        <v>15</v>
      </c>
      <c r="O40" s="11">
        <v>42775</v>
      </c>
      <c r="P40" s="9" t="s">
        <v>3</v>
      </c>
      <c r="Q40" s="9" t="s">
        <v>2</v>
      </c>
      <c r="R40" s="9" t="s">
        <v>5</v>
      </c>
      <c r="S40" s="9" t="s">
        <v>15</v>
      </c>
      <c r="T40" s="9" t="s">
        <v>1</v>
      </c>
    </row>
    <row r="41" spans="1:20" x14ac:dyDescent="0.35">
      <c r="A41" s="11">
        <v>42776</v>
      </c>
      <c r="B41" s="9" t="s">
        <v>4</v>
      </c>
      <c r="C41" s="9" t="s">
        <v>1</v>
      </c>
      <c r="D41" s="9" t="s">
        <v>3</v>
      </c>
      <c r="E41" s="9" t="s">
        <v>17</v>
      </c>
      <c r="F41" s="10" t="s">
        <v>2</v>
      </c>
      <c r="H41" s="11">
        <v>42776</v>
      </c>
      <c r="I41" s="9" t="s">
        <v>3</v>
      </c>
      <c r="J41" s="9" t="s">
        <v>2</v>
      </c>
      <c r="K41" s="9" t="s">
        <v>5</v>
      </c>
      <c r="L41" s="9" t="s">
        <v>25</v>
      </c>
      <c r="M41" s="10" t="s">
        <v>26</v>
      </c>
      <c r="O41" s="11">
        <v>42776</v>
      </c>
      <c r="P41" s="9" t="s">
        <v>3</v>
      </c>
      <c r="Q41" s="9" t="s">
        <v>2</v>
      </c>
      <c r="R41" s="9" t="s">
        <v>5</v>
      </c>
      <c r="S41" s="9" t="s">
        <v>15</v>
      </c>
      <c r="T41" s="9" t="s">
        <v>4</v>
      </c>
    </row>
    <row r="42" spans="1:20" x14ac:dyDescent="0.35">
      <c r="A42" s="11">
        <v>42777</v>
      </c>
      <c r="B42" s="9" t="s">
        <v>5</v>
      </c>
      <c r="C42" s="9" t="s">
        <v>4</v>
      </c>
      <c r="D42" s="9" t="s">
        <v>1</v>
      </c>
      <c r="E42" s="9" t="s">
        <v>13</v>
      </c>
      <c r="F42" s="10" t="s">
        <v>2</v>
      </c>
      <c r="H42" s="11">
        <v>42777</v>
      </c>
      <c r="I42" s="9" t="s">
        <v>1</v>
      </c>
      <c r="J42" s="9" t="s">
        <v>3</v>
      </c>
      <c r="K42" s="9" t="s">
        <v>2</v>
      </c>
      <c r="L42" s="9" t="s">
        <v>19</v>
      </c>
      <c r="M42" s="10" t="s">
        <v>26</v>
      </c>
      <c r="O42" s="11">
        <v>42777</v>
      </c>
      <c r="P42" s="9" t="s">
        <v>1</v>
      </c>
      <c r="Q42" s="9" t="s">
        <v>3</v>
      </c>
      <c r="R42" s="9" t="s">
        <v>2</v>
      </c>
      <c r="S42" s="9" t="s">
        <v>16</v>
      </c>
      <c r="T42" s="9" t="s">
        <v>4</v>
      </c>
    </row>
    <row r="43" spans="1:20" x14ac:dyDescent="0.35">
      <c r="A43" s="11">
        <v>42778</v>
      </c>
      <c r="B43" s="9" t="s">
        <v>5</v>
      </c>
      <c r="C43" s="9" t="s">
        <v>4</v>
      </c>
      <c r="D43" s="9" t="s">
        <v>1</v>
      </c>
      <c r="E43" s="9" t="s">
        <v>13</v>
      </c>
      <c r="F43" s="10" t="s">
        <v>3</v>
      </c>
      <c r="H43" s="11">
        <v>42778</v>
      </c>
      <c r="I43" s="9" t="s">
        <v>1</v>
      </c>
      <c r="J43" s="9" t="s">
        <v>3</v>
      </c>
      <c r="K43" s="9" t="s">
        <v>2</v>
      </c>
      <c r="L43" s="9" t="s">
        <v>19</v>
      </c>
      <c r="M43" s="10" t="s">
        <v>27</v>
      </c>
      <c r="O43" s="11">
        <v>42778</v>
      </c>
      <c r="P43" s="9" t="s">
        <v>1</v>
      </c>
      <c r="Q43" s="9" t="s">
        <v>3</v>
      </c>
      <c r="R43" s="9" t="s">
        <v>2</v>
      </c>
      <c r="S43" s="9" t="s">
        <v>16</v>
      </c>
      <c r="T43" s="9" t="s">
        <v>5</v>
      </c>
    </row>
    <row r="44" spans="1:20" x14ac:dyDescent="0.35">
      <c r="A44" s="11">
        <v>42779</v>
      </c>
      <c r="B44" s="9" t="s">
        <v>2</v>
      </c>
      <c r="C44" s="9" t="s">
        <v>5</v>
      </c>
      <c r="D44" s="9" t="s">
        <v>4</v>
      </c>
      <c r="E44" s="9" t="s">
        <v>14</v>
      </c>
      <c r="F44" s="10" t="s">
        <v>3</v>
      </c>
      <c r="H44" s="11">
        <v>42779</v>
      </c>
      <c r="I44" s="9" t="s">
        <v>4</v>
      </c>
      <c r="J44" s="9" t="s">
        <v>1</v>
      </c>
      <c r="K44" s="9" t="s">
        <v>3</v>
      </c>
      <c r="L44" s="9" t="s">
        <v>21</v>
      </c>
      <c r="M44" s="10" t="s">
        <v>27</v>
      </c>
      <c r="O44" s="11">
        <v>42779</v>
      </c>
      <c r="P44" s="9" t="s">
        <v>4</v>
      </c>
      <c r="Q44" s="9" t="s">
        <v>1</v>
      </c>
      <c r="R44" s="9" t="s">
        <v>3</v>
      </c>
      <c r="S44" s="9" t="s">
        <v>17</v>
      </c>
      <c r="T44" s="9" t="s">
        <v>5</v>
      </c>
    </row>
    <row r="45" spans="1:20" x14ac:dyDescent="0.35">
      <c r="A45" s="11">
        <v>42780</v>
      </c>
      <c r="B45" s="9" t="s">
        <v>2</v>
      </c>
      <c r="C45" s="9" t="s">
        <v>5</v>
      </c>
      <c r="D45" s="9" t="s">
        <v>4</v>
      </c>
      <c r="E45" s="9" t="s">
        <v>14</v>
      </c>
      <c r="F45" s="10" t="s">
        <v>1</v>
      </c>
      <c r="H45" s="11">
        <v>42780</v>
      </c>
      <c r="I45" s="9" t="s">
        <v>4</v>
      </c>
      <c r="J45" s="9" t="s">
        <v>1</v>
      </c>
      <c r="K45" s="9" t="s">
        <v>3</v>
      </c>
      <c r="L45" s="9" t="s">
        <v>21</v>
      </c>
      <c r="M45" s="10" t="s">
        <v>2</v>
      </c>
      <c r="O45" s="11">
        <v>42780</v>
      </c>
      <c r="P45" s="9" t="s">
        <v>4</v>
      </c>
      <c r="Q45" s="9" t="s">
        <v>1</v>
      </c>
      <c r="R45" s="9" t="s">
        <v>3</v>
      </c>
      <c r="S45" s="9" t="s">
        <v>17</v>
      </c>
      <c r="T45" s="9" t="s">
        <v>17</v>
      </c>
    </row>
    <row r="46" spans="1:20" x14ac:dyDescent="0.35">
      <c r="A46" s="11">
        <v>42781</v>
      </c>
      <c r="B46" s="9" t="s">
        <v>3</v>
      </c>
      <c r="C46" s="9" t="s">
        <v>2</v>
      </c>
      <c r="D46" s="9" t="s">
        <v>5</v>
      </c>
      <c r="E46" s="9" t="s">
        <v>15</v>
      </c>
      <c r="F46" s="10" t="s">
        <v>1</v>
      </c>
      <c r="H46" s="11">
        <v>42781</v>
      </c>
      <c r="I46" s="9" t="s">
        <v>5</v>
      </c>
      <c r="J46" s="9" t="s">
        <v>4</v>
      </c>
      <c r="K46" s="9" t="s">
        <v>1</v>
      </c>
      <c r="L46" s="9" t="s">
        <v>13</v>
      </c>
      <c r="M46" s="10" t="s">
        <v>2</v>
      </c>
      <c r="O46" s="11">
        <v>42781</v>
      </c>
      <c r="P46" s="9" t="s">
        <v>6</v>
      </c>
      <c r="Q46" s="9" t="s">
        <v>4</v>
      </c>
      <c r="R46" s="9" t="s">
        <v>1</v>
      </c>
      <c r="S46" s="9" t="s">
        <v>22</v>
      </c>
      <c r="T46" s="9" t="s">
        <v>17</v>
      </c>
    </row>
    <row r="47" spans="1:20" x14ac:dyDescent="0.35">
      <c r="A47" s="11">
        <v>42782</v>
      </c>
      <c r="B47" s="9" t="s">
        <v>3</v>
      </c>
      <c r="C47" s="9" t="s">
        <v>2</v>
      </c>
      <c r="D47" s="9" t="s">
        <v>5</v>
      </c>
      <c r="E47" s="9" t="s">
        <v>15</v>
      </c>
      <c r="F47" s="10" t="s">
        <v>4</v>
      </c>
      <c r="H47" s="11">
        <v>42782</v>
      </c>
      <c r="I47" s="9" t="s">
        <v>5</v>
      </c>
      <c r="J47" s="9" t="s">
        <v>4</v>
      </c>
      <c r="K47" s="9" t="s">
        <v>1</v>
      </c>
      <c r="L47" s="9" t="s">
        <v>13</v>
      </c>
      <c r="M47" s="10" t="s">
        <v>3</v>
      </c>
      <c r="O47" s="11">
        <v>42782</v>
      </c>
      <c r="P47" s="9" t="s">
        <v>6</v>
      </c>
      <c r="Q47" s="9" t="s">
        <v>4</v>
      </c>
      <c r="R47" s="9" t="s">
        <v>1</v>
      </c>
      <c r="S47" s="9" t="s">
        <v>22</v>
      </c>
      <c r="T47" s="9" t="s">
        <v>13</v>
      </c>
    </row>
    <row r="48" spans="1:20" x14ac:dyDescent="0.35">
      <c r="A48" s="11">
        <v>42783</v>
      </c>
      <c r="B48" s="9" t="s">
        <v>1</v>
      </c>
      <c r="C48" s="9" t="s">
        <v>3</v>
      </c>
      <c r="D48" s="9" t="s">
        <v>2</v>
      </c>
      <c r="E48" s="9" t="s">
        <v>16</v>
      </c>
      <c r="F48" s="10" t="s">
        <v>4</v>
      </c>
      <c r="H48" s="11">
        <v>42783</v>
      </c>
      <c r="I48" s="9" t="s">
        <v>2</v>
      </c>
      <c r="J48" s="9" t="s">
        <v>5</v>
      </c>
      <c r="K48" s="9" t="s">
        <v>4</v>
      </c>
      <c r="L48" s="9" t="s">
        <v>14</v>
      </c>
      <c r="M48" s="10" t="s">
        <v>3</v>
      </c>
      <c r="O48" s="11">
        <v>42783</v>
      </c>
      <c r="P48" s="9" t="s">
        <v>5</v>
      </c>
      <c r="Q48" s="9" t="s">
        <v>6</v>
      </c>
      <c r="R48" s="9" t="s">
        <v>4</v>
      </c>
      <c r="S48" s="9" t="s">
        <v>23</v>
      </c>
      <c r="T48" s="9" t="s">
        <v>13</v>
      </c>
    </row>
    <row r="49" spans="1:20" x14ac:dyDescent="0.35">
      <c r="A49" s="11">
        <v>42784</v>
      </c>
      <c r="B49" s="9" t="s">
        <v>1</v>
      </c>
      <c r="C49" s="9" t="s">
        <v>3</v>
      </c>
      <c r="D49" s="9" t="s">
        <v>2</v>
      </c>
      <c r="E49" s="9" t="s">
        <v>16</v>
      </c>
      <c r="F49" s="10" t="s">
        <v>5</v>
      </c>
      <c r="H49" s="11">
        <v>42784</v>
      </c>
      <c r="I49" s="9" t="s">
        <v>2</v>
      </c>
      <c r="J49" s="9" t="s">
        <v>5</v>
      </c>
      <c r="K49" s="9" t="s">
        <v>4</v>
      </c>
      <c r="L49" s="9" t="s">
        <v>14</v>
      </c>
      <c r="M49" s="10" t="s">
        <v>1</v>
      </c>
      <c r="O49" s="11">
        <v>42784</v>
      </c>
      <c r="P49" s="9" t="s">
        <v>5</v>
      </c>
      <c r="Q49" s="9" t="s">
        <v>6</v>
      </c>
      <c r="R49" s="9" t="s">
        <v>4</v>
      </c>
      <c r="S49" s="9" t="s">
        <v>23</v>
      </c>
      <c r="T49" s="9" t="s">
        <v>14</v>
      </c>
    </row>
    <row r="50" spans="1:20" x14ac:dyDescent="0.35">
      <c r="A50" s="11">
        <v>42785</v>
      </c>
      <c r="B50" s="9" t="s">
        <v>4</v>
      </c>
      <c r="C50" s="9" t="s">
        <v>1</v>
      </c>
      <c r="D50" s="9" t="s">
        <v>3</v>
      </c>
      <c r="E50" s="9" t="s">
        <v>17</v>
      </c>
      <c r="F50" s="10" t="s">
        <v>5</v>
      </c>
      <c r="H50" s="11">
        <v>42785</v>
      </c>
      <c r="I50" s="9" t="s">
        <v>3</v>
      </c>
      <c r="J50" s="9" t="s">
        <v>2</v>
      </c>
      <c r="K50" s="9" t="s">
        <v>5</v>
      </c>
      <c r="L50" s="9" t="s">
        <v>15</v>
      </c>
      <c r="M50" s="10" t="s">
        <v>1</v>
      </c>
      <c r="O50" s="11">
        <v>42785</v>
      </c>
      <c r="P50" s="9" t="s">
        <v>2</v>
      </c>
      <c r="Q50" s="9" t="s">
        <v>5</v>
      </c>
      <c r="R50" s="9" t="s">
        <v>6</v>
      </c>
      <c r="S50" s="9" t="s">
        <v>24</v>
      </c>
      <c r="T50" s="9" t="s">
        <v>14</v>
      </c>
    </row>
    <row r="51" spans="1:20" x14ac:dyDescent="0.35">
      <c r="A51" s="11">
        <v>42786</v>
      </c>
      <c r="B51" s="9" t="s">
        <v>4</v>
      </c>
      <c r="C51" s="9" t="s">
        <v>1</v>
      </c>
      <c r="D51" s="9" t="s">
        <v>3</v>
      </c>
      <c r="E51" s="9" t="s">
        <v>17</v>
      </c>
      <c r="F51" s="10" t="s">
        <v>2</v>
      </c>
      <c r="H51" s="11">
        <v>42786</v>
      </c>
      <c r="I51" s="9" t="s">
        <v>3</v>
      </c>
      <c r="J51" s="9" t="s">
        <v>2</v>
      </c>
      <c r="K51" s="9" t="s">
        <v>5</v>
      </c>
      <c r="L51" s="9" t="s">
        <v>15</v>
      </c>
      <c r="M51" s="10" t="s">
        <v>4</v>
      </c>
      <c r="O51" s="11">
        <v>42786</v>
      </c>
      <c r="P51" s="9" t="s">
        <v>2</v>
      </c>
      <c r="Q51" s="9" t="s">
        <v>5</v>
      </c>
      <c r="R51" s="9" t="s">
        <v>6</v>
      </c>
      <c r="S51" s="9" t="s">
        <v>24</v>
      </c>
      <c r="T51" s="9" t="s">
        <v>15</v>
      </c>
    </row>
    <row r="52" spans="1:20" x14ac:dyDescent="0.35">
      <c r="A52" s="11">
        <v>42787</v>
      </c>
      <c r="B52" s="9" t="s">
        <v>5</v>
      </c>
      <c r="C52" s="9" t="s">
        <v>4</v>
      </c>
      <c r="D52" s="9" t="s">
        <v>1</v>
      </c>
      <c r="E52" s="9" t="s">
        <v>13</v>
      </c>
      <c r="F52" s="10" t="s">
        <v>2</v>
      </c>
      <c r="H52" s="11">
        <v>42787</v>
      </c>
      <c r="I52" s="9" t="s">
        <v>1</v>
      </c>
      <c r="J52" s="9" t="s">
        <v>3</v>
      </c>
      <c r="K52" s="9" t="s">
        <v>2</v>
      </c>
      <c r="L52" s="9" t="s">
        <v>19</v>
      </c>
      <c r="M52" s="10" t="s">
        <v>4</v>
      </c>
      <c r="O52" s="11">
        <v>42787</v>
      </c>
      <c r="P52" s="9" t="s">
        <v>3</v>
      </c>
      <c r="Q52" s="9" t="s">
        <v>2</v>
      </c>
      <c r="R52" s="9" t="s">
        <v>5</v>
      </c>
      <c r="S52" s="9" t="s">
        <v>15</v>
      </c>
      <c r="T52" s="9" t="s">
        <v>15</v>
      </c>
    </row>
    <row r="53" spans="1:20" x14ac:dyDescent="0.35">
      <c r="A53" s="11">
        <v>42788</v>
      </c>
      <c r="B53" s="9" t="s">
        <v>5</v>
      </c>
      <c r="C53" s="9" t="s">
        <v>4</v>
      </c>
      <c r="D53" s="9" t="s">
        <v>1</v>
      </c>
      <c r="E53" s="9" t="s">
        <v>13</v>
      </c>
      <c r="F53" s="10" t="s">
        <v>3</v>
      </c>
      <c r="H53" s="11">
        <v>42788</v>
      </c>
      <c r="I53" s="9" t="s">
        <v>1</v>
      </c>
      <c r="J53" s="9" t="s">
        <v>3</v>
      </c>
      <c r="K53" s="9" t="s">
        <v>2</v>
      </c>
      <c r="L53" s="9" t="s">
        <v>19</v>
      </c>
      <c r="M53" s="10" t="s">
        <v>20</v>
      </c>
      <c r="O53" s="11">
        <v>42788</v>
      </c>
      <c r="P53" s="9" t="s">
        <v>3</v>
      </c>
      <c r="Q53" s="9" t="s">
        <v>2</v>
      </c>
      <c r="R53" s="9" t="s">
        <v>5</v>
      </c>
      <c r="S53" s="9" t="s">
        <v>15</v>
      </c>
      <c r="T53" s="9" t="s">
        <v>4</v>
      </c>
    </row>
    <row r="54" spans="1:20" x14ac:dyDescent="0.35">
      <c r="A54" s="11">
        <v>42789</v>
      </c>
      <c r="B54" s="9" t="s">
        <v>2</v>
      </c>
      <c r="C54" s="9" t="s">
        <v>5</v>
      </c>
      <c r="D54" s="9" t="s">
        <v>4</v>
      </c>
      <c r="E54" s="9" t="s">
        <v>14</v>
      </c>
      <c r="F54" s="10" t="s">
        <v>3</v>
      </c>
      <c r="H54" s="11">
        <v>42789</v>
      </c>
      <c r="I54" s="9" t="s">
        <v>4</v>
      </c>
      <c r="J54" s="9" t="s">
        <v>1</v>
      </c>
      <c r="K54" s="9" t="s">
        <v>3</v>
      </c>
      <c r="L54" s="9" t="s">
        <v>21</v>
      </c>
      <c r="M54" s="10" t="s">
        <v>20</v>
      </c>
      <c r="O54" s="11">
        <v>42789</v>
      </c>
      <c r="P54" s="9" t="s">
        <v>1</v>
      </c>
      <c r="Q54" s="9" t="s">
        <v>3</v>
      </c>
      <c r="R54" s="9" t="s">
        <v>2</v>
      </c>
      <c r="S54" s="9" t="s">
        <v>16</v>
      </c>
      <c r="T54" s="9" t="s">
        <v>4</v>
      </c>
    </row>
    <row r="55" spans="1:20" x14ac:dyDescent="0.35">
      <c r="A55" s="11">
        <v>42790</v>
      </c>
      <c r="B55" s="9" t="s">
        <v>2</v>
      </c>
      <c r="C55" s="9" t="s">
        <v>5</v>
      </c>
      <c r="D55" s="9" t="s">
        <v>4</v>
      </c>
      <c r="E55" s="9" t="s">
        <v>14</v>
      </c>
      <c r="F55" s="10" t="s">
        <v>1</v>
      </c>
      <c r="H55" s="11">
        <v>42790</v>
      </c>
      <c r="I55" s="9" t="s">
        <v>4</v>
      </c>
      <c r="J55" s="9" t="s">
        <v>1</v>
      </c>
      <c r="K55" s="9" t="s">
        <v>3</v>
      </c>
      <c r="L55" s="9" t="s">
        <v>21</v>
      </c>
      <c r="M55" s="10" t="s">
        <v>17</v>
      </c>
      <c r="O55" s="11">
        <v>42790</v>
      </c>
      <c r="P55" s="9" t="s">
        <v>1</v>
      </c>
      <c r="Q55" s="9" t="s">
        <v>3</v>
      </c>
      <c r="R55" s="9" t="s">
        <v>2</v>
      </c>
      <c r="S55" s="9" t="s">
        <v>16</v>
      </c>
      <c r="T55" s="9" t="s">
        <v>5</v>
      </c>
    </row>
    <row r="56" spans="1:20" x14ac:dyDescent="0.35">
      <c r="A56" s="11">
        <v>42791</v>
      </c>
      <c r="B56" s="9" t="s">
        <v>3</v>
      </c>
      <c r="C56" s="9" t="s">
        <v>2</v>
      </c>
      <c r="D56" s="9" t="s">
        <v>5</v>
      </c>
      <c r="E56" s="9" t="s">
        <v>15</v>
      </c>
      <c r="F56" s="10" t="s">
        <v>1</v>
      </c>
      <c r="H56" s="11">
        <v>42791</v>
      </c>
      <c r="I56" s="9" t="s">
        <v>6</v>
      </c>
      <c r="J56" s="9" t="s">
        <v>4</v>
      </c>
      <c r="K56" s="9" t="s">
        <v>1</v>
      </c>
      <c r="L56" s="9" t="s">
        <v>22</v>
      </c>
      <c r="M56" s="10" t="s">
        <v>17</v>
      </c>
      <c r="O56" s="11">
        <v>42791</v>
      </c>
      <c r="P56" s="9" t="s">
        <v>4</v>
      </c>
      <c r="Q56" s="9" t="s">
        <v>1</v>
      </c>
      <c r="R56" s="9" t="s">
        <v>3</v>
      </c>
      <c r="S56" s="9" t="s">
        <v>17</v>
      </c>
      <c r="T56" s="9" t="s">
        <v>5</v>
      </c>
    </row>
    <row r="57" spans="1:20" x14ac:dyDescent="0.35">
      <c r="A57" s="11">
        <v>42792</v>
      </c>
      <c r="B57" s="9" t="s">
        <v>3</v>
      </c>
      <c r="C57" s="9" t="s">
        <v>2</v>
      </c>
      <c r="D57" s="9" t="s">
        <v>5</v>
      </c>
      <c r="E57" s="9" t="s">
        <v>15</v>
      </c>
      <c r="F57" s="10" t="s">
        <v>4</v>
      </c>
      <c r="H57" s="11">
        <v>42792</v>
      </c>
      <c r="I57" s="9" t="s">
        <v>6</v>
      </c>
      <c r="J57" s="9" t="s">
        <v>4</v>
      </c>
      <c r="K57" s="9" t="s">
        <v>1</v>
      </c>
      <c r="L57" s="9" t="s">
        <v>22</v>
      </c>
      <c r="M57" s="10" t="s">
        <v>13</v>
      </c>
      <c r="O57" s="11">
        <v>42792</v>
      </c>
      <c r="P57" s="9" t="s">
        <v>4</v>
      </c>
      <c r="Q57" s="9" t="s">
        <v>1</v>
      </c>
      <c r="R57" s="9" t="s">
        <v>3</v>
      </c>
      <c r="S57" s="9" t="s">
        <v>17</v>
      </c>
      <c r="T57" s="9" t="s">
        <v>2</v>
      </c>
    </row>
    <row r="58" spans="1:20" x14ac:dyDescent="0.35">
      <c r="A58" s="11">
        <v>42793</v>
      </c>
      <c r="B58" s="9" t="s">
        <v>1</v>
      </c>
      <c r="C58" s="9" t="s">
        <v>3</v>
      </c>
      <c r="D58" s="9" t="s">
        <v>2</v>
      </c>
      <c r="E58" s="9" t="s">
        <v>16</v>
      </c>
      <c r="F58" s="10" t="s">
        <v>4</v>
      </c>
      <c r="H58" s="11">
        <v>42793</v>
      </c>
      <c r="I58" s="9" t="s">
        <v>5</v>
      </c>
      <c r="J58" s="9" t="s">
        <v>6</v>
      </c>
      <c r="K58" s="9" t="s">
        <v>4</v>
      </c>
      <c r="L58" s="9" t="s">
        <v>23</v>
      </c>
      <c r="M58" s="10" t="s">
        <v>13</v>
      </c>
      <c r="O58" s="11">
        <v>42793</v>
      </c>
      <c r="P58" s="9" t="s">
        <v>5</v>
      </c>
      <c r="Q58" s="9" t="s">
        <v>4</v>
      </c>
      <c r="R58" s="9" t="s">
        <v>1</v>
      </c>
      <c r="S58" s="9" t="s">
        <v>13</v>
      </c>
      <c r="T58" s="9" t="s">
        <v>2</v>
      </c>
    </row>
    <row r="59" spans="1:20" x14ac:dyDescent="0.35">
      <c r="A59" s="11">
        <v>42794</v>
      </c>
      <c r="B59" s="9" t="s">
        <v>1</v>
      </c>
      <c r="C59" s="9" t="s">
        <v>3</v>
      </c>
      <c r="D59" s="9" t="s">
        <v>2</v>
      </c>
      <c r="E59" s="9" t="s">
        <v>16</v>
      </c>
      <c r="F59" s="10" t="s">
        <v>5</v>
      </c>
      <c r="H59" s="11">
        <v>42794</v>
      </c>
      <c r="I59" s="9" t="s">
        <v>5</v>
      </c>
      <c r="J59" s="9" t="s">
        <v>6</v>
      </c>
      <c r="K59" s="9" t="s">
        <v>4</v>
      </c>
      <c r="L59" s="9" t="s">
        <v>23</v>
      </c>
      <c r="M59" s="10" t="s">
        <v>14</v>
      </c>
      <c r="O59" s="11">
        <v>42794</v>
      </c>
      <c r="P59" s="9" t="s">
        <v>5</v>
      </c>
      <c r="Q59" s="9" t="s">
        <v>4</v>
      </c>
      <c r="R59" s="9" t="s">
        <v>1</v>
      </c>
      <c r="S59" s="9" t="s">
        <v>13</v>
      </c>
      <c r="T59" s="9" t="s">
        <v>3</v>
      </c>
    </row>
    <row r="60" spans="1:20" x14ac:dyDescent="0.35">
      <c r="A60" s="11">
        <v>42795</v>
      </c>
      <c r="B60" s="9" t="s">
        <v>4</v>
      </c>
      <c r="C60" s="9" t="s">
        <v>1</v>
      </c>
      <c r="D60" s="9" t="s">
        <v>3</v>
      </c>
      <c r="E60" s="9" t="s">
        <v>17</v>
      </c>
      <c r="F60" s="10" t="s">
        <v>5</v>
      </c>
      <c r="H60" s="11">
        <v>42795</v>
      </c>
      <c r="I60" s="9" t="s">
        <v>2</v>
      </c>
      <c r="J60" s="9" t="s">
        <v>5</v>
      </c>
      <c r="K60" s="9" t="s">
        <v>6</v>
      </c>
      <c r="L60" s="9" t="s">
        <v>24</v>
      </c>
      <c r="M60" s="10" t="s">
        <v>14</v>
      </c>
      <c r="O60" s="11">
        <v>42795</v>
      </c>
      <c r="P60" s="9" t="s">
        <v>2</v>
      </c>
      <c r="Q60" s="9" t="s">
        <v>5</v>
      </c>
      <c r="R60" s="9" t="s">
        <v>4</v>
      </c>
      <c r="S60" s="9" t="s">
        <v>14</v>
      </c>
      <c r="T60" s="9" t="s">
        <v>3</v>
      </c>
    </row>
    <row r="61" spans="1:20" x14ac:dyDescent="0.35">
      <c r="A61" s="11">
        <v>42796</v>
      </c>
      <c r="B61" s="9" t="s">
        <v>4</v>
      </c>
      <c r="C61" s="9" t="s">
        <v>1</v>
      </c>
      <c r="D61" s="9" t="s">
        <v>3</v>
      </c>
      <c r="E61" s="9" t="s">
        <v>17</v>
      </c>
      <c r="F61" s="10" t="s">
        <v>2</v>
      </c>
      <c r="H61" s="11">
        <v>42796</v>
      </c>
      <c r="I61" s="9" t="s">
        <v>2</v>
      </c>
      <c r="J61" s="9" t="s">
        <v>5</v>
      </c>
      <c r="K61" s="9" t="s">
        <v>6</v>
      </c>
      <c r="L61" s="9" t="s">
        <v>24</v>
      </c>
      <c r="M61" s="10" t="s">
        <v>15</v>
      </c>
      <c r="O61" s="11">
        <v>42796</v>
      </c>
      <c r="P61" s="9" t="s">
        <v>2</v>
      </c>
      <c r="Q61" s="9" t="s">
        <v>5</v>
      </c>
      <c r="R61" s="9" t="s">
        <v>4</v>
      </c>
      <c r="S61" s="9" t="s">
        <v>14</v>
      </c>
      <c r="T61" s="9" t="s">
        <v>1</v>
      </c>
    </row>
    <row r="62" spans="1:20" x14ac:dyDescent="0.35">
      <c r="A62" s="11">
        <v>42797</v>
      </c>
      <c r="B62" s="9" t="s">
        <v>5</v>
      </c>
      <c r="C62" s="9" t="s">
        <v>4</v>
      </c>
      <c r="D62" s="9" t="s">
        <v>1</v>
      </c>
      <c r="E62" s="9" t="s">
        <v>13</v>
      </c>
      <c r="F62" s="10" t="s">
        <v>2</v>
      </c>
      <c r="H62" s="11">
        <v>42797</v>
      </c>
      <c r="I62" s="9" t="s">
        <v>3</v>
      </c>
      <c r="J62" s="9" t="s">
        <v>2</v>
      </c>
      <c r="K62" s="9" t="s">
        <v>5</v>
      </c>
      <c r="L62" s="9" t="s">
        <v>25</v>
      </c>
      <c r="M62" s="10" t="s">
        <v>15</v>
      </c>
      <c r="O62" s="11">
        <v>42797</v>
      </c>
      <c r="P62" s="9" t="s">
        <v>3</v>
      </c>
      <c r="Q62" s="9" t="s">
        <v>2</v>
      </c>
      <c r="R62" s="9" t="s">
        <v>5</v>
      </c>
      <c r="S62" s="9" t="s">
        <v>15</v>
      </c>
      <c r="T62" s="9" t="s">
        <v>1</v>
      </c>
    </row>
    <row r="63" spans="1:20" x14ac:dyDescent="0.35">
      <c r="A63" s="11">
        <v>42798</v>
      </c>
      <c r="B63" s="9" t="s">
        <v>5</v>
      </c>
      <c r="C63" s="9" t="s">
        <v>4</v>
      </c>
      <c r="D63" s="9" t="s">
        <v>1</v>
      </c>
      <c r="E63" s="9" t="s">
        <v>13</v>
      </c>
      <c r="F63" s="10" t="s">
        <v>3</v>
      </c>
      <c r="H63" s="11">
        <v>42798</v>
      </c>
      <c r="I63" s="9" t="s">
        <v>3</v>
      </c>
      <c r="J63" s="9" t="s">
        <v>2</v>
      </c>
      <c r="K63" s="9" t="s">
        <v>5</v>
      </c>
      <c r="L63" s="9" t="s">
        <v>25</v>
      </c>
      <c r="M63" s="10" t="s">
        <v>26</v>
      </c>
      <c r="O63" s="11">
        <v>42798</v>
      </c>
      <c r="P63" s="9" t="s">
        <v>3</v>
      </c>
      <c r="Q63" s="9" t="s">
        <v>2</v>
      </c>
      <c r="R63" s="9" t="s">
        <v>5</v>
      </c>
      <c r="S63" s="9" t="s">
        <v>15</v>
      </c>
      <c r="T63" s="9" t="s">
        <v>4</v>
      </c>
    </row>
    <row r="64" spans="1:20" x14ac:dyDescent="0.35">
      <c r="A64" s="11">
        <v>42799</v>
      </c>
      <c r="B64" s="9" t="s">
        <v>2</v>
      </c>
      <c r="C64" s="9" t="s">
        <v>5</v>
      </c>
      <c r="D64" s="9" t="s">
        <v>4</v>
      </c>
      <c r="E64" s="9" t="s">
        <v>14</v>
      </c>
      <c r="F64" s="10" t="s">
        <v>3</v>
      </c>
      <c r="H64" s="11">
        <v>42799</v>
      </c>
      <c r="I64" s="9" t="s">
        <v>1</v>
      </c>
      <c r="J64" s="9" t="s">
        <v>3</v>
      </c>
      <c r="K64" s="9" t="s">
        <v>2</v>
      </c>
      <c r="L64" s="9" t="s">
        <v>19</v>
      </c>
      <c r="M64" s="10" t="s">
        <v>26</v>
      </c>
      <c r="O64" s="11">
        <v>42799</v>
      </c>
      <c r="P64" s="9" t="s">
        <v>1</v>
      </c>
      <c r="Q64" s="9" t="s">
        <v>3</v>
      </c>
      <c r="R64" s="9" t="s">
        <v>2</v>
      </c>
      <c r="S64" s="9" t="s">
        <v>16</v>
      </c>
      <c r="T64" s="9" t="s">
        <v>4</v>
      </c>
    </row>
    <row r="65" spans="1:20" x14ac:dyDescent="0.35">
      <c r="A65" s="11">
        <v>42800</v>
      </c>
      <c r="B65" s="9" t="s">
        <v>2</v>
      </c>
      <c r="C65" s="9" t="s">
        <v>5</v>
      </c>
      <c r="D65" s="9" t="s">
        <v>4</v>
      </c>
      <c r="E65" s="9" t="s">
        <v>14</v>
      </c>
      <c r="F65" s="10" t="s">
        <v>1</v>
      </c>
      <c r="H65" s="11">
        <v>42800</v>
      </c>
      <c r="I65" s="9" t="s">
        <v>1</v>
      </c>
      <c r="J65" s="9" t="s">
        <v>3</v>
      </c>
      <c r="K65" s="9" t="s">
        <v>2</v>
      </c>
      <c r="L65" s="9" t="s">
        <v>19</v>
      </c>
      <c r="M65" s="10" t="s">
        <v>27</v>
      </c>
      <c r="O65" s="11">
        <v>42800</v>
      </c>
      <c r="P65" s="9" t="s">
        <v>1</v>
      </c>
      <c r="Q65" s="9" t="s">
        <v>3</v>
      </c>
      <c r="R65" s="9" t="s">
        <v>2</v>
      </c>
      <c r="S65" s="9" t="s">
        <v>16</v>
      </c>
      <c r="T65" s="9" t="s">
        <v>5</v>
      </c>
    </row>
    <row r="66" spans="1:20" x14ac:dyDescent="0.35">
      <c r="A66" s="11">
        <v>42801</v>
      </c>
      <c r="B66" s="9" t="s">
        <v>3</v>
      </c>
      <c r="C66" s="9" t="s">
        <v>2</v>
      </c>
      <c r="D66" s="9" t="s">
        <v>5</v>
      </c>
      <c r="E66" s="9" t="s">
        <v>15</v>
      </c>
      <c r="F66" s="10" t="s">
        <v>1</v>
      </c>
      <c r="H66" s="11">
        <v>42801</v>
      </c>
      <c r="I66" s="9" t="s">
        <v>4</v>
      </c>
      <c r="J66" s="9" t="s">
        <v>1</v>
      </c>
      <c r="K66" s="9" t="s">
        <v>3</v>
      </c>
      <c r="L66" s="9" t="s">
        <v>21</v>
      </c>
      <c r="M66" s="10" t="s">
        <v>27</v>
      </c>
      <c r="O66" s="11">
        <v>42801</v>
      </c>
      <c r="P66" s="9" t="s">
        <v>4</v>
      </c>
      <c r="Q66" s="9" t="s">
        <v>1</v>
      </c>
      <c r="R66" s="9" t="s">
        <v>3</v>
      </c>
      <c r="S66" s="9" t="s">
        <v>17</v>
      </c>
      <c r="T66" s="9" t="s">
        <v>5</v>
      </c>
    </row>
    <row r="67" spans="1:20" x14ac:dyDescent="0.35">
      <c r="A67" s="11">
        <v>42802</v>
      </c>
      <c r="B67" s="9" t="s">
        <v>3</v>
      </c>
      <c r="C67" s="9" t="s">
        <v>2</v>
      </c>
      <c r="D67" s="9" t="s">
        <v>5</v>
      </c>
      <c r="E67" s="9" t="s">
        <v>15</v>
      </c>
      <c r="F67" s="10" t="s">
        <v>4</v>
      </c>
      <c r="H67" s="11">
        <v>42802</v>
      </c>
      <c r="I67" s="9" t="s">
        <v>4</v>
      </c>
      <c r="J67" s="9" t="s">
        <v>1</v>
      </c>
      <c r="K67" s="9" t="s">
        <v>3</v>
      </c>
      <c r="L67" s="9" t="s">
        <v>21</v>
      </c>
      <c r="M67" s="10" t="s">
        <v>2</v>
      </c>
      <c r="O67" s="11">
        <v>42802</v>
      </c>
      <c r="P67" s="9" t="s">
        <v>4</v>
      </c>
      <c r="Q67" s="9" t="s">
        <v>1</v>
      </c>
      <c r="R67" s="9" t="s">
        <v>3</v>
      </c>
      <c r="S67" s="9" t="s">
        <v>17</v>
      </c>
      <c r="T67" s="9" t="s">
        <v>17</v>
      </c>
    </row>
    <row r="68" spans="1:20" x14ac:dyDescent="0.35">
      <c r="A68" s="11">
        <v>42803</v>
      </c>
      <c r="B68" s="9" t="s">
        <v>1</v>
      </c>
      <c r="C68" s="9" t="s">
        <v>3</v>
      </c>
      <c r="D68" s="9" t="s">
        <v>2</v>
      </c>
      <c r="E68" s="9" t="s">
        <v>16</v>
      </c>
      <c r="F68" s="10" t="s">
        <v>4</v>
      </c>
      <c r="H68" s="11">
        <v>42803</v>
      </c>
      <c r="I68" s="9" t="s">
        <v>5</v>
      </c>
      <c r="J68" s="9" t="s">
        <v>4</v>
      </c>
      <c r="K68" s="9" t="s">
        <v>1</v>
      </c>
      <c r="L68" s="9" t="s">
        <v>13</v>
      </c>
      <c r="M68" s="10" t="s">
        <v>2</v>
      </c>
      <c r="O68" s="11">
        <v>42803</v>
      </c>
      <c r="P68" s="9" t="s">
        <v>6</v>
      </c>
      <c r="Q68" s="9" t="s">
        <v>4</v>
      </c>
      <c r="R68" s="9" t="s">
        <v>1</v>
      </c>
      <c r="S68" s="9" t="s">
        <v>22</v>
      </c>
      <c r="T68" s="9" t="s">
        <v>17</v>
      </c>
    </row>
    <row r="69" spans="1:20" x14ac:dyDescent="0.35">
      <c r="A69" s="11">
        <v>42804</v>
      </c>
      <c r="B69" s="9" t="s">
        <v>1</v>
      </c>
      <c r="C69" s="9" t="s">
        <v>3</v>
      </c>
      <c r="D69" s="9" t="s">
        <v>2</v>
      </c>
      <c r="E69" s="9" t="s">
        <v>16</v>
      </c>
      <c r="F69" s="10" t="s">
        <v>5</v>
      </c>
      <c r="H69" s="11">
        <v>42804</v>
      </c>
      <c r="I69" s="9" t="s">
        <v>5</v>
      </c>
      <c r="J69" s="9" t="s">
        <v>4</v>
      </c>
      <c r="K69" s="9" t="s">
        <v>1</v>
      </c>
      <c r="L69" s="9" t="s">
        <v>13</v>
      </c>
      <c r="M69" s="10" t="s">
        <v>3</v>
      </c>
      <c r="O69" s="11">
        <v>42804</v>
      </c>
      <c r="P69" s="9" t="s">
        <v>6</v>
      </c>
      <c r="Q69" s="9" t="s">
        <v>4</v>
      </c>
      <c r="R69" s="9" t="s">
        <v>1</v>
      </c>
      <c r="S69" s="9" t="s">
        <v>22</v>
      </c>
      <c r="T69" s="9" t="s">
        <v>13</v>
      </c>
    </row>
    <row r="70" spans="1:20" x14ac:dyDescent="0.35">
      <c r="A70" s="11">
        <v>42805</v>
      </c>
      <c r="B70" s="9" t="s">
        <v>4</v>
      </c>
      <c r="C70" s="9" t="s">
        <v>1</v>
      </c>
      <c r="D70" s="9" t="s">
        <v>3</v>
      </c>
      <c r="E70" s="9" t="s">
        <v>17</v>
      </c>
      <c r="F70" s="10" t="s">
        <v>5</v>
      </c>
      <c r="H70" s="11">
        <v>42805</v>
      </c>
      <c r="I70" s="9" t="s">
        <v>2</v>
      </c>
      <c r="J70" s="9" t="s">
        <v>5</v>
      </c>
      <c r="K70" s="9" t="s">
        <v>4</v>
      </c>
      <c r="L70" s="9" t="s">
        <v>14</v>
      </c>
      <c r="M70" s="10" t="s">
        <v>3</v>
      </c>
      <c r="O70" s="11">
        <v>42805</v>
      </c>
      <c r="P70" s="9" t="s">
        <v>5</v>
      </c>
      <c r="Q70" s="9" t="s">
        <v>6</v>
      </c>
      <c r="R70" s="9" t="s">
        <v>4</v>
      </c>
      <c r="S70" s="9" t="s">
        <v>23</v>
      </c>
      <c r="T70" s="9" t="s">
        <v>13</v>
      </c>
    </row>
    <row r="71" spans="1:20" x14ac:dyDescent="0.35">
      <c r="A71" s="11">
        <v>42806</v>
      </c>
      <c r="B71" s="9" t="s">
        <v>4</v>
      </c>
      <c r="C71" s="9" t="s">
        <v>1</v>
      </c>
      <c r="D71" s="9" t="s">
        <v>3</v>
      </c>
      <c r="E71" s="9" t="s">
        <v>17</v>
      </c>
      <c r="F71" s="10" t="s">
        <v>2</v>
      </c>
      <c r="H71" s="11">
        <v>42806</v>
      </c>
      <c r="I71" s="9" t="s">
        <v>2</v>
      </c>
      <c r="J71" s="9" t="s">
        <v>5</v>
      </c>
      <c r="K71" s="9" t="s">
        <v>4</v>
      </c>
      <c r="L71" s="9" t="s">
        <v>14</v>
      </c>
      <c r="M71" s="10" t="s">
        <v>1</v>
      </c>
      <c r="O71" s="11">
        <v>42806</v>
      </c>
      <c r="P71" s="9" t="s">
        <v>5</v>
      </c>
      <c r="Q71" s="9" t="s">
        <v>6</v>
      </c>
      <c r="R71" s="9" t="s">
        <v>4</v>
      </c>
      <c r="S71" s="9" t="s">
        <v>23</v>
      </c>
      <c r="T71" s="9" t="s">
        <v>14</v>
      </c>
    </row>
    <row r="72" spans="1:20" x14ac:dyDescent="0.35">
      <c r="A72" s="11">
        <v>42807</v>
      </c>
      <c r="B72" s="9" t="s">
        <v>5</v>
      </c>
      <c r="C72" s="9" t="s">
        <v>4</v>
      </c>
      <c r="D72" s="9" t="s">
        <v>1</v>
      </c>
      <c r="E72" s="9" t="s">
        <v>13</v>
      </c>
      <c r="F72" s="10" t="s">
        <v>2</v>
      </c>
      <c r="H72" s="11">
        <v>42807</v>
      </c>
      <c r="I72" s="9" t="s">
        <v>3</v>
      </c>
      <c r="J72" s="9" t="s">
        <v>2</v>
      </c>
      <c r="K72" s="9" t="s">
        <v>5</v>
      </c>
      <c r="L72" s="9" t="s">
        <v>15</v>
      </c>
      <c r="M72" s="10" t="s">
        <v>1</v>
      </c>
      <c r="O72" s="11">
        <v>42807</v>
      </c>
      <c r="P72" s="9" t="s">
        <v>2</v>
      </c>
      <c r="Q72" s="9" t="s">
        <v>5</v>
      </c>
      <c r="R72" s="9" t="s">
        <v>6</v>
      </c>
      <c r="S72" s="9" t="s">
        <v>24</v>
      </c>
      <c r="T72" s="9" t="s">
        <v>14</v>
      </c>
    </row>
    <row r="73" spans="1:20" x14ac:dyDescent="0.35">
      <c r="A73" s="11">
        <v>42808</v>
      </c>
      <c r="B73" s="9" t="s">
        <v>5</v>
      </c>
      <c r="C73" s="9" t="s">
        <v>4</v>
      </c>
      <c r="D73" s="9" t="s">
        <v>1</v>
      </c>
      <c r="E73" s="9" t="s">
        <v>13</v>
      </c>
      <c r="F73" s="10" t="s">
        <v>3</v>
      </c>
      <c r="H73" s="11">
        <v>42808</v>
      </c>
      <c r="I73" s="9" t="s">
        <v>3</v>
      </c>
      <c r="J73" s="9" t="s">
        <v>2</v>
      </c>
      <c r="K73" s="9" t="s">
        <v>5</v>
      </c>
      <c r="L73" s="9" t="s">
        <v>15</v>
      </c>
      <c r="M73" s="10" t="s">
        <v>4</v>
      </c>
      <c r="O73" s="11">
        <v>42808</v>
      </c>
      <c r="P73" s="9" t="s">
        <v>2</v>
      </c>
      <c r="Q73" s="9" t="s">
        <v>5</v>
      </c>
      <c r="R73" s="9" t="s">
        <v>6</v>
      </c>
      <c r="S73" s="9" t="s">
        <v>24</v>
      </c>
      <c r="T73" s="9" t="s">
        <v>15</v>
      </c>
    </row>
    <row r="74" spans="1:20" x14ac:dyDescent="0.35">
      <c r="A74" s="11">
        <v>42809</v>
      </c>
      <c r="B74" s="9" t="s">
        <v>2</v>
      </c>
      <c r="C74" s="9" t="s">
        <v>5</v>
      </c>
      <c r="D74" s="9" t="s">
        <v>4</v>
      </c>
      <c r="E74" s="9" t="s">
        <v>14</v>
      </c>
      <c r="F74" s="10" t="s">
        <v>3</v>
      </c>
      <c r="H74" s="11">
        <v>42809</v>
      </c>
      <c r="I74" s="9" t="s">
        <v>1</v>
      </c>
      <c r="J74" s="9" t="s">
        <v>3</v>
      </c>
      <c r="K74" s="9" t="s">
        <v>2</v>
      </c>
      <c r="L74" s="9" t="s">
        <v>19</v>
      </c>
      <c r="M74" s="10" t="s">
        <v>4</v>
      </c>
      <c r="O74" s="11">
        <v>42809</v>
      </c>
      <c r="P74" s="9" t="s">
        <v>3</v>
      </c>
      <c r="Q74" s="9" t="s">
        <v>2</v>
      </c>
      <c r="R74" s="9" t="s">
        <v>5</v>
      </c>
      <c r="S74" s="9" t="s">
        <v>15</v>
      </c>
      <c r="T74" s="9" t="s">
        <v>15</v>
      </c>
    </row>
    <row r="75" spans="1:20" x14ac:dyDescent="0.35">
      <c r="A75" s="11">
        <v>42810</v>
      </c>
      <c r="B75" s="9" t="s">
        <v>2</v>
      </c>
      <c r="C75" s="9" t="s">
        <v>5</v>
      </c>
      <c r="D75" s="9" t="s">
        <v>4</v>
      </c>
      <c r="E75" s="9" t="s">
        <v>14</v>
      </c>
      <c r="F75" s="10" t="s">
        <v>1</v>
      </c>
      <c r="H75" s="11">
        <v>42810</v>
      </c>
      <c r="I75" s="9" t="s">
        <v>1</v>
      </c>
      <c r="J75" s="9" t="s">
        <v>3</v>
      </c>
      <c r="K75" s="9" t="s">
        <v>2</v>
      </c>
      <c r="L75" s="9" t="s">
        <v>19</v>
      </c>
      <c r="M75" s="10" t="s">
        <v>20</v>
      </c>
      <c r="O75" s="11">
        <v>42810</v>
      </c>
      <c r="P75" s="9" t="s">
        <v>3</v>
      </c>
      <c r="Q75" s="9" t="s">
        <v>2</v>
      </c>
      <c r="R75" s="9" t="s">
        <v>5</v>
      </c>
      <c r="S75" s="9" t="s">
        <v>15</v>
      </c>
      <c r="T75" s="9" t="s">
        <v>4</v>
      </c>
    </row>
    <row r="76" spans="1:20" x14ac:dyDescent="0.35">
      <c r="A76" s="11">
        <v>42811</v>
      </c>
      <c r="B76" s="9" t="s">
        <v>3</v>
      </c>
      <c r="C76" s="9" t="s">
        <v>2</v>
      </c>
      <c r="D76" s="9" t="s">
        <v>5</v>
      </c>
      <c r="E76" s="9" t="s">
        <v>15</v>
      </c>
      <c r="F76" s="10" t="s">
        <v>1</v>
      </c>
      <c r="H76" s="11">
        <v>42811</v>
      </c>
      <c r="I76" s="9" t="s">
        <v>4</v>
      </c>
      <c r="J76" s="9" t="s">
        <v>1</v>
      </c>
      <c r="K76" s="9" t="s">
        <v>3</v>
      </c>
      <c r="L76" s="9" t="s">
        <v>21</v>
      </c>
      <c r="M76" s="10" t="s">
        <v>20</v>
      </c>
      <c r="O76" s="11">
        <v>42811</v>
      </c>
      <c r="P76" s="9" t="s">
        <v>1</v>
      </c>
      <c r="Q76" s="9" t="s">
        <v>3</v>
      </c>
      <c r="R76" s="9" t="s">
        <v>2</v>
      </c>
      <c r="S76" s="9" t="s">
        <v>16</v>
      </c>
      <c r="T76" s="9" t="s">
        <v>4</v>
      </c>
    </row>
    <row r="77" spans="1:20" x14ac:dyDescent="0.35">
      <c r="A77" s="11">
        <v>42812</v>
      </c>
      <c r="B77" s="9" t="s">
        <v>3</v>
      </c>
      <c r="C77" s="9" t="s">
        <v>2</v>
      </c>
      <c r="D77" s="9" t="s">
        <v>5</v>
      </c>
      <c r="E77" s="9" t="s">
        <v>15</v>
      </c>
      <c r="F77" s="10" t="s">
        <v>4</v>
      </c>
      <c r="H77" s="11">
        <v>42812</v>
      </c>
      <c r="I77" s="9" t="s">
        <v>4</v>
      </c>
      <c r="J77" s="9" t="s">
        <v>1</v>
      </c>
      <c r="K77" s="9" t="s">
        <v>3</v>
      </c>
      <c r="L77" s="9" t="s">
        <v>21</v>
      </c>
      <c r="M77" s="10" t="s">
        <v>17</v>
      </c>
      <c r="O77" s="11">
        <v>42812</v>
      </c>
      <c r="P77" s="9" t="s">
        <v>1</v>
      </c>
      <c r="Q77" s="9" t="s">
        <v>3</v>
      </c>
      <c r="R77" s="9" t="s">
        <v>2</v>
      </c>
      <c r="S77" s="9" t="s">
        <v>16</v>
      </c>
      <c r="T77" s="9" t="s">
        <v>5</v>
      </c>
    </row>
    <row r="78" spans="1:20" x14ac:dyDescent="0.35">
      <c r="A78" s="11">
        <v>42813</v>
      </c>
      <c r="B78" s="9" t="s">
        <v>1</v>
      </c>
      <c r="C78" s="9" t="s">
        <v>3</v>
      </c>
      <c r="D78" s="9" t="s">
        <v>2</v>
      </c>
      <c r="E78" s="9" t="s">
        <v>16</v>
      </c>
      <c r="F78" s="10" t="s">
        <v>4</v>
      </c>
      <c r="H78" s="11">
        <v>42813</v>
      </c>
      <c r="I78" s="9" t="s">
        <v>6</v>
      </c>
      <c r="J78" s="9" t="s">
        <v>4</v>
      </c>
      <c r="K78" s="9" t="s">
        <v>1</v>
      </c>
      <c r="L78" s="9" t="s">
        <v>22</v>
      </c>
      <c r="M78" s="10" t="s">
        <v>17</v>
      </c>
      <c r="O78" s="11">
        <v>42813</v>
      </c>
      <c r="P78" s="9" t="s">
        <v>4</v>
      </c>
      <c r="Q78" s="9" t="s">
        <v>1</v>
      </c>
      <c r="R78" s="9" t="s">
        <v>3</v>
      </c>
      <c r="S78" s="9" t="s">
        <v>17</v>
      </c>
      <c r="T78" s="9" t="s">
        <v>5</v>
      </c>
    </row>
    <row r="79" spans="1:20" x14ac:dyDescent="0.35">
      <c r="A79" s="11">
        <v>42814</v>
      </c>
      <c r="B79" s="9" t="s">
        <v>1</v>
      </c>
      <c r="C79" s="9" t="s">
        <v>3</v>
      </c>
      <c r="D79" s="9" t="s">
        <v>2</v>
      </c>
      <c r="E79" s="9" t="s">
        <v>16</v>
      </c>
      <c r="F79" s="10" t="s">
        <v>5</v>
      </c>
      <c r="H79" s="11">
        <v>42814</v>
      </c>
      <c r="I79" s="9" t="s">
        <v>6</v>
      </c>
      <c r="J79" s="9" t="s">
        <v>4</v>
      </c>
      <c r="K79" s="9" t="s">
        <v>1</v>
      </c>
      <c r="L79" s="9" t="s">
        <v>22</v>
      </c>
      <c r="M79" s="10" t="s">
        <v>13</v>
      </c>
      <c r="O79" s="11">
        <v>42814</v>
      </c>
      <c r="P79" s="9" t="s">
        <v>4</v>
      </c>
      <c r="Q79" s="9" t="s">
        <v>1</v>
      </c>
      <c r="R79" s="9" t="s">
        <v>3</v>
      </c>
      <c r="S79" s="9" t="s">
        <v>17</v>
      </c>
      <c r="T79" s="9" t="s">
        <v>2</v>
      </c>
    </row>
    <row r="80" spans="1:20" x14ac:dyDescent="0.35">
      <c r="A80" s="11">
        <v>42815</v>
      </c>
      <c r="B80" s="9" t="s">
        <v>4</v>
      </c>
      <c r="C80" s="9" t="s">
        <v>1</v>
      </c>
      <c r="D80" s="9" t="s">
        <v>3</v>
      </c>
      <c r="E80" s="9" t="s">
        <v>17</v>
      </c>
      <c r="F80" s="10" t="s">
        <v>5</v>
      </c>
      <c r="H80" s="11">
        <v>42815</v>
      </c>
      <c r="I80" s="9" t="s">
        <v>5</v>
      </c>
      <c r="J80" s="9" t="s">
        <v>6</v>
      </c>
      <c r="K80" s="9" t="s">
        <v>4</v>
      </c>
      <c r="L80" s="9" t="s">
        <v>23</v>
      </c>
      <c r="M80" s="10" t="s">
        <v>13</v>
      </c>
      <c r="O80" s="11">
        <v>42815</v>
      </c>
      <c r="P80" s="9" t="s">
        <v>5</v>
      </c>
      <c r="Q80" s="9" t="s">
        <v>4</v>
      </c>
      <c r="R80" s="9" t="s">
        <v>1</v>
      </c>
      <c r="S80" s="9" t="s">
        <v>13</v>
      </c>
      <c r="T80" s="9" t="s">
        <v>2</v>
      </c>
    </row>
    <row r="81" spans="1:20" x14ac:dyDescent="0.35">
      <c r="A81" s="11">
        <v>42816</v>
      </c>
      <c r="B81" s="9" t="s">
        <v>4</v>
      </c>
      <c r="C81" s="9" t="s">
        <v>1</v>
      </c>
      <c r="D81" s="9" t="s">
        <v>3</v>
      </c>
      <c r="E81" s="9" t="s">
        <v>17</v>
      </c>
      <c r="F81" s="10" t="s">
        <v>2</v>
      </c>
      <c r="H81" s="11">
        <v>42816</v>
      </c>
      <c r="I81" s="9" t="s">
        <v>5</v>
      </c>
      <c r="J81" s="9" t="s">
        <v>6</v>
      </c>
      <c r="K81" s="9" t="s">
        <v>4</v>
      </c>
      <c r="L81" s="9" t="s">
        <v>23</v>
      </c>
      <c r="M81" s="10" t="s">
        <v>14</v>
      </c>
      <c r="O81" s="11">
        <v>42816</v>
      </c>
      <c r="P81" s="9" t="s">
        <v>5</v>
      </c>
      <c r="Q81" s="9" t="s">
        <v>4</v>
      </c>
      <c r="R81" s="9" t="s">
        <v>1</v>
      </c>
      <c r="S81" s="9" t="s">
        <v>13</v>
      </c>
      <c r="T81" s="9" t="s">
        <v>3</v>
      </c>
    </row>
    <row r="82" spans="1:20" x14ac:dyDescent="0.35">
      <c r="A82" s="11">
        <v>42817</v>
      </c>
      <c r="B82" s="9" t="s">
        <v>5</v>
      </c>
      <c r="C82" s="9" t="s">
        <v>4</v>
      </c>
      <c r="D82" s="9" t="s">
        <v>1</v>
      </c>
      <c r="E82" s="9" t="s">
        <v>13</v>
      </c>
      <c r="F82" s="10" t="s">
        <v>2</v>
      </c>
      <c r="H82" s="11">
        <v>42817</v>
      </c>
      <c r="I82" s="9" t="s">
        <v>2</v>
      </c>
      <c r="J82" s="9" t="s">
        <v>5</v>
      </c>
      <c r="K82" s="9" t="s">
        <v>6</v>
      </c>
      <c r="L82" s="9" t="s">
        <v>24</v>
      </c>
      <c r="M82" s="10" t="s">
        <v>14</v>
      </c>
      <c r="O82" s="11">
        <v>42817</v>
      </c>
      <c r="P82" s="9" t="s">
        <v>2</v>
      </c>
      <c r="Q82" s="9" t="s">
        <v>5</v>
      </c>
      <c r="R82" s="9" t="s">
        <v>4</v>
      </c>
      <c r="S82" s="9" t="s">
        <v>14</v>
      </c>
      <c r="T82" s="9" t="s">
        <v>3</v>
      </c>
    </row>
    <row r="83" spans="1:20" x14ac:dyDescent="0.35">
      <c r="A83" s="11">
        <v>42818</v>
      </c>
      <c r="B83" s="9" t="s">
        <v>5</v>
      </c>
      <c r="C83" s="9" t="s">
        <v>4</v>
      </c>
      <c r="D83" s="9" t="s">
        <v>1</v>
      </c>
      <c r="E83" s="9" t="s">
        <v>13</v>
      </c>
      <c r="F83" s="10" t="s">
        <v>3</v>
      </c>
      <c r="H83" s="11">
        <v>42818</v>
      </c>
      <c r="I83" s="9" t="s">
        <v>2</v>
      </c>
      <c r="J83" s="9" t="s">
        <v>5</v>
      </c>
      <c r="K83" s="9" t="s">
        <v>6</v>
      </c>
      <c r="L83" s="9" t="s">
        <v>24</v>
      </c>
      <c r="M83" s="10" t="s">
        <v>15</v>
      </c>
      <c r="O83" s="11">
        <v>42818</v>
      </c>
      <c r="P83" s="9" t="s">
        <v>2</v>
      </c>
      <c r="Q83" s="9" t="s">
        <v>5</v>
      </c>
      <c r="R83" s="9" t="s">
        <v>4</v>
      </c>
      <c r="S83" s="9" t="s">
        <v>14</v>
      </c>
      <c r="T83" s="9" t="s">
        <v>1</v>
      </c>
    </row>
    <row r="84" spans="1:20" x14ac:dyDescent="0.35">
      <c r="A84" s="11">
        <v>42819</v>
      </c>
      <c r="B84" s="9" t="s">
        <v>2</v>
      </c>
      <c r="C84" s="9" t="s">
        <v>5</v>
      </c>
      <c r="D84" s="9" t="s">
        <v>4</v>
      </c>
      <c r="E84" s="9" t="s">
        <v>14</v>
      </c>
      <c r="F84" s="10" t="s">
        <v>3</v>
      </c>
      <c r="H84" s="11">
        <v>42819</v>
      </c>
      <c r="I84" s="9" t="s">
        <v>3</v>
      </c>
      <c r="J84" s="9" t="s">
        <v>2</v>
      </c>
      <c r="K84" s="9" t="s">
        <v>5</v>
      </c>
      <c r="L84" s="9" t="s">
        <v>25</v>
      </c>
      <c r="M84" s="10" t="s">
        <v>15</v>
      </c>
      <c r="O84" s="11">
        <v>42819</v>
      </c>
      <c r="P84" s="9" t="s">
        <v>3</v>
      </c>
      <c r="Q84" s="9" t="s">
        <v>2</v>
      </c>
      <c r="R84" s="9" t="s">
        <v>5</v>
      </c>
      <c r="S84" s="9" t="s">
        <v>15</v>
      </c>
      <c r="T84" s="9" t="s">
        <v>1</v>
      </c>
    </row>
    <row r="85" spans="1:20" x14ac:dyDescent="0.35">
      <c r="A85" s="11">
        <v>42820</v>
      </c>
      <c r="B85" s="9" t="s">
        <v>2</v>
      </c>
      <c r="C85" s="9" t="s">
        <v>5</v>
      </c>
      <c r="D85" s="9" t="s">
        <v>4</v>
      </c>
      <c r="E85" s="9" t="s">
        <v>14</v>
      </c>
      <c r="F85" s="10" t="s">
        <v>1</v>
      </c>
      <c r="H85" s="11">
        <v>42820</v>
      </c>
      <c r="I85" s="9" t="s">
        <v>3</v>
      </c>
      <c r="J85" s="9" t="s">
        <v>2</v>
      </c>
      <c r="K85" s="9" t="s">
        <v>5</v>
      </c>
      <c r="L85" s="9" t="s">
        <v>25</v>
      </c>
      <c r="M85" s="10" t="s">
        <v>26</v>
      </c>
      <c r="O85" s="11">
        <v>42820</v>
      </c>
      <c r="P85" s="9" t="s">
        <v>3</v>
      </c>
      <c r="Q85" s="9" t="s">
        <v>2</v>
      </c>
      <c r="R85" s="9" t="s">
        <v>5</v>
      </c>
      <c r="S85" s="9" t="s">
        <v>15</v>
      </c>
      <c r="T85" s="9" t="s">
        <v>4</v>
      </c>
    </row>
    <row r="86" spans="1:20" x14ac:dyDescent="0.35">
      <c r="A86" s="11">
        <v>42821</v>
      </c>
      <c r="B86" s="9" t="s">
        <v>3</v>
      </c>
      <c r="C86" s="9" t="s">
        <v>2</v>
      </c>
      <c r="D86" s="9" t="s">
        <v>5</v>
      </c>
      <c r="E86" s="9" t="s">
        <v>15</v>
      </c>
      <c r="F86" s="10" t="s">
        <v>1</v>
      </c>
      <c r="H86" s="11">
        <v>42821</v>
      </c>
      <c r="I86" s="9" t="s">
        <v>1</v>
      </c>
      <c r="J86" s="9" t="s">
        <v>3</v>
      </c>
      <c r="K86" s="9" t="s">
        <v>2</v>
      </c>
      <c r="L86" s="9" t="s">
        <v>19</v>
      </c>
      <c r="M86" s="10" t="s">
        <v>26</v>
      </c>
      <c r="O86" s="11">
        <v>42821</v>
      </c>
      <c r="P86" s="9" t="s">
        <v>1</v>
      </c>
      <c r="Q86" s="9" t="s">
        <v>3</v>
      </c>
      <c r="R86" s="9" t="s">
        <v>2</v>
      </c>
      <c r="S86" s="9" t="s">
        <v>16</v>
      </c>
      <c r="T86" s="9" t="s">
        <v>4</v>
      </c>
    </row>
    <row r="87" spans="1:20" x14ac:dyDescent="0.35">
      <c r="A87" s="11">
        <v>42822</v>
      </c>
      <c r="B87" s="9" t="s">
        <v>3</v>
      </c>
      <c r="C87" s="9" t="s">
        <v>2</v>
      </c>
      <c r="D87" s="9" t="s">
        <v>5</v>
      </c>
      <c r="E87" s="9" t="s">
        <v>15</v>
      </c>
      <c r="F87" s="10" t="s">
        <v>4</v>
      </c>
      <c r="H87" s="11">
        <v>42822</v>
      </c>
      <c r="I87" s="9" t="s">
        <v>1</v>
      </c>
      <c r="J87" s="9" t="s">
        <v>3</v>
      </c>
      <c r="K87" s="9" t="s">
        <v>2</v>
      </c>
      <c r="L87" s="9" t="s">
        <v>19</v>
      </c>
      <c r="M87" s="10" t="s">
        <v>27</v>
      </c>
      <c r="O87" s="11">
        <v>42822</v>
      </c>
      <c r="P87" s="9" t="s">
        <v>1</v>
      </c>
      <c r="Q87" s="9" t="s">
        <v>3</v>
      </c>
      <c r="R87" s="9" t="s">
        <v>2</v>
      </c>
      <c r="S87" s="9" t="s">
        <v>16</v>
      </c>
      <c r="T87" s="9" t="s">
        <v>5</v>
      </c>
    </row>
    <row r="88" spans="1:20" x14ac:dyDescent="0.35">
      <c r="A88" s="11">
        <v>42823</v>
      </c>
      <c r="B88" s="9" t="s">
        <v>1</v>
      </c>
      <c r="C88" s="9" t="s">
        <v>3</v>
      </c>
      <c r="D88" s="9" t="s">
        <v>2</v>
      </c>
      <c r="E88" s="9" t="s">
        <v>16</v>
      </c>
      <c r="F88" s="10" t="s">
        <v>4</v>
      </c>
      <c r="H88" s="11">
        <v>42823</v>
      </c>
      <c r="I88" s="9" t="s">
        <v>4</v>
      </c>
      <c r="J88" s="9" t="s">
        <v>1</v>
      </c>
      <c r="K88" s="9" t="s">
        <v>3</v>
      </c>
      <c r="L88" s="9" t="s">
        <v>21</v>
      </c>
      <c r="M88" s="10" t="s">
        <v>27</v>
      </c>
      <c r="O88" s="11">
        <v>42823</v>
      </c>
      <c r="P88" s="9" t="s">
        <v>4</v>
      </c>
      <c r="Q88" s="9" t="s">
        <v>1</v>
      </c>
      <c r="R88" s="9" t="s">
        <v>3</v>
      </c>
      <c r="S88" s="9" t="s">
        <v>17</v>
      </c>
      <c r="T88" s="9" t="s">
        <v>5</v>
      </c>
    </row>
    <row r="89" spans="1:20" x14ac:dyDescent="0.35">
      <c r="A89" s="11">
        <v>42824</v>
      </c>
      <c r="B89" s="9" t="s">
        <v>1</v>
      </c>
      <c r="C89" s="9" t="s">
        <v>3</v>
      </c>
      <c r="D89" s="9" t="s">
        <v>2</v>
      </c>
      <c r="E89" s="9" t="s">
        <v>16</v>
      </c>
      <c r="F89" s="10" t="s">
        <v>5</v>
      </c>
      <c r="H89" s="11">
        <v>42824</v>
      </c>
      <c r="I89" s="9" t="s">
        <v>4</v>
      </c>
      <c r="J89" s="9" t="s">
        <v>1</v>
      </c>
      <c r="K89" s="9" t="s">
        <v>3</v>
      </c>
      <c r="L89" s="9" t="s">
        <v>21</v>
      </c>
      <c r="M89" s="10" t="s">
        <v>2</v>
      </c>
      <c r="O89" s="11">
        <v>42824</v>
      </c>
      <c r="P89" s="9" t="s">
        <v>4</v>
      </c>
      <c r="Q89" s="9" t="s">
        <v>1</v>
      </c>
      <c r="R89" s="9" t="s">
        <v>3</v>
      </c>
      <c r="S89" s="9" t="s">
        <v>17</v>
      </c>
      <c r="T89" s="9" t="s">
        <v>17</v>
      </c>
    </row>
    <row r="90" spans="1:20" x14ac:dyDescent="0.35">
      <c r="A90" s="11">
        <v>42825</v>
      </c>
      <c r="B90" s="9" t="s">
        <v>4</v>
      </c>
      <c r="C90" s="9" t="s">
        <v>1</v>
      </c>
      <c r="D90" s="9" t="s">
        <v>3</v>
      </c>
      <c r="E90" s="9" t="s">
        <v>17</v>
      </c>
      <c r="F90" s="10" t="s">
        <v>5</v>
      </c>
      <c r="H90" s="11">
        <v>42825</v>
      </c>
      <c r="I90" s="9" t="s">
        <v>5</v>
      </c>
      <c r="J90" s="9" t="s">
        <v>4</v>
      </c>
      <c r="K90" s="9" t="s">
        <v>1</v>
      </c>
      <c r="L90" s="9" t="s">
        <v>13</v>
      </c>
      <c r="M90" s="10" t="s">
        <v>2</v>
      </c>
      <c r="O90" s="11">
        <v>42825</v>
      </c>
      <c r="P90" s="9" t="s">
        <v>6</v>
      </c>
      <c r="Q90" s="9" t="s">
        <v>4</v>
      </c>
      <c r="R90" s="9" t="s">
        <v>1</v>
      </c>
      <c r="S90" s="9" t="s">
        <v>22</v>
      </c>
      <c r="T90" s="9" t="s">
        <v>17</v>
      </c>
    </row>
    <row r="91" spans="1:20" x14ac:dyDescent="0.35">
      <c r="A91" s="11">
        <v>42826</v>
      </c>
      <c r="B91" s="9" t="s">
        <v>4</v>
      </c>
      <c r="C91" s="9" t="s">
        <v>1</v>
      </c>
      <c r="D91" s="9" t="s">
        <v>3</v>
      </c>
      <c r="E91" s="9" t="s">
        <v>17</v>
      </c>
      <c r="F91" s="10" t="s">
        <v>2</v>
      </c>
      <c r="H91" s="11">
        <v>42826</v>
      </c>
      <c r="I91" s="9" t="s">
        <v>5</v>
      </c>
      <c r="J91" s="9" t="s">
        <v>4</v>
      </c>
      <c r="K91" s="9" t="s">
        <v>1</v>
      </c>
      <c r="L91" s="9" t="s">
        <v>13</v>
      </c>
      <c r="M91" s="10" t="s">
        <v>3</v>
      </c>
      <c r="O91" s="11">
        <v>42826</v>
      </c>
      <c r="P91" s="9" t="s">
        <v>6</v>
      </c>
      <c r="Q91" s="9" t="s">
        <v>4</v>
      </c>
      <c r="R91" s="9" t="s">
        <v>1</v>
      </c>
      <c r="S91" s="9" t="s">
        <v>22</v>
      </c>
      <c r="T91" s="9" t="s">
        <v>13</v>
      </c>
    </row>
    <row r="92" spans="1:20" x14ac:dyDescent="0.35">
      <c r="A92" s="11">
        <v>42827</v>
      </c>
      <c r="B92" s="9" t="s">
        <v>5</v>
      </c>
      <c r="C92" s="9" t="s">
        <v>4</v>
      </c>
      <c r="D92" s="9" t="s">
        <v>1</v>
      </c>
      <c r="E92" s="9" t="s">
        <v>13</v>
      </c>
      <c r="F92" s="10" t="s">
        <v>2</v>
      </c>
      <c r="H92" s="11">
        <v>42827</v>
      </c>
      <c r="I92" s="9" t="s">
        <v>2</v>
      </c>
      <c r="J92" s="9" t="s">
        <v>5</v>
      </c>
      <c r="K92" s="9" t="s">
        <v>4</v>
      </c>
      <c r="L92" s="9" t="s">
        <v>14</v>
      </c>
      <c r="M92" s="10" t="s">
        <v>3</v>
      </c>
      <c r="O92" s="11">
        <v>42827</v>
      </c>
      <c r="P92" s="9" t="s">
        <v>5</v>
      </c>
      <c r="Q92" s="9" t="s">
        <v>6</v>
      </c>
      <c r="R92" s="9" t="s">
        <v>4</v>
      </c>
      <c r="S92" s="9" t="s">
        <v>23</v>
      </c>
      <c r="T92" s="9" t="s">
        <v>13</v>
      </c>
    </row>
    <row r="93" spans="1:20" x14ac:dyDescent="0.35">
      <c r="A93" s="11">
        <v>42828</v>
      </c>
      <c r="B93" s="9" t="s">
        <v>5</v>
      </c>
      <c r="C93" s="9" t="s">
        <v>4</v>
      </c>
      <c r="D93" s="9" t="s">
        <v>1</v>
      </c>
      <c r="E93" s="9" t="s">
        <v>13</v>
      </c>
      <c r="F93" s="10" t="s">
        <v>3</v>
      </c>
      <c r="H93" s="11">
        <v>42828</v>
      </c>
      <c r="I93" s="9" t="s">
        <v>2</v>
      </c>
      <c r="J93" s="9" t="s">
        <v>5</v>
      </c>
      <c r="K93" s="9" t="s">
        <v>4</v>
      </c>
      <c r="L93" s="9" t="s">
        <v>14</v>
      </c>
      <c r="M93" s="10" t="s">
        <v>1</v>
      </c>
      <c r="O93" s="11">
        <v>42828</v>
      </c>
      <c r="P93" s="9" t="s">
        <v>5</v>
      </c>
      <c r="Q93" s="9" t="s">
        <v>6</v>
      </c>
      <c r="R93" s="9" t="s">
        <v>4</v>
      </c>
      <c r="S93" s="9" t="s">
        <v>23</v>
      </c>
      <c r="T93" s="9" t="s">
        <v>14</v>
      </c>
    </row>
    <row r="94" spans="1:20" x14ac:dyDescent="0.35">
      <c r="A94" s="11">
        <v>42829</v>
      </c>
      <c r="B94" s="9" t="s">
        <v>2</v>
      </c>
      <c r="C94" s="9" t="s">
        <v>5</v>
      </c>
      <c r="D94" s="9" t="s">
        <v>4</v>
      </c>
      <c r="E94" s="9" t="s">
        <v>14</v>
      </c>
      <c r="F94" s="10" t="s">
        <v>3</v>
      </c>
      <c r="H94" s="11">
        <v>42829</v>
      </c>
      <c r="I94" s="9" t="s">
        <v>3</v>
      </c>
      <c r="J94" s="9" t="s">
        <v>2</v>
      </c>
      <c r="K94" s="9" t="s">
        <v>5</v>
      </c>
      <c r="L94" s="9" t="s">
        <v>15</v>
      </c>
      <c r="M94" s="10" t="s">
        <v>1</v>
      </c>
      <c r="O94" s="11">
        <v>42829</v>
      </c>
      <c r="P94" s="9" t="s">
        <v>2</v>
      </c>
      <c r="Q94" s="9" t="s">
        <v>5</v>
      </c>
      <c r="R94" s="9" t="s">
        <v>6</v>
      </c>
      <c r="S94" s="9" t="s">
        <v>24</v>
      </c>
      <c r="T94" s="9" t="s">
        <v>14</v>
      </c>
    </row>
    <row r="95" spans="1:20" x14ac:dyDescent="0.35">
      <c r="A95" s="11">
        <v>42830</v>
      </c>
      <c r="B95" s="9" t="s">
        <v>2</v>
      </c>
      <c r="C95" s="9" t="s">
        <v>5</v>
      </c>
      <c r="D95" s="9" t="s">
        <v>4</v>
      </c>
      <c r="E95" s="9" t="s">
        <v>14</v>
      </c>
      <c r="F95" s="10" t="s">
        <v>1</v>
      </c>
      <c r="H95" s="11">
        <v>42830</v>
      </c>
      <c r="I95" s="9" t="s">
        <v>3</v>
      </c>
      <c r="J95" s="9" t="s">
        <v>2</v>
      </c>
      <c r="K95" s="9" t="s">
        <v>5</v>
      </c>
      <c r="L95" s="9" t="s">
        <v>15</v>
      </c>
      <c r="M95" s="10" t="s">
        <v>4</v>
      </c>
      <c r="O95" s="11">
        <v>42830</v>
      </c>
      <c r="P95" s="9" t="s">
        <v>2</v>
      </c>
      <c r="Q95" s="9" t="s">
        <v>5</v>
      </c>
      <c r="R95" s="9" t="s">
        <v>6</v>
      </c>
      <c r="S95" s="9" t="s">
        <v>24</v>
      </c>
      <c r="T95" s="9" t="s">
        <v>15</v>
      </c>
    </row>
    <row r="96" spans="1:20" x14ac:dyDescent="0.35">
      <c r="A96" s="11">
        <v>42831</v>
      </c>
      <c r="B96" s="9" t="s">
        <v>3</v>
      </c>
      <c r="C96" s="9" t="s">
        <v>2</v>
      </c>
      <c r="D96" s="9" t="s">
        <v>5</v>
      </c>
      <c r="E96" s="9" t="s">
        <v>15</v>
      </c>
      <c r="F96" s="10" t="s">
        <v>1</v>
      </c>
      <c r="H96" s="11">
        <v>42831</v>
      </c>
      <c r="I96" s="9" t="s">
        <v>1</v>
      </c>
      <c r="J96" s="9" t="s">
        <v>3</v>
      </c>
      <c r="K96" s="9" t="s">
        <v>2</v>
      </c>
      <c r="L96" s="9" t="s">
        <v>19</v>
      </c>
      <c r="M96" s="10" t="s">
        <v>4</v>
      </c>
      <c r="O96" s="11">
        <v>42831</v>
      </c>
      <c r="P96" s="9" t="s">
        <v>3</v>
      </c>
      <c r="Q96" s="9" t="s">
        <v>2</v>
      </c>
      <c r="R96" s="9" t="s">
        <v>5</v>
      </c>
      <c r="S96" s="9" t="s">
        <v>15</v>
      </c>
      <c r="T96" s="9" t="s">
        <v>15</v>
      </c>
    </row>
    <row r="97" spans="1:20" x14ac:dyDescent="0.35">
      <c r="A97" s="11">
        <v>42832</v>
      </c>
      <c r="B97" s="9" t="s">
        <v>3</v>
      </c>
      <c r="C97" s="9" t="s">
        <v>2</v>
      </c>
      <c r="D97" s="9" t="s">
        <v>5</v>
      </c>
      <c r="E97" s="9" t="s">
        <v>15</v>
      </c>
      <c r="F97" s="10" t="s">
        <v>4</v>
      </c>
      <c r="H97" s="11">
        <v>42832</v>
      </c>
      <c r="I97" s="9" t="s">
        <v>1</v>
      </c>
      <c r="J97" s="9" t="s">
        <v>3</v>
      </c>
      <c r="K97" s="9" t="s">
        <v>2</v>
      </c>
      <c r="L97" s="9" t="s">
        <v>19</v>
      </c>
      <c r="M97" s="10" t="s">
        <v>20</v>
      </c>
      <c r="O97" s="11">
        <v>42832</v>
      </c>
      <c r="P97" s="9" t="s">
        <v>3</v>
      </c>
      <c r="Q97" s="9" t="s">
        <v>2</v>
      </c>
      <c r="R97" s="9" t="s">
        <v>5</v>
      </c>
      <c r="S97" s="9" t="s">
        <v>15</v>
      </c>
      <c r="T97" s="9" t="s">
        <v>4</v>
      </c>
    </row>
    <row r="98" spans="1:20" x14ac:dyDescent="0.35">
      <c r="A98" s="11">
        <v>42833</v>
      </c>
      <c r="B98" s="9" t="s">
        <v>1</v>
      </c>
      <c r="C98" s="9" t="s">
        <v>3</v>
      </c>
      <c r="D98" s="9" t="s">
        <v>2</v>
      </c>
      <c r="E98" s="9" t="s">
        <v>16</v>
      </c>
      <c r="F98" s="10" t="s">
        <v>4</v>
      </c>
      <c r="H98" s="11">
        <v>42833</v>
      </c>
      <c r="I98" s="9" t="s">
        <v>4</v>
      </c>
      <c r="J98" s="9" t="s">
        <v>1</v>
      </c>
      <c r="K98" s="9" t="s">
        <v>3</v>
      </c>
      <c r="L98" s="9" t="s">
        <v>21</v>
      </c>
      <c r="M98" s="10" t="s">
        <v>20</v>
      </c>
      <c r="O98" s="11">
        <v>42833</v>
      </c>
      <c r="P98" s="9" t="s">
        <v>1</v>
      </c>
      <c r="Q98" s="9" t="s">
        <v>3</v>
      </c>
      <c r="R98" s="9" t="s">
        <v>2</v>
      </c>
      <c r="S98" s="9" t="s">
        <v>16</v>
      </c>
      <c r="T98" s="9" t="s">
        <v>4</v>
      </c>
    </row>
    <row r="99" spans="1:20" x14ac:dyDescent="0.35">
      <c r="A99" s="11">
        <v>42834</v>
      </c>
      <c r="B99" s="9" t="s">
        <v>1</v>
      </c>
      <c r="C99" s="9" t="s">
        <v>3</v>
      </c>
      <c r="D99" s="9" t="s">
        <v>2</v>
      </c>
      <c r="E99" s="9" t="s">
        <v>16</v>
      </c>
      <c r="F99" s="10" t="s">
        <v>5</v>
      </c>
      <c r="H99" s="11">
        <v>42834</v>
      </c>
      <c r="I99" s="9" t="s">
        <v>4</v>
      </c>
      <c r="J99" s="9" t="s">
        <v>1</v>
      </c>
      <c r="K99" s="9" t="s">
        <v>3</v>
      </c>
      <c r="L99" s="9" t="s">
        <v>21</v>
      </c>
      <c r="M99" s="10" t="s">
        <v>17</v>
      </c>
      <c r="O99" s="11">
        <v>42834</v>
      </c>
      <c r="P99" s="9" t="s">
        <v>1</v>
      </c>
      <c r="Q99" s="9" t="s">
        <v>3</v>
      </c>
      <c r="R99" s="9" t="s">
        <v>2</v>
      </c>
      <c r="S99" s="9" t="s">
        <v>16</v>
      </c>
      <c r="T99" s="9" t="s">
        <v>5</v>
      </c>
    </row>
    <row r="100" spans="1:20" x14ac:dyDescent="0.35">
      <c r="A100" s="11">
        <v>42835</v>
      </c>
      <c r="B100" s="9" t="s">
        <v>4</v>
      </c>
      <c r="C100" s="9" t="s">
        <v>1</v>
      </c>
      <c r="D100" s="9" t="s">
        <v>3</v>
      </c>
      <c r="E100" s="9" t="s">
        <v>17</v>
      </c>
      <c r="F100" s="10" t="s">
        <v>5</v>
      </c>
      <c r="H100" s="11">
        <v>42835</v>
      </c>
      <c r="I100" s="9" t="s">
        <v>6</v>
      </c>
      <c r="J100" s="9" t="s">
        <v>4</v>
      </c>
      <c r="K100" s="9" t="s">
        <v>1</v>
      </c>
      <c r="L100" s="9" t="s">
        <v>22</v>
      </c>
      <c r="M100" s="10" t="s">
        <v>17</v>
      </c>
      <c r="O100" s="11">
        <v>42835</v>
      </c>
      <c r="P100" s="9" t="s">
        <v>4</v>
      </c>
      <c r="Q100" s="9" t="s">
        <v>1</v>
      </c>
      <c r="R100" s="9" t="s">
        <v>3</v>
      </c>
      <c r="S100" s="9" t="s">
        <v>17</v>
      </c>
      <c r="T100" s="9" t="s">
        <v>5</v>
      </c>
    </row>
    <row r="101" spans="1:20" x14ac:dyDescent="0.35">
      <c r="A101" s="11">
        <v>42836</v>
      </c>
      <c r="B101" s="9" t="s">
        <v>4</v>
      </c>
      <c r="C101" s="9" t="s">
        <v>1</v>
      </c>
      <c r="D101" s="9" t="s">
        <v>3</v>
      </c>
      <c r="E101" s="9" t="s">
        <v>17</v>
      </c>
      <c r="F101" s="10" t="s">
        <v>2</v>
      </c>
      <c r="H101" s="11">
        <v>42836</v>
      </c>
      <c r="I101" s="9" t="s">
        <v>6</v>
      </c>
      <c r="J101" s="9" t="s">
        <v>4</v>
      </c>
      <c r="K101" s="9" t="s">
        <v>1</v>
      </c>
      <c r="L101" s="9" t="s">
        <v>22</v>
      </c>
      <c r="M101" s="10" t="s">
        <v>13</v>
      </c>
      <c r="O101" s="11">
        <v>42836</v>
      </c>
      <c r="P101" s="9" t="s">
        <v>4</v>
      </c>
      <c r="Q101" s="9" t="s">
        <v>1</v>
      </c>
      <c r="R101" s="9" t="s">
        <v>3</v>
      </c>
      <c r="S101" s="9" t="s">
        <v>17</v>
      </c>
      <c r="T101" s="9" t="s">
        <v>2</v>
      </c>
    </row>
    <row r="102" spans="1:20" x14ac:dyDescent="0.35">
      <c r="A102" s="11">
        <v>42837</v>
      </c>
      <c r="B102" s="9" t="s">
        <v>5</v>
      </c>
      <c r="C102" s="9" t="s">
        <v>4</v>
      </c>
      <c r="D102" s="9" t="s">
        <v>1</v>
      </c>
      <c r="E102" s="9" t="s">
        <v>13</v>
      </c>
      <c r="F102" s="10" t="s">
        <v>2</v>
      </c>
      <c r="H102" s="11">
        <v>42837</v>
      </c>
      <c r="I102" s="9" t="s">
        <v>5</v>
      </c>
      <c r="J102" s="9" t="s">
        <v>6</v>
      </c>
      <c r="K102" s="9" t="s">
        <v>4</v>
      </c>
      <c r="L102" s="9" t="s">
        <v>23</v>
      </c>
      <c r="M102" s="10" t="s">
        <v>13</v>
      </c>
      <c r="O102" s="11">
        <v>42837</v>
      </c>
      <c r="P102" s="9" t="s">
        <v>5</v>
      </c>
      <c r="Q102" s="9" t="s">
        <v>4</v>
      </c>
      <c r="R102" s="9" t="s">
        <v>1</v>
      </c>
      <c r="S102" s="9" t="s">
        <v>13</v>
      </c>
      <c r="T102" s="9" t="s">
        <v>2</v>
      </c>
    </row>
    <row r="103" spans="1:20" x14ac:dyDescent="0.35">
      <c r="A103" s="11">
        <v>42838</v>
      </c>
      <c r="B103" s="9" t="s">
        <v>5</v>
      </c>
      <c r="C103" s="9" t="s">
        <v>4</v>
      </c>
      <c r="D103" s="9" t="s">
        <v>1</v>
      </c>
      <c r="E103" s="9" t="s">
        <v>13</v>
      </c>
      <c r="F103" s="10" t="s">
        <v>3</v>
      </c>
      <c r="H103" s="11">
        <v>42838</v>
      </c>
      <c r="I103" s="9" t="s">
        <v>5</v>
      </c>
      <c r="J103" s="9" t="s">
        <v>6</v>
      </c>
      <c r="K103" s="9" t="s">
        <v>4</v>
      </c>
      <c r="L103" s="9" t="s">
        <v>23</v>
      </c>
      <c r="M103" s="10" t="s">
        <v>14</v>
      </c>
      <c r="O103" s="11">
        <v>42838</v>
      </c>
      <c r="P103" s="9" t="s">
        <v>5</v>
      </c>
      <c r="Q103" s="9" t="s">
        <v>4</v>
      </c>
      <c r="R103" s="9" t="s">
        <v>1</v>
      </c>
      <c r="S103" s="9" t="s">
        <v>13</v>
      </c>
      <c r="T103" s="9" t="s">
        <v>3</v>
      </c>
    </row>
    <row r="104" spans="1:20" x14ac:dyDescent="0.35">
      <c r="A104" s="11">
        <v>42839</v>
      </c>
      <c r="B104" s="9" t="s">
        <v>2</v>
      </c>
      <c r="C104" s="9" t="s">
        <v>5</v>
      </c>
      <c r="D104" s="9" t="s">
        <v>4</v>
      </c>
      <c r="E104" s="9" t="s">
        <v>14</v>
      </c>
      <c r="F104" s="10" t="s">
        <v>3</v>
      </c>
      <c r="H104" s="11">
        <v>42839</v>
      </c>
      <c r="I104" s="9" t="s">
        <v>2</v>
      </c>
      <c r="J104" s="9" t="s">
        <v>5</v>
      </c>
      <c r="K104" s="9" t="s">
        <v>6</v>
      </c>
      <c r="L104" s="9" t="s">
        <v>24</v>
      </c>
      <c r="M104" s="10" t="s">
        <v>14</v>
      </c>
      <c r="O104" s="11">
        <v>42839</v>
      </c>
      <c r="P104" s="9" t="s">
        <v>2</v>
      </c>
      <c r="Q104" s="9" t="s">
        <v>5</v>
      </c>
      <c r="R104" s="9" t="s">
        <v>4</v>
      </c>
      <c r="S104" s="9" t="s">
        <v>14</v>
      </c>
      <c r="T104" s="9" t="s">
        <v>3</v>
      </c>
    </row>
    <row r="105" spans="1:20" x14ac:dyDescent="0.35">
      <c r="A105" s="11">
        <v>42840</v>
      </c>
      <c r="B105" s="9" t="s">
        <v>2</v>
      </c>
      <c r="C105" s="9" t="s">
        <v>5</v>
      </c>
      <c r="D105" s="9" t="s">
        <v>4</v>
      </c>
      <c r="E105" s="9" t="s">
        <v>14</v>
      </c>
      <c r="F105" s="10" t="s">
        <v>1</v>
      </c>
      <c r="H105" s="11">
        <v>42840</v>
      </c>
      <c r="I105" s="9" t="s">
        <v>2</v>
      </c>
      <c r="J105" s="9" t="s">
        <v>5</v>
      </c>
      <c r="K105" s="9" t="s">
        <v>6</v>
      </c>
      <c r="L105" s="9" t="s">
        <v>24</v>
      </c>
      <c r="M105" s="10" t="s">
        <v>15</v>
      </c>
      <c r="O105" s="11">
        <v>42840</v>
      </c>
      <c r="P105" s="9" t="s">
        <v>2</v>
      </c>
      <c r="Q105" s="9" t="s">
        <v>5</v>
      </c>
      <c r="R105" s="9" t="s">
        <v>4</v>
      </c>
      <c r="S105" s="9" t="s">
        <v>14</v>
      </c>
      <c r="T105" s="9" t="s">
        <v>1</v>
      </c>
    </row>
    <row r="106" spans="1:20" x14ac:dyDescent="0.35">
      <c r="A106" s="11">
        <v>42841</v>
      </c>
      <c r="B106" s="9" t="s">
        <v>3</v>
      </c>
      <c r="C106" s="9" t="s">
        <v>2</v>
      </c>
      <c r="D106" s="9" t="s">
        <v>5</v>
      </c>
      <c r="E106" s="9" t="s">
        <v>15</v>
      </c>
      <c r="F106" s="10" t="s">
        <v>1</v>
      </c>
      <c r="H106" s="11">
        <v>42841</v>
      </c>
      <c r="I106" s="9" t="s">
        <v>3</v>
      </c>
      <c r="J106" s="9" t="s">
        <v>2</v>
      </c>
      <c r="K106" s="9" t="s">
        <v>5</v>
      </c>
      <c r="L106" s="9" t="s">
        <v>25</v>
      </c>
      <c r="M106" s="10" t="s">
        <v>15</v>
      </c>
      <c r="O106" s="11">
        <v>42841</v>
      </c>
      <c r="P106" s="9" t="s">
        <v>3</v>
      </c>
      <c r="Q106" s="9" t="s">
        <v>2</v>
      </c>
      <c r="R106" s="9" t="s">
        <v>5</v>
      </c>
      <c r="S106" s="9" t="s">
        <v>15</v>
      </c>
      <c r="T106" s="9" t="s">
        <v>1</v>
      </c>
    </row>
    <row r="107" spans="1:20" x14ac:dyDescent="0.35">
      <c r="A107" s="11">
        <v>42842</v>
      </c>
      <c r="B107" s="9" t="s">
        <v>3</v>
      </c>
      <c r="C107" s="9" t="s">
        <v>2</v>
      </c>
      <c r="D107" s="9" t="s">
        <v>5</v>
      </c>
      <c r="E107" s="9" t="s">
        <v>15</v>
      </c>
      <c r="F107" s="10" t="s">
        <v>4</v>
      </c>
      <c r="H107" s="11">
        <v>42842</v>
      </c>
      <c r="I107" s="9" t="s">
        <v>3</v>
      </c>
      <c r="J107" s="9" t="s">
        <v>2</v>
      </c>
      <c r="K107" s="9" t="s">
        <v>5</v>
      </c>
      <c r="L107" s="9" t="s">
        <v>25</v>
      </c>
      <c r="M107" s="10" t="s">
        <v>26</v>
      </c>
      <c r="O107" s="11">
        <v>42842</v>
      </c>
      <c r="P107" s="9" t="s">
        <v>3</v>
      </c>
      <c r="Q107" s="9" t="s">
        <v>2</v>
      </c>
      <c r="R107" s="9" t="s">
        <v>5</v>
      </c>
      <c r="S107" s="9" t="s">
        <v>15</v>
      </c>
      <c r="T107" s="9" t="s">
        <v>4</v>
      </c>
    </row>
    <row r="108" spans="1:20" x14ac:dyDescent="0.35">
      <c r="A108" s="11">
        <v>42843</v>
      </c>
      <c r="B108" s="9" t="s">
        <v>1</v>
      </c>
      <c r="C108" s="9" t="s">
        <v>3</v>
      </c>
      <c r="D108" s="9" t="s">
        <v>2</v>
      </c>
      <c r="E108" s="9" t="s">
        <v>16</v>
      </c>
      <c r="F108" s="10" t="s">
        <v>4</v>
      </c>
      <c r="H108" s="11">
        <v>42843</v>
      </c>
      <c r="I108" s="9" t="s">
        <v>1</v>
      </c>
      <c r="J108" s="9" t="s">
        <v>3</v>
      </c>
      <c r="K108" s="9" t="s">
        <v>2</v>
      </c>
      <c r="L108" s="9" t="s">
        <v>19</v>
      </c>
      <c r="M108" s="10" t="s">
        <v>26</v>
      </c>
      <c r="O108" s="11">
        <v>42843</v>
      </c>
      <c r="P108" s="9" t="s">
        <v>1</v>
      </c>
      <c r="Q108" s="9" t="s">
        <v>3</v>
      </c>
      <c r="R108" s="9" t="s">
        <v>2</v>
      </c>
      <c r="S108" s="9" t="s">
        <v>16</v>
      </c>
      <c r="T108" s="9" t="s">
        <v>4</v>
      </c>
    </row>
    <row r="109" spans="1:20" x14ac:dyDescent="0.35">
      <c r="A109" s="11">
        <v>42844</v>
      </c>
      <c r="B109" s="9" t="s">
        <v>1</v>
      </c>
      <c r="C109" s="9" t="s">
        <v>3</v>
      </c>
      <c r="D109" s="9" t="s">
        <v>2</v>
      </c>
      <c r="E109" s="9" t="s">
        <v>16</v>
      </c>
      <c r="F109" s="10" t="s">
        <v>5</v>
      </c>
      <c r="H109" s="11">
        <v>42844</v>
      </c>
      <c r="I109" s="9" t="s">
        <v>1</v>
      </c>
      <c r="J109" s="9" t="s">
        <v>3</v>
      </c>
      <c r="K109" s="9" t="s">
        <v>2</v>
      </c>
      <c r="L109" s="9" t="s">
        <v>19</v>
      </c>
      <c r="M109" s="10" t="s">
        <v>27</v>
      </c>
      <c r="O109" s="11">
        <v>42844</v>
      </c>
      <c r="P109" s="9" t="s">
        <v>1</v>
      </c>
      <c r="Q109" s="9" t="s">
        <v>3</v>
      </c>
      <c r="R109" s="9" t="s">
        <v>2</v>
      </c>
      <c r="S109" s="9" t="s">
        <v>16</v>
      </c>
      <c r="T109" s="9" t="s">
        <v>5</v>
      </c>
    </row>
    <row r="110" spans="1:20" x14ac:dyDescent="0.35">
      <c r="A110" s="11">
        <v>42845</v>
      </c>
      <c r="B110" s="9" t="s">
        <v>4</v>
      </c>
      <c r="C110" s="9" t="s">
        <v>1</v>
      </c>
      <c r="D110" s="9" t="s">
        <v>3</v>
      </c>
      <c r="E110" s="9" t="s">
        <v>17</v>
      </c>
      <c r="F110" s="10" t="s">
        <v>5</v>
      </c>
      <c r="H110" s="11">
        <v>42845</v>
      </c>
      <c r="I110" s="9" t="s">
        <v>4</v>
      </c>
      <c r="J110" s="9" t="s">
        <v>1</v>
      </c>
      <c r="K110" s="9" t="s">
        <v>3</v>
      </c>
      <c r="L110" s="9" t="s">
        <v>21</v>
      </c>
      <c r="M110" s="10" t="s">
        <v>27</v>
      </c>
      <c r="O110" s="11">
        <v>42845</v>
      </c>
      <c r="P110" s="9" t="s">
        <v>4</v>
      </c>
      <c r="Q110" s="9" t="s">
        <v>1</v>
      </c>
      <c r="R110" s="9" t="s">
        <v>3</v>
      </c>
      <c r="S110" s="9" t="s">
        <v>17</v>
      </c>
      <c r="T110" s="9" t="s">
        <v>5</v>
      </c>
    </row>
    <row r="111" spans="1:20" x14ac:dyDescent="0.35">
      <c r="A111" s="11">
        <v>42846</v>
      </c>
      <c r="B111" s="9" t="s">
        <v>4</v>
      </c>
      <c r="C111" s="9" t="s">
        <v>1</v>
      </c>
      <c r="D111" s="9" t="s">
        <v>3</v>
      </c>
      <c r="E111" s="9" t="s">
        <v>17</v>
      </c>
      <c r="F111" s="10" t="s">
        <v>2</v>
      </c>
      <c r="H111" s="11">
        <v>42846</v>
      </c>
      <c r="I111" s="9" t="s">
        <v>4</v>
      </c>
      <c r="J111" s="9" t="s">
        <v>1</v>
      </c>
      <c r="K111" s="9" t="s">
        <v>3</v>
      </c>
      <c r="L111" s="9" t="s">
        <v>21</v>
      </c>
      <c r="M111" s="10" t="s">
        <v>2</v>
      </c>
      <c r="O111" s="11">
        <v>42846</v>
      </c>
      <c r="P111" s="9" t="s">
        <v>4</v>
      </c>
      <c r="Q111" s="9" t="s">
        <v>1</v>
      </c>
      <c r="R111" s="9" t="s">
        <v>3</v>
      </c>
      <c r="S111" s="9" t="s">
        <v>17</v>
      </c>
      <c r="T111" s="9" t="s">
        <v>17</v>
      </c>
    </row>
    <row r="112" spans="1:20" x14ac:dyDescent="0.35">
      <c r="A112" s="11">
        <v>42847</v>
      </c>
      <c r="B112" s="9" t="s">
        <v>5</v>
      </c>
      <c r="C112" s="9" t="s">
        <v>4</v>
      </c>
      <c r="D112" s="9" t="s">
        <v>1</v>
      </c>
      <c r="E112" s="9" t="s">
        <v>13</v>
      </c>
      <c r="F112" s="10" t="s">
        <v>2</v>
      </c>
      <c r="H112" s="11">
        <v>42847</v>
      </c>
      <c r="I112" s="9" t="s">
        <v>5</v>
      </c>
      <c r="J112" s="9" t="s">
        <v>4</v>
      </c>
      <c r="K112" s="9" t="s">
        <v>1</v>
      </c>
      <c r="L112" s="9" t="s">
        <v>13</v>
      </c>
      <c r="M112" s="10" t="s">
        <v>2</v>
      </c>
      <c r="O112" s="11">
        <v>42847</v>
      </c>
      <c r="P112" s="9" t="s">
        <v>6</v>
      </c>
      <c r="Q112" s="9" t="s">
        <v>4</v>
      </c>
      <c r="R112" s="9" t="s">
        <v>1</v>
      </c>
      <c r="S112" s="9" t="s">
        <v>22</v>
      </c>
      <c r="T112" s="9" t="s">
        <v>17</v>
      </c>
    </row>
    <row r="113" spans="1:20" x14ac:dyDescent="0.35">
      <c r="A113" s="11">
        <v>42848</v>
      </c>
      <c r="B113" s="9" t="s">
        <v>5</v>
      </c>
      <c r="C113" s="9" t="s">
        <v>4</v>
      </c>
      <c r="D113" s="9" t="s">
        <v>1</v>
      </c>
      <c r="E113" s="9" t="s">
        <v>13</v>
      </c>
      <c r="F113" s="10" t="s">
        <v>3</v>
      </c>
      <c r="H113" s="11">
        <v>42848</v>
      </c>
      <c r="I113" s="9" t="s">
        <v>5</v>
      </c>
      <c r="J113" s="9" t="s">
        <v>4</v>
      </c>
      <c r="K113" s="9" t="s">
        <v>1</v>
      </c>
      <c r="L113" s="9" t="s">
        <v>13</v>
      </c>
      <c r="M113" s="10" t="s">
        <v>3</v>
      </c>
      <c r="O113" s="11">
        <v>42848</v>
      </c>
      <c r="P113" s="9" t="s">
        <v>6</v>
      </c>
      <c r="Q113" s="9" t="s">
        <v>4</v>
      </c>
      <c r="R113" s="9" t="s">
        <v>1</v>
      </c>
      <c r="S113" s="9" t="s">
        <v>22</v>
      </c>
      <c r="T113" s="9" t="s">
        <v>13</v>
      </c>
    </row>
    <row r="114" spans="1:20" x14ac:dyDescent="0.35">
      <c r="A114" s="11">
        <v>42849</v>
      </c>
      <c r="B114" s="9" t="s">
        <v>2</v>
      </c>
      <c r="C114" s="9" t="s">
        <v>5</v>
      </c>
      <c r="D114" s="9" t="s">
        <v>4</v>
      </c>
      <c r="E114" s="9" t="s">
        <v>14</v>
      </c>
      <c r="F114" s="10" t="s">
        <v>3</v>
      </c>
      <c r="H114" s="11">
        <v>42849</v>
      </c>
      <c r="I114" s="9" t="s">
        <v>2</v>
      </c>
      <c r="J114" s="9" t="s">
        <v>5</v>
      </c>
      <c r="K114" s="9" t="s">
        <v>4</v>
      </c>
      <c r="L114" s="9" t="s">
        <v>14</v>
      </c>
      <c r="M114" s="10" t="s">
        <v>3</v>
      </c>
      <c r="O114" s="11">
        <v>42849</v>
      </c>
      <c r="P114" s="9" t="s">
        <v>5</v>
      </c>
      <c r="Q114" s="9" t="s">
        <v>6</v>
      </c>
      <c r="R114" s="9" t="s">
        <v>4</v>
      </c>
      <c r="S114" s="9" t="s">
        <v>23</v>
      </c>
      <c r="T114" s="9" t="s">
        <v>13</v>
      </c>
    </row>
    <row r="115" spans="1:20" x14ac:dyDescent="0.35">
      <c r="A115" s="11">
        <v>42850</v>
      </c>
      <c r="B115" s="9" t="s">
        <v>2</v>
      </c>
      <c r="C115" s="9" t="s">
        <v>5</v>
      </c>
      <c r="D115" s="9" t="s">
        <v>4</v>
      </c>
      <c r="E115" s="9" t="s">
        <v>14</v>
      </c>
      <c r="F115" s="10" t="s">
        <v>1</v>
      </c>
      <c r="H115" s="11">
        <v>42850</v>
      </c>
      <c r="I115" s="9" t="s">
        <v>2</v>
      </c>
      <c r="J115" s="9" t="s">
        <v>5</v>
      </c>
      <c r="K115" s="9" t="s">
        <v>4</v>
      </c>
      <c r="L115" s="9" t="s">
        <v>14</v>
      </c>
      <c r="M115" s="10" t="s">
        <v>1</v>
      </c>
      <c r="O115" s="11">
        <v>42850</v>
      </c>
      <c r="P115" s="9" t="s">
        <v>5</v>
      </c>
      <c r="Q115" s="9" t="s">
        <v>6</v>
      </c>
      <c r="R115" s="9" t="s">
        <v>4</v>
      </c>
      <c r="S115" s="9" t="s">
        <v>23</v>
      </c>
      <c r="T115" s="9" t="s">
        <v>14</v>
      </c>
    </row>
    <row r="116" spans="1:20" x14ac:dyDescent="0.35">
      <c r="A116" s="11">
        <v>42851</v>
      </c>
      <c r="B116" s="9" t="s">
        <v>3</v>
      </c>
      <c r="C116" s="9" t="s">
        <v>2</v>
      </c>
      <c r="D116" s="9" t="s">
        <v>5</v>
      </c>
      <c r="E116" s="9" t="s">
        <v>15</v>
      </c>
      <c r="F116" s="10" t="s">
        <v>1</v>
      </c>
      <c r="H116" s="11">
        <v>42851</v>
      </c>
      <c r="I116" s="9" t="s">
        <v>3</v>
      </c>
      <c r="J116" s="9" t="s">
        <v>2</v>
      </c>
      <c r="K116" s="9" t="s">
        <v>5</v>
      </c>
      <c r="L116" s="9" t="s">
        <v>15</v>
      </c>
      <c r="M116" s="10" t="s">
        <v>1</v>
      </c>
      <c r="O116" s="11">
        <v>42851</v>
      </c>
      <c r="P116" s="9" t="s">
        <v>2</v>
      </c>
      <c r="Q116" s="9" t="s">
        <v>5</v>
      </c>
      <c r="R116" s="9" t="s">
        <v>6</v>
      </c>
      <c r="S116" s="9" t="s">
        <v>24</v>
      </c>
      <c r="T116" s="9" t="s">
        <v>14</v>
      </c>
    </row>
    <row r="117" spans="1:20" x14ac:dyDescent="0.35">
      <c r="A117" s="11">
        <v>42852</v>
      </c>
      <c r="B117" s="9" t="s">
        <v>3</v>
      </c>
      <c r="C117" s="9" t="s">
        <v>2</v>
      </c>
      <c r="D117" s="9" t="s">
        <v>5</v>
      </c>
      <c r="E117" s="9" t="s">
        <v>15</v>
      </c>
      <c r="F117" s="10" t="s">
        <v>4</v>
      </c>
      <c r="H117" s="11">
        <v>42852</v>
      </c>
      <c r="I117" s="9" t="s">
        <v>3</v>
      </c>
      <c r="J117" s="9" t="s">
        <v>2</v>
      </c>
      <c r="K117" s="9" t="s">
        <v>5</v>
      </c>
      <c r="L117" s="9" t="s">
        <v>15</v>
      </c>
      <c r="M117" s="10" t="s">
        <v>4</v>
      </c>
      <c r="O117" s="11">
        <v>42852</v>
      </c>
      <c r="P117" s="9" t="s">
        <v>2</v>
      </c>
      <c r="Q117" s="9" t="s">
        <v>5</v>
      </c>
      <c r="R117" s="9" t="s">
        <v>6</v>
      </c>
      <c r="S117" s="9" t="s">
        <v>24</v>
      </c>
      <c r="T117" s="9" t="s">
        <v>15</v>
      </c>
    </row>
    <row r="118" spans="1:20" x14ac:dyDescent="0.35">
      <c r="A118" s="11">
        <v>42853</v>
      </c>
      <c r="B118" s="9" t="s">
        <v>1</v>
      </c>
      <c r="C118" s="9" t="s">
        <v>3</v>
      </c>
      <c r="D118" s="9" t="s">
        <v>2</v>
      </c>
      <c r="E118" s="9" t="s">
        <v>16</v>
      </c>
      <c r="F118" s="10" t="s">
        <v>4</v>
      </c>
      <c r="H118" s="11">
        <v>42853</v>
      </c>
      <c r="I118" s="9" t="s">
        <v>1</v>
      </c>
      <c r="J118" s="9" t="s">
        <v>3</v>
      </c>
      <c r="K118" s="9" t="s">
        <v>2</v>
      </c>
      <c r="L118" s="9" t="s">
        <v>19</v>
      </c>
      <c r="M118" s="10" t="s">
        <v>4</v>
      </c>
      <c r="O118" s="11">
        <v>42853</v>
      </c>
      <c r="P118" s="9" t="s">
        <v>3</v>
      </c>
      <c r="Q118" s="9" t="s">
        <v>2</v>
      </c>
      <c r="R118" s="9" t="s">
        <v>5</v>
      </c>
      <c r="S118" s="9" t="s">
        <v>15</v>
      </c>
      <c r="T118" s="9" t="s">
        <v>15</v>
      </c>
    </row>
    <row r="119" spans="1:20" x14ac:dyDescent="0.35">
      <c r="A119" s="11">
        <v>42854</v>
      </c>
      <c r="B119" s="9" t="s">
        <v>1</v>
      </c>
      <c r="C119" s="9" t="s">
        <v>3</v>
      </c>
      <c r="D119" s="9" t="s">
        <v>2</v>
      </c>
      <c r="E119" s="9" t="s">
        <v>16</v>
      </c>
      <c r="F119" s="10" t="s">
        <v>5</v>
      </c>
      <c r="H119" s="11">
        <v>42854</v>
      </c>
      <c r="I119" s="9" t="s">
        <v>1</v>
      </c>
      <c r="J119" s="9" t="s">
        <v>3</v>
      </c>
      <c r="K119" s="9" t="s">
        <v>2</v>
      </c>
      <c r="L119" s="9" t="s">
        <v>19</v>
      </c>
      <c r="M119" s="10" t="s">
        <v>20</v>
      </c>
      <c r="O119" s="11">
        <v>42854</v>
      </c>
      <c r="P119" s="9" t="s">
        <v>3</v>
      </c>
      <c r="Q119" s="9" t="s">
        <v>2</v>
      </c>
      <c r="R119" s="9" t="s">
        <v>5</v>
      </c>
      <c r="S119" s="9" t="s">
        <v>15</v>
      </c>
      <c r="T119" s="9" t="s">
        <v>4</v>
      </c>
    </row>
    <row r="120" spans="1:20" x14ac:dyDescent="0.35">
      <c r="A120" s="11">
        <v>42855</v>
      </c>
      <c r="B120" s="9" t="s">
        <v>4</v>
      </c>
      <c r="C120" s="9" t="s">
        <v>1</v>
      </c>
      <c r="D120" s="9" t="s">
        <v>3</v>
      </c>
      <c r="E120" s="9" t="s">
        <v>17</v>
      </c>
      <c r="F120" s="10" t="s">
        <v>5</v>
      </c>
      <c r="H120" s="11">
        <v>42855</v>
      </c>
      <c r="I120" s="9" t="s">
        <v>4</v>
      </c>
      <c r="J120" s="9" t="s">
        <v>1</v>
      </c>
      <c r="K120" s="9" t="s">
        <v>3</v>
      </c>
      <c r="L120" s="9" t="s">
        <v>21</v>
      </c>
      <c r="M120" s="10" t="s">
        <v>20</v>
      </c>
      <c r="O120" s="11">
        <v>42855</v>
      </c>
      <c r="P120" s="9" t="s">
        <v>1</v>
      </c>
      <c r="Q120" s="9" t="s">
        <v>3</v>
      </c>
      <c r="R120" s="9" t="s">
        <v>2</v>
      </c>
      <c r="S120" s="9" t="s">
        <v>16</v>
      </c>
      <c r="T120" s="9" t="s">
        <v>4</v>
      </c>
    </row>
    <row r="121" spans="1:20" x14ac:dyDescent="0.35">
      <c r="A121" s="11">
        <v>42856</v>
      </c>
      <c r="B121" s="9" t="s">
        <v>4</v>
      </c>
      <c r="C121" s="9" t="s">
        <v>1</v>
      </c>
      <c r="D121" s="9" t="s">
        <v>3</v>
      </c>
      <c r="E121" s="9" t="s">
        <v>17</v>
      </c>
      <c r="F121" s="10" t="s">
        <v>2</v>
      </c>
      <c r="H121" s="11">
        <v>42856</v>
      </c>
      <c r="I121" s="9" t="s">
        <v>4</v>
      </c>
      <c r="J121" s="9" t="s">
        <v>1</v>
      </c>
      <c r="K121" s="9" t="s">
        <v>3</v>
      </c>
      <c r="L121" s="9" t="s">
        <v>21</v>
      </c>
      <c r="M121" s="10" t="s">
        <v>17</v>
      </c>
      <c r="O121" s="11">
        <v>42856</v>
      </c>
      <c r="P121" s="9" t="s">
        <v>1</v>
      </c>
      <c r="Q121" s="9" t="s">
        <v>3</v>
      </c>
      <c r="R121" s="9" t="s">
        <v>2</v>
      </c>
      <c r="S121" s="9" t="s">
        <v>16</v>
      </c>
      <c r="T121" s="9" t="s">
        <v>5</v>
      </c>
    </row>
    <row r="122" spans="1:20" x14ac:dyDescent="0.35">
      <c r="A122" s="11">
        <v>42857</v>
      </c>
      <c r="B122" s="9" t="s">
        <v>5</v>
      </c>
      <c r="C122" s="9" t="s">
        <v>4</v>
      </c>
      <c r="D122" s="9" t="s">
        <v>1</v>
      </c>
      <c r="E122" s="9" t="s">
        <v>13</v>
      </c>
      <c r="F122" s="10" t="s">
        <v>2</v>
      </c>
      <c r="H122" s="11">
        <v>42857</v>
      </c>
      <c r="I122" s="9" t="s">
        <v>6</v>
      </c>
      <c r="J122" s="9" t="s">
        <v>4</v>
      </c>
      <c r="K122" s="9" t="s">
        <v>1</v>
      </c>
      <c r="L122" s="9" t="s">
        <v>22</v>
      </c>
      <c r="M122" s="10" t="s">
        <v>17</v>
      </c>
      <c r="O122" s="11">
        <v>42857</v>
      </c>
      <c r="P122" s="9" t="s">
        <v>4</v>
      </c>
      <c r="Q122" s="9" t="s">
        <v>1</v>
      </c>
      <c r="R122" s="9" t="s">
        <v>3</v>
      </c>
      <c r="S122" s="9" t="s">
        <v>17</v>
      </c>
      <c r="T122" s="9" t="s">
        <v>5</v>
      </c>
    </row>
    <row r="123" spans="1:20" x14ac:dyDescent="0.35">
      <c r="A123" s="11">
        <v>42858</v>
      </c>
      <c r="B123" s="9" t="s">
        <v>5</v>
      </c>
      <c r="C123" s="9" t="s">
        <v>4</v>
      </c>
      <c r="D123" s="9" t="s">
        <v>1</v>
      </c>
      <c r="E123" s="9" t="s">
        <v>13</v>
      </c>
      <c r="F123" s="10" t="s">
        <v>3</v>
      </c>
      <c r="H123" s="11">
        <v>42858</v>
      </c>
      <c r="I123" s="9" t="s">
        <v>6</v>
      </c>
      <c r="J123" s="9" t="s">
        <v>4</v>
      </c>
      <c r="K123" s="9" t="s">
        <v>1</v>
      </c>
      <c r="L123" s="9" t="s">
        <v>22</v>
      </c>
      <c r="M123" s="10" t="s">
        <v>13</v>
      </c>
      <c r="O123" s="11">
        <v>42858</v>
      </c>
      <c r="P123" s="9" t="s">
        <v>4</v>
      </c>
      <c r="Q123" s="9" t="s">
        <v>1</v>
      </c>
      <c r="R123" s="9" t="s">
        <v>3</v>
      </c>
      <c r="S123" s="9" t="s">
        <v>17</v>
      </c>
      <c r="T123" s="9" t="s">
        <v>2</v>
      </c>
    </row>
    <row r="124" spans="1:20" x14ac:dyDescent="0.35">
      <c r="A124" s="11">
        <v>42859</v>
      </c>
      <c r="B124" s="9" t="s">
        <v>2</v>
      </c>
      <c r="C124" s="9" t="s">
        <v>5</v>
      </c>
      <c r="D124" s="9" t="s">
        <v>4</v>
      </c>
      <c r="E124" s="9" t="s">
        <v>14</v>
      </c>
      <c r="F124" s="10" t="s">
        <v>3</v>
      </c>
      <c r="H124" s="11">
        <v>42859</v>
      </c>
      <c r="I124" s="9" t="s">
        <v>5</v>
      </c>
      <c r="J124" s="9" t="s">
        <v>6</v>
      </c>
      <c r="K124" s="9" t="s">
        <v>4</v>
      </c>
      <c r="L124" s="9" t="s">
        <v>23</v>
      </c>
      <c r="M124" s="10" t="s">
        <v>13</v>
      </c>
      <c r="O124" s="11">
        <v>42859</v>
      </c>
      <c r="P124" s="9" t="s">
        <v>5</v>
      </c>
      <c r="Q124" s="9" t="s">
        <v>4</v>
      </c>
      <c r="R124" s="9" t="s">
        <v>1</v>
      </c>
      <c r="S124" s="9" t="s">
        <v>13</v>
      </c>
      <c r="T124" s="9" t="s">
        <v>2</v>
      </c>
    </row>
    <row r="125" spans="1:20" x14ac:dyDescent="0.35">
      <c r="A125" s="11">
        <v>42860</v>
      </c>
      <c r="B125" s="9" t="s">
        <v>2</v>
      </c>
      <c r="C125" s="9" t="s">
        <v>5</v>
      </c>
      <c r="D125" s="9" t="s">
        <v>4</v>
      </c>
      <c r="E125" s="9" t="s">
        <v>14</v>
      </c>
      <c r="F125" s="10" t="s">
        <v>1</v>
      </c>
      <c r="H125" s="11">
        <v>42860</v>
      </c>
      <c r="I125" s="9" t="s">
        <v>5</v>
      </c>
      <c r="J125" s="9" t="s">
        <v>6</v>
      </c>
      <c r="K125" s="9" t="s">
        <v>4</v>
      </c>
      <c r="L125" s="9" t="s">
        <v>23</v>
      </c>
      <c r="M125" s="10" t="s">
        <v>14</v>
      </c>
      <c r="O125" s="11">
        <v>42860</v>
      </c>
      <c r="P125" s="9" t="s">
        <v>5</v>
      </c>
      <c r="Q125" s="9" t="s">
        <v>4</v>
      </c>
      <c r="R125" s="9" t="s">
        <v>1</v>
      </c>
      <c r="S125" s="9" t="s">
        <v>13</v>
      </c>
      <c r="T125" s="9" t="s">
        <v>3</v>
      </c>
    </row>
    <row r="126" spans="1:20" x14ac:dyDescent="0.35">
      <c r="A126" s="11">
        <v>42861</v>
      </c>
      <c r="B126" s="9" t="s">
        <v>3</v>
      </c>
      <c r="C126" s="9" t="s">
        <v>2</v>
      </c>
      <c r="D126" s="9" t="s">
        <v>5</v>
      </c>
      <c r="E126" s="9" t="s">
        <v>15</v>
      </c>
      <c r="F126" s="10" t="s">
        <v>1</v>
      </c>
      <c r="H126" s="11">
        <v>42861</v>
      </c>
      <c r="I126" s="9" t="s">
        <v>2</v>
      </c>
      <c r="J126" s="9" t="s">
        <v>5</v>
      </c>
      <c r="K126" s="9" t="s">
        <v>6</v>
      </c>
      <c r="L126" s="9" t="s">
        <v>24</v>
      </c>
      <c r="M126" s="10" t="s">
        <v>14</v>
      </c>
      <c r="O126" s="11">
        <v>42861</v>
      </c>
      <c r="P126" s="9" t="s">
        <v>2</v>
      </c>
      <c r="Q126" s="9" t="s">
        <v>5</v>
      </c>
      <c r="R126" s="9" t="s">
        <v>4</v>
      </c>
      <c r="S126" s="9" t="s">
        <v>14</v>
      </c>
      <c r="T126" s="9" t="s">
        <v>3</v>
      </c>
    </row>
    <row r="127" spans="1:20" x14ac:dyDescent="0.35">
      <c r="A127" s="11">
        <v>42862</v>
      </c>
      <c r="B127" s="9" t="s">
        <v>3</v>
      </c>
      <c r="C127" s="9" t="s">
        <v>2</v>
      </c>
      <c r="D127" s="9" t="s">
        <v>5</v>
      </c>
      <c r="E127" s="9" t="s">
        <v>15</v>
      </c>
      <c r="F127" s="10" t="s">
        <v>4</v>
      </c>
      <c r="H127" s="11">
        <v>42862</v>
      </c>
      <c r="I127" s="9" t="s">
        <v>2</v>
      </c>
      <c r="J127" s="9" t="s">
        <v>5</v>
      </c>
      <c r="K127" s="9" t="s">
        <v>6</v>
      </c>
      <c r="L127" s="9" t="s">
        <v>24</v>
      </c>
      <c r="M127" s="10" t="s">
        <v>15</v>
      </c>
      <c r="O127" s="11">
        <v>42862</v>
      </c>
      <c r="P127" s="9" t="s">
        <v>2</v>
      </c>
      <c r="Q127" s="9" t="s">
        <v>5</v>
      </c>
      <c r="R127" s="9" t="s">
        <v>4</v>
      </c>
      <c r="S127" s="9" t="s">
        <v>14</v>
      </c>
      <c r="T127" s="9" t="s">
        <v>1</v>
      </c>
    </row>
    <row r="128" spans="1:20" x14ac:dyDescent="0.35">
      <c r="A128" s="11">
        <v>42863</v>
      </c>
      <c r="B128" s="9" t="s">
        <v>1</v>
      </c>
      <c r="C128" s="9" t="s">
        <v>3</v>
      </c>
      <c r="D128" s="9" t="s">
        <v>2</v>
      </c>
      <c r="E128" s="9" t="s">
        <v>16</v>
      </c>
      <c r="F128" s="10" t="s">
        <v>4</v>
      </c>
      <c r="H128" s="11">
        <v>42863</v>
      </c>
      <c r="I128" s="9" t="s">
        <v>3</v>
      </c>
      <c r="J128" s="9" t="s">
        <v>2</v>
      </c>
      <c r="K128" s="9" t="s">
        <v>5</v>
      </c>
      <c r="L128" s="9" t="s">
        <v>25</v>
      </c>
      <c r="M128" s="10" t="s">
        <v>15</v>
      </c>
      <c r="O128" s="11">
        <v>42863</v>
      </c>
      <c r="P128" s="9" t="s">
        <v>3</v>
      </c>
      <c r="Q128" s="9" t="s">
        <v>2</v>
      </c>
      <c r="R128" s="9" t="s">
        <v>5</v>
      </c>
      <c r="S128" s="9" t="s">
        <v>15</v>
      </c>
      <c r="T128" s="9" t="s">
        <v>1</v>
      </c>
    </row>
    <row r="129" spans="1:20" x14ac:dyDescent="0.35">
      <c r="A129" s="11">
        <v>42864</v>
      </c>
      <c r="B129" s="9" t="s">
        <v>1</v>
      </c>
      <c r="C129" s="9" t="s">
        <v>3</v>
      </c>
      <c r="D129" s="9" t="s">
        <v>2</v>
      </c>
      <c r="E129" s="9" t="s">
        <v>16</v>
      </c>
      <c r="F129" s="10" t="s">
        <v>5</v>
      </c>
      <c r="H129" s="11">
        <v>42864</v>
      </c>
      <c r="I129" s="9" t="s">
        <v>3</v>
      </c>
      <c r="J129" s="9" t="s">
        <v>2</v>
      </c>
      <c r="K129" s="9" t="s">
        <v>5</v>
      </c>
      <c r="L129" s="9" t="s">
        <v>25</v>
      </c>
      <c r="M129" s="10" t="s">
        <v>26</v>
      </c>
      <c r="O129" s="11">
        <v>42864</v>
      </c>
      <c r="P129" s="9" t="s">
        <v>3</v>
      </c>
      <c r="Q129" s="9" t="s">
        <v>2</v>
      </c>
      <c r="R129" s="9" t="s">
        <v>5</v>
      </c>
      <c r="S129" s="9" t="s">
        <v>15</v>
      </c>
      <c r="T129" s="9" t="s">
        <v>4</v>
      </c>
    </row>
    <row r="130" spans="1:20" x14ac:dyDescent="0.35">
      <c r="A130" s="11">
        <v>42865</v>
      </c>
      <c r="B130" s="9" t="s">
        <v>4</v>
      </c>
      <c r="C130" s="9" t="s">
        <v>1</v>
      </c>
      <c r="D130" s="9" t="s">
        <v>3</v>
      </c>
      <c r="E130" s="9" t="s">
        <v>17</v>
      </c>
      <c r="F130" s="10" t="s">
        <v>5</v>
      </c>
      <c r="H130" s="11">
        <v>42865</v>
      </c>
      <c r="I130" s="9" t="s">
        <v>1</v>
      </c>
      <c r="J130" s="9" t="s">
        <v>3</v>
      </c>
      <c r="K130" s="9" t="s">
        <v>2</v>
      </c>
      <c r="L130" s="9" t="s">
        <v>19</v>
      </c>
      <c r="M130" s="10" t="s">
        <v>26</v>
      </c>
      <c r="O130" s="11">
        <v>42865</v>
      </c>
      <c r="P130" s="9" t="s">
        <v>1</v>
      </c>
      <c r="Q130" s="9" t="s">
        <v>3</v>
      </c>
      <c r="R130" s="9" t="s">
        <v>2</v>
      </c>
      <c r="S130" s="9" t="s">
        <v>16</v>
      </c>
      <c r="T130" s="9" t="s">
        <v>4</v>
      </c>
    </row>
    <row r="131" spans="1:20" x14ac:dyDescent="0.35">
      <c r="A131" s="11">
        <v>42866</v>
      </c>
      <c r="B131" s="9" t="s">
        <v>4</v>
      </c>
      <c r="C131" s="9" t="s">
        <v>1</v>
      </c>
      <c r="D131" s="9" t="s">
        <v>3</v>
      </c>
      <c r="E131" s="9" t="s">
        <v>17</v>
      </c>
      <c r="F131" s="10" t="s">
        <v>2</v>
      </c>
      <c r="H131" s="11">
        <v>42866</v>
      </c>
      <c r="I131" s="9" t="s">
        <v>1</v>
      </c>
      <c r="J131" s="9" t="s">
        <v>3</v>
      </c>
      <c r="K131" s="9" t="s">
        <v>2</v>
      </c>
      <c r="L131" s="9" t="s">
        <v>19</v>
      </c>
      <c r="M131" s="10" t="s">
        <v>27</v>
      </c>
      <c r="O131" s="11">
        <v>42866</v>
      </c>
      <c r="P131" s="9" t="s">
        <v>1</v>
      </c>
      <c r="Q131" s="9" t="s">
        <v>3</v>
      </c>
      <c r="R131" s="9" t="s">
        <v>2</v>
      </c>
      <c r="S131" s="9" t="s">
        <v>16</v>
      </c>
      <c r="T131" s="9" t="s">
        <v>5</v>
      </c>
    </row>
    <row r="132" spans="1:20" x14ac:dyDescent="0.35">
      <c r="A132" s="11">
        <v>42867</v>
      </c>
      <c r="B132" s="9" t="s">
        <v>5</v>
      </c>
      <c r="C132" s="9" t="s">
        <v>4</v>
      </c>
      <c r="D132" s="9" t="s">
        <v>1</v>
      </c>
      <c r="E132" s="9" t="s">
        <v>13</v>
      </c>
      <c r="F132" s="10" t="s">
        <v>2</v>
      </c>
      <c r="H132" s="11">
        <v>42867</v>
      </c>
      <c r="I132" s="9" t="s">
        <v>4</v>
      </c>
      <c r="J132" s="9" t="s">
        <v>1</v>
      </c>
      <c r="K132" s="9" t="s">
        <v>3</v>
      </c>
      <c r="L132" s="9" t="s">
        <v>21</v>
      </c>
      <c r="M132" s="10" t="s">
        <v>27</v>
      </c>
      <c r="O132" s="11">
        <v>42867</v>
      </c>
      <c r="P132" s="9" t="s">
        <v>4</v>
      </c>
      <c r="Q132" s="9" t="s">
        <v>1</v>
      </c>
      <c r="R132" s="9" t="s">
        <v>3</v>
      </c>
      <c r="S132" s="9" t="s">
        <v>17</v>
      </c>
      <c r="T132" s="9" t="s">
        <v>5</v>
      </c>
    </row>
    <row r="133" spans="1:20" x14ac:dyDescent="0.35">
      <c r="A133" s="11">
        <v>42868</v>
      </c>
      <c r="B133" s="9" t="s">
        <v>5</v>
      </c>
      <c r="C133" s="9" t="s">
        <v>4</v>
      </c>
      <c r="D133" s="9" t="s">
        <v>1</v>
      </c>
      <c r="E133" s="9" t="s">
        <v>13</v>
      </c>
      <c r="F133" s="10" t="s">
        <v>3</v>
      </c>
      <c r="H133" s="11">
        <v>42868</v>
      </c>
      <c r="I133" s="9" t="s">
        <v>4</v>
      </c>
      <c r="J133" s="9" t="s">
        <v>1</v>
      </c>
      <c r="K133" s="9" t="s">
        <v>3</v>
      </c>
      <c r="L133" s="9" t="s">
        <v>21</v>
      </c>
      <c r="M133" s="10" t="s">
        <v>2</v>
      </c>
      <c r="O133" s="11">
        <v>42868</v>
      </c>
      <c r="P133" s="9" t="s">
        <v>4</v>
      </c>
      <c r="Q133" s="9" t="s">
        <v>1</v>
      </c>
      <c r="R133" s="9" t="s">
        <v>3</v>
      </c>
      <c r="S133" s="9" t="s">
        <v>17</v>
      </c>
      <c r="T133" s="9" t="s">
        <v>17</v>
      </c>
    </row>
    <row r="134" spans="1:20" x14ac:dyDescent="0.35">
      <c r="A134" s="11">
        <v>42869</v>
      </c>
      <c r="B134" s="9" t="s">
        <v>2</v>
      </c>
      <c r="C134" s="9" t="s">
        <v>5</v>
      </c>
      <c r="D134" s="9" t="s">
        <v>4</v>
      </c>
      <c r="E134" s="9" t="s">
        <v>14</v>
      </c>
      <c r="F134" s="10" t="s">
        <v>3</v>
      </c>
      <c r="H134" s="11">
        <v>42869</v>
      </c>
      <c r="I134" s="9" t="s">
        <v>5</v>
      </c>
      <c r="J134" s="9" t="s">
        <v>4</v>
      </c>
      <c r="K134" s="9" t="s">
        <v>1</v>
      </c>
      <c r="L134" s="9" t="s">
        <v>13</v>
      </c>
      <c r="M134" s="10" t="s">
        <v>2</v>
      </c>
      <c r="O134" s="11">
        <v>42869</v>
      </c>
      <c r="P134" s="9" t="s">
        <v>6</v>
      </c>
      <c r="Q134" s="9" t="s">
        <v>4</v>
      </c>
      <c r="R134" s="9" t="s">
        <v>1</v>
      </c>
      <c r="S134" s="9" t="s">
        <v>22</v>
      </c>
      <c r="T134" s="9" t="s">
        <v>17</v>
      </c>
    </row>
    <row r="135" spans="1:20" x14ac:dyDescent="0.35">
      <c r="A135" s="11">
        <v>42870</v>
      </c>
      <c r="B135" s="9" t="s">
        <v>2</v>
      </c>
      <c r="C135" s="9" t="s">
        <v>5</v>
      </c>
      <c r="D135" s="9" t="s">
        <v>4</v>
      </c>
      <c r="E135" s="9" t="s">
        <v>14</v>
      </c>
      <c r="F135" s="10" t="s">
        <v>1</v>
      </c>
      <c r="H135" s="11">
        <v>42870</v>
      </c>
      <c r="I135" s="9" t="s">
        <v>5</v>
      </c>
      <c r="J135" s="9" t="s">
        <v>4</v>
      </c>
      <c r="K135" s="9" t="s">
        <v>1</v>
      </c>
      <c r="L135" s="9" t="s">
        <v>13</v>
      </c>
      <c r="M135" s="10" t="s">
        <v>3</v>
      </c>
      <c r="O135" s="11">
        <v>42870</v>
      </c>
      <c r="P135" s="9" t="s">
        <v>6</v>
      </c>
      <c r="Q135" s="9" t="s">
        <v>4</v>
      </c>
      <c r="R135" s="9" t="s">
        <v>1</v>
      </c>
      <c r="S135" s="9" t="s">
        <v>22</v>
      </c>
      <c r="T135" s="9" t="s">
        <v>13</v>
      </c>
    </row>
    <row r="136" spans="1:20" x14ac:dyDescent="0.35">
      <c r="A136" s="11">
        <v>42871</v>
      </c>
      <c r="B136" s="9" t="s">
        <v>3</v>
      </c>
      <c r="C136" s="9" t="s">
        <v>2</v>
      </c>
      <c r="D136" s="9" t="s">
        <v>5</v>
      </c>
      <c r="E136" s="9" t="s">
        <v>15</v>
      </c>
      <c r="F136" s="10" t="s">
        <v>1</v>
      </c>
      <c r="H136" s="11">
        <v>42871</v>
      </c>
      <c r="I136" s="9" t="s">
        <v>2</v>
      </c>
      <c r="J136" s="9" t="s">
        <v>5</v>
      </c>
      <c r="K136" s="9" t="s">
        <v>4</v>
      </c>
      <c r="L136" s="9" t="s">
        <v>14</v>
      </c>
      <c r="M136" s="10" t="s">
        <v>3</v>
      </c>
      <c r="O136" s="11">
        <v>42871</v>
      </c>
      <c r="P136" s="9" t="s">
        <v>5</v>
      </c>
      <c r="Q136" s="9" t="s">
        <v>6</v>
      </c>
      <c r="R136" s="9" t="s">
        <v>4</v>
      </c>
      <c r="S136" s="9" t="s">
        <v>23</v>
      </c>
      <c r="T136" s="9" t="s">
        <v>13</v>
      </c>
    </row>
    <row r="137" spans="1:20" x14ac:dyDescent="0.35">
      <c r="A137" s="11">
        <v>42872</v>
      </c>
      <c r="B137" s="9" t="s">
        <v>3</v>
      </c>
      <c r="C137" s="9" t="s">
        <v>2</v>
      </c>
      <c r="D137" s="9" t="s">
        <v>5</v>
      </c>
      <c r="E137" s="9" t="s">
        <v>15</v>
      </c>
      <c r="F137" s="10" t="s">
        <v>4</v>
      </c>
      <c r="H137" s="11">
        <v>42872</v>
      </c>
      <c r="I137" s="9" t="s">
        <v>2</v>
      </c>
      <c r="J137" s="9" t="s">
        <v>5</v>
      </c>
      <c r="K137" s="9" t="s">
        <v>4</v>
      </c>
      <c r="L137" s="9" t="s">
        <v>14</v>
      </c>
      <c r="M137" s="10" t="s">
        <v>1</v>
      </c>
      <c r="O137" s="11">
        <v>42872</v>
      </c>
      <c r="P137" s="9" t="s">
        <v>5</v>
      </c>
      <c r="Q137" s="9" t="s">
        <v>6</v>
      </c>
      <c r="R137" s="9" t="s">
        <v>4</v>
      </c>
      <c r="S137" s="9" t="s">
        <v>23</v>
      </c>
      <c r="T137" s="9" t="s">
        <v>14</v>
      </c>
    </row>
    <row r="138" spans="1:20" x14ac:dyDescent="0.35">
      <c r="A138" s="11">
        <v>42873</v>
      </c>
      <c r="B138" s="9" t="s">
        <v>1</v>
      </c>
      <c r="C138" s="9" t="s">
        <v>3</v>
      </c>
      <c r="D138" s="9" t="s">
        <v>2</v>
      </c>
      <c r="E138" s="9" t="s">
        <v>16</v>
      </c>
      <c r="F138" s="10" t="s">
        <v>4</v>
      </c>
      <c r="H138" s="11">
        <v>42873</v>
      </c>
      <c r="I138" s="9" t="s">
        <v>3</v>
      </c>
      <c r="J138" s="9" t="s">
        <v>2</v>
      </c>
      <c r="K138" s="9" t="s">
        <v>5</v>
      </c>
      <c r="L138" s="9" t="s">
        <v>15</v>
      </c>
      <c r="M138" s="10" t="s">
        <v>1</v>
      </c>
      <c r="O138" s="11">
        <v>42873</v>
      </c>
      <c r="P138" s="9" t="s">
        <v>2</v>
      </c>
      <c r="Q138" s="9" t="s">
        <v>5</v>
      </c>
      <c r="R138" s="9" t="s">
        <v>6</v>
      </c>
      <c r="S138" s="9" t="s">
        <v>24</v>
      </c>
      <c r="T138" s="9" t="s">
        <v>14</v>
      </c>
    </row>
    <row r="139" spans="1:20" x14ac:dyDescent="0.35">
      <c r="A139" s="11">
        <v>42874</v>
      </c>
      <c r="B139" s="9" t="s">
        <v>1</v>
      </c>
      <c r="C139" s="9" t="s">
        <v>3</v>
      </c>
      <c r="D139" s="9" t="s">
        <v>2</v>
      </c>
      <c r="E139" s="9" t="s">
        <v>16</v>
      </c>
      <c r="F139" s="10" t="s">
        <v>5</v>
      </c>
      <c r="H139" s="11">
        <v>42874</v>
      </c>
      <c r="I139" s="9" t="s">
        <v>3</v>
      </c>
      <c r="J139" s="9" t="s">
        <v>2</v>
      </c>
      <c r="K139" s="9" t="s">
        <v>5</v>
      </c>
      <c r="L139" s="9" t="s">
        <v>15</v>
      </c>
      <c r="M139" s="10" t="s">
        <v>4</v>
      </c>
      <c r="O139" s="11">
        <v>42874</v>
      </c>
      <c r="P139" s="9" t="s">
        <v>2</v>
      </c>
      <c r="Q139" s="9" t="s">
        <v>5</v>
      </c>
      <c r="R139" s="9" t="s">
        <v>6</v>
      </c>
      <c r="S139" s="9" t="s">
        <v>24</v>
      </c>
      <c r="T139" s="9" t="s">
        <v>15</v>
      </c>
    </row>
    <row r="140" spans="1:20" x14ac:dyDescent="0.35">
      <c r="A140" s="11">
        <v>42875</v>
      </c>
      <c r="B140" s="9" t="s">
        <v>4</v>
      </c>
      <c r="C140" s="9" t="s">
        <v>1</v>
      </c>
      <c r="D140" s="9" t="s">
        <v>3</v>
      </c>
      <c r="E140" s="9" t="s">
        <v>17</v>
      </c>
      <c r="F140" s="10" t="s">
        <v>5</v>
      </c>
      <c r="H140" s="11">
        <v>42875</v>
      </c>
      <c r="I140" s="9" t="s">
        <v>1</v>
      </c>
      <c r="J140" s="9" t="s">
        <v>3</v>
      </c>
      <c r="K140" s="9" t="s">
        <v>2</v>
      </c>
      <c r="L140" s="9" t="s">
        <v>19</v>
      </c>
      <c r="M140" s="10" t="s">
        <v>4</v>
      </c>
      <c r="O140" s="11">
        <v>42875</v>
      </c>
      <c r="P140" s="9" t="s">
        <v>3</v>
      </c>
      <c r="Q140" s="9" t="s">
        <v>2</v>
      </c>
      <c r="R140" s="9" t="s">
        <v>5</v>
      </c>
      <c r="S140" s="9" t="s">
        <v>15</v>
      </c>
      <c r="T140" s="9" t="s">
        <v>15</v>
      </c>
    </row>
    <row r="141" spans="1:20" x14ac:dyDescent="0.35">
      <c r="A141" s="11">
        <v>42876</v>
      </c>
      <c r="B141" s="9" t="s">
        <v>4</v>
      </c>
      <c r="C141" s="9" t="s">
        <v>1</v>
      </c>
      <c r="D141" s="9" t="s">
        <v>3</v>
      </c>
      <c r="E141" s="9" t="s">
        <v>17</v>
      </c>
      <c r="F141" s="10" t="s">
        <v>2</v>
      </c>
      <c r="H141" s="11">
        <v>42876</v>
      </c>
      <c r="I141" s="9" t="s">
        <v>1</v>
      </c>
      <c r="J141" s="9" t="s">
        <v>3</v>
      </c>
      <c r="K141" s="9" t="s">
        <v>2</v>
      </c>
      <c r="L141" s="9" t="s">
        <v>19</v>
      </c>
      <c r="M141" s="10" t="s">
        <v>20</v>
      </c>
      <c r="O141" s="11">
        <v>42876</v>
      </c>
      <c r="P141" s="9" t="s">
        <v>3</v>
      </c>
      <c r="Q141" s="9" t="s">
        <v>2</v>
      </c>
      <c r="R141" s="9" t="s">
        <v>5</v>
      </c>
      <c r="S141" s="9" t="s">
        <v>15</v>
      </c>
      <c r="T141" s="9" t="s">
        <v>4</v>
      </c>
    </row>
    <row r="142" spans="1:20" x14ac:dyDescent="0.35">
      <c r="A142" s="11">
        <v>42877</v>
      </c>
      <c r="B142" s="9" t="s">
        <v>5</v>
      </c>
      <c r="C142" s="9" t="s">
        <v>4</v>
      </c>
      <c r="D142" s="9" t="s">
        <v>1</v>
      </c>
      <c r="E142" s="9" t="s">
        <v>13</v>
      </c>
      <c r="F142" s="10" t="s">
        <v>2</v>
      </c>
      <c r="H142" s="11">
        <v>42877</v>
      </c>
      <c r="I142" s="9" t="s">
        <v>4</v>
      </c>
      <c r="J142" s="9" t="s">
        <v>1</v>
      </c>
      <c r="K142" s="9" t="s">
        <v>3</v>
      </c>
      <c r="L142" s="9" t="s">
        <v>21</v>
      </c>
      <c r="M142" s="10" t="s">
        <v>20</v>
      </c>
      <c r="O142" s="11">
        <v>42877</v>
      </c>
      <c r="P142" s="9" t="s">
        <v>1</v>
      </c>
      <c r="Q142" s="9" t="s">
        <v>3</v>
      </c>
      <c r="R142" s="9" t="s">
        <v>2</v>
      </c>
      <c r="S142" s="9" t="s">
        <v>16</v>
      </c>
      <c r="T142" s="9" t="s">
        <v>4</v>
      </c>
    </row>
    <row r="143" spans="1:20" x14ac:dyDescent="0.35">
      <c r="A143" s="11">
        <v>42878</v>
      </c>
      <c r="B143" s="9" t="s">
        <v>5</v>
      </c>
      <c r="C143" s="9" t="s">
        <v>4</v>
      </c>
      <c r="D143" s="9" t="s">
        <v>1</v>
      </c>
      <c r="E143" s="9" t="s">
        <v>13</v>
      </c>
      <c r="F143" s="10" t="s">
        <v>3</v>
      </c>
      <c r="H143" s="11">
        <v>42878</v>
      </c>
      <c r="I143" s="9" t="s">
        <v>4</v>
      </c>
      <c r="J143" s="9" t="s">
        <v>1</v>
      </c>
      <c r="K143" s="9" t="s">
        <v>3</v>
      </c>
      <c r="L143" s="9" t="s">
        <v>21</v>
      </c>
      <c r="M143" s="10" t="s">
        <v>17</v>
      </c>
      <c r="O143" s="11">
        <v>42878</v>
      </c>
      <c r="P143" s="9" t="s">
        <v>1</v>
      </c>
      <c r="Q143" s="9" t="s">
        <v>3</v>
      </c>
      <c r="R143" s="9" t="s">
        <v>2</v>
      </c>
      <c r="S143" s="9" t="s">
        <v>16</v>
      </c>
      <c r="T143" s="9" t="s">
        <v>5</v>
      </c>
    </row>
    <row r="144" spans="1:20" x14ac:dyDescent="0.35">
      <c r="A144" s="11">
        <v>42879</v>
      </c>
      <c r="B144" s="9" t="s">
        <v>2</v>
      </c>
      <c r="C144" s="9" t="s">
        <v>5</v>
      </c>
      <c r="D144" s="9" t="s">
        <v>4</v>
      </c>
      <c r="E144" s="9" t="s">
        <v>14</v>
      </c>
      <c r="F144" s="10" t="s">
        <v>3</v>
      </c>
      <c r="H144" s="11">
        <v>42879</v>
      </c>
      <c r="I144" s="9" t="s">
        <v>6</v>
      </c>
      <c r="J144" s="9" t="s">
        <v>4</v>
      </c>
      <c r="K144" s="9" t="s">
        <v>1</v>
      </c>
      <c r="L144" s="9" t="s">
        <v>22</v>
      </c>
      <c r="M144" s="10" t="s">
        <v>17</v>
      </c>
      <c r="O144" s="11">
        <v>42879</v>
      </c>
      <c r="P144" s="9" t="s">
        <v>4</v>
      </c>
      <c r="Q144" s="9" t="s">
        <v>1</v>
      </c>
      <c r="R144" s="9" t="s">
        <v>3</v>
      </c>
      <c r="S144" s="9" t="s">
        <v>17</v>
      </c>
      <c r="T144" s="9" t="s">
        <v>5</v>
      </c>
    </row>
    <row r="145" spans="1:20" x14ac:dyDescent="0.35">
      <c r="A145" s="11">
        <v>42880</v>
      </c>
      <c r="B145" s="9" t="s">
        <v>2</v>
      </c>
      <c r="C145" s="9" t="s">
        <v>5</v>
      </c>
      <c r="D145" s="9" t="s">
        <v>4</v>
      </c>
      <c r="E145" s="9" t="s">
        <v>14</v>
      </c>
      <c r="F145" s="10" t="s">
        <v>1</v>
      </c>
      <c r="H145" s="11">
        <v>42880</v>
      </c>
      <c r="I145" s="9" t="s">
        <v>6</v>
      </c>
      <c r="J145" s="9" t="s">
        <v>4</v>
      </c>
      <c r="K145" s="9" t="s">
        <v>1</v>
      </c>
      <c r="L145" s="9" t="s">
        <v>22</v>
      </c>
      <c r="M145" s="10" t="s">
        <v>13</v>
      </c>
      <c r="O145" s="11">
        <v>42880</v>
      </c>
      <c r="P145" s="9" t="s">
        <v>4</v>
      </c>
      <c r="Q145" s="9" t="s">
        <v>1</v>
      </c>
      <c r="R145" s="9" t="s">
        <v>3</v>
      </c>
      <c r="S145" s="9" t="s">
        <v>17</v>
      </c>
      <c r="T145" s="9" t="s">
        <v>2</v>
      </c>
    </row>
    <row r="146" spans="1:20" x14ac:dyDescent="0.35">
      <c r="A146" s="11">
        <v>42881</v>
      </c>
      <c r="B146" s="9" t="s">
        <v>3</v>
      </c>
      <c r="C146" s="9" t="s">
        <v>2</v>
      </c>
      <c r="D146" s="9" t="s">
        <v>5</v>
      </c>
      <c r="E146" s="9" t="s">
        <v>15</v>
      </c>
      <c r="F146" s="10" t="s">
        <v>1</v>
      </c>
      <c r="H146" s="11">
        <v>42881</v>
      </c>
      <c r="I146" s="9" t="s">
        <v>5</v>
      </c>
      <c r="J146" s="9" t="s">
        <v>6</v>
      </c>
      <c r="K146" s="9" t="s">
        <v>4</v>
      </c>
      <c r="L146" s="9" t="s">
        <v>23</v>
      </c>
      <c r="M146" s="10" t="s">
        <v>13</v>
      </c>
      <c r="O146" s="11">
        <v>42881</v>
      </c>
      <c r="P146" s="9" t="s">
        <v>5</v>
      </c>
      <c r="Q146" s="9" t="s">
        <v>4</v>
      </c>
      <c r="R146" s="9" t="s">
        <v>1</v>
      </c>
      <c r="S146" s="9" t="s">
        <v>13</v>
      </c>
      <c r="T146" s="9" t="s">
        <v>2</v>
      </c>
    </row>
    <row r="147" spans="1:20" x14ac:dyDescent="0.35">
      <c r="A147" s="11">
        <v>42882</v>
      </c>
      <c r="B147" s="9" t="s">
        <v>3</v>
      </c>
      <c r="C147" s="9" t="s">
        <v>2</v>
      </c>
      <c r="D147" s="9" t="s">
        <v>5</v>
      </c>
      <c r="E147" s="9" t="s">
        <v>15</v>
      </c>
      <c r="F147" s="10" t="s">
        <v>4</v>
      </c>
      <c r="H147" s="11">
        <v>42882</v>
      </c>
      <c r="I147" s="9" t="s">
        <v>5</v>
      </c>
      <c r="J147" s="9" t="s">
        <v>6</v>
      </c>
      <c r="K147" s="9" t="s">
        <v>4</v>
      </c>
      <c r="L147" s="9" t="s">
        <v>23</v>
      </c>
      <c r="M147" s="10" t="s">
        <v>14</v>
      </c>
      <c r="O147" s="11">
        <v>42882</v>
      </c>
      <c r="P147" s="9" t="s">
        <v>5</v>
      </c>
      <c r="Q147" s="9" t="s">
        <v>4</v>
      </c>
      <c r="R147" s="9" t="s">
        <v>1</v>
      </c>
      <c r="S147" s="9" t="s">
        <v>13</v>
      </c>
      <c r="T147" s="9" t="s">
        <v>3</v>
      </c>
    </row>
    <row r="148" spans="1:20" x14ac:dyDescent="0.35">
      <c r="A148" s="11">
        <v>42883</v>
      </c>
      <c r="B148" s="9" t="s">
        <v>1</v>
      </c>
      <c r="C148" s="9" t="s">
        <v>3</v>
      </c>
      <c r="D148" s="9" t="s">
        <v>2</v>
      </c>
      <c r="E148" s="9" t="s">
        <v>16</v>
      </c>
      <c r="F148" s="10" t="s">
        <v>4</v>
      </c>
      <c r="H148" s="11">
        <v>42883</v>
      </c>
      <c r="I148" s="9" t="s">
        <v>2</v>
      </c>
      <c r="J148" s="9" t="s">
        <v>5</v>
      </c>
      <c r="K148" s="9" t="s">
        <v>6</v>
      </c>
      <c r="L148" s="9" t="s">
        <v>24</v>
      </c>
      <c r="M148" s="10" t="s">
        <v>14</v>
      </c>
      <c r="O148" s="11">
        <v>42883</v>
      </c>
      <c r="P148" s="9" t="s">
        <v>2</v>
      </c>
      <c r="Q148" s="9" t="s">
        <v>5</v>
      </c>
      <c r="R148" s="9" t="s">
        <v>4</v>
      </c>
      <c r="S148" s="9" t="s">
        <v>14</v>
      </c>
      <c r="T148" s="9" t="s">
        <v>3</v>
      </c>
    </row>
    <row r="149" spans="1:20" x14ac:dyDescent="0.35">
      <c r="A149" s="11">
        <v>42884</v>
      </c>
      <c r="B149" s="9" t="s">
        <v>1</v>
      </c>
      <c r="C149" s="9" t="s">
        <v>3</v>
      </c>
      <c r="D149" s="9" t="s">
        <v>2</v>
      </c>
      <c r="E149" s="9" t="s">
        <v>16</v>
      </c>
      <c r="F149" s="10" t="s">
        <v>5</v>
      </c>
      <c r="H149" s="11">
        <v>42884</v>
      </c>
      <c r="I149" s="9" t="s">
        <v>2</v>
      </c>
      <c r="J149" s="9" t="s">
        <v>5</v>
      </c>
      <c r="K149" s="9" t="s">
        <v>6</v>
      </c>
      <c r="L149" s="9" t="s">
        <v>24</v>
      </c>
      <c r="M149" s="10" t="s">
        <v>15</v>
      </c>
      <c r="O149" s="11">
        <v>42884</v>
      </c>
      <c r="P149" s="9" t="s">
        <v>2</v>
      </c>
      <c r="Q149" s="9" t="s">
        <v>5</v>
      </c>
      <c r="R149" s="9" t="s">
        <v>4</v>
      </c>
      <c r="S149" s="9" t="s">
        <v>14</v>
      </c>
      <c r="T149" s="9" t="s">
        <v>1</v>
      </c>
    </row>
    <row r="150" spans="1:20" x14ac:dyDescent="0.35">
      <c r="A150" s="11">
        <v>42885</v>
      </c>
      <c r="B150" s="9" t="s">
        <v>4</v>
      </c>
      <c r="C150" s="9" t="s">
        <v>1</v>
      </c>
      <c r="D150" s="9" t="s">
        <v>3</v>
      </c>
      <c r="E150" s="9" t="s">
        <v>17</v>
      </c>
      <c r="F150" s="10" t="s">
        <v>5</v>
      </c>
      <c r="H150" s="11">
        <v>42885</v>
      </c>
      <c r="I150" s="9" t="s">
        <v>3</v>
      </c>
      <c r="J150" s="9" t="s">
        <v>2</v>
      </c>
      <c r="K150" s="9" t="s">
        <v>5</v>
      </c>
      <c r="L150" s="9" t="s">
        <v>25</v>
      </c>
      <c r="M150" s="10" t="s">
        <v>15</v>
      </c>
      <c r="O150" s="11">
        <v>42885</v>
      </c>
      <c r="P150" s="9" t="s">
        <v>3</v>
      </c>
      <c r="Q150" s="9" t="s">
        <v>2</v>
      </c>
      <c r="R150" s="9" t="s">
        <v>5</v>
      </c>
      <c r="S150" s="9" t="s">
        <v>15</v>
      </c>
      <c r="T150" s="9" t="s">
        <v>1</v>
      </c>
    </row>
    <row r="151" spans="1:20" x14ac:dyDescent="0.35">
      <c r="A151" s="11">
        <v>42886</v>
      </c>
      <c r="B151" s="9" t="s">
        <v>4</v>
      </c>
      <c r="C151" s="9" t="s">
        <v>1</v>
      </c>
      <c r="D151" s="9" t="s">
        <v>3</v>
      </c>
      <c r="E151" s="9" t="s">
        <v>17</v>
      </c>
      <c r="F151" s="10" t="s">
        <v>2</v>
      </c>
      <c r="H151" s="11">
        <v>42886</v>
      </c>
      <c r="I151" s="9" t="s">
        <v>3</v>
      </c>
      <c r="J151" s="9" t="s">
        <v>2</v>
      </c>
      <c r="K151" s="9" t="s">
        <v>5</v>
      </c>
      <c r="L151" s="9" t="s">
        <v>25</v>
      </c>
      <c r="M151" s="10" t="s">
        <v>26</v>
      </c>
      <c r="O151" s="11">
        <v>42886</v>
      </c>
      <c r="P151" s="9" t="s">
        <v>3</v>
      </c>
      <c r="Q151" s="9" t="s">
        <v>2</v>
      </c>
      <c r="R151" s="9" t="s">
        <v>5</v>
      </c>
      <c r="S151" s="9" t="s">
        <v>15</v>
      </c>
      <c r="T151" s="9" t="s">
        <v>4</v>
      </c>
    </row>
    <row r="152" spans="1:20" x14ac:dyDescent="0.35">
      <c r="A152" s="11">
        <v>42887</v>
      </c>
      <c r="B152" s="9" t="s">
        <v>5</v>
      </c>
      <c r="C152" s="9" t="s">
        <v>4</v>
      </c>
      <c r="D152" s="9" t="s">
        <v>1</v>
      </c>
      <c r="E152" s="9" t="s">
        <v>13</v>
      </c>
      <c r="F152" s="10" t="s">
        <v>2</v>
      </c>
      <c r="H152" s="11">
        <v>42887</v>
      </c>
      <c r="I152" s="9" t="s">
        <v>1</v>
      </c>
      <c r="J152" s="9" t="s">
        <v>3</v>
      </c>
      <c r="K152" s="9" t="s">
        <v>2</v>
      </c>
      <c r="L152" s="9" t="s">
        <v>19</v>
      </c>
      <c r="M152" s="10" t="s">
        <v>26</v>
      </c>
      <c r="O152" s="11">
        <v>42887</v>
      </c>
      <c r="P152" s="9" t="s">
        <v>1</v>
      </c>
      <c r="Q152" s="9" t="s">
        <v>3</v>
      </c>
      <c r="R152" s="9" t="s">
        <v>2</v>
      </c>
      <c r="S152" s="9" t="s">
        <v>16</v>
      </c>
      <c r="T152" s="9" t="s">
        <v>4</v>
      </c>
    </row>
    <row r="153" spans="1:20" x14ac:dyDescent="0.35">
      <c r="A153" s="11">
        <v>42888</v>
      </c>
      <c r="B153" s="9" t="s">
        <v>5</v>
      </c>
      <c r="C153" s="9" t="s">
        <v>4</v>
      </c>
      <c r="D153" s="9" t="s">
        <v>1</v>
      </c>
      <c r="E153" s="9" t="s">
        <v>13</v>
      </c>
      <c r="F153" s="10" t="s">
        <v>3</v>
      </c>
      <c r="H153" s="11">
        <v>42888</v>
      </c>
      <c r="I153" s="9" t="s">
        <v>1</v>
      </c>
      <c r="J153" s="9" t="s">
        <v>3</v>
      </c>
      <c r="K153" s="9" t="s">
        <v>2</v>
      </c>
      <c r="L153" s="9" t="s">
        <v>19</v>
      </c>
      <c r="M153" s="10" t="s">
        <v>27</v>
      </c>
      <c r="O153" s="11">
        <v>42888</v>
      </c>
      <c r="P153" s="9" t="s">
        <v>1</v>
      </c>
      <c r="Q153" s="9" t="s">
        <v>3</v>
      </c>
      <c r="R153" s="9" t="s">
        <v>2</v>
      </c>
      <c r="S153" s="9" t="s">
        <v>16</v>
      </c>
      <c r="T153" s="9" t="s">
        <v>5</v>
      </c>
    </row>
    <row r="154" spans="1:20" x14ac:dyDescent="0.35">
      <c r="A154" s="11">
        <v>42889</v>
      </c>
      <c r="B154" s="9" t="s">
        <v>2</v>
      </c>
      <c r="C154" s="9" t="s">
        <v>5</v>
      </c>
      <c r="D154" s="9" t="s">
        <v>4</v>
      </c>
      <c r="E154" s="9" t="s">
        <v>14</v>
      </c>
      <c r="F154" s="10" t="s">
        <v>3</v>
      </c>
      <c r="H154" s="11">
        <v>42889</v>
      </c>
      <c r="I154" s="9" t="s">
        <v>4</v>
      </c>
      <c r="J154" s="9" t="s">
        <v>1</v>
      </c>
      <c r="K154" s="9" t="s">
        <v>3</v>
      </c>
      <c r="L154" s="9" t="s">
        <v>21</v>
      </c>
      <c r="M154" s="10" t="s">
        <v>27</v>
      </c>
      <c r="O154" s="11">
        <v>42889</v>
      </c>
      <c r="P154" s="9" t="s">
        <v>4</v>
      </c>
      <c r="Q154" s="9" t="s">
        <v>1</v>
      </c>
      <c r="R154" s="9" t="s">
        <v>3</v>
      </c>
      <c r="S154" s="9" t="s">
        <v>17</v>
      </c>
      <c r="T154" s="9" t="s">
        <v>5</v>
      </c>
    </row>
    <row r="155" spans="1:20" x14ac:dyDescent="0.35">
      <c r="A155" s="11">
        <v>42890</v>
      </c>
      <c r="B155" s="9" t="s">
        <v>2</v>
      </c>
      <c r="C155" s="9" t="s">
        <v>5</v>
      </c>
      <c r="D155" s="9" t="s">
        <v>4</v>
      </c>
      <c r="E155" s="9" t="s">
        <v>14</v>
      </c>
      <c r="F155" s="10" t="s">
        <v>1</v>
      </c>
      <c r="H155" s="11">
        <v>42890</v>
      </c>
      <c r="I155" s="9" t="s">
        <v>4</v>
      </c>
      <c r="J155" s="9" t="s">
        <v>1</v>
      </c>
      <c r="K155" s="9" t="s">
        <v>3</v>
      </c>
      <c r="L155" s="9" t="s">
        <v>21</v>
      </c>
      <c r="M155" s="10" t="s">
        <v>2</v>
      </c>
      <c r="O155" s="11">
        <v>42890</v>
      </c>
      <c r="P155" s="9" t="s">
        <v>4</v>
      </c>
      <c r="Q155" s="9" t="s">
        <v>1</v>
      </c>
      <c r="R155" s="9" t="s">
        <v>3</v>
      </c>
      <c r="S155" s="9" t="s">
        <v>17</v>
      </c>
      <c r="T155" s="9" t="s">
        <v>17</v>
      </c>
    </row>
    <row r="156" spans="1:20" x14ac:dyDescent="0.35">
      <c r="A156" s="11">
        <v>42891</v>
      </c>
      <c r="B156" s="9" t="s">
        <v>3</v>
      </c>
      <c r="C156" s="9" t="s">
        <v>2</v>
      </c>
      <c r="D156" s="9" t="s">
        <v>5</v>
      </c>
      <c r="E156" s="9" t="s">
        <v>15</v>
      </c>
      <c r="F156" s="10" t="s">
        <v>1</v>
      </c>
      <c r="H156" s="11">
        <v>42891</v>
      </c>
      <c r="I156" s="9" t="s">
        <v>5</v>
      </c>
      <c r="J156" s="9" t="s">
        <v>4</v>
      </c>
      <c r="K156" s="9" t="s">
        <v>1</v>
      </c>
      <c r="L156" s="9" t="s">
        <v>13</v>
      </c>
      <c r="M156" s="10" t="s">
        <v>2</v>
      </c>
      <c r="O156" s="11">
        <v>42891</v>
      </c>
      <c r="P156" s="9" t="s">
        <v>6</v>
      </c>
      <c r="Q156" s="9" t="s">
        <v>4</v>
      </c>
      <c r="R156" s="9" t="s">
        <v>1</v>
      </c>
      <c r="S156" s="9" t="s">
        <v>22</v>
      </c>
      <c r="T156" s="9" t="s">
        <v>17</v>
      </c>
    </row>
    <row r="157" spans="1:20" x14ac:dyDescent="0.35">
      <c r="A157" s="11">
        <v>42892</v>
      </c>
      <c r="B157" s="9" t="s">
        <v>3</v>
      </c>
      <c r="C157" s="9" t="s">
        <v>2</v>
      </c>
      <c r="D157" s="9" t="s">
        <v>5</v>
      </c>
      <c r="E157" s="9" t="s">
        <v>15</v>
      </c>
      <c r="F157" s="10" t="s">
        <v>4</v>
      </c>
      <c r="H157" s="11">
        <v>42892</v>
      </c>
      <c r="I157" s="9" t="s">
        <v>5</v>
      </c>
      <c r="J157" s="9" t="s">
        <v>4</v>
      </c>
      <c r="K157" s="9" t="s">
        <v>1</v>
      </c>
      <c r="L157" s="9" t="s">
        <v>13</v>
      </c>
      <c r="M157" s="10" t="s">
        <v>3</v>
      </c>
      <c r="O157" s="11">
        <v>42892</v>
      </c>
      <c r="P157" s="9" t="s">
        <v>6</v>
      </c>
      <c r="Q157" s="9" t="s">
        <v>4</v>
      </c>
      <c r="R157" s="9" t="s">
        <v>1</v>
      </c>
      <c r="S157" s="9" t="s">
        <v>22</v>
      </c>
      <c r="T157" s="9" t="s">
        <v>13</v>
      </c>
    </row>
    <row r="158" spans="1:20" x14ac:dyDescent="0.35">
      <c r="A158" s="11">
        <v>42893</v>
      </c>
      <c r="B158" s="9" t="s">
        <v>1</v>
      </c>
      <c r="C158" s="9" t="s">
        <v>3</v>
      </c>
      <c r="D158" s="9" t="s">
        <v>2</v>
      </c>
      <c r="E158" s="9" t="s">
        <v>16</v>
      </c>
      <c r="F158" s="10" t="s">
        <v>4</v>
      </c>
      <c r="H158" s="11">
        <v>42893</v>
      </c>
      <c r="I158" s="9" t="s">
        <v>2</v>
      </c>
      <c r="J158" s="9" t="s">
        <v>5</v>
      </c>
      <c r="K158" s="9" t="s">
        <v>4</v>
      </c>
      <c r="L158" s="9" t="s">
        <v>14</v>
      </c>
      <c r="M158" s="10" t="s">
        <v>3</v>
      </c>
      <c r="O158" s="11">
        <v>42893</v>
      </c>
      <c r="P158" s="9" t="s">
        <v>5</v>
      </c>
      <c r="Q158" s="9" t="s">
        <v>6</v>
      </c>
      <c r="R158" s="9" t="s">
        <v>4</v>
      </c>
      <c r="S158" s="9" t="s">
        <v>23</v>
      </c>
      <c r="T158" s="9" t="s">
        <v>13</v>
      </c>
    </row>
    <row r="159" spans="1:20" x14ac:dyDescent="0.35">
      <c r="A159" s="11">
        <v>42894</v>
      </c>
      <c r="B159" s="9" t="s">
        <v>1</v>
      </c>
      <c r="C159" s="9" t="s">
        <v>3</v>
      </c>
      <c r="D159" s="9" t="s">
        <v>2</v>
      </c>
      <c r="E159" s="9" t="s">
        <v>16</v>
      </c>
      <c r="F159" s="10" t="s">
        <v>5</v>
      </c>
      <c r="H159" s="11">
        <v>42894</v>
      </c>
      <c r="I159" s="9" t="s">
        <v>2</v>
      </c>
      <c r="J159" s="9" t="s">
        <v>5</v>
      </c>
      <c r="K159" s="9" t="s">
        <v>4</v>
      </c>
      <c r="L159" s="9" t="s">
        <v>14</v>
      </c>
      <c r="M159" s="10" t="s">
        <v>1</v>
      </c>
      <c r="O159" s="11">
        <v>42894</v>
      </c>
      <c r="P159" s="9" t="s">
        <v>5</v>
      </c>
      <c r="Q159" s="9" t="s">
        <v>6</v>
      </c>
      <c r="R159" s="9" t="s">
        <v>4</v>
      </c>
      <c r="S159" s="9" t="s">
        <v>23</v>
      </c>
      <c r="T159" s="9" t="s">
        <v>14</v>
      </c>
    </row>
    <row r="160" spans="1:20" x14ac:dyDescent="0.35">
      <c r="A160" s="11">
        <v>42895</v>
      </c>
      <c r="B160" s="9" t="s">
        <v>4</v>
      </c>
      <c r="C160" s="9" t="s">
        <v>1</v>
      </c>
      <c r="D160" s="9" t="s">
        <v>3</v>
      </c>
      <c r="E160" s="9" t="s">
        <v>17</v>
      </c>
      <c r="F160" s="10" t="s">
        <v>5</v>
      </c>
      <c r="H160" s="11">
        <v>42895</v>
      </c>
      <c r="I160" s="9" t="s">
        <v>3</v>
      </c>
      <c r="J160" s="9" t="s">
        <v>2</v>
      </c>
      <c r="K160" s="9" t="s">
        <v>5</v>
      </c>
      <c r="L160" s="9" t="s">
        <v>15</v>
      </c>
      <c r="M160" s="10" t="s">
        <v>1</v>
      </c>
      <c r="O160" s="11">
        <v>42895</v>
      </c>
      <c r="P160" s="9" t="s">
        <v>2</v>
      </c>
      <c r="Q160" s="9" t="s">
        <v>5</v>
      </c>
      <c r="R160" s="9" t="s">
        <v>6</v>
      </c>
      <c r="S160" s="9" t="s">
        <v>24</v>
      </c>
      <c r="T160" s="9" t="s">
        <v>14</v>
      </c>
    </row>
    <row r="161" spans="1:20" x14ac:dyDescent="0.35">
      <c r="A161" s="11">
        <v>42896</v>
      </c>
      <c r="B161" s="9" t="s">
        <v>4</v>
      </c>
      <c r="C161" s="9" t="s">
        <v>1</v>
      </c>
      <c r="D161" s="9" t="s">
        <v>3</v>
      </c>
      <c r="E161" s="9" t="s">
        <v>17</v>
      </c>
      <c r="F161" s="10" t="s">
        <v>2</v>
      </c>
      <c r="H161" s="11">
        <v>42896</v>
      </c>
      <c r="I161" s="9" t="s">
        <v>3</v>
      </c>
      <c r="J161" s="9" t="s">
        <v>2</v>
      </c>
      <c r="K161" s="9" t="s">
        <v>5</v>
      </c>
      <c r="L161" s="9" t="s">
        <v>15</v>
      </c>
      <c r="M161" s="10" t="s">
        <v>4</v>
      </c>
      <c r="O161" s="11">
        <v>42896</v>
      </c>
      <c r="P161" s="9" t="s">
        <v>2</v>
      </c>
      <c r="Q161" s="9" t="s">
        <v>5</v>
      </c>
      <c r="R161" s="9" t="s">
        <v>6</v>
      </c>
      <c r="S161" s="9" t="s">
        <v>24</v>
      </c>
      <c r="T161" s="9" t="s">
        <v>15</v>
      </c>
    </row>
    <row r="162" spans="1:20" x14ac:dyDescent="0.35">
      <c r="A162" s="11">
        <v>42897</v>
      </c>
      <c r="B162" s="9" t="s">
        <v>5</v>
      </c>
      <c r="C162" s="9" t="s">
        <v>4</v>
      </c>
      <c r="D162" s="9" t="s">
        <v>1</v>
      </c>
      <c r="E162" s="9" t="s">
        <v>13</v>
      </c>
      <c r="F162" s="10" t="s">
        <v>2</v>
      </c>
      <c r="H162" s="11">
        <v>42897</v>
      </c>
      <c r="I162" s="9" t="s">
        <v>1</v>
      </c>
      <c r="J162" s="9" t="s">
        <v>3</v>
      </c>
      <c r="K162" s="9" t="s">
        <v>2</v>
      </c>
      <c r="L162" s="9" t="s">
        <v>19</v>
      </c>
      <c r="M162" s="10" t="s">
        <v>4</v>
      </c>
      <c r="O162" s="11">
        <v>42897</v>
      </c>
      <c r="P162" s="9" t="s">
        <v>3</v>
      </c>
      <c r="Q162" s="9" t="s">
        <v>2</v>
      </c>
      <c r="R162" s="9" t="s">
        <v>5</v>
      </c>
      <c r="S162" s="9" t="s">
        <v>15</v>
      </c>
      <c r="T162" s="9" t="s">
        <v>15</v>
      </c>
    </row>
    <row r="163" spans="1:20" x14ac:dyDescent="0.35">
      <c r="A163" s="11">
        <v>42898</v>
      </c>
      <c r="B163" s="9" t="s">
        <v>5</v>
      </c>
      <c r="C163" s="9" t="s">
        <v>4</v>
      </c>
      <c r="D163" s="9" t="s">
        <v>1</v>
      </c>
      <c r="E163" s="9" t="s">
        <v>13</v>
      </c>
      <c r="F163" s="10" t="s">
        <v>3</v>
      </c>
      <c r="H163" s="11">
        <v>42898</v>
      </c>
      <c r="I163" s="9" t="s">
        <v>1</v>
      </c>
      <c r="J163" s="9" t="s">
        <v>3</v>
      </c>
      <c r="K163" s="9" t="s">
        <v>2</v>
      </c>
      <c r="L163" s="9" t="s">
        <v>19</v>
      </c>
      <c r="M163" s="10" t="s">
        <v>20</v>
      </c>
      <c r="O163" s="11">
        <v>42898</v>
      </c>
      <c r="P163" s="9" t="s">
        <v>3</v>
      </c>
      <c r="Q163" s="9" t="s">
        <v>2</v>
      </c>
      <c r="R163" s="9" t="s">
        <v>5</v>
      </c>
      <c r="S163" s="9" t="s">
        <v>15</v>
      </c>
      <c r="T163" s="9" t="s">
        <v>4</v>
      </c>
    </row>
    <row r="164" spans="1:20" x14ac:dyDescent="0.35">
      <c r="A164" s="11">
        <v>42899</v>
      </c>
      <c r="B164" s="9" t="s">
        <v>2</v>
      </c>
      <c r="C164" s="9" t="s">
        <v>5</v>
      </c>
      <c r="D164" s="9" t="s">
        <v>4</v>
      </c>
      <c r="E164" s="9" t="s">
        <v>14</v>
      </c>
      <c r="F164" s="10" t="s">
        <v>3</v>
      </c>
      <c r="H164" s="11">
        <v>42899</v>
      </c>
      <c r="I164" s="9" t="s">
        <v>4</v>
      </c>
      <c r="J164" s="9" t="s">
        <v>1</v>
      </c>
      <c r="K164" s="9" t="s">
        <v>3</v>
      </c>
      <c r="L164" s="9" t="s">
        <v>21</v>
      </c>
      <c r="M164" s="10" t="s">
        <v>20</v>
      </c>
      <c r="O164" s="11">
        <v>42899</v>
      </c>
      <c r="P164" s="9" t="s">
        <v>1</v>
      </c>
      <c r="Q164" s="9" t="s">
        <v>3</v>
      </c>
      <c r="R164" s="9" t="s">
        <v>2</v>
      </c>
      <c r="S164" s="9" t="s">
        <v>16</v>
      </c>
      <c r="T164" s="9" t="s">
        <v>4</v>
      </c>
    </row>
    <row r="165" spans="1:20" x14ac:dyDescent="0.35">
      <c r="A165" s="11">
        <v>42900</v>
      </c>
      <c r="B165" s="9" t="s">
        <v>2</v>
      </c>
      <c r="C165" s="9" t="s">
        <v>5</v>
      </c>
      <c r="D165" s="9" t="s">
        <v>4</v>
      </c>
      <c r="E165" s="9" t="s">
        <v>14</v>
      </c>
      <c r="F165" s="10" t="s">
        <v>1</v>
      </c>
      <c r="H165" s="11">
        <v>42900</v>
      </c>
      <c r="I165" s="9" t="s">
        <v>4</v>
      </c>
      <c r="J165" s="9" t="s">
        <v>1</v>
      </c>
      <c r="K165" s="9" t="s">
        <v>3</v>
      </c>
      <c r="L165" s="9" t="s">
        <v>21</v>
      </c>
      <c r="M165" s="10" t="s">
        <v>17</v>
      </c>
      <c r="O165" s="11">
        <v>42900</v>
      </c>
      <c r="P165" s="9" t="s">
        <v>1</v>
      </c>
      <c r="Q165" s="9" t="s">
        <v>3</v>
      </c>
      <c r="R165" s="9" t="s">
        <v>2</v>
      </c>
      <c r="S165" s="9" t="s">
        <v>16</v>
      </c>
      <c r="T165" s="9" t="s">
        <v>5</v>
      </c>
    </row>
    <row r="166" spans="1:20" x14ac:dyDescent="0.35">
      <c r="A166" s="11">
        <v>42901</v>
      </c>
      <c r="B166" s="9" t="s">
        <v>3</v>
      </c>
      <c r="C166" s="9" t="s">
        <v>2</v>
      </c>
      <c r="D166" s="9" t="s">
        <v>5</v>
      </c>
      <c r="E166" s="9" t="s">
        <v>15</v>
      </c>
      <c r="F166" s="10" t="s">
        <v>1</v>
      </c>
      <c r="H166" s="11">
        <v>42901</v>
      </c>
      <c r="I166" s="9" t="s">
        <v>6</v>
      </c>
      <c r="J166" s="9" t="s">
        <v>4</v>
      </c>
      <c r="K166" s="9" t="s">
        <v>1</v>
      </c>
      <c r="L166" s="9" t="s">
        <v>22</v>
      </c>
      <c r="M166" s="10" t="s">
        <v>17</v>
      </c>
      <c r="O166" s="11">
        <v>42901</v>
      </c>
      <c r="P166" s="9" t="s">
        <v>4</v>
      </c>
      <c r="Q166" s="9" t="s">
        <v>1</v>
      </c>
      <c r="R166" s="9" t="s">
        <v>3</v>
      </c>
      <c r="S166" s="9" t="s">
        <v>17</v>
      </c>
      <c r="T166" s="9" t="s">
        <v>5</v>
      </c>
    </row>
    <row r="167" spans="1:20" x14ac:dyDescent="0.35">
      <c r="A167" s="11">
        <v>42902</v>
      </c>
      <c r="B167" s="9" t="s">
        <v>3</v>
      </c>
      <c r="C167" s="9" t="s">
        <v>2</v>
      </c>
      <c r="D167" s="9" t="s">
        <v>5</v>
      </c>
      <c r="E167" s="9" t="s">
        <v>15</v>
      </c>
      <c r="F167" s="10" t="s">
        <v>4</v>
      </c>
      <c r="H167" s="11">
        <v>42902</v>
      </c>
      <c r="I167" s="9" t="s">
        <v>6</v>
      </c>
      <c r="J167" s="9" t="s">
        <v>4</v>
      </c>
      <c r="K167" s="9" t="s">
        <v>1</v>
      </c>
      <c r="L167" s="9" t="s">
        <v>22</v>
      </c>
      <c r="M167" s="10" t="s">
        <v>13</v>
      </c>
      <c r="O167" s="11">
        <v>42902</v>
      </c>
      <c r="P167" s="9" t="s">
        <v>4</v>
      </c>
      <c r="Q167" s="9" t="s">
        <v>1</v>
      </c>
      <c r="R167" s="9" t="s">
        <v>3</v>
      </c>
      <c r="S167" s="9" t="s">
        <v>17</v>
      </c>
      <c r="T167" s="9" t="s">
        <v>2</v>
      </c>
    </row>
    <row r="168" spans="1:20" x14ac:dyDescent="0.35">
      <c r="A168" s="11">
        <v>42903</v>
      </c>
      <c r="B168" s="9" t="s">
        <v>1</v>
      </c>
      <c r="C168" s="9" t="s">
        <v>3</v>
      </c>
      <c r="D168" s="9" t="s">
        <v>2</v>
      </c>
      <c r="E168" s="9" t="s">
        <v>16</v>
      </c>
      <c r="F168" s="10" t="s">
        <v>4</v>
      </c>
      <c r="H168" s="11">
        <v>42903</v>
      </c>
      <c r="I168" s="9" t="s">
        <v>5</v>
      </c>
      <c r="J168" s="9" t="s">
        <v>6</v>
      </c>
      <c r="K168" s="9" t="s">
        <v>4</v>
      </c>
      <c r="L168" s="9" t="s">
        <v>23</v>
      </c>
      <c r="M168" s="10" t="s">
        <v>13</v>
      </c>
      <c r="O168" s="11">
        <v>42903</v>
      </c>
      <c r="P168" s="9" t="s">
        <v>5</v>
      </c>
      <c r="Q168" s="9" t="s">
        <v>4</v>
      </c>
      <c r="R168" s="9" t="s">
        <v>1</v>
      </c>
      <c r="S168" s="9" t="s">
        <v>13</v>
      </c>
      <c r="T168" s="9" t="s">
        <v>2</v>
      </c>
    </row>
    <row r="169" spans="1:20" x14ac:dyDescent="0.35">
      <c r="A169" s="11">
        <v>42904</v>
      </c>
      <c r="B169" s="9" t="s">
        <v>1</v>
      </c>
      <c r="C169" s="9" t="s">
        <v>3</v>
      </c>
      <c r="D169" s="9" t="s">
        <v>2</v>
      </c>
      <c r="E169" s="9" t="s">
        <v>16</v>
      </c>
      <c r="F169" s="10" t="s">
        <v>5</v>
      </c>
      <c r="H169" s="11">
        <v>42904</v>
      </c>
      <c r="I169" s="9" t="s">
        <v>5</v>
      </c>
      <c r="J169" s="9" t="s">
        <v>6</v>
      </c>
      <c r="K169" s="9" t="s">
        <v>4</v>
      </c>
      <c r="L169" s="9" t="s">
        <v>23</v>
      </c>
      <c r="M169" s="10" t="s">
        <v>14</v>
      </c>
      <c r="O169" s="11">
        <v>42904</v>
      </c>
      <c r="P169" s="9" t="s">
        <v>5</v>
      </c>
      <c r="Q169" s="9" t="s">
        <v>4</v>
      </c>
      <c r="R169" s="9" t="s">
        <v>1</v>
      </c>
      <c r="S169" s="9" t="s">
        <v>13</v>
      </c>
      <c r="T169" s="9" t="s">
        <v>3</v>
      </c>
    </row>
    <row r="170" spans="1:20" x14ac:dyDescent="0.35">
      <c r="A170" s="11">
        <v>42905</v>
      </c>
      <c r="B170" s="9" t="s">
        <v>4</v>
      </c>
      <c r="C170" s="9" t="s">
        <v>1</v>
      </c>
      <c r="D170" s="9" t="s">
        <v>3</v>
      </c>
      <c r="E170" s="9" t="s">
        <v>17</v>
      </c>
      <c r="F170" s="10" t="s">
        <v>5</v>
      </c>
      <c r="H170" s="11">
        <v>42905</v>
      </c>
      <c r="I170" s="9" t="s">
        <v>2</v>
      </c>
      <c r="J170" s="9" t="s">
        <v>5</v>
      </c>
      <c r="K170" s="9" t="s">
        <v>6</v>
      </c>
      <c r="L170" s="9" t="s">
        <v>24</v>
      </c>
      <c r="M170" s="10" t="s">
        <v>14</v>
      </c>
      <c r="O170" s="11">
        <v>42905</v>
      </c>
      <c r="P170" s="9" t="s">
        <v>2</v>
      </c>
      <c r="Q170" s="9" t="s">
        <v>5</v>
      </c>
      <c r="R170" s="9" t="s">
        <v>4</v>
      </c>
      <c r="S170" s="9" t="s">
        <v>14</v>
      </c>
      <c r="T170" s="9" t="s">
        <v>3</v>
      </c>
    </row>
    <row r="171" spans="1:20" x14ac:dyDescent="0.35">
      <c r="A171" s="11">
        <v>42906</v>
      </c>
      <c r="B171" s="9" t="s">
        <v>4</v>
      </c>
      <c r="C171" s="9" t="s">
        <v>1</v>
      </c>
      <c r="D171" s="9" t="s">
        <v>3</v>
      </c>
      <c r="E171" s="9" t="s">
        <v>17</v>
      </c>
      <c r="F171" s="10" t="s">
        <v>2</v>
      </c>
      <c r="H171" s="11">
        <v>42906</v>
      </c>
      <c r="I171" s="9" t="s">
        <v>2</v>
      </c>
      <c r="J171" s="9" t="s">
        <v>5</v>
      </c>
      <c r="K171" s="9" t="s">
        <v>6</v>
      </c>
      <c r="L171" s="9" t="s">
        <v>24</v>
      </c>
      <c r="M171" s="10" t="s">
        <v>15</v>
      </c>
      <c r="O171" s="11">
        <v>42906</v>
      </c>
      <c r="P171" s="9" t="s">
        <v>2</v>
      </c>
      <c r="Q171" s="9" t="s">
        <v>5</v>
      </c>
      <c r="R171" s="9" t="s">
        <v>4</v>
      </c>
      <c r="S171" s="9" t="s">
        <v>14</v>
      </c>
      <c r="T171" s="9" t="s">
        <v>1</v>
      </c>
    </row>
    <row r="172" spans="1:20" x14ac:dyDescent="0.35">
      <c r="A172" s="11">
        <v>42907</v>
      </c>
      <c r="B172" s="9" t="s">
        <v>5</v>
      </c>
      <c r="C172" s="9" t="s">
        <v>4</v>
      </c>
      <c r="D172" s="9" t="s">
        <v>1</v>
      </c>
      <c r="E172" s="9" t="s">
        <v>13</v>
      </c>
      <c r="F172" s="10" t="s">
        <v>2</v>
      </c>
      <c r="H172" s="11">
        <v>42907</v>
      </c>
      <c r="I172" s="9" t="s">
        <v>3</v>
      </c>
      <c r="J172" s="9" t="s">
        <v>2</v>
      </c>
      <c r="K172" s="9" t="s">
        <v>5</v>
      </c>
      <c r="L172" s="9" t="s">
        <v>25</v>
      </c>
      <c r="M172" s="10" t="s">
        <v>15</v>
      </c>
      <c r="O172" s="11">
        <v>42907</v>
      </c>
      <c r="P172" s="9" t="s">
        <v>3</v>
      </c>
      <c r="Q172" s="9" t="s">
        <v>2</v>
      </c>
      <c r="R172" s="9" t="s">
        <v>5</v>
      </c>
      <c r="S172" s="9" t="s">
        <v>15</v>
      </c>
      <c r="T172" s="9" t="s">
        <v>1</v>
      </c>
    </row>
    <row r="173" spans="1:20" x14ac:dyDescent="0.35">
      <c r="A173" s="11">
        <v>42908</v>
      </c>
      <c r="B173" s="9" t="s">
        <v>5</v>
      </c>
      <c r="C173" s="9" t="s">
        <v>4</v>
      </c>
      <c r="D173" s="9" t="s">
        <v>1</v>
      </c>
      <c r="E173" s="9" t="s">
        <v>13</v>
      </c>
      <c r="F173" s="10" t="s">
        <v>3</v>
      </c>
      <c r="H173" s="11">
        <v>42908</v>
      </c>
      <c r="I173" s="9" t="s">
        <v>3</v>
      </c>
      <c r="J173" s="9" t="s">
        <v>2</v>
      </c>
      <c r="K173" s="9" t="s">
        <v>5</v>
      </c>
      <c r="L173" s="9" t="s">
        <v>25</v>
      </c>
      <c r="M173" s="10" t="s">
        <v>26</v>
      </c>
      <c r="O173" s="11">
        <v>42908</v>
      </c>
      <c r="P173" s="9" t="s">
        <v>3</v>
      </c>
      <c r="Q173" s="9" t="s">
        <v>2</v>
      </c>
      <c r="R173" s="9" t="s">
        <v>5</v>
      </c>
      <c r="S173" s="9" t="s">
        <v>15</v>
      </c>
      <c r="T173" s="9" t="s">
        <v>4</v>
      </c>
    </row>
    <row r="174" spans="1:20" x14ac:dyDescent="0.35">
      <c r="A174" s="11">
        <v>42909</v>
      </c>
      <c r="B174" s="9" t="s">
        <v>2</v>
      </c>
      <c r="C174" s="9" t="s">
        <v>5</v>
      </c>
      <c r="D174" s="9" t="s">
        <v>4</v>
      </c>
      <c r="E174" s="9" t="s">
        <v>14</v>
      </c>
      <c r="F174" s="10" t="s">
        <v>3</v>
      </c>
      <c r="H174" s="11">
        <v>42909</v>
      </c>
      <c r="I174" s="9" t="s">
        <v>1</v>
      </c>
      <c r="J174" s="9" t="s">
        <v>3</v>
      </c>
      <c r="K174" s="9" t="s">
        <v>2</v>
      </c>
      <c r="L174" s="9" t="s">
        <v>19</v>
      </c>
      <c r="M174" s="10" t="s">
        <v>26</v>
      </c>
      <c r="O174" s="11">
        <v>42909</v>
      </c>
      <c r="P174" s="9" t="s">
        <v>1</v>
      </c>
      <c r="Q174" s="9" t="s">
        <v>3</v>
      </c>
      <c r="R174" s="9" t="s">
        <v>2</v>
      </c>
      <c r="S174" s="9" t="s">
        <v>16</v>
      </c>
      <c r="T174" s="9" t="s">
        <v>4</v>
      </c>
    </row>
    <row r="175" spans="1:20" x14ac:dyDescent="0.35">
      <c r="A175" s="11">
        <v>42910</v>
      </c>
      <c r="B175" s="9" t="s">
        <v>2</v>
      </c>
      <c r="C175" s="9" t="s">
        <v>5</v>
      </c>
      <c r="D175" s="9" t="s">
        <v>4</v>
      </c>
      <c r="E175" s="9" t="s">
        <v>14</v>
      </c>
      <c r="F175" s="10" t="s">
        <v>1</v>
      </c>
      <c r="H175" s="11">
        <v>42910</v>
      </c>
      <c r="I175" s="9" t="s">
        <v>1</v>
      </c>
      <c r="J175" s="9" t="s">
        <v>3</v>
      </c>
      <c r="K175" s="9" t="s">
        <v>2</v>
      </c>
      <c r="L175" s="9" t="s">
        <v>19</v>
      </c>
      <c r="M175" s="10" t="s">
        <v>27</v>
      </c>
      <c r="O175" s="11">
        <v>42910</v>
      </c>
      <c r="P175" s="9" t="s">
        <v>1</v>
      </c>
      <c r="Q175" s="9" t="s">
        <v>3</v>
      </c>
      <c r="R175" s="9" t="s">
        <v>2</v>
      </c>
      <c r="S175" s="9" t="s">
        <v>16</v>
      </c>
      <c r="T175" s="9" t="s">
        <v>5</v>
      </c>
    </row>
    <row r="176" spans="1:20" x14ac:dyDescent="0.35">
      <c r="A176" s="11">
        <v>42911</v>
      </c>
      <c r="B176" s="9" t="s">
        <v>3</v>
      </c>
      <c r="C176" s="9" t="s">
        <v>2</v>
      </c>
      <c r="D176" s="9" t="s">
        <v>5</v>
      </c>
      <c r="E176" s="9" t="s">
        <v>15</v>
      </c>
      <c r="F176" s="10" t="s">
        <v>1</v>
      </c>
      <c r="H176" s="11">
        <v>42911</v>
      </c>
      <c r="I176" s="9" t="s">
        <v>4</v>
      </c>
      <c r="J176" s="9" t="s">
        <v>1</v>
      </c>
      <c r="K176" s="9" t="s">
        <v>3</v>
      </c>
      <c r="L176" s="9" t="s">
        <v>21</v>
      </c>
      <c r="M176" s="10" t="s">
        <v>27</v>
      </c>
      <c r="O176" s="11">
        <v>42911</v>
      </c>
      <c r="P176" s="9" t="s">
        <v>4</v>
      </c>
      <c r="Q176" s="9" t="s">
        <v>1</v>
      </c>
      <c r="R176" s="9" t="s">
        <v>3</v>
      </c>
      <c r="S176" s="9" t="s">
        <v>17</v>
      </c>
      <c r="T176" s="9" t="s">
        <v>5</v>
      </c>
    </row>
    <row r="177" spans="1:20" x14ac:dyDescent="0.35">
      <c r="A177" s="11">
        <v>42912</v>
      </c>
      <c r="B177" s="9" t="s">
        <v>3</v>
      </c>
      <c r="C177" s="9" t="s">
        <v>2</v>
      </c>
      <c r="D177" s="9" t="s">
        <v>5</v>
      </c>
      <c r="E177" s="9" t="s">
        <v>15</v>
      </c>
      <c r="F177" s="10" t="s">
        <v>4</v>
      </c>
      <c r="H177" s="11">
        <v>42912</v>
      </c>
      <c r="I177" s="9" t="s">
        <v>4</v>
      </c>
      <c r="J177" s="9" t="s">
        <v>1</v>
      </c>
      <c r="K177" s="9" t="s">
        <v>3</v>
      </c>
      <c r="L177" s="9" t="s">
        <v>21</v>
      </c>
      <c r="M177" s="10" t="s">
        <v>2</v>
      </c>
      <c r="O177" s="11">
        <v>42912</v>
      </c>
      <c r="P177" s="9" t="s">
        <v>4</v>
      </c>
      <c r="Q177" s="9" t="s">
        <v>1</v>
      </c>
      <c r="R177" s="9" t="s">
        <v>3</v>
      </c>
      <c r="S177" s="9" t="s">
        <v>17</v>
      </c>
      <c r="T177" s="9" t="s">
        <v>17</v>
      </c>
    </row>
    <row r="178" spans="1:20" x14ac:dyDescent="0.35">
      <c r="A178" s="11">
        <v>42913</v>
      </c>
      <c r="B178" s="9" t="s">
        <v>1</v>
      </c>
      <c r="C178" s="9" t="s">
        <v>3</v>
      </c>
      <c r="D178" s="9" t="s">
        <v>2</v>
      </c>
      <c r="E178" s="9" t="s">
        <v>16</v>
      </c>
      <c r="F178" s="10" t="s">
        <v>4</v>
      </c>
      <c r="H178" s="11">
        <v>42913</v>
      </c>
      <c r="I178" s="9" t="s">
        <v>5</v>
      </c>
      <c r="J178" s="9" t="s">
        <v>4</v>
      </c>
      <c r="K178" s="9" t="s">
        <v>1</v>
      </c>
      <c r="L178" s="9" t="s">
        <v>13</v>
      </c>
      <c r="M178" s="10" t="s">
        <v>2</v>
      </c>
      <c r="O178" s="11">
        <v>42913</v>
      </c>
      <c r="P178" s="9" t="s">
        <v>6</v>
      </c>
      <c r="Q178" s="9" t="s">
        <v>4</v>
      </c>
      <c r="R178" s="9" t="s">
        <v>1</v>
      </c>
      <c r="S178" s="9" t="s">
        <v>22</v>
      </c>
      <c r="T178" s="9" t="s">
        <v>17</v>
      </c>
    </row>
    <row r="179" spans="1:20" x14ac:dyDescent="0.35">
      <c r="A179" s="11">
        <v>42914</v>
      </c>
      <c r="B179" s="9" t="s">
        <v>1</v>
      </c>
      <c r="C179" s="9" t="s">
        <v>3</v>
      </c>
      <c r="D179" s="9" t="s">
        <v>2</v>
      </c>
      <c r="E179" s="9" t="s">
        <v>16</v>
      </c>
      <c r="F179" s="10" t="s">
        <v>5</v>
      </c>
      <c r="H179" s="11">
        <v>42914</v>
      </c>
      <c r="I179" s="9" t="s">
        <v>5</v>
      </c>
      <c r="J179" s="9" t="s">
        <v>4</v>
      </c>
      <c r="K179" s="9" t="s">
        <v>1</v>
      </c>
      <c r="L179" s="9" t="s">
        <v>13</v>
      </c>
      <c r="M179" s="10" t="s">
        <v>3</v>
      </c>
      <c r="O179" s="11">
        <v>42914</v>
      </c>
      <c r="P179" s="9" t="s">
        <v>6</v>
      </c>
      <c r="Q179" s="9" t="s">
        <v>4</v>
      </c>
      <c r="R179" s="9" t="s">
        <v>1</v>
      </c>
      <c r="S179" s="9" t="s">
        <v>22</v>
      </c>
      <c r="T179" s="9" t="s">
        <v>13</v>
      </c>
    </row>
    <row r="180" spans="1:20" x14ac:dyDescent="0.35">
      <c r="A180" s="11">
        <v>42915</v>
      </c>
      <c r="B180" s="9" t="s">
        <v>4</v>
      </c>
      <c r="C180" s="9" t="s">
        <v>1</v>
      </c>
      <c r="D180" s="9" t="s">
        <v>3</v>
      </c>
      <c r="E180" s="9" t="s">
        <v>17</v>
      </c>
      <c r="F180" s="10" t="s">
        <v>5</v>
      </c>
      <c r="H180" s="11">
        <v>42915</v>
      </c>
      <c r="I180" s="9" t="s">
        <v>2</v>
      </c>
      <c r="J180" s="9" t="s">
        <v>5</v>
      </c>
      <c r="K180" s="9" t="s">
        <v>4</v>
      </c>
      <c r="L180" s="9" t="s">
        <v>14</v>
      </c>
      <c r="M180" s="10" t="s">
        <v>3</v>
      </c>
      <c r="O180" s="11">
        <v>42915</v>
      </c>
      <c r="P180" s="9" t="s">
        <v>5</v>
      </c>
      <c r="Q180" s="9" t="s">
        <v>6</v>
      </c>
      <c r="R180" s="9" t="s">
        <v>4</v>
      </c>
      <c r="S180" s="9" t="s">
        <v>23</v>
      </c>
      <c r="T180" s="9" t="s">
        <v>13</v>
      </c>
    </row>
    <row r="181" spans="1:20" x14ac:dyDescent="0.35">
      <c r="A181" s="11">
        <v>42916</v>
      </c>
      <c r="B181" s="9" t="s">
        <v>4</v>
      </c>
      <c r="C181" s="9" t="s">
        <v>1</v>
      </c>
      <c r="D181" s="9" t="s">
        <v>3</v>
      </c>
      <c r="E181" s="9" t="s">
        <v>17</v>
      </c>
      <c r="F181" s="10" t="s">
        <v>2</v>
      </c>
      <c r="H181" s="11">
        <v>42916</v>
      </c>
      <c r="I181" s="9" t="s">
        <v>2</v>
      </c>
      <c r="J181" s="9" t="s">
        <v>5</v>
      </c>
      <c r="K181" s="9" t="s">
        <v>4</v>
      </c>
      <c r="L181" s="9" t="s">
        <v>14</v>
      </c>
      <c r="M181" s="10" t="s">
        <v>1</v>
      </c>
      <c r="O181" s="11">
        <v>42916</v>
      </c>
      <c r="P181" s="9" t="s">
        <v>5</v>
      </c>
      <c r="Q181" s="9" t="s">
        <v>6</v>
      </c>
      <c r="R181" s="9" t="s">
        <v>4</v>
      </c>
      <c r="S181" s="9" t="s">
        <v>23</v>
      </c>
      <c r="T181" s="9" t="s">
        <v>14</v>
      </c>
    </row>
    <row r="182" spans="1:20" x14ac:dyDescent="0.35">
      <c r="A182" s="11">
        <v>42917</v>
      </c>
      <c r="B182" s="9" t="s">
        <v>5</v>
      </c>
      <c r="C182" s="9" t="s">
        <v>4</v>
      </c>
      <c r="D182" s="9" t="s">
        <v>1</v>
      </c>
      <c r="E182" s="9" t="s">
        <v>13</v>
      </c>
      <c r="F182" s="10" t="s">
        <v>2</v>
      </c>
      <c r="H182" s="11">
        <v>42917</v>
      </c>
      <c r="I182" s="9" t="s">
        <v>3</v>
      </c>
      <c r="J182" s="9" t="s">
        <v>2</v>
      </c>
      <c r="K182" s="9" t="s">
        <v>5</v>
      </c>
      <c r="L182" s="9" t="s">
        <v>15</v>
      </c>
      <c r="M182" s="14"/>
      <c r="O182" s="11">
        <v>42917</v>
      </c>
      <c r="P182" s="9" t="s">
        <v>2</v>
      </c>
      <c r="Q182" s="9" t="s">
        <v>5</v>
      </c>
      <c r="R182" s="9" t="s">
        <v>6</v>
      </c>
      <c r="S182" s="9" t="s">
        <v>24</v>
      </c>
      <c r="T182" s="14"/>
    </row>
    <row r="183" spans="1:20" x14ac:dyDescent="0.35">
      <c r="A183" s="11">
        <v>42918</v>
      </c>
      <c r="B183" s="9" t="s">
        <v>5</v>
      </c>
      <c r="C183" s="9" t="s">
        <v>4</v>
      </c>
      <c r="D183" s="9" t="s">
        <v>1</v>
      </c>
      <c r="E183" s="9" t="s">
        <v>13</v>
      </c>
      <c r="F183" s="10" t="s">
        <v>3</v>
      </c>
      <c r="H183" s="11">
        <v>42918</v>
      </c>
      <c r="I183" s="9" t="s">
        <v>3</v>
      </c>
      <c r="J183" s="9" t="s">
        <v>2</v>
      </c>
      <c r="K183" s="9" t="s">
        <v>5</v>
      </c>
      <c r="L183" s="9" t="s">
        <v>15</v>
      </c>
      <c r="M183" s="14"/>
      <c r="O183" s="11">
        <v>42918</v>
      </c>
      <c r="P183" s="9" t="s">
        <v>2</v>
      </c>
      <c r="Q183" s="9" t="s">
        <v>5</v>
      </c>
      <c r="R183" s="9" t="s">
        <v>6</v>
      </c>
      <c r="S183" s="9" t="s">
        <v>24</v>
      </c>
      <c r="T183" s="14"/>
    </row>
    <row r="184" spans="1:20" x14ac:dyDescent="0.35">
      <c r="A184" s="11">
        <v>42919</v>
      </c>
      <c r="B184" s="9" t="s">
        <v>2</v>
      </c>
      <c r="C184" s="9" t="s">
        <v>5</v>
      </c>
      <c r="D184" s="9" t="s">
        <v>4</v>
      </c>
      <c r="E184" s="9" t="s">
        <v>14</v>
      </c>
      <c r="F184" s="10" t="s">
        <v>3</v>
      </c>
      <c r="H184" s="11">
        <v>42982</v>
      </c>
      <c r="I184" s="9" t="s">
        <v>4</v>
      </c>
      <c r="J184" s="9" t="s">
        <v>1</v>
      </c>
      <c r="K184" s="9" t="s">
        <v>3</v>
      </c>
      <c r="L184" s="9" t="s">
        <v>21</v>
      </c>
      <c r="M184" s="14"/>
      <c r="O184" s="11">
        <v>42982</v>
      </c>
      <c r="P184" s="9" t="s">
        <v>5</v>
      </c>
      <c r="Q184" s="9" t="s">
        <v>3</v>
      </c>
      <c r="R184" s="9" t="s">
        <v>2</v>
      </c>
      <c r="S184" s="9" t="s">
        <v>15</v>
      </c>
      <c r="T184" s="14"/>
    </row>
    <row r="185" spans="1:20" x14ac:dyDescent="0.35">
      <c r="A185" s="11">
        <v>42920</v>
      </c>
      <c r="B185" s="9" t="s">
        <v>2</v>
      </c>
      <c r="C185" s="9" t="s">
        <v>5</v>
      </c>
      <c r="D185" s="9" t="s">
        <v>4</v>
      </c>
      <c r="E185" s="9" t="s">
        <v>14</v>
      </c>
      <c r="F185" s="10" t="s">
        <v>1</v>
      </c>
      <c r="H185" s="11">
        <v>42983</v>
      </c>
      <c r="I185" s="9" t="s">
        <v>4</v>
      </c>
      <c r="J185" s="9" t="s">
        <v>1</v>
      </c>
      <c r="K185" s="9" t="s">
        <v>3</v>
      </c>
      <c r="L185" s="9" t="s">
        <v>21</v>
      </c>
      <c r="M185" s="14"/>
      <c r="O185" s="11">
        <v>42983</v>
      </c>
      <c r="P185" s="9" t="s">
        <v>1</v>
      </c>
      <c r="Q185" s="9" t="s">
        <v>3</v>
      </c>
      <c r="R185" s="9" t="s">
        <v>2</v>
      </c>
      <c r="S185" s="9" t="s">
        <v>16</v>
      </c>
      <c r="T185" s="14"/>
    </row>
    <row r="186" spans="1:20" x14ac:dyDescent="0.35">
      <c r="A186" s="11">
        <v>42921</v>
      </c>
      <c r="B186" s="9" t="s">
        <v>3</v>
      </c>
      <c r="C186" s="9" t="s">
        <v>2</v>
      </c>
      <c r="D186" s="9" t="s">
        <v>5</v>
      </c>
      <c r="E186" s="9" t="s">
        <v>15</v>
      </c>
      <c r="F186" s="10" t="s">
        <v>1</v>
      </c>
      <c r="H186" s="11">
        <v>42984</v>
      </c>
      <c r="I186" s="9" t="s">
        <v>6</v>
      </c>
      <c r="J186" s="9" t="s">
        <v>4</v>
      </c>
      <c r="K186" s="9" t="s">
        <v>1</v>
      </c>
      <c r="L186" s="9" t="s">
        <v>22</v>
      </c>
      <c r="M186" s="14"/>
      <c r="O186" s="11">
        <v>42984</v>
      </c>
      <c r="P186" s="9" t="s">
        <v>4</v>
      </c>
      <c r="Q186" s="9" t="s">
        <v>1</v>
      </c>
      <c r="R186" s="9" t="s">
        <v>3</v>
      </c>
      <c r="S186" s="9" t="s">
        <v>17</v>
      </c>
      <c r="T186" s="14"/>
    </row>
    <row r="187" spans="1:20" x14ac:dyDescent="0.35">
      <c r="A187" s="11">
        <v>42922</v>
      </c>
      <c r="B187" s="9" t="s">
        <v>3</v>
      </c>
      <c r="C187" s="9" t="s">
        <v>2</v>
      </c>
      <c r="D187" s="9" t="s">
        <v>5</v>
      </c>
      <c r="E187" s="9" t="s">
        <v>15</v>
      </c>
      <c r="F187" s="10" t="s">
        <v>4</v>
      </c>
      <c r="H187" s="11">
        <v>42985</v>
      </c>
      <c r="I187" s="9" t="s">
        <v>6</v>
      </c>
      <c r="J187" s="9" t="s">
        <v>4</v>
      </c>
      <c r="K187" s="9" t="s">
        <v>1</v>
      </c>
      <c r="L187" s="9" t="s">
        <v>22</v>
      </c>
      <c r="M187" s="14"/>
      <c r="O187" s="11">
        <v>42985</v>
      </c>
      <c r="P187" s="9" t="s">
        <v>4</v>
      </c>
      <c r="Q187" s="9" t="s">
        <v>1</v>
      </c>
      <c r="R187" s="9" t="s">
        <v>2</v>
      </c>
      <c r="S187" s="9" t="s">
        <v>29</v>
      </c>
      <c r="T187" s="14"/>
    </row>
    <row r="188" spans="1:20" x14ac:dyDescent="0.35">
      <c r="A188" s="11">
        <v>42923</v>
      </c>
      <c r="B188" s="9" t="s">
        <v>1</v>
      </c>
      <c r="C188" s="9" t="s">
        <v>3</v>
      </c>
      <c r="D188" s="9" t="s">
        <v>2</v>
      </c>
      <c r="E188" s="9" t="s">
        <v>16</v>
      </c>
      <c r="F188" s="10" t="s">
        <v>4</v>
      </c>
      <c r="H188" s="11">
        <v>42986</v>
      </c>
      <c r="I188" s="9" t="s">
        <v>5</v>
      </c>
      <c r="J188" s="9" t="s">
        <v>6</v>
      </c>
      <c r="K188" s="9" t="s">
        <v>4</v>
      </c>
      <c r="L188" s="9" t="s">
        <v>23</v>
      </c>
      <c r="M188" s="14"/>
      <c r="O188" s="11">
        <v>42986</v>
      </c>
      <c r="P188" s="9" t="s">
        <v>5</v>
      </c>
      <c r="Q188" s="9" t="s">
        <v>4</v>
      </c>
      <c r="R188" s="9" t="s">
        <v>1</v>
      </c>
      <c r="S188" s="9" t="s">
        <v>13</v>
      </c>
      <c r="T188" s="14"/>
    </row>
    <row r="189" spans="1:20" x14ac:dyDescent="0.35">
      <c r="A189" s="11">
        <v>42924</v>
      </c>
      <c r="B189" s="9" t="s">
        <v>1</v>
      </c>
      <c r="C189" s="9" t="s">
        <v>3</v>
      </c>
      <c r="D189" s="9" t="s">
        <v>2</v>
      </c>
      <c r="E189" s="9" t="s">
        <v>16</v>
      </c>
      <c r="F189" s="10" t="s">
        <v>5</v>
      </c>
      <c r="H189" s="11">
        <v>42987</v>
      </c>
      <c r="I189" s="9" t="s">
        <v>5</v>
      </c>
      <c r="J189" s="9" t="s">
        <v>6</v>
      </c>
      <c r="K189" s="9" t="s">
        <v>4</v>
      </c>
      <c r="L189" s="9" t="s">
        <v>23</v>
      </c>
      <c r="M189" s="14"/>
      <c r="O189" s="11">
        <v>42987</v>
      </c>
      <c r="P189" s="9" t="s">
        <v>5</v>
      </c>
      <c r="Q189" s="9" t="s">
        <v>4</v>
      </c>
      <c r="R189" s="9" t="s">
        <v>1</v>
      </c>
      <c r="S189" s="9" t="s">
        <v>13</v>
      </c>
      <c r="T189" s="14"/>
    </row>
    <row r="190" spans="1:20" x14ac:dyDescent="0.35">
      <c r="A190" s="11">
        <v>42925</v>
      </c>
      <c r="B190" s="9" t="s">
        <v>4</v>
      </c>
      <c r="C190" s="9" t="s">
        <v>1</v>
      </c>
      <c r="D190" s="9" t="s">
        <v>3</v>
      </c>
      <c r="E190" s="9" t="s">
        <v>17</v>
      </c>
      <c r="F190" s="10" t="s">
        <v>5</v>
      </c>
      <c r="H190" s="11">
        <v>42988</v>
      </c>
      <c r="I190" s="9" t="s">
        <v>2</v>
      </c>
      <c r="J190" s="9" t="s">
        <v>5</v>
      </c>
      <c r="K190" s="9" t="s">
        <v>6</v>
      </c>
      <c r="L190" s="9" t="s">
        <v>24</v>
      </c>
      <c r="M190" s="14"/>
      <c r="O190" s="11">
        <v>42988</v>
      </c>
      <c r="P190" s="9" t="s">
        <v>2</v>
      </c>
      <c r="Q190" s="9" t="s">
        <v>5</v>
      </c>
      <c r="R190" s="9" t="s">
        <v>4</v>
      </c>
      <c r="S190" s="9" t="s">
        <v>14</v>
      </c>
      <c r="T190" s="14"/>
    </row>
    <row r="191" spans="1:20" x14ac:dyDescent="0.35">
      <c r="A191" s="11">
        <v>42926</v>
      </c>
      <c r="B191" s="9" t="s">
        <v>4</v>
      </c>
      <c r="C191" s="9" t="s">
        <v>1</v>
      </c>
      <c r="D191" s="9" t="s">
        <v>3</v>
      </c>
      <c r="E191" s="9" t="s">
        <v>17</v>
      </c>
      <c r="F191" s="10" t="s">
        <v>2</v>
      </c>
      <c r="H191" s="11">
        <v>42989</v>
      </c>
      <c r="I191" s="9" t="s">
        <v>2</v>
      </c>
      <c r="J191" s="9" t="s">
        <v>5</v>
      </c>
      <c r="K191" s="9" t="s">
        <v>6</v>
      </c>
      <c r="L191" s="9" t="s">
        <v>24</v>
      </c>
      <c r="M191" s="14"/>
      <c r="O191" s="11">
        <v>42989</v>
      </c>
      <c r="P191" s="9" t="s">
        <v>2</v>
      </c>
      <c r="Q191" s="9" t="s">
        <v>5</v>
      </c>
      <c r="R191" s="9" t="s">
        <v>4</v>
      </c>
      <c r="S191" s="9" t="s">
        <v>14</v>
      </c>
      <c r="T191" s="14"/>
    </row>
    <row r="192" spans="1:20" x14ac:dyDescent="0.35">
      <c r="A192" s="11">
        <v>42927</v>
      </c>
      <c r="B192" s="9" t="s">
        <v>5</v>
      </c>
      <c r="C192" s="9" t="s">
        <v>4</v>
      </c>
      <c r="D192" s="9" t="s">
        <v>1</v>
      </c>
      <c r="E192" s="9" t="s">
        <v>13</v>
      </c>
      <c r="F192" s="10" t="s">
        <v>2</v>
      </c>
      <c r="H192" s="11">
        <v>42990</v>
      </c>
      <c r="I192" s="9" t="s">
        <v>3</v>
      </c>
      <c r="J192" s="9" t="s">
        <v>2</v>
      </c>
      <c r="K192" s="9" t="s">
        <v>5</v>
      </c>
      <c r="L192" s="9" t="s">
        <v>25</v>
      </c>
      <c r="M192" s="14"/>
      <c r="O192" s="11">
        <v>42990</v>
      </c>
      <c r="P192" s="9" t="s">
        <v>3</v>
      </c>
      <c r="Q192" s="9" t="s">
        <v>2</v>
      </c>
      <c r="R192" s="9" t="s">
        <v>5</v>
      </c>
      <c r="S192" s="9" t="s">
        <v>15</v>
      </c>
      <c r="T192" s="14"/>
    </row>
    <row r="193" spans="1:20" x14ac:dyDescent="0.35">
      <c r="A193" s="11">
        <v>42928</v>
      </c>
      <c r="B193" s="9" t="s">
        <v>5</v>
      </c>
      <c r="C193" s="9" t="s">
        <v>4</v>
      </c>
      <c r="D193" s="9" t="s">
        <v>1</v>
      </c>
      <c r="E193" s="9" t="s">
        <v>13</v>
      </c>
      <c r="F193" s="10" t="s">
        <v>3</v>
      </c>
      <c r="H193" s="11">
        <v>42991</v>
      </c>
      <c r="I193" s="9" t="s">
        <v>3</v>
      </c>
      <c r="J193" s="9" t="s">
        <v>2</v>
      </c>
      <c r="K193" s="9" t="s">
        <v>5</v>
      </c>
      <c r="L193" s="9" t="s">
        <v>25</v>
      </c>
      <c r="M193" s="14"/>
      <c r="O193" s="11">
        <v>42991</v>
      </c>
      <c r="P193" s="9" t="s">
        <v>3</v>
      </c>
      <c r="Q193" s="9" t="s">
        <v>2</v>
      </c>
      <c r="R193" s="9" t="s">
        <v>5</v>
      </c>
      <c r="S193" s="9" t="s">
        <v>15</v>
      </c>
      <c r="T193" s="14"/>
    </row>
    <row r="194" spans="1:20" x14ac:dyDescent="0.35">
      <c r="A194" s="11">
        <v>42929</v>
      </c>
      <c r="B194" s="9" t="s">
        <v>2</v>
      </c>
      <c r="C194" s="9" t="s">
        <v>5</v>
      </c>
      <c r="D194" s="9" t="s">
        <v>4</v>
      </c>
      <c r="E194" s="9" t="s">
        <v>14</v>
      </c>
      <c r="F194" s="10" t="s">
        <v>3</v>
      </c>
      <c r="H194" s="11">
        <v>42992</v>
      </c>
      <c r="I194" s="9" t="s">
        <v>1</v>
      </c>
      <c r="J194" s="9" t="s">
        <v>3</v>
      </c>
      <c r="K194" s="9" t="s">
        <v>2</v>
      </c>
      <c r="L194" s="9" t="s">
        <v>19</v>
      </c>
      <c r="M194" s="14"/>
      <c r="O194" s="11">
        <v>42992</v>
      </c>
      <c r="P194" s="9" t="s">
        <v>1</v>
      </c>
      <c r="Q194" s="9" t="s">
        <v>3</v>
      </c>
      <c r="R194" s="9" t="s">
        <v>2</v>
      </c>
      <c r="S194" s="9" t="s">
        <v>16</v>
      </c>
      <c r="T194" s="14"/>
    </row>
    <row r="195" spans="1:20" x14ac:dyDescent="0.35">
      <c r="A195" s="11">
        <v>42930</v>
      </c>
      <c r="B195" s="9" t="s">
        <v>2</v>
      </c>
      <c r="C195" s="9" t="s">
        <v>5</v>
      </c>
      <c r="D195" s="9" t="s">
        <v>4</v>
      </c>
      <c r="E195" s="9" t="s">
        <v>14</v>
      </c>
      <c r="F195" s="10" t="s">
        <v>1</v>
      </c>
      <c r="H195" s="11">
        <v>42993</v>
      </c>
      <c r="I195" s="9" t="s">
        <v>1</v>
      </c>
      <c r="J195" s="9" t="s">
        <v>3</v>
      </c>
      <c r="K195" s="9" t="s">
        <v>2</v>
      </c>
      <c r="L195" s="9" t="s">
        <v>19</v>
      </c>
      <c r="M195" s="14"/>
      <c r="O195" s="11">
        <v>42993</v>
      </c>
      <c r="P195" s="9" t="s">
        <v>1</v>
      </c>
      <c r="Q195" s="9" t="s">
        <v>3</v>
      </c>
      <c r="R195" s="9" t="s">
        <v>2</v>
      </c>
      <c r="S195" s="9" t="s">
        <v>16</v>
      </c>
      <c r="T195" s="14"/>
    </row>
    <row r="196" spans="1:20" x14ac:dyDescent="0.35">
      <c r="A196" s="11">
        <v>42931</v>
      </c>
      <c r="B196" s="9" t="s">
        <v>3</v>
      </c>
      <c r="C196" s="9" t="s">
        <v>2</v>
      </c>
      <c r="D196" s="9" t="s">
        <v>5</v>
      </c>
      <c r="E196" s="9" t="s">
        <v>15</v>
      </c>
      <c r="F196" s="10" t="s">
        <v>1</v>
      </c>
      <c r="H196" s="11">
        <v>42994</v>
      </c>
      <c r="I196" s="9" t="s">
        <v>4</v>
      </c>
      <c r="J196" s="9" t="s">
        <v>1</v>
      </c>
      <c r="K196" s="9" t="s">
        <v>3</v>
      </c>
      <c r="L196" s="9" t="s">
        <v>21</v>
      </c>
      <c r="M196" s="14"/>
      <c r="O196" s="11">
        <v>42994</v>
      </c>
      <c r="P196" s="9" t="s">
        <v>4</v>
      </c>
      <c r="Q196" s="9" t="s">
        <v>1</v>
      </c>
      <c r="R196" s="9" t="s">
        <v>3</v>
      </c>
      <c r="S196" s="9" t="s">
        <v>17</v>
      </c>
      <c r="T196" s="14"/>
    </row>
    <row r="197" spans="1:20" x14ac:dyDescent="0.35">
      <c r="A197" s="11">
        <v>42932</v>
      </c>
      <c r="B197" s="9" t="s">
        <v>3</v>
      </c>
      <c r="C197" s="9" t="s">
        <v>2</v>
      </c>
      <c r="D197" s="9" t="s">
        <v>5</v>
      </c>
      <c r="E197" s="9" t="s">
        <v>15</v>
      </c>
      <c r="F197" s="10" t="s">
        <v>4</v>
      </c>
      <c r="H197" s="11">
        <v>42995</v>
      </c>
      <c r="I197" s="9" t="s">
        <v>4</v>
      </c>
      <c r="J197" s="9" t="s">
        <v>1</v>
      </c>
      <c r="K197" s="9" t="s">
        <v>3</v>
      </c>
      <c r="L197" s="9" t="s">
        <v>21</v>
      </c>
      <c r="M197" s="14"/>
      <c r="O197" s="11">
        <v>42995</v>
      </c>
      <c r="P197" s="9" t="s">
        <v>4</v>
      </c>
      <c r="Q197" s="9" t="s">
        <v>1</v>
      </c>
      <c r="R197" s="9" t="s">
        <v>3</v>
      </c>
      <c r="S197" s="9" t="s">
        <v>17</v>
      </c>
      <c r="T197" s="14"/>
    </row>
    <row r="198" spans="1:20" x14ac:dyDescent="0.35">
      <c r="A198" s="11">
        <v>42933</v>
      </c>
      <c r="B198" s="9" t="s">
        <v>1</v>
      </c>
      <c r="C198" s="9" t="s">
        <v>3</v>
      </c>
      <c r="D198" s="9" t="s">
        <v>2</v>
      </c>
      <c r="E198" s="9" t="s">
        <v>16</v>
      </c>
      <c r="F198" s="10" t="s">
        <v>4</v>
      </c>
      <c r="H198" s="11">
        <v>42996</v>
      </c>
      <c r="I198" s="9" t="s">
        <v>5</v>
      </c>
      <c r="J198" s="9" t="s">
        <v>4</v>
      </c>
      <c r="K198" s="9" t="s">
        <v>1</v>
      </c>
      <c r="L198" s="9" t="s">
        <v>13</v>
      </c>
      <c r="M198" s="14"/>
      <c r="O198" s="11">
        <v>42996</v>
      </c>
      <c r="P198" s="9" t="s">
        <v>6</v>
      </c>
      <c r="Q198" s="9" t="s">
        <v>4</v>
      </c>
      <c r="R198" s="9" t="s">
        <v>1</v>
      </c>
      <c r="S198" s="9" t="s">
        <v>22</v>
      </c>
      <c r="T198" s="14"/>
    </row>
    <row r="199" spans="1:20" x14ac:dyDescent="0.35">
      <c r="A199" s="11">
        <v>42934</v>
      </c>
      <c r="B199" s="9" t="s">
        <v>1</v>
      </c>
      <c r="C199" s="9" t="s">
        <v>3</v>
      </c>
      <c r="D199" s="9" t="s">
        <v>2</v>
      </c>
      <c r="E199" s="9" t="s">
        <v>16</v>
      </c>
      <c r="F199" s="10" t="s">
        <v>5</v>
      </c>
      <c r="H199" s="11">
        <v>42997</v>
      </c>
      <c r="I199" s="9" t="s">
        <v>5</v>
      </c>
      <c r="J199" s="9" t="s">
        <v>4</v>
      </c>
      <c r="K199" s="9" t="s">
        <v>1</v>
      </c>
      <c r="L199" s="9" t="s">
        <v>13</v>
      </c>
      <c r="M199" s="14"/>
      <c r="O199" s="11">
        <v>42997</v>
      </c>
      <c r="P199" s="9" t="s">
        <v>6</v>
      </c>
      <c r="Q199" s="9" t="s">
        <v>4</v>
      </c>
      <c r="R199" s="9" t="s">
        <v>1</v>
      </c>
      <c r="S199" s="9" t="s">
        <v>22</v>
      </c>
      <c r="T199" s="14"/>
    </row>
    <row r="200" spans="1:20" x14ac:dyDescent="0.35">
      <c r="A200" s="11">
        <v>42935</v>
      </c>
      <c r="B200" s="9" t="s">
        <v>4</v>
      </c>
      <c r="C200" s="9" t="s">
        <v>1</v>
      </c>
      <c r="D200" s="9" t="s">
        <v>3</v>
      </c>
      <c r="E200" s="9" t="s">
        <v>17</v>
      </c>
      <c r="F200" s="10" t="s">
        <v>5</v>
      </c>
      <c r="H200" s="11">
        <v>42998</v>
      </c>
      <c r="I200" s="9" t="s">
        <v>2</v>
      </c>
      <c r="J200" s="9" t="s">
        <v>5</v>
      </c>
      <c r="K200" s="9" t="s">
        <v>4</v>
      </c>
      <c r="L200" s="9" t="s">
        <v>14</v>
      </c>
      <c r="M200" s="14"/>
      <c r="O200" s="11">
        <v>42998</v>
      </c>
      <c r="P200" s="9" t="s">
        <v>5</v>
      </c>
      <c r="Q200" s="9" t="s">
        <v>6</v>
      </c>
      <c r="R200" s="9" t="s">
        <v>4</v>
      </c>
      <c r="S200" s="9" t="s">
        <v>23</v>
      </c>
      <c r="T200" s="14"/>
    </row>
    <row r="201" spans="1:20" x14ac:dyDescent="0.35">
      <c r="A201" s="11">
        <v>42936</v>
      </c>
      <c r="B201" s="9" t="s">
        <v>4</v>
      </c>
      <c r="C201" s="9" t="s">
        <v>1</v>
      </c>
      <c r="D201" s="9" t="s">
        <v>3</v>
      </c>
      <c r="E201" s="9" t="s">
        <v>17</v>
      </c>
      <c r="F201" s="10" t="s">
        <v>2</v>
      </c>
      <c r="H201" s="11">
        <v>42999</v>
      </c>
      <c r="I201" s="9" t="s">
        <v>2</v>
      </c>
      <c r="J201" s="9" t="s">
        <v>5</v>
      </c>
      <c r="K201" s="9" t="s">
        <v>4</v>
      </c>
      <c r="L201" s="9" t="s">
        <v>14</v>
      </c>
      <c r="M201" s="14"/>
      <c r="O201" s="11">
        <v>42999</v>
      </c>
      <c r="P201" s="9" t="s">
        <v>5</v>
      </c>
      <c r="Q201" s="9" t="s">
        <v>6</v>
      </c>
      <c r="R201" s="9" t="s">
        <v>4</v>
      </c>
      <c r="S201" s="9" t="s">
        <v>23</v>
      </c>
      <c r="T201" s="14"/>
    </row>
    <row r="202" spans="1:20" x14ac:dyDescent="0.35">
      <c r="A202" s="11">
        <v>42937</v>
      </c>
      <c r="B202" s="9" t="s">
        <v>5</v>
      </c>
      <c r="C202" s="9" t="s">
        <v>4</v>
      </c>
      <c r="D202" s="9" t="s">
        <v>1</v>
      </c>
      <c r="E202" s="9" t="s">
        <v>13</v>
      </c>
      <c r="F202" s="10" t="s">
        <v>2</v>
      </c>
      <c r="H202" s="11">
        <v>43000</v>
      </c>
      <c r="I202" s="9" t="s">
        <v>3</v>
      </c>
      <c r="J202" s="9" t="s">
        <v>2</v>
      </c>
      <c r="K202" s="9" t="s">
        <v>5</v>
      </c>
      <c r="L202" s="9" t="s">
        <v>15</v>
      </c>
      <c r="M202" s="14"/>
      <c r="O202" s="11">
        <v>43000</v>
      </c>
      <c r="P202" s="9" t="s">
        <v>2</v>
      </c>
      <c r="Q202" s="9" t="s">
        <v>5</v>
      </c>
      <c r="R202" s="9" t="s">
        <v>6</v>
      </c>
      <c r="S202" s="9" t="s">
        <v>24</v>
      </c>
      <c r="T202" s="14"/>
    </row>
    <row r="203" spans="1:20" x14ac:dyDescent="0.35">
      <c r="A203" s="11">
        <v>42938</v>
      </c>
      <c r="B203" s="9" t="s">
        <v>5</v>
      </c>
      <c r="C203" s="9" t="s">
        <v>4</v>
      </c>
      <c r="D203" s="9" t="s">
        <v>1</v>
      </c>
      <c r="E203" s="9" t="s">
        <v>13</v>
      </c>
      <c r="F203" s="10" t="s">
        <v>3</v>
      </c>
      <c r="H203" s="11">
        <v>43001</v>
      </c>
      <c r="I203" s="9" t="s">
        <v>3</v>
      </c>
      <c r="J203" s="9" t="s">
        <v>2</v>
      </c>
      <c r="K203" s="9" t="s">
        <v>5</v>
      </c>
      <c r="L203" s="9" t="s">
        <v>15</v>
      </c>
      <c r="M203" s="14"/>
      <c r="O203" s="11">
        <v>43001</v>
      </c>
      <c r="P203" s="9" t="s">
        <v>2</v>
      </c>
      <c r="Q203" s="9" t="s">
        <v>5</v>
      </c>
      <c r="R203" s="9" t="s">
        <v>6</v>
      </c>
      <c r="S203" s="9" t="s">
        <v>24</v>
      </c>
      <c r="T203" s="14"/>
    </row>
    <row r="204" spans="1:20" x14ac:dyDescent="0.35">
      <c r="A204" s="11">
        <v>42939</v>
      </c>
      <c r="B204" s="9" t="s">
        <v>2</v>
      </c>
      <c r="C204" s="9" t="s">
        <v>5</v>
      </c>
      <c r="D204" s="9" t="s">
        <v>4</v>
      </c>
      <c r="E204" s="9" t="s">
        <v>14</v>
      </c>
      <c r="F204" s="10" t="s">
        <v>3</v>
      </c>
      <c r="H204" s="11">
        <v>43002</v>
      </c>
      <c r="I204" s="9" t="s">
        <v>1</v>
      </c>
      <c r="J204" s="9" t="s">
        <v>3</v>
      </c>
      <c r="K204" s="9" t="s">
        <v>2</v>
      </c>
      <c r="L204" s="9" t="s">
        <v>19</v>
      </c>
      <c r="M204" s="14"/>
      <c r="O204" s="11">
        <v>43002</v>
      </c>
      <c r="P204" s="9" t="s">
        <v>3</v>
      </c>
      <c r="Q204" s="9" t="s">
        <v>2</v>
      </c>
      <c r="R204" s="9" t="s">
        <v>5</v>
      </c>
      <c r="S204" s="9" t="s">
        <v>15</v>
      </c>
      <c r="T204" s="14"/>
    </row>
    <row r="205" spans="1:20" x14ac:dyDescent="0.35">
      <c r="A205" s="11">
        <v>42940</v>
      </c>
      <c r="B205" s="9" t="s">
        <v>2</v>
      </c>
      <c r="C205" s="9" t="s">
        <v>5</v>
      </c>
      <c r="D205" s="9" t="s">
        <v>4</v>
      </c>
      <c r="E205" s="9" t="s">
        <v>14</v>
      </c>
      <c r="F205" s="10" t="s">
        <v>1</v>
      </c>
      <c r="H205" s="11">
        <v>43003</v>
      </c>
      <c r="I205" s="9" t="s">
        <v>1</v>
      </c>
      <c r="J205" s="9" t="s">
        <v>3</v>
      </c>
      <c r="K205" s="9" t="s">
        <v>2</v>
      </c>
      <c r="L205" s="9" t="s">
        <v>19</v>
      </c>
      <c r="M205" s="14"/>
      <c r="O205" s="11">
        <v>43003</v>
      </c>
      <c r="P205" s="9" t="s">
        <v>3</v>
      </c>
      <c r="Q205" s="9" t="s">
        <v>2</v>
      </c>
      <c r="R205" s="9" t="s">
        <v>5</v>
      </c>
      <c r="S205" s="9" t="s">
        <v>15</v>
      </c>
      <c r="T205" s="14"/>
    </row>
    <row r="206" spans="1:20" x14ac:dyDescent="0.35">
      <c r="A206" s="11">
        <v>42941</v>
      </c>
      <c r="B206" s="9" t="s">
        <v>3</v>
      </c>
      <c r="C206" s="9" t="s">
        <v>2</v>
      </c>
      <c r="D206" s="9" t="s">
        <v>5</v>
      </c>
      <c r="E206" s="9" t="s">
        <v>15</v>
      </c>
      <c r="F206" s="10" t="s">
        <v>1</v>
      </c>
      <c r="H206" s="11">
        <v>43004</v>
      </c>
      <c r="I206" s="9" t="s">
        <v>4</v>
      </c>
      <c r="J206" s="9" t="s">
        <v>1</v>
      </c>
      <c r="K206" s="9" t="s">
        <v>3</v>
      </c>
      <c r="L206" s="9" t="s">
        <v>21</v>
      </c>
      <c r="M206" s="14"/>
      <c r="O206" s="11">
        <v>43004</v>
      </c>
      <c r="P206" s="9" t="s">
        <v>1</v>
      </c>
      <c r="Q206" s="9" t="s">
        <v>3</v>
      </c>
      <c r="R206" s="9" t="s">
        <v>2</v>
      </c>
      <c r="S206" s="9" t="s">
        <v>16</v>
      </c>
      <c r="T206" s="14"/>
    </row>
    <row r="207" spans="1:20" x14ac:dyDescent="0.35">
      <c r="A207" s="11">
        <v>42942</v>
      </c>
      <c r="B207" s="9" t="s">
        <v>3</v>
      </c>
      <c r="C207" s="9" t="s">
        <v>2</v>
      </c>
      <c r="D207" s="9" t="s">
        <v>5</v>
      </c>
      <c r="E207" s="9" t="s">
        <v>15</v>
      </c>
      <c r="F207" s="10" t="s">
        <v>4</v>
      </c>
      <c r="H207" s="11">
        <v>43005</v>
      </c>
      <c r="I207" s="9" t="s">
        <v>4</v>
      </c>
      <c r="J207" s="9" t="s">
        <v>1</v>
      </c>
      <c r="K207" s="9" t="s">
        <v>3</v>
      </c>
      <c r="L207" s="9" t="s">
        <v>21</v>
      </c>
      <c r="M207" s="14"/>
      <c r="O207" s="11">
        <v>43005</v>
      </c>
      <c r="P207" s="9" t="s">
        <v>1</v>
      </c>
      <c r="Q207" s="9" t="s">
        <v>3</v>
      </c>
      <c r="R207" s="9" t="s">
        <v>2</v>
      </c>
      <c r="S207" s="9" t="s">
        <v>16</v>
      </c>
      <c r="T207" s="14"/>
    </row>
    <row r="208" spans="1:20" x14ac:dyDescent="0.35">
      <c r="A208" s="11">
        <v>42943</v>
      </c>
      <c r="B208" s="9" t="s">
        <v>1</v>
      </c>
      <c r="C208" s="9" t="s">
        <v>3</v>
      </c>
      <c r="D208" s="9" t="s">
        <v>2</v>
      </c>
      <c r="E208" s="9" t="s">
        <v>16</v>
      </c>
      <c r="F208" s="10" t="s">
        <v>4</v>
      </c>
      <c r="H208" s="11">
        <v>43006</v>
      </c>
      <c r="I208" s="9" t="s">
        <v>6</v>
      </c>
      <c r="J208" s="9" t="s">
        <v>4</v>
      </c>
      <c r="K208" s="9" t="s">
        <v>1</v>
      </c>
      <c r="L208" s="9" t="s">
        <v>22</v>
      </c>
      <c r="M208" s="14"/>
      <c r="O208" s="11">
        <v>43006</v>
      </c>
      <c r="P208" s="9" t="s">
        <v>4</v>
      </c>
      <c r="Q208" s="9" t="s">
        <v>1</v>
      </c>
      <c r="R208" s="9" t="s">
        <v>3</v>
      </c>
      <c r="S208" s="9" t="s">
        <v>17</v>
      </c>
      <c r="T208" s="14"/>
    </row>
    <row r="209" spans="1:20" x14ac:dyDescent="0.35">
      <c r="A209" s="11">
        <v>42944</v>
      </c>
      <c r="B209" s="9" t="s">
        <v>1</v>
      </c>
      <c r="C209" s="9" t="s">
        <v>3</v>
      </c>
      <c r="D209" s="9" t="s">
        <v>2</v>
      </c>
      <c r="E209" s="9" t="s">
        <v>16</v>
      </c>
      <c r="F209" s="10" t="s">
        <v>5</v>
      </c>
      <c r="H209" s="11">
        <v>43007</v>
      </c>
      <c r="I209" s="9" t="s">
        <v>6</v>
      </c>
      <c r="J209" s="9" t="s">
        <v>4</v>
      </c>
      <c r="K209" s="9" t="s">
        <v>1</v>
      </c>
      <c r="L209" s="9" t="s">
        <v>22</v>
      </c>
      <c r="M209" s="14"/>
      <c r="O209" s="11">
        <v>43007</v>
      </c>
      <c r="P209" s="9" t="s">
        <v>4</v>
      </c>
      <c r="Q209" s="9" t="s">
        <v>1</v>
      </c>
      <c r="R209" s="9" t="s">
        <v>3</v>
      </c>
      <c r="S209" s="9" t="s">
        <v>17</v>
      </c>
      <c r="T209" s="24"/>
    </row>
    <row r="210" spans="1:20" x14ac:dyDescent="0.35">
      <c r="A210" s="11">
        <v>42945</v>
      </c>
      <c r="B210" s="9" t="s">
        <v>4</v>
      </c>
      <c r="C210" s="9" t="s">
        <v>1</v>
      </c>
      <c r="D210" s="9" t="s">
        <v>3</v>
      </c>
      <c r="E210" s="9" t="s">
        <v>17</v>
      </c>
      <c r="F210" s="10" t="s">
        <v>5</v>
      </c>
      <c r="H210" s="11">
        <v>43008</v>
      </c>
      <c r="I210" s="9" t="s">
        <v>5</v>
      </c>
      <c r="J210" s="9" t="s">
        <v>6</v>
      </c>
      <c r="K210" s="9" t="s">
        <v>4</v>
      </c>
      <c r="L210" s="9" t="s">
        <v>23</v>
      </c>
      <c r="M210" s="14"/>
      <c r="O210" s="11">
        <v>43008</v>
      </c>
      <c r="P210" s="9" t="s">
        <v>5</v>
      </c>
      <c r="Q210" s="9" t="s">
        <v>4</v>
      </c>
      <c r="R210" s="9" t="s">
        <v>1</v>
      </c>
      <c r="S210" s="9" t="s">
        <v>13</v>
      </c>
      <c r="T210" s="24"/>
    </row>
    <row r="211" spans="1:20" x14ac:dyDescent="0.35">
      <c r="A211" s="11">
        <v>42946</v>
      </c>
      <c r="B211" s="9" t="s">
        <v>4</v>
      </c>
      <c r="C211" s="9" t="s">
        <v>1</v>
      </c>
      <c r="D211" s="9" t="s">
        <v>3</v>
      </c>
      <c r="E211" s="9" t="s">
        <v>17</v>
      </c>
      <c r="F211" s="10" t="s">
        <v>2</v>
      </c>
      <c r="H211" s="11">
        <v>43009</v>
      </c>
      <c r="I211" s="9" t="s">
        <v>5</v>
      </c>
      <c r="J211" s="9" t="s">
        <v>6</v>
      </c>
      <c r="K211" s="9" t="s">
        <v>4</v>
      </c>
      <c r="L211" s="9" t="s">
        <v>23</v>
      </c>
      <c r="M211" s="14"/>
      <c r="O211" s="11">
        <v>43009</v>
      </c>
      <c r="P211" s="9" t="s">
        <v>5</v>
      </c>
      <c r="Q211" s="9" t="s">
        <v>4</v>
      </c>
      <c r="R211" s="9" t="s">
        <v>1</v>
      </c>
      <c r="S211" s="9" t="s">
        <v>13</v>
      </c>
      <c r="T211" s="24"/>
    </row>
    <row r="212" spans="1:20" x14ac:dyDescent="0.35">
      <c r="A212" s="11">
        <v>42947</v>
      </c>
      <c r="B212" s="9" t="s">
        <v>5</v>
      </c>
      <c r="C212" s="9" t="s">
        <v>4</v>
      </c>
      <c r="D212" s="9" t="s">
        <v>1</v>
      </c>
      <c r="E212" s="9" t="s">
        <v>13</v>
      </c>
      <c r="F212" s="10" t="s">
        <v>2</v>
      </c>
      <c r="H212" s="11">
        <v>43010</v>
      </c>
      <c r="I212" s="9" t="s">
        <v>2</v>
      </c>
      <c r="J212" s="9" t="s">
        <v>5</v>
      </c>
      <c r="K212" s="9" t="s">
        <v>6</v>
      </c>
      <c r="L212" s="9" t="s">
        <v>24</v>
      </c>
      <c r="M212" s="14"/>
      <c r="O212" s="11">
        <v>43010</v>
      </c>
      <c r="P212" s="9" t="s">
        <v>2</v>
      </c>
      <c r="Q212" s="9" t="s">
        <v>5</v>
      </c>
      <c r="R212" s="9" t="s">
        <v>4</v>
      </c>
      <c r="S212" s="9" t="s">
        <v>14</v>
      </c>
      <c r="T212" s="24"/>
    </row>
    <row r="213" spans="1:20" x14ac:dyDescent="0.35">
      <c r="A213" s="11">
        <v>42948</v>
      </c>
      <c r="B213" s="9" t="s">
        <v>5</v>
      </c>
      <c r="C213" s="9" t="s">
        <v>4</v>
      </c>
      <c r="D213" s="9" t="s">
        <v>1</v>
      </c>
      <c r="E213" s="9" t="s">
        <v>13</v>
      </c>
      <c r="F213" s="10" t="s">
        <v>3</v>
      </c>
      <c r="H213" s="11">
        <v>43011</v>
      </c>
      <c r="I213" s="9" t="s">
        <v>2</v>
      </c>
      <c r="J213" s="9" t="s">
        <v>5</v>
      </c>
      <c r="K213" s="9" t="s">
        <v>6</v>
      </c>
      <c r="L213" s="9" t="s">
        <v>24</v>
      </c>
      <c r="M213" s="14"/>
      <c r="O213" s="11">
        <v>43011</v>
      </c>
      <c r="P213" s="9" t="s">
        <v>2</v>
      </c>
      <c r="Q213" s="9" t="s">
        <v>5</v>
      </c>
      <c r="R213" s="9" t="s">
        <v>4</v>
      </c>
      <c r="S213" s="9" t="s">
        <v>14</v>
      </c>
      <c r="T213" s="24"/>
    </row>
    <row r="214" spans="1:20" x14ac:dyDescent="0.35">
      <c r="A214" s="11">
        <v>42949</v>
      </c>
      <c r="B214" s="9" t="s">
        <v>2</v>
      </c>
      <c r="C214" s="9" t="s">
        <v>5</v>
      </c>
      <c r="D214" s="9" t="s">
        <v>4</v>
      </c>
      <c r="E214" s="9" t="s">
        <v>14</v>
      </c>
      <c r="F214" s="10" t="s">
        <v>3</v>
      </c>
      <c r="H214" s="11">
        <v>43012</v>
      </c>
      <c r="I214" s="9" t="s">
        <v>3</v>
      </c>
      <c r="J214" s="9" t="s">
        <v>2</v>
      </c>
      <c r="K214" s="9" t="s">
        <v>5</v>
      </c>
      <c r="L214" s="9" t="s">
        <v>25</v>
      </c>
      <c r="M214" s="14"/>
      <c r="O214" s="11">
        <v>43012</v>
      </c>
      <c r="P214" s="9" t="s">
        <v>3</v>
      </c>
      <c r="Q214" s="9" t="s">
        <v>2</v>
      </c>
      <c r="R214" s="9" t="s">
        <v>5</v>
      </c>
      <c r="S214" s="9" t="s">
        <v>15</v>
      </c>
      <c r="T214" s="24"/>
    </row>
    <row r="215" spans="1:20" x14ac:dyDescent="0.35">
      <c r="A215" s="11">
        <v>42950</v>
      </c>
      <c r="B215" s="9" t="s">
        <v>2</v>
      </c>
      <c r="C215" s="9" t="s">
        <v>5</v>
      </c>
      <c r="D215" s="9" t="s">
        <v>4</v>
      </c>
      <c r="E215" s="9" t="s">
        <v>14</v>
      </c>
      <c r="F215" s="10" t="s">
        <v>1</v>
      </c>
      <c r="H215" s="11">
        <v>43013</v>
      </c>
      <c r="I215" s="9" t="s">
        <v>3</v>
      </c>
      <c r="J215" s="9" t="s">
        <v>2</v>
      </c>
      <c r="K215" s="9" t="s">
        <v>5</v>
      </c>
      <c r="L215" s="9" t="s">
        <v>25</v>
      </c>
      <c r="M215" s="14"/>
      <c r="O215" s="11">
        <v>43013</v>
      </c>
      <c r="P215" s="9" t="s">
        <v>3</v>
      </c>
      <c r="Q215" s="9" t="s">
        <v>2</v>
      </c>
      <c r="R215" s="9" t="s">
        <v>5</v>
      </c>
      <c r="S215" s="9" t="s">
        <v>15</v>
      </c>
      <c r="T215" s="24"/>
    </row>
    <row r="216" spans="1:20" x14ac:dyDescent="0.35">
      <c r="A216" s="11">
        <v>42951</v>
      </c>
      <c r="B216" s="9" t="s">
        <v>3</v>
      </c>
      <c r="C216" s="9" t="s">
        <v>2</v>
      </c>
      <c r="D216" s="9" t="s">
        <v>5</v>
      </c>
      <c r="E216" s="9" t="s">
        <v>15</v>
      </c>
      <c r="F216" s="10" t="s">
        <v>1</v>
      </c>
      <c r="H216" s="11">
        <v>43014</v>
      </c>
      <c r="I216" s="9" t="s">
        <v>1</v>
      </c>
      <c r="J216" s="9" t="s">
        <v>3</v>
      </c>
      <c r="K216" s="9" t="s">
        <v>2</v>
      </c>
      <c r="L216" s="9" t="s">
        <v>19</v>
      </c>
      <c r="M216" s="14"/>
      <c r="O216" s="11">
        <v>43014</v>
      </c>
      <c r="P216" s="9" t="s">
        <v>1</v>
      </c>
      <c r="Q216" s="9" t="s">
        <v>3</v>
      </c>
      <c r="R216" s="9" t="s">
        <v>2</v>
      </c>
      <c r="S216" s="9" t="s">
        <v>16</v>
      </c>
      <c r="T216" s="24"/>
    </row>
    <row r="217" spans="1:20" x14ac:dyDescent="0.35">
      <c r="A217" s="11">
        <v>42952</v>
      </c>
      <c r="B217" s="9" t="s">
        <v>3</v>
      </c>
      <c r="C217" s="9" t="s">
        <v>2</v>
      </c>
      <c r="D217" s="9" t="s">
        <v>5</v>
      </c>
      <c r="E217" s="9" t="s">
        <v>15</v>
      </c>
      <c r="F217" s="10" t="s">
        <v>4</v>
      </c>
      <c r="H217" s="11">
        <v>43015</v>
      </c>
      <c r="I217" s="9" t="s">
        <v>1</v>
      </c>
      <c r="J217" s="9" t="s">
        <v>3</v>
      </c>
      <c r="K217" s="9" t="s">
        <v>2</v>
      </c>
      <c r="L217" s="9" t="s">
        <v>19</v>
      </c>
      <c r="M217" s="14"/>
      <c r="O217" s="11">
        <v>43015</v>
      </c>
      <c r="P217" s="9" t="s">
        <v>1</v>
      </c>
      <c r="Q217" s="9" t="s">
        <v>3</v>
      </c>
      <c r="R217" s="9" t="s">
        <v>2</v>
      </c>
      <c r="S217" s="9" t="s">
        <v>16</v>
      </c>
      <c r="T217" s="24"/>
    </row>
    <row r="218" spans="1:20" x14ac:dyDescent="0.35">
      <c r="A218" s="11">
        <v>42953</v>
      </c>
      <c r="B218" s="9" t="s">
        <v>1</v>
      </c>
      <c r="C218" s="9" t="s">
        <v>3</v>
      </c>
      <c r="D218" s="9" t="s">
        <v>2</v>
      </c>
      <c r="E218" s="9" t="s">
        <v>16</v>
      </c>
      <c r="F218" s="10" t="s">
        <v>4</v>
      </c>
      <c r="H218" s="11">
        <v>43016</v>
      </c>
      <c r="I218" s="9" t="s">
        <v>4</v>
      </c>
      <c r="J218" s="9" t="s">
        <v>1</v>
      </c>
      <c r="K218" s="9" t="s">
        <v>3</v>
      </c>
      <c r="L218" s="9" t="s">
        <v>21</v>
      </c>
      <c r="M218" s="14"/>
      <c r="O218" s="11">
        <v>43016</v>
      </c>
      <c r="P218" s="9" t="s">
        <v>4</v>
      </c>
      <c r="Q218" s="9" t="s">
        <v>1</v>
      </c>
      <c r="R218" s="9" t="s">
        <v>3</v>
      </c>
      <c r="S218" s="9" t="s">
        <v>17</v>
      </c>
      <c r="T218" s="24"/>
    </row>
    <row r="219" spans="1:20" x14ac:dyDescent="0.35">
      <c r="A219" s="11">
        <v>42954</v>
      </c>
      <c r="B219" s="9" t="s">
        <v>1</v>
      </c>
      <c r="C219" s="9" t="s">
        <v>3</v>
      </c>
      <c r="D219" s="9" t="s">
        <v>2</v>
      </c>
      <c r="E219" s="9" t="s">
        <v>16</v>
      </c>
      <c r="F219" s="10" t="s">
        <v>5</v>
      </c>
      <c r="H219" s="11">
        <v>43017</v>
      </c>
      <c r="I219" s="9" t="s">
        <v>4</v>
      </c>
      <c r="J219" s="9" t="s">
        <v>1</v>
      </c>
      <c r="K219" s="9" t="s">
        <v>3</v>
      </c>
      <c r="L219" s="9" t="s">
        <v>21</v>
      </c>
      <c r="M219" s="14"/>
      <c r="O219" s="11">
        <v>43017</v>
      </c>
      <c r="P219" s="9" t="s">
        <v>4</v>
      </c>
      <c r="Q219" s="9" t="s">
        <v>1</v>
      </c>
      <c r="R219" s="9" t="s">
        <v>3</v>
      </c>
      <c r="S219" s="9" t="s">
        <v>17</v>
      </c>
      <c r="T219" s="24"/>
    </row>
    <row r="220" spans="1:20" x14ac:dyDescent="0.35">
      <c r="A220" s="11">
        <v>42955</v>
      </c>
      <c r="B220" s="9" t="s">
        <v>4</v>
      </c>
      <c r="C220" s="9" t="s">
        <v>1</v>
      </c>
      <c r="D220" s="9" t="s">
        <v>3</v>
      </c>
      <c r="E220" s="9" t="s">
        <v>17</v>
      </c>
      <c r="F220" s="10" t="s">
        <v>5</v>
      </c>
      <c r="H220" s="11">
        <v>43018</v>
      </c>
      <c r="I220" s="9" t="s">
        <v>5</v>
      </c>
      <c r="J220" s="9" t="s">
        <v>4</v>
      </c>
      <c r="K220" s="9" t="s">
        <v>1</v>
      </c>
      <c r="L220" s="9" t="s">
        <v>13</v>
      </c>
      <c r="M220" s="14"/>
      <c r="O220" s="11">
        <v>43018</v>
      </c>
      <c r="P220" s="9" t="s">
        <v>6</v>
      </c>
      <c r="Q220" s="9" t="s">
        <v>4</v>
      </c>
      <c r="R220" s="9" t="s">
        <v>1</v>
      </c>
      <c r="S220" s="9" t="s">
        <v>22</v>
      </c>
      <c r="T220" s="24"/>
    </row>
    <row r="221" spans="1:20" x14ac:dyDescent="0.35">
      <c r="A221" s="11">
        <v>42956</v>
      </c>
      <c r="B221" s="9" t="s">
        <v>4</v>
      </c>
      <c r="C221" s="9" t="s">
        <v>1</v>
      </c>
      <c r="D221" s="9" t="s">
        <v>3</v>
      </c>
      <c r="E221" s="9" t="s">
        <v>17</v>
      </c>
      <c r="F221" s="10" t="s">
        <v>2</v>
      </c>
      <c r="H221" s="11">
        <v>43019</v>
      </c>
      <c r="I221" s="9" t="s">
        <v>5</v>
      </c>
      <c r="J221" s="9" t="s">
        <v>4</v>
      </c>
      <c r="K221" s="9" t="s">
        <v>1</v>
      </c>
      <c r="L221" s="9" t="s">
        <v>13</v>
      </c>
      <c r="M221" s="14"/>
      <c r="O221" s="11">
        <v>43019</v>
      </c>
      <c r="P221" s="9" t="s">
        <v>6</v>
      </c>
      <c r="Q221" s="9" t="s">
        <v>4</v>
      </c>
      <c r="R221" s="9" t="s">
        <v>1</v>
      </c>
      <c r="S221" s="9" t="s">
        <v>22</v>
      </c>
      <c r="T221" s="24"/>
    </row>
    <row r="222" spans="1:20" x14ac:dyDescent="0.35">
      <c r="A222" s="11">
        <v>42957</v>
      </c>
      <c r="B222" s="9" t="s">
        <v>5</v>
      </c>
      <c r="C222" s="9" t="s">
        <v>4</v>
      </c>
      <c r="D222" s="9" t="s">
        <v>1</v>
      </c>
      <c r="E222" s="9" t="s">
        <v>13</v>
      </c>
      <c r="F222" s="10" t="s">
        <v>2</v>
      </c>
      <c r="H222" s="11">
        <v>43020</v>
      </c>
      <c r="I222" s="9" t="s">
        <v>2</v>
      </c>
      <c r="J222" s="9" t="s">
        <v>5</v>
      </c>
      <c r="K222" s="9" t="s">
        <v>4</v>
      </c>
      <c r="L222" s="9" t="s">
        <v>14</v>
      </c>
      <c r="M222" s="14"/>
      <c r="O222" s="11">
        <v>43020</v>
      </c>
      <c r="P222" s="9" t="s">
        <v>5</v>
      </c>
      <c r="Q222" s="9" t="s">
        <v>6</v>
      </c>
      <c r="R222" s="9" t="s">
        <v>4</v>
      </c>
      <c r="S222" s="9" t="s">
        <v>23</v>
      </c>
      <c r="T222" s="24"/>
    </row>
    <row r="223" spans="1:20" x14ac:dyDescent="0.35">
      <c r="A223" s="11">
        <v>42958</v>
      </c>
      <c r="B223" s="9" t="s">
        <v>5</v>
      </c>
      <c r="C223" s="9" t="s">
        <v>4</v>
      </c>
      <c r="D223" s="9" t="s">
        <v>1</v>
      </c>
      <c r="E223" s="9" t="s">
        <v>13</v>
      </c>
      <c r="F223" s="10" t="s">
        <v>3</v>
      </c>
      <c r="H223" s="11">
        <v>43021</v>
      </c>
      <c r="I223" s="9" t="s">
        <v>2</v>
      </c>
      <c r="J223" s="9" t="s">
        <v>5</v>
      </c>
      <c r="K223" s="9" t="s">
        <v>4</v>
      </c>
      <c r="L223" s="9" t="s">
        <v>14</v>
      </c>
      <c r="M223" s="14"/>
      <c r="O223" s="11">
        <v>43021</v>
      </c>
      <c r="P223" s="9" t="s">
        <v>5</v>
      </c>
      <c r="Q223" s="9" t="s">
        <v>6</v>
      </c>
      <c r="R223" s="9" t="s">
        <v>4</v>
      </c>
      <c r="S223" s="9" t="s">
        <v>23</v>
      </c>
      <c r="T223" s="24"/>
    </row>
    <row r="224" spans="1:20" x14ac:dyDescent="0.35">
      <c r="A224" s="11">
        <v>42959</v>
      </c>
      <c r="B224" s="9" t="s">
        <v>2</v>
      </c>
      <c r="C224" s="9" t="s">
        <v>5</v>
      </c>
      <c r="D224" s="9" t="s">
        <v>4</v>
      </c>
      <c r="E224" s="9" t="s">
        <v>14</v>
      </c>
      <c r="F224" s="10" t="s">
        <v>3</v>
      </c>
      <c r="H224" s="11">
        <v>43022</v>
      </c>
      <c r="I224" s="9" t="s">
        <v>3</v>
      </c>
      <c r="J224" s="9" t="s">
        <v>2</v>
      </c>
      <c r="K224" s="9" t="s">
        <v>5</v>
      </c>
      <c r="L224" s="9" t="s">
        <v>15</v>
      </c>
      <c r="M224" s="14"/>
      <c r="O224" s="11">
        <v>43022</v>
      </c>
      <c r="P224" s="9" t="s">
        <v>2</v>
      </c>
      <c r="Q224" s="9" t="s">
        <v>5</v>
      </c>
      <c r="R224" s="9" t="s">
        <v>6</v>
      </c>
      <c r="S224" s="9" t="s">
        <v>24</v>
      </c>
      <c r="T224" s="24"/>
    </row>
    <row r="225" spans="1:20" x14ac:dyDescent="0.35">
      <c r="A225" s="11">
        <v>42960</v>
      </c>
      <c r="B225" s="9" t="s">
        <v>2</v>
      </c>
      <c r="C225" s="9" t="s">
        <v>5</v>
      </c>
      <c r="D225" s="9" t="s">
        <v>4</v>
      </c>
      <c r="E225" s="9" t="s">
        <v>14</v>
      </c>
      <c r="F225" s="10" t="s">
        <v>1</v>
      </c>
      <c r="H225" s="11">
        <v>43023</v>
      </c>
      <c r="I225" s="9" t="s">
        <v>3</v>
      </c>
      <c r="J225" s="9" t="s">
        <v>2</v>
      </c>
      <c r="K225" s="9" t="s">
        <v>5</v>
      </c>
      <c r="L225" s="9" t="s">
        <v>15</v>
      </c>
      <c r="M225" s="14"/>
      <c r="O225" s="11">
        <v>43023</v>
      </c>
      <c r="P225" s="9" t="s">
        <v>2</v>
      </c>
      <c r="Q225" s="9" t="s">
        <v>5</v>
      </c>
      <c r="R225" s="9" t="s">
        <v>6</v>
      </c>
      <c r="S225" s="9" t="s">
        <v>24</v>
      </c>
      <c r="T225" s="24"/>
    </row>
    <row r="226" spans="1:20" x14ac:dyDescent="0.35">
      <c r="A226" s="11">
        <v>42989</v>
      </c>
      <c r="B226" s="9" t="s">
        <v>3</v>
      </c>
      <c r="C226" s="9" t="s">
        <v>2</v>
      </c>
      <c r="D226" s="9" t="s">
        <v>5</v>
      </c>
      <c r="E226" s="9" t="s">
        <v>15</v>
      </c>
      <c r="F226" s="10" t="s">
        <v>1</v>
      </c>
      <c r="H226" s="11">
        <v>43024</v>
      </c>
      <c r="I226" s="9" t="s">
        <v>1</v>
      </c>
      <c r="J226" s="9" t="s">
        <v>3</v>
      </c>
      <c r="K226" s="9" t="s">
        <v>2</v>
      </c>
      <c r="L226" s="9" t="s">
        <v>19</v>
      </c>
      <c r="M226" s="14"/>
      <c r="O226" s="11">
        <v>43024</v>
      </c>
      <c r="P226" s="9" t="s">
        <v>3</v>
      </c>
      <c r="Q226" s="9" t="s">
        <v>2</v>
      </c>
      <c r="R226" s="9" t="s">
        <v>5</v>
      </c>
      <c r="S226" s="9" t="s">
        <v>15</v>
      </c>
      <c r="T226" s="24"/>
    </row>
    <row r="227" spans="1:20" x14ac:dyDescent="0.35">
      <c r="A227" s="11">
        <v>42990</v>
      </c>
      <c r="B227" s="9" t="s">
        <v>3</v>
      </c>
      <c r="C227" s="9" t="s">
        <v>2</v>
      </c>
      <c r="D227" s="9" t="s">
        <v>5</v>
      </c>
      <c r="E227" s="9" t="s">
        <v>15</v>
      </c>
      <c r="F227" s="10" t="s">
        <v>4</v>
      </c>
      <c r="H227" s="11">
        <v>43025</v>
      </c>
      <c r="I227" s="9" t="s">
        <v>1</v>
      </c>
      <c r="J227" s="9" t="s">
        <v>3</v>
      </c>
      <c r="K227" s="9" t="s">
        <v>2</v>
      </c>
      <c r="L227" s="9" t="s">
        <v>19</v>
      </c>
      <c r="M227" s="14"/>
      <c r="O227" s="11">
        <v>43025</v>
      </c>
      <c r="P227" s="9" t="s">
        <v>3</v>
      </c>
      <c r="Q227" s="9" t="s">
        <v>2</v>
      </c>
      <c r="R227" s="9" t="s">
        <v>5</v>
      </c>
      <c r="S227" s="9" t="s">
        <v>15</v>
      </c>
      <c r="T227" s="24"/>
    </row>
    <row r="228" spans="1:20" x14ac:dyDescent="0.35">
      <c r="A228" s="11">
        <v>42991</v>
      </c>
      <c r="B228" s="9" t="s">
        <v>1</v>
      </c>
      <c r="C228" s="9" t="s">
        <v>3</v>
      </c>
      <c r="D228" s="9" t="s">
        <v>2</v>
      </c>
      <c r="E228" s="9" t="s">
        <v>16</v>
      </c>
      <c r="F228" s="10" t="s">
        <v>4</v>
      </c>
      <c r="H228" s="11">
        <v>43026</v>
      </c>
      <c r="I228" s="9" t="s">
        <v>4</v>
      </c>
      <c r="J228" s="9" t="s">
        <v>1</v>
      </c>
      <c r="K228" s="9" t="s">
        <v>3</v>
      </c>
      <c r="L228" s="9" t="s">
        <v>21</v>
      </c>
      <c r="M228" s="14"/>
      <c r="O228" s="11">
        <v>43026</v>
      </c>
      <c r="P228" s="9" t="s">
        <v>1</v>
      </c>
      <c r="Q228" s="9" t="s">
        <v>3</v>
      </c>
      <c r="R228" s="9" t="s">
        <v>2</v>
      </c>
      <c r="S228" s="9" t="s">
        <v>16</v>
      </c>
      <c r="T228" s="24"/>
    </row>
    <row r="229" spans="1:20" x14ac:dyDescent="0.35">
      <c r="A229" s="11">
        <v>42992</v>
      </c>
      <c r="B229" s="9" t="s">
        <v>1</v>
      </c>
      <c r="C229" s="9" t="s">
        <v>3</v>
      </c>
      <c r="D229" s="9" t="s">
        <v>2</v>
      </c>
      <c r="E229" s="9" t="s">
        <v>16</v>
      </c>
      <c r="F229" s="10" t="s">
        <v>5</v>
      </c>
      <c r="H229" s="11">
        <v>43027</v>
      </c>
      <c r="I229" s="9" t="s">
        <v>4</v>
      </c>
      <c r="J229" s="9" t="s">
        <v>1</v>
      </c>
      <c r="K229" s="9" t="s">
        <v>3</v>
      </c>
      <c r="L229" s="9" t="s">
        <v>21</v>
      </c>
      <c r="M229" s="14"/>
      <c r="O229" s="11">
        <v>43027</v>
      </c>
      <c r="P229" s="9" t="s">
        <v>1</v>
      </c>
      <c r="Q229" s="9" t="s">
        <v>3</v>
      </c>
      <c r="R229" s="9" t="s">
        <v>2</v>
      </c>
      <c r="S229" s="9" t="s">
        <v>16</v>
      </c>
      <c r="T229" s="24"/>
    </row>
    <row r="230" spans="1:20" x14ac:dyDescent="0.35">
      <c r="A230" s="11">
        <v>42993</v>
      </c>
      <c r="B230" s="9" t="s">
        <v>4</v>
      </c>
      <c r="C230" s="9" t="s">
        <v>1</v>
      </c>
      <c r="D230" s="9" t="s">
        <v>3</v>
      </c>
      <c r="E230" s="9" t="s">
        <v>17</v>
      </c>
      <c r="F230" s="10" t="s">
        <v>5</v>
      </c>
      <c r="H230" s="11">
        <v>43028</v>
      </c>
      <c r="I230" s="9" t="s">
        <v>6</v>
      </c>
      <c r="J230" s="9" t="s">
        <v>4</v>
      </c>
      <c r="K230" s="9" t="s">
        <v>1</v>
      </c>
      <c r="L230" s="9" t="s">
        <v>22</v>
      </c>
      <c r="M230" s="14"/>
      <c r="O230" s="11">
        <v>43028</v>
      </c>
      <c r="P230" s="9" t="s">
        <v>4</v>
      </c>
      <c r="Q230" s="9" t="s">
        <v>1</v>
      </c>
      <c r="R230" s="9" t="s">
        <v>3</v>
      </c>
      <c r="S230" s="9" t="s">
        <v>17</v>
      </c>
      <c r="T230" s="24"/>
    </row>
    <row r="231" spans="1:20" x14ac:dyDescent="0.35">
      <c r="A231" s="11">
        <v>42994</v>
      </c>
      <c r="B231" s="9" t="s">
        <v>4</v>
      </c>
      <c r="C231" s="9" t="s">
        <v>1</v>
      </c>
      <c r="D231" s="9" t="s">
        <v>3</v>
      </c>
      <c r="E231" s="9" t="s">
        <v>17</v>
      </c>
      <c r="F231" s="10" t="s">
        <v>2</v>
      </c>
      <c r="H231" s="11">
        <v>43029</v>
      </c>
      <c r="I231" s="9" t="s">
        <v>6</v>
      </c>
      <c r="J231" s="9" t="s">
        <v>4</v>
      </c>
      <c r="K231" s="9" t="s">
        <v>1</v>
      </c>
      <c r="L231" s="9" t="s">
        <v>22</v>
      </c>
      <c r="M231" s="14"/>
      <c r="O231" s="11">
        <v>43029</v>
      </c>
      <c r="P231" s="9" t="s">
        <v>4</v>
      </c>
      <c r="Q231" s="9" t="s">
        <v>1</v>
      </c>
      <c r="R231" s="9" t="s">
        <v>3</v>
      </c>
      <c r="S231" s="9" t="s">
        <v>17</v>
      </c>
      <c r="T231" s="24"/>
    </row>
    <row r="232" spans="1:20" x14ac:dyDescent="0.35">
      <c r="A232" s="11">
        <v>42995</v>
      </c>
      <c r="B232" s="9" t="s">
        <v>5</v>
      </c>
      <c r="C232" s="9" t="s">
        <v>4</v>
      </c>
      <c r="D232" s="9" t="s">
        <v>1</v>
      </c>
      <c r="E232" s="9" t="s">
        <v>13</v>
      </c>
      <c r="F232" s="10" t="s">
        <v>2</v>
      </c>
      <c r="H232" s="11">
        <v>43030</v>
      </c>
      <c r="I232" s="9" t="s">
        <v>5</v>
      </c>
      <c r="J232" s="9" t="s">
        <v>6</v>
      </c>
      <c r="K232" s="9" t="s">
        <v>4</v>
      </c>
      <c r="L232" s="9" t="s">
        <v>23</v>
      </c>
      <c r="M232" s="14"/>
      <c r="O232" s="11">
        <v>43030</v>
      </c>
      <c r="P232" s="9" t="s">
        <v>5</v>
      </c>
      <c r="Q232" s="9" t="s">
        <v>4</v>
      </c>
      <c r="R232" s="9" t="s">
        <v>1</v>
      </c>
      <c r="S232" s="9" t="s">
        <v>13</v>
      </c>
      <c r="T232" s="24"/>
    </row>
    <row r="233" spans="1:20" x14ac:dyDescent="0.35">
      <c r="A233" s="11">
        <v>42996</v>
      </c>
      <c r="B233" s="9" t="s">
        <v>5</v>
      </c>
      <c r="C233" s="9" t="s">
        <v>4</v>
      </c>
      <c r="D233" s="9" t="s">
        <v>1</v>
      </c>
      <c r="E233" s="9" t="s">
        <v>13</v>
      </c>
      <c r="F233" s="10" t="s">
        <v>3</v>
      </c>
      <c r="H233" s="11">
        <v>43031</v>
      </c>
      <c r="I233" s="9" t="s">
        <v>5</v>
      </c>
      <c r="J233" s="9" t="s">
        <v>6</v>
      </c>
      <c r="K233" s="9" t="s">
        <v>4</v>
      </c>
      <c r="L233" s="9" t="s">
        <v>23</v>
      </c>
      <c r="M233" s="14"/>
      <c r="O233" s="11">
        <v>43031</v>
      </c>
      <c r="P233" s="9" t="s">
        <v>5</v>
      </c>
      <c r="Q233" s="9" t="s">
        <v>4</v>
      </c>
      <c r="R233" s="9" t="s">
        <v>1</v>
      </c>
      <c r="S233" s="9" t="s">
        <v>13</v>
      </c>
      <c r="T233" s="24"/>
    </row>
    <row r="234" spans="1:20" x14ac:dyDescent="0.35">
      <c r="A234" s="11">
        <v>42997</v>
      </c>
      <c r="B234" s="9" t="s">
        <v>2</v>
      </c>
      <c r="C234" s="9" t="s">
        <v>5</v>
      </c>
      <c r="D234" s="9" t="s">
        <v>4</v>
      </c>
      <c r="E234" s="9" t="s">
        <v>14</v>
      </c>
      <c r="F234" s="10" t="s">
        <v>3</v>
      </c>
      <c r="H234" s="11">
        <v>43032</v>
      </c>
      <c r="I234" s="9" t="s">
        <v>2</v>
      </c>
      <c r="J234" s="9" t="s">
        <v>5</v>
      </c>
      <c r="K234" s="9" t="s">
        <v>6</v>
      </c>
      <c r="L234" s="9" t="s">
        <v>24</v>
      </c>
      <c r="M234" s="14"/>
      <c r="O234" s="11">
        <v>43032</v>
      </c>
      <c r="P234" s="9" t="s">
        <v>2</v>
      </c>
      <c r="Q234" s="9" t="s">
        <v>5</v>
      </c>
      <c r="R234" s="9" t="s">
        <v>4</v>
      </c>
      <c r="S234" s="9" t="s">
        <v>14</v>
      </c>
      <c r="T234" s="24"/>
    </row>
    <row r="235" spans="1:20" x14ac:dyDescent="0.35">
      <c r="A235" s="11">
        <v>42998</v>
      </c>
      <c r="B235" s="9" t="s">
        <v>2</v>
      </c>
      <c r="C235" s="9" t="s">
        <v>5</v>
      </c>
      <c r="D235" s="9" t="s">
        <v>4</v>
      </c>
      <c r="E235" s="9" t="s">
        <v>14</v>
      </c>
      <c r="F235" s="10" t="s">
        <v>1</v>
      </c>
      <c r="H235" s="11">
        <v>43033</v>
      </c>
      <c r="I235" s="9" t="s">
        <v>2</v>
      </c>
      <c r="J235" s="9" t="s">
        <v>5</v>
      </c>
      <c r="K235" s="9" t="s">
        <v>6</v>
      </c>
      <c r="L235" s="9" t="s">
        <v>24</v>
      </c>
      <c r="M235" s="14"/>
      <c r="O235" s="11">
        <v>43033</v>
      </c>
      <c r="P235" s="9" t="s">
        <v>2</v>
      </c>
      <c r="Q235" s="9" t="s">
        <v>5</v>
      </c>
      <c r="R235" s="9" t="s">
        <v>4</v>
      </c>
      <c r="S235" s="9" t="s">
        <v>14</v>
      </c>
      <c r="T235" s="24"/>
    </row>
    <row r="236" spans="1:20" x14ac:dyDescent="0.35">
      <c r="A236" s="11">
        <v>42999</v>
      </c>
      <c r="B236" s="9" t="s">
        <v>3</v>
      </c>
      <c r="C236" s="9" t="s">
        <v>2</v>
      </c>
      <c r="D236" s="9" t="s">
        <v>5</v>
      </c>
      <c r="E236" s="9" t="s">
        <v>15</v>
      </c>
      <c r="F236" s="10" t="s">
        <v>1</v>
      </c>
      <c r="H236" s="11">
        <v>43034</v>
      </c>
      <c r="I236" s="9" t="s">
        <v>3</v>
      </c>
      <c r="J236" s="9" t="s">
        <v>2</v>
      </c>
      <c r="K236" s="9" t="s">
        <v>5</v>
      </c>
      <c r="L236" s="9" t="s">
        <v>25</v>
      </c>
      <c r="M236" s="14"/>
      <c r="O236" s="11">
        <v>43034</v>
      </c>
      <c r="P236" s="9" t="s">
        <v>3</v>
      </c>
      <c r="Q236" s="9" t="s">
        <v>2</v>
      </c>
      <c r="R236" s="9" t="s">
        <v>5</v>
      </c>
      <c r="S236" s="9" t="s">
        <v>15</v>
      </c>
      <c r="T236" s="24"/>
    </row>
    <row r="237" spans="1:20" x14ac:dyDescent="0.35">
      <c r="A237" s="11">
        <v>43000</v>
      </c>
      <c r="B237" s="9" t="s">
        <v>3</v>
      </c>
      <c r="C237" s="9" t="s">
        <v>2</v>
      </c>
      <c r="D237" s="9" t="s">
        <v>5</v>
      </c>
      <c r="E237" s="9" t="s">
        <v>15</v>
      </c>
      <c r="F237" s="10" t="s">
        <v>4</v>
      </c>
      <c r="H237" s="11">
        <v>43035</v>
      </c>
      <c r="I237" s="9" t="s">
        <v>3</v>
      </c>
      <c r="J237" s="9" t="s">
        <v>2</v>
      </c>
      <c r="K237" s="9" t="s">
        <v>5</v>
      </c>
      <c r="L237" s="9" t="s">
        <v>25</v>
      </c>
      <c r="M237" s="14"/>
      <c r="O237" s="11">
        <v>43035</v>
      </c>
      <c r="P237" s="9" t="s">
        <v>3</v>
      </c>
      <c r="Q237" s="9" t="s">
        <v>2</v>
      </c>
      <c r="R237" s="9" t="s">
        <v>5</v>
      </c>
      <c r="S237" s="9" t="s">
        <v>15</v>
      </c>
      <c r="T237" s="24"/>
    </row>
    <row r="238" spans="1:20" x14ac:dyDescent="0.35">
      <c r="A238" s="11">
        <v>43001</v>
      </c>
      <c r="B238" s="9" t="s">
        <v>1</v>
      </c>
      <c r="C238" s="9" t="s">
        <v>3</v>
      </c>
      <c r="D238" s="9" t="s">
        <v>2</v>
      </c>
      <c r="E238" s="9" t="s">
        <v>16</v>
      </c>
      <c r="F238" s="10" t="s">
        <v>4</v>
      </c>
      <c r="H238" s="11">
        <v>43036</v>
      </c>
      <c r="I238" s="9" t="s">
        <v>1</v>
      </c>
      <c r="J238" s="9" t="s">
        <v>3</v>
      </c>
      <c r="K238" s="9" t="s">
        <v>2</v>
      </c>
      <c r="L238" s="9" t="s">
        <v>19</v>
      </c>
      <c r="M238" s="14"/>
      <c r="O238" s="11">
        <v>43036</v>
      </c>
      <c r="P238" s="9" t="s">
        <v>1</v>
      </c>
      <c r="Q238" s="9" t="s">
        <v>3</v>
      </c>
      <c r="R238" s="9" t="s">
        <v>2</v>
      </c>
      <c r="S238" s="9" t="s">
        <v>16</v>
      </c>
      <c r="T238" s="24"/>
    </row>
    <row r="239" spans="1:20" x14ac:dyDescent="0.35">
      <c r="A239" s="11">
        <v>43002</v>
      </c>
      <c r="B239" s="9" t="s">
        <v>1</v>
      </c>
      <c r="C239" s="9" t="s">
        <v>3</v>
      </c>
      <c r="D239" s="9" t="s">
        <v>2</v>
      </c>
      <c r="E239" s="9" t="s">
        <v>16</v>
      </c>
      <c r="F239" s="10" t="s">
        <v>5</v>
      </c>
      <c r="H239" s="11">
        <v>43037</v>
      </c>
      <c r="I239" s="9" t="s">
        <v>1</v>
      </c>
      <c r="J239" s="9" t="s">
        <v>3</v>
      </c>
      <c r="K239" s="9" t="s">
        <v>2</v>
      </c>
      <c r="L239" s="9" t="s">
        <v>19</v>
      </c>
      <c r="M239" s="14"/>
      <c r="O239" s="11">
        <v>43037</v>
      </c>
      <c r="P239" s="9" t="s">
        <v>1</v>
      </c>
      <c r="Q239" s="9" t="s">
        <v>3</v>
      </c>
      <c r="R239" s="9" t="s">
        <v>2</v>
      </c>
      <c r="S239" s="9" t="s">
        <v>16</v>
      </c>
      <c r="T239" s="24"/>
    </row>
    <row r="240" spans="1:20" x14ac:dyDescent="0.35">
      <c r="A240" s="11">
        <v>43003</v>
      </c>
      <c r="B240" s="9" t="s">
        <v>4</v>
      </c>
      <c r="C240" s="9" t="s">
        <v>1</v>
      </c>
      <c r="D240" s="9" t="s">
        <v>3</v>
      </c>
      <c r="E240" s="9" t="s">
        <v>17</v>
      </c>
      <c r="F240" s="10" t="s">
        <v>5</v>
      </c>
      <c r="H240" s="11">
        <v>43038</v>
      </c>
      <c r="I240" s="9" t="s">
        <v>4</v>
      </c>
      <c r="J240" s="9" t="s">
        <v>1</v>
      </c>
      <c r="K240" s="9" t="s">
        <v>3</v>
      </c>
      <c r="L240" s="9" t="s">
        <v>21</v>
      </c>
      <c r="M240" s="14"/>
      <c r="O240" s="11">
        <v>43038</v>
      </c>
      <c r="P240" s="9" t="s">
        <v>4</v>
      </c>
      <c r="Q240" s="9" t="s">
        <v>1</v>
      </c>
      <c r="R240" s="9" t="s">
        <v>3</v>
      </c>
      <c r="S240" s="9" t="s">
        <v>17</v>
      </c>
      <c r="T240" s="24"/>
    </row>
    <row r="241" spans="1:20" x14ac:dyDescent="0.35">
      <c r="A241" s="11">
        <v>43004</v>
      </c>
      <c r="B241" s="9" t="s">
        <v>4</v>
      </c>
      <c r="C241" s="9" t="s">
        <v>1</v>
      </c>
      <c r="D241" s="9" t="s">
        <v>3</v>
      </c>
      <c r="E241" s="9" t="s">
        <v>17</v>
      </c>
      <c r="F241" s="10" t="s">
        <v>2</v>
      </c>
      <c r="H241" s="11">
        <v>43039</v>
      </c>
      <c r="I241" s="9" t="s">
        <v>4</v>
      </c>
      <c r="J241" s="9" t="s">
        <v>1</v>
      </c>
      <c r="K241" s="9" t="s">
        <v>3</v>
      </c>
      <c r="L241" s="9" t="s">
        <v>21</v>
      </c>
      <c r="M241" s="14"/>
      <c r="O241" s="11">
        <v>43039</v>
      </c>
      <c r="P241" s="9" t="s">
        <v>4</v>
      </c>
      <c r="Q241" s="9" t="s">
        <v>1</v>
      </c>
      <c r="R241" s="9" t="s">
        <v>3</v>
      </c>
      <c r="S241" s="9" t="s">
        <v>17</v>
      </c>
      <c r="T241" s="24"/>
    </row>
    <row r="242" spans="1:20" x14ac:dyDescent="0.35">
      <c r="A242" s="11">
        <v>43005</v>
      </c>
      <c r="B242" s="9" t="s">
        <v>5</v>
      </c>
      <c r="C242" s="9" t="s">
        <v>4</v>
      </c>
      <c r="D242" s="9" t="s">
        <v>1</v>
      </c>
      <c r="E242" s="9" t="s">
        <v>13</v>
      </c>
      <c r="F242" s="10" t="s">
        <v>2</v>
      </c>
      <c r="H242" s="11">
        <v>43040</v>
      </c>
      <c r="I242" s="9" t="s">
        <v>5</v>
      </c>
      <c r="J242" s="9" t="s">
        <v>4</v>
      </c>
      <c r="K242" s="9" t="s">
        <v>1</v>
      </c>
      <c r="L242" s="9" t="s">
        <v>13</v>
      </c>
      <c r="M242" s="14"/>
      <c r="O242" s="11">
        <v>43040</v>
      </c>
      <c r="P242" s="9" t="s">
        <v>6</v>
      </c>
      <c r="Q242" s="9" t="s">
        <v>4</v>
      </c>
      <c r="R242" s="9" t="s">
        <v>1</v>
      </c>
      <c r="S242" s="9" t="s">
        <v>22</v>
      </c>
      <c r="T242" s="24"/>
    </row>
    <row r="243" spans="1:20" x14ac:dyDescent="0.35">
      <c r="A243" s="11">
        <v>43006</v>
      </c>
      <c r="B243" s="9" t="s">
        <v>5</v>
      </c>
      <c r="C243" s="9" t="s">
        <v>4</v>
      </c>
      <c r="D243" s="9" t="s">
        <v>1</v>
      </c>
      <c r="E243" s="9" t="s">
        <v>13</v>
      </c>
      <c r="F243" s="10" t="s">
        <v>3</v>
      </c>
      <c r="H243" s="11">
        <v>43041</v>
      </c>
      <c r="I243" s="9" t="s">
        <v>5</v>
      </c>
      <c r="J243" s="9" t="s">
        <v>4</v>
      </c>
      <c r="K243" s="9" t="s">
        <v>1</v>
      </c>
      <c r="L243" s="9" t="s">
        <v>13</v>
      </c>
      <c r="M243" s="14"/>
      <c r="O243" s="11">
        <v>43041</v>
      </c>
      <c r="P243" s="9" t="s">
        <v>6</v>
      </c>
      <c r="Q243" s="9" t="s">
        <v>4</v>
      </c>
      <c r="R243" s="9" t="s">
        <v>1</v>
      </c>
      <c r="S243" s="9" t="s">
        <v>22</v>
      </c>
      <c r="T243" s="24"/>
    </row>
    <row r="244" spans="1:20" x14ac:dyDescent="0.35">
      <c r="A244" s="11">
        <v>43007</v>
      </c>
      <c r="B244" s="9" t="s">
        <v>2</v>
      </c>
      <c r="C244" s="9" t="s">
        <v>5</v>
      </c>
      <c r="D244" s="9" t="s">
        <v>4</v>
      </c>
      <c r="E244" s="9" t="s">
        <v>14</v>
      </c>
      <c r="F244" s="10" t="s">
        <v>3</v>
      </c>
      <c r="H244" s="11">
        <v>43042</v>
      </c>
      <c r="I244" s="9" t="s">
        <v>2</v>
      </c>
      <c r="J244" s="9" t="s">
        <v>5</v>
      </c>
      <c r="K244" s="9" t="s">
        <v>4</v>
      </c>
      <c r="L244" s="9" t="s">
        <v>14</v>
      </c>
      <c r="M244" s="14"/>
      <c r="O244" s="11">
        <v>43042</v>
      </c>
      <c r="P244" s="9" t="s">
        <v>5</v>
      </c>
      <c r="Q244" s="9" t="s">
        <v>6</v>
      </c>
      <c r="R244" s="9" t="s">
        <v>4</v>
      </c>
      <c r="S244" s="9" t="s">
        <v>23</v>
      </c>
      <c r="T244" s="24"/>
    </row>
    <row r="245" spans="1:20" x14ac:dyDescent="0.35">
      <c r="A245" s="11">
        <v>43008</v>
      </c>
      <c r="B245" s="9" t="s">
        <v>2</v>
      </c>
      <c r="C245" s="9" t="s">
        <v>5</v>
      </c>
      <c r="D245" s="9" t="s">
        <v>4</v>
      </c>
      <c r="E245" s="9" t="s">
        <v>14</v>
      </c>
      <c r="F245" s="10" t="s">
        <v>1</v>
      </c>
      <c r="H245" s="11">
        <v>43043</v>
      </c>
      <c r="I245" s="9" t="s">
        <v>2</v>
      </c>
      <c r="J245" s="9" t="s">
        <v>5</v>
      </c>
      <c r="K245" s="9" t="s">
        <v>4</v>
      </c>
      <c r="L245" s="9" t="s">
        <v>14</v>
      </c>
      <c r="M245" s="14"/>
      <c r="O245" s="11">
        <v>43043</v>
      </c>
      <c r="P245" s="9" t="s">
        <v>5</v>
      </c>
      <c r="Q245" s="9" t="s">
        <v>6</v>
      </c>
      <c r="R245" s="9" t="s">
        <v>4</v>
      </c>
      <c r="S245" s="9" t="s">
        <v>23</v>
      </c>
      <c r="T245" s="24"/>
    </row>
    <row r="246" spans="1:20" x14ac:dyDescent="0.35">
      <c r="A246" s="11">
        <v>43009</v>
      </c>
      <c r="B246" s="9" t="s">
        <v>3</v>
      </c>
      <c r="C246" s="9" t="s">
        <v>2</v>
      </c>
      <c r="D246" s="9" t="s">
        <v>5</v>
      </c>
      <c r="E246" s="9" t="s">
        <v>15</v>
      </c>
      <c r="F246" s="10" t="s">
        <v>1</v>
      </c>
      <c r="H246" s="11">
        <v>43044</v>
      </c>
      <c r="I246" s="9" t="s">
        <v>3</v>
      </c>
      <c r="J246" s="9" t="s">
        <v>2</v>
      </c>
      <c r="K246" s="9" t="s">
        <v>5</v>
      </c>
      <c r="L246" s="9" t="s">
        <v>15</v>
      </c>
      <c r="M246" s="14"/>
      <c r="O246" s="11">
        <v>43044</v>
      </c>
      <c r="P246" s="9" t="s">
        <v>2</v>
      </c>
      <c r="Q246" s="9" t="s">
        <v>5</v>
      </c>
      <c r="R246" s="9" t="s">
        <v>6</v>
      </c>
      <c r="S246" s="9" t="s">
        <v>24</v>
      </c>
      <c r="T246" s="24"/>
    </row>
    <row r="247" spans="1:20" x14ac:dyDescent="0.35">
      <c r="A247" s="11">
        <v>43010</v>
      </c>
      <c r="B247" s="9" t="s">
        <v>3</v>
      </c>
      <c r="C247" s="9" t="s">
        <v>2</v>
      </c>
      <c r="D247" s="9" t="s">
        <v>5</v>
      </c>
      <c r="E247" s="9" t="s">
        <v>15</v>
      </c>
      <c r="F247" s="10" t="s">
        <v>4</v>
      </c>
      <c r="H247" s="11">
        <v>43045</v>
      </c>
      <c r="I247" s="9" t="s">
        <v>3</v>
      </c>
      <c r="J247" s="9" t="s">
        <v>2</v>
      </c>
      <c r="K247" s="9" t="s">
        <v>5</v>
      </c>
      <c r="L247" s="9" t="s">
        <v>15</v>
      </c>
      <c r="M247" s="14"/>
      <c r="O247" s="11">
        <v>43045</v>
      </c>
      <c r="P247" s="9" t="s">
        <v>2</v>
      </c>
      <c r="Q247" s="9" t="s">
        <v>5</v>
      </c>
      <c r="R247" s="9" t="s">
        <v>6</v>
      </c>
      <c r="S247" s="9" t="s">
        <v>24</v>
      </c>
      <c r="T247" s="24"/>
    </row>
    <row r="248" spans="1:20" x14ac:dyDescent="0.35">
      <c r="A248" s="11">
        <v>43011</v>
      </c>
      <c r="B248" s="9" t="s">
        <v>1</v>
      </c>
      <c r="C248" s="9" t="s">
        <v>3</v>
      </c>
      <c r="D248" s="9" t="s">
        <v>2</v>
      </c>
      <c r="E248" s="9" t="s">
        <v>16</v>
      </c>
      <c r="F248" s="10" t="s">
        <v>4</v>
      </c>
      <c r="H248" s="11">
        <v>43046</v>
      </c>
      <c r="I248" s="9" t="s">
        <v>1</v>
      </c>
      <c r="J248" s="9" t="s">
        <v>3</v>
      </c>
      <c r="K248" s="9" t="s">
        <v>2</v>
      </c>
      <c r="L248" s="9" t="s">
        <v>19</v>
      </c>
      <c r="M248" s="14"/>
      <c r="O248" s="11">
        <v>43046</v>
      </c>
      <c r="P248" s="9" t="s">
        <v>3</v>
      </c>
      <c r="Q248" s="9" t="s">
        <v>2</v>
      </c>
      <c r="R248" s="9" t="s">
        <v>5</v>
      </c>
      <c r="S248" s="9" t="s">
        <v>15</v>
      </c>
      <c r="T248" s="24"/>
    </row>
    <row r="249" spans="1:20" x14ac:dyDescent="0.35">
      <c r="A249" s="11">
        <v>43012</v>
      </c>
      <c r="B249" s="9" t="s">
        <v>1</v>
      </c>
      <c r="C249" s="9" t="s">
        <v>3</v>
      </c>
      <c r="D249" s="9" t="s">
        <v>2</v>
      </c>
      <c r="E249" s="9" t="s">
        <v>16</v>
      </c>
      <c r="F249" s="10" t="s">
        <v>5</v>
      </c>
      <c r="H249" s="11">
        <v>43047</v>
      </c>
      <c r="I249" s="9" t="s">
        <v>1</v>
      </c>
      <c r="J249" s="9" t="s">
        <v>3</v>
      </c>
      <c r="K249" s="9" t="s">
        <v>2</v>
      </c>
      <c r="L249" s="9" t="s">
        <v>19</v>
      </c>
      <c r="M249" s="14"/>
      <c r="O249" s="11">
        <v>43047</v>
      </c>
      <c r="P249" s="9" t="s">
        <v>3</v>
      </c>
      <c r="Q249" s="9" t="s">
        <v>2</v>
      </c>
      <c r="R249" s="9" t="s">
        <v>5</v>
      </c>
      <c r="S249" s="9" t="s">
        <v>15</v>
      </c>
      <c r="T249" s="24"/>
    </row>
    <row r="250" spans="1:20" x14ac:dyDescent="0.35">
      <c r="A250" s="11">
        <v>43013</v>
      </c>
      <c r="B250" s="9" t="s">
        <v>4</v>
      </c>
      <c r="C250" s="9" t="s">
        <v>1</v>
      </c>
      <c r="D250" s="9" t="s">
        <v>3</v>
      </c>
      <c r="E250" s="9" t="s">
        <v>17</v>
      </c>
      <c r="F250" s="10" t="s">
        <v>5</v>
      </c>
      <c r="H250" s="11">
        <v>43048</v>
      </c>
      <c r="I250" s="9" t="s">
        <v>4</v>
      </c>
      <c r="J250" s="9" t="s">
        <v>1</v>
      </c>
      <c r="K250" s="9" t="s">
        <v>3</v>
      </c>
      <c r="L250" s="9" t="s">
        <v>21</v>
      </c>
      <c r="M250" s="14"/>
      <c r="O250" s="11">
        <v>43048</v>
      </c>
      <c r="P250" s="9" t="s">
        <v>1</v>
      </c>
      <c r="Q250" s="9" t="s">
        <v>3</v>
      </c>
      <c r="R250" s="9" t="s">
        <v>2</v>
      </c>
      <c r="S250" s="9" t="s">
        <v>16</v>
      </c>
      <c r="T250" s="24"/>
    </row>
    <row r="251" spans="1:20" x14ac:dyDescent="0.35">
      <c r="A251" s="11">
        <v>43014</v>
      </c>
      <c r="B251" s="9" t="s">
        <v>4</v>
      </c>
      <c r="C251" s="9" t="s">
        <v>1</v>
      </c>
      <c r="D251" s="9" t="s">
        <v>3</v>
      </c>
      <c r="E251" s="9" t="s">
        <v>17</v>
      </c>
      <c r="F251" s="10" t="s">
        <v>2</v>
      </c>
      <c r="H251" s="11">
        <v>43049</v>
      </c>
      <c r="I251" s="9" t="s">
        <v>4</v>
      </c>
      <c r="J251" s="9" t="s">
        <v>1</v>
      </c>
      <c r="K251" s="9" t="s">
        <v>3</v>
      </c>
      <c r="L251" s="9" t="s">
        <v>21</v>
      </c>
      <c r="M251" s="14"/>
      <c r="O251" s="11">
        <v>43049</v>
      </c>
      <c r="P251" s="9" t="s">
        <v>1</v>
      </c>
      <c r="Q251" s="9" t="s">
        <v>3</v>
      </c>
      <c r="R251" s="9" t="s">
        <v>2</v>
      </c>
      <c r="S251" s="9" t="s">
        <v>16</v>
      </c>
      <c r="T251" s="24"/>
    </row>
    <row r="252" spans="1:20" x14ac:dyDescent="0.35">
      <c r="A252" s="11">
        <v>43015</v>
      </c>
      <c r="B252" s="9" t="s">
        <v>5</v>
      </c>
      <c r="C252" s="9" t="s">
        <v>4</v>
      </c>
      <c r="D252" s="9" t="s">
        <v>1</v>
      </c>
      <c r="E252" s="9" t="s">
        <v>13</v>
      </c>
      <c r="F252" s="10" t="s">
        <v>2</v>
      </c>
      <c r="H252" s="11">
        <v>43050</v>
      </c>
      <c r="I252" s="9" t="s">
        <v>6</v>
      </c>
      <c r="J252" s="9" t="s">
        <v>4</v>
      </c>
      <c r="K252" s="9" t="s">
        <v>1</v>
      </c>
      <c r="L252" s="9" t="s">
        <v>22</v>
      </c>
      <c r="M252" s="14"/>
      <c r="O252" s="11">
        <v>43050</v>
      </c>
      <c r="P252" s="9" t="s">
        <v>4</v>
      </c>
      <c r="Q252" s="9" t="s">
        <v>1</v>
      </c>
      <c r="R252" s="9" t="s">
        <v>3</v>
      </c>
      <c r="S252" s="9" t="s">
        <v>17</v>
      </c>
      <c r="T252" s="24"/>
    </row>
    <row r="253" spans="1:20" x14ac:dyDescent="0.35">
      <c r="A253" s="11">
        <v>43016</v>
      </c>
      <c r="B253" s="9" t="s">
        <v>5</v>
      </c>
      <c r="C253" s="9" t="s">
        <v>4</v>
      </c>
      <c r="D253" s="9" t="s">
        <v>1</v>
      </c>
      <c r="E253" s="9" t="s">
        <v>13</v>
      </c>
      <c r="F253" s="10" t="s">
        <v>3</v>
      </c>
      <c r="H253" s="11">
        <v>43051</v>
      </c>
      <c r="I253" s="9" t="s">
        <v>6</v>
      </c>
      <c r="J253" s="9" t="s">
        <v>4</v>
      </c>
      <c r="K253" s="9" t="s">
        <v>1</v>
      </c>
      <c r="L253" s="9" t="s">
        <v>22</v>
      </c>
      <c r="M253" s="14"/>
      <c r="O253" s="11">
        <v>43051</v>
      </c>
      <c r="P253" s="9" t="s">
        <v>4</v>
      </c>
      <c r="Q253" s="9" t="s">
        <v>1</v>
      </c>
      <c r="R253" s="9" t="s">
        <v>3</v>
      </c>
      <c r="S253" s="9" t="s">
        <v>17</v>
      </c>
      <c r="T253" s="24"/>
    </row>
    <row r="254" spans="1:20" x14ac:dyDescent="0.35">
      <c r="A254" s="11">
        <v>43017</v>
      </c>
      <c r="B254" s="9" t="s">
        <v>2</v>
      </c>
      <c r="C254" s="9" t="s">
        <v>5</v>
      </c>
      <c r="D254" s="9" t="s">
        <v>4</v>
      </c>
      <c r="E254" s="9" t="s">
        <v>14</v>
      </c>
      <c r="F254" s="10" t="s">
        <v>3</v>
      </c>
      <c r="H254" s="11">
        <v>43052</v>
      </c>
      <c r="I254" s="9" t="s">
        <v>5</v>
      </c>
      <c r="J254" s="9" t="s">
        <v>6</v>
      </c>
      <c r="K254" s="9" t="s">
        <v>4</v>
      </c>
      <c r="L254" s="9" t="s">
        <v>23</v>
      </c>
      <c r="M254" s="14"/>
      <c r="O254" s="11">
        <v>43052</v>
      </c>
      <c r="P254" s="9" t="s">
        <v>5</v>
      </c>
      <c r="Q254" s="9" t="s">
        <v>4</v>
      </c>
      <c r="R254" s="9" t="s">
        <v>1</v>
      </c>
      <c r="S254" s="9" t="s">
        <v>13</v>
      </c>
      <c r="T254" s="24"/>
    </row>
    <row r="255" spans="1:20" x14ac:dyDescent="0.35">
      <c r="A255" s="11">
        <v>43018</v>
      </c>
      <c r="B255" s="9" t="s">
        <v>2</v>
      </c>
      <c r="C255" s="9" t="s">
        <v>5</v>
      </c>
      <c r="D255" s="9" t="s">
        <v>4</v>
      </c>
      <c r="E255" s="9" t="s">
        <v>14</v>
      </c>
      <c r="F255" s="10" t="s">
        <v>1</v>
      </c>
      <c r="H255" s="11">
        <v>43053</v>
      </c>
      <c r="I255" s="9" t="s">
        <v>5</v>
      </c>
      <c r="J255" s="9" t="s">
        <v>6</v>
      </c>
      <c r="K255" s="9" t="s">
        <v>4</v>
      </c>
      <c r="L255" s="9" t="s">
        <v>23</v>
      </c>
      <c r="M255" s="14"/>
      <c r="O255" s="11">
        <v>43053</v>
      </c>
      <c r="P255" s="9" t="s">
        <v>5</v>
      </c>
      <c r="Q255" s="9" t="s">
        <v>4</v>
      </c>
      <c r="R255" s="9" t="s">
        <v>1</v>
      </c>
      <c r="S255" s="9" t="s">
        <v>13</v>
      </c>
      <c r="T255" s="24"/>
    </row>
    <row r="256" spans="1:20" x14ac:dyDescent="0.35">
      <c r="A256" s="11">
        <v>43019</v>
      </c>
      <c r="B256" s="9" t="s">
        <v>3</v>
      </c>
      <c r="C256" s="9" t="s">
        <v>2</v>
      </c>
      <c r="D256" s="9" t="s">
        <v>5</v>
      </c>
      <c r="E256" s="9" t="s">
        <v>15</v>
      </c>
      <c r="F256" s="10" t="s">
        <v>1</v>
      </c>
      <c r="H256" s="11">
        <v>43054</v>
      </c>
      <c r="I256" s="9" t="s">
        <v>2</v>
      </c>
      <c r="J256" s="9" t="s">
        <v>5</v>
      </c>
      <c r="K256" s="9" t="s">
        <v>6</v>
      </c>
      <c r="L256" s="9" t="s">
        <v>24</v>
      </c>
      <c r="M256" s="14"/>
      <c r="O256" s="11">
        <v>43054</v>
      </c>
      <c r="P256" s="9" t="s">
        <v>2</v>
      </c>
      <c r="Q256" s="9" t="s">
        <v>5</v>
      </c>
      <c r="R256" s="9" t="s">
        <v>4</v>
      </c>
      <c r="S256" s="9" t="s">
        <v>14</v>
      </c>
      <c r="T256" s="24"/>
    </row>
    <row r="257" spans="1:20" x14ac:dyDescent="0.35">
      <c r="A257" s="11">
        <v>43020</v>
      </c>
      <c r="B257" s="9" t="s">
        <v>3</v>
      </c>
      <c r="C257" s="9" t="s">
        <v>2</v>
      </c>
      <c r="D257" s="9" t="s">
        <v>5</v>
      </c>
      <c r="E257" s="9" t="s">
        <v>15</v>
      </c>
      <c r="F257" s="10" t="s">
        <v>4</v>
      </c>
      <c r="H257" s="11">
        <v>43055</v>
      </c>
      <c r="I257" s="9" t="s">
        <v>2</v>
      </c>
      <c r="J257" s="9" t="s">
        <v>5</v>
      </c>
      <c r="K257" s="9" t="s">
        <v>6</v>
      </c>
      <c r="L257" s="9" t="s">
        <v>24</v>
      </c>
      <c r="M257" s="14"/>
      <c r="O257" s="11">
        <v>43055</v>
      </c>
      <c r="P257" s="9" t="s">
        <v>2</v>
      </c>
      <c r="Q257" s="9" t="s">
        <v>5</v>
      </c>
      <c r="R257" s="9" t="s">
        <v>4</v>
      </c>
      <c r="S257" s="9" t="s">
        <v>14</v>
      </c>
      <c r="T257" s="24"/>
    </row>
    <row r="258" spans="1:20" x14ac:dyDescent="0.35">
      <c r="A258" s="11">
        <v>43021</v>
      </c>
      <c r="B258" s="9" t="s">
        <v>1</v>
      </c>
      <c r="C258" s="9" t="s">
        <v>3</v>
      </c>
      <c r="D258" s="9" t="s">
        <v>2</v>
      </c>
      <c r="E258" s="9" t="s">
        <v>16</v>
      </c>
      <c r="F258" s="10" t="s">
        <v>4</v>
      </c>
      <c r="H258" s="11">
        <v>43056</v>
      </c>
      <c r="I258" s="9" t="s">
        <v>3</v>
      </c>
      <c r="J258" s="9" t="s">
        <v>2</v>
      </c>
      <c r="K258" s="9" t="s">
        <v>5</v>
      </c>
      <c r="L258" s="9" t="s">
        <v>25</v>
      </c>
      <c r="M258" s="14"/>
      <c r="O258" s="11">
        <v>43056</v>
      </c>
      <c r="P258" s="9" t="s">
        <v>3</v>
      </c>
      <c r="Q258" s="9" t="s">
        <v>2</v>
      </c>
      <c r="R258" s="9" t="s">
        <v>5</v>
      </c>
      <c r="S258" s="9" t="s">
        <v>15</v>
      </c>
      <c r="T258" s="24"/>
    </row>
    <row r="259" spans="1:20" x14ac:dyDescent="0.35">
      <c r="A259" s="11">
        <v>43022</v>
      </c>
      <c r="B259" s="9" t="s">
        <v>1</v>
      </c>
      <c r="C259" s="9" t="s">
        <v>3</v>
      </c>
      <c r="D259" s="9" t="s">
        <v>2</v>
      </c>
      <c r="E259" s="9" t="s">
        <v>16</v>
      </c>
      <c r="F259" s="10" t="s">
        <v>5</v>
      </c>
      <c r="H259" s="11">
        <v>43057</v>
      </c>
      <c r="I259" s="9" t="s">
        <v>3</v>
      </c>
      <c r="J259" s="9" t="s">
        <v>2</v>
      </c>
      <c r="K259" s="9" t="s">
        <v>5</v>
      </c>
      <c r="L259" s="9" t="s">
        <v>25</v>
      </c>
      <c r="M259" s="14"/>
      <c r="O259" s="11">
        <v>43057</v>
      </c>
      <c r="P259" s="9" t="s">
        <v>3</v>
      </c>
      <c r="Q259" s="9" t="s">
        <v>2</v>
      </c>
      <c r="R259" s="9" t="s">
        <v>5</v>
      </c>
      <c r="S259" s="9" t="s">
        <v>15</v>
      </c>
      <c r="T259" s="24"/>
    </row>
    <row r="260" spans="1:20" x14ac:dyDescent="0.35">
      <c r="A260" s="11">
        <v>43023</v>
      </c>
      <c r="B260" s="9" t="s">
        <v>4</v>
      </c>
      <c r="C260" s="9" t="s">
        <v>1</v>
      </c>
      <c r="D260" s="9" t="s">
        <v>3</v>
      </c>
      <c r="E260" s="9" t="s">
        <v>17</v>
      </c>
      <c r="F260" s="10" t="s">
        <v>5</v>
      </c>
      <c r="H260" s="11">
        <v>43058</v>
      </c>
      <c r="I260" s="9" t="s">
        <v>1</v>
      </c>
      <c r="J260" s="9" t="s">
        <v>3</v>
      </c>
      <c r="K260" s="9" t="s">
        <v>2</v>
      </c>
      <c r="L260" s="9" t="s">
        <v>19</v>
      </c>
      <c r="M260" s="14"/>
      <c r="O260" s="11">
        <v>43058</v>
      </c>
      <c r="P260" s="9" t="s">
        <v>1</v>
      </c>
      <c r="Q260" s="9" t="s">
        <v>3</v>
      </c>
      <c r="R260" s="9" t="s">
        <v>2</v>
      </c>
      <c r="S260" s="9" t="s">
        <v>16</v>
      </c>
      <c r="T260" s="24"/>
    </row>
    <row r="261" spans="1:20" x14ac:dyDescent="0.35">
      <c r="A261" s="11">
        <v>43024</v>
      </c>
      <c r="B261" s="9" t="s">
        <v>4</v>
      </c>
      <c r="C261" s="9" t="s">
        <v>1</v>
      </c>
      <c r="D261" s="9" t="s">
        <v>3</v>
      </c>
      <c r="E261" s="9" t="s">
        <v>17</v>
      </c>
      <c r="F261" s="10" t="s">
        <v>2</v>
      </c>
      <c r="H261" s="11">
        <v>43059</v>
      </c>
      <c r="I261" s="9" t="s">
        <v>1</v>
      </c>
      <c r="J261" s="9" t="s">
        <v>3</v>
      </c>
      <c r="K261" s="9" t="s">
        <v>2</v>
      </c>
      <c r="L261" s="9" t="s">
        <v>19</v>
      </c>
      <c r="M261" s="14"/>
      <c r="O261" s="11">
        <v>43059</v>
      </c>
      <c r="P261" s="9" t="s">
        <v>1</v>
      </c>
      <c r="Q261" s="9" t="s">
        <v>3</v>
      </c>
      <c r="R261" s="9" t="s">
        <v>2</v>
      </c>
      <c r="S261" s="9" t="s">
        <v>16</v>
      </c>
      <c r="T261" s="24"/>
    </row>
    <row r="262" spans="1:20" x14ac:dyDescent="0.35">
      <c r="A262" s="11">
        <v>43025</v>
      </c>
      <c r="B262" s="9" t="s">
        <v>5</v>
      </c>
      <c r="C262" s="9" t="s">
        <v>4</v>
      </c>
      <c r="D262" s="9" t="s">
        <v>1</v>
      </c>
      <c r="E262" s="9" t="s">
        <v>13</v>
      </c>
      <c r="F262" s="10" t="s">
        <v>2</v>
      </c>
      <c r="H262" s="11">
        <v>43060</v>
      </c>
      <c r="I262" s="9" t="s">
        <v>4</v>
      </c>
      <c r="J262" s="9" t="s">
        <v>1</v>
      </c>
      <c r="K262" s="9" t="s">
        <v>3</v>
      </c>
      <c r="L262" s="9" t="s">
        <v>21</v>
      </c>
      <c r="M262" s="14"/>
      <c r="O262" s="11">
        <v>43060</v>
      </c>
      <c r="P262" s="9" t="s">
        <v>4</v>
      </c>
      <c r="Q262" s="9" t="s">
        <v>1</v>
      </c>
      <c r="R262" s="9" t="s">
        <v>3</v>
      </c>
      <c r="S262" s="9" t="s">
        <v>17</v>
      </c>
      <c r="T262" s="24"/>
    </row>
    <row r="263" spans="1:20" x14ac:dyDescent="0.35">
      <c r="A263" s="11">
        <v>43026</v>
      </c>
      <c r="B263" s="9" t="s">
        <v>5</v>
      </c>
      <c r="C263" s="9" t="s">
        <v>4</v>
      </c>
      <c r="D263" s="9" t="s">
        <v>1</v>
      </c>
      <c r="E263" s="9" t="s">
        <v>13</v>
      </c>
      <c r="F263" s="10" t="s">
        <v>3</v>
      </c>
      <c r="H263" s="11">
        <v>43061</v>
      </c>
      <c r="I263" s="9" t="s">
        <v>4</v>
      </c>
      <c r="J263" s="9" t="s">
        <v>1</v>
      </c>
      <c r="K263" s="9" t="s">
        <v>3</v>
      </c>
      <c r="L263" s="9" t="s">
        <v>21</v>
      </c>
      <c r="M263" s="14"/>
      <c r="O263" s="11">
        <v>43061</v>
      </c>
      <c r="P263" s="9" t="s">
        <v>4</v>
      </c>
      <c r="Q263" s="9" t="s">
        <v>1</v>
      </c>
      <c r="R263" s="9" t="s">
        <v>3</v>
      </c>
      <c r="S263" s="9" t="s">
        <v>17</v>
      </c>
      <c r="T263" s="24"/>
    </row>
    <row r="264" spans="1:20" x14ac:dyDescent="0.35">
      <c r="A264" s="11">
        <v>43027</v>
      </c>
      <c r="B264" s="9" t="s">
        <v>2</v>
      </c>
      <c r="C264" s="9" t="s">
        <v>5</v>
      </c>
      <c r="D264" s="9" t="s">
        <v>4</v>
      </c>
      <c r="E264" s="9" t="s">
        <v>14</v>
      </c>
      <c r="F264" s="10" t="s">
        <v>3</v>
      </c>
      <c r="H264" s="11">
        <v>43062</v>
      </c>
      <c r="I264" s="9" t="s">
        <v>5</v>
      </c>
      <c r="J264" s="9" t="s">
        <v>4</v>
      </c>
      <c r="K264" s="9" t="s">
        <v>1</v>
      </c>
      <c r="L264" s="9" t="s">
        <v>13</v>
      </c>
      <c r="M264" s="14"/>
      <c r="O264" s="11">
        <v>43062</v>
      </c>
      <c r="P264" s="9" t="s">
        <v>6</v>
      </c>
      <c r="Q264" s="9" t="s">
        <v>4</v>
      </c>
      <c r="R264" s="9" t="s">
        <v>1</v>
      </c>
      <c r="S264" s="9" t="s">
        <v>22</v>
      </c>
      <c r="T264" s="24"/>
    </row>
    <row r="265" spans="1:20" x14ac:dyDescent="0.35">
      <c r="A265" s="11">
        <v>43028</v>
      </c>
      <c r="B265" s="9" t="s">
        <v>2</v>
      </c>
      <c r="C265" s="9" t="s">
        <v>5</v>
      </c>
      <c r="D265" s="9" t="s">
        <v>4</v>
      </c>
      <c r="E265" s="9" t="s">
        <v>14</v>
      </c>
      <c r="F265" s="10" t="s">
        <v>1</v>
      </c>
      <c r="H265" s="11">
        <v>43063</v>
      </c>
      <c r="I265" s="9" t="s">
        <v>5</v>
      </c>
      <c r="J265" s="9" t="s">
        <v>4</v>
      </c>
      <c r="K265" s="9" t="s">
        <v>1</v>
      </c>
      <c r="L265" s="9" t="s">
        <v>13</v>
      </c>
      <c r="M265" s="14"/>
      <c r="O265" s="11">
        <v>43063</v>
      </c>
      <c r="P265" s="9" t="s">
        <v>6</v>
      </c>
      <c r="Q265" s="9" t="s">
        <v>4</v>
      </c>
      <c r="R265" s="9" t="s">
        <v>1</v>
      </c>
      <c r="S265" s="9" t="s">
        <v>22</v>
      </c>
      <c r="T265" s="24"/>
    </row>
    <row r="266" spans="1:20" x14ac:dyDescent="0.35">
      <c r="A266" s="11">
        <v>43029</v>
      </c>
      <c r="B266" s="9" t="s">
        <v>3</v>
      </c>
      <c r="C266" s="9" t="s">
        <v>2</v>
      </c>
      <c r="D266" s="9" t="s">
        <v>5</v>
      </c>
      <c r="E266" s="9" t="s">
        <v>15</v>
      </c>
      <c r="F266" s="10" t="s">
        <v>1</v>
      </c>
      <c r="H266" s="11">
        <v>43064</v>
      </c>
      <c r="I266" s="9" t="s">
        <v>2</v>
      </c>
      <c r="J266" s="9" t="s">
        <v>5</v>
      </c>
      <c r="K266" s="9" t="s">
        <v>4</v>
      </c>
      <c r="L266" s="9" t="s">
        <v>14</v>
      </c>
      <c r="M266" s="14"/>
      <c r="O266" s="11">
        <v>43064</v>
      </c>
      <c r="P266" s="9" t="s">
        <v>5</v>
      </c>
      <c r="Q266" s="9" t="s">
        <v>6</v>
      </c>
      <c r="R266" s="9" t="s">
        <v>4</v>
      </c>
      <c r="S266" s="9" t="s">
        <v>23</v>
      </c>
      <c r="T266" s="24"/>
    </row>
    <row r="267" spans="1:20" x14ac:dyDescent="0.35">
      <c r="A267" s="11">
        <v>43030</v>
      </c>
      <c r="B267" s="9" t="s">
        <v>3</v>
      </c>
      <c r="C267" s="9" t="s">
        <v>2</v>
      </c>
      <c r="D267" s="9" t="s">
        <v>5</v>
      </c>
      <c r="E267" s="9" t="s">
        <v>15</v>
      </c>
      <c r="F267" s="10" t="s">
        <v>4</v>
      </c>
      <c r="H267" s="11">
        <v>43065</v>
      </c>
      <c r="I267" s="9" t="s">
        <v>2</v>
      </c>
      <c r="J267" s="9" t="s">
        <v>5</v>
      </c>
      <c r="K267" s="9" t="s">
        <v>4</v>
      </c>
      <c r="L267" s="9" t="s">
        <v>14</v>
      </c>
      <c r="M267" s="14"/>
      <c r="O267" s="11">
        <v>43065</v>
      </c>
      <c r="P267" s="9" t="s">
        <v>5</v>
      </c>
      <c r="Q267" s="9" t="s">
        <v>6</v>
      </c>
      <c r="R267" s="9" t="s">
        <v>4</v>
      </c>
      <c r="S267" s="9" t="s">
        <v>23</v>
      </c>
      <c r="T267" s="24"/>
    </row>
    <row r="268" spans="1:20" x14ac:dyDescent="0.35">
      <c r="A268" s="11">
        <v>43031</v>
      </c>
      <c r="B268" s="9" t="s">
        <v>1</v>
      </c>
      <c r="C268" s="9" t="s">
        <v>3</v>
      </c>
      <c r="D268" s="9" t="s">
        <v>2</v>
      </c>
      <c r="E268" s="9" t="s">
        <v>16</v>
      </c>
      <c r="F268" s="10" t="s">
        <v>4</v>
      </c>
      <c r="H268" s="11">
        <v>43066</v>
      </c>
      <c r="I268" s="9" t="s">
        <v>3</v>
      </c>
      <c r="J268" s="9" t="s">
        <v>2</v>
      </c>
      <c r="K268" s="9" t="s">
        <v>5</v>
      </c>
      <c r="L268" s="9" t="s">
        <v>15</v>
      </c>
      <c r="M268" s="14"/>
      <c r="O268" s="11">
        <v>43066</v>
      </c>
      <c r="P268" s="9" t="s">
        <v>2</v>
      </c>
      <c r="Q268" s="9" t="s">
        <v>5</v>
      </c>
      <c r="R268" s="9" t="s">
        <v>6</v>
      </c>
      <c r="S268" s="9" t="s">
        <v>24</v>
      </c>
      <c r="T268" s="24"/>
    </row>
    <row r="269" spans="1:20" x14ac:dyDescent="0.35">
      <c r="A269" s="11">
        <v>43032</v>
      </c>
      <c r="B269" s="9" t="s">
        <v>1</v>
      </c>
      <c r="C269" s="9" t="s">
        <v>3</v>
      </c>
      <c r="D269" s="9" t="s">
        <v>2</v>
      </c>
      <c r="E269" s="9" t="s">
        <v>16</v>
      </c>
      <c r="F269" s="10" t="s">
        <v>5</v>
      </c>
      <c r="H269" s="11">
        <v>43067</v>
      </c>
      <c r="I269" s="9" t="s">
        <v>3</v>
      </c>
      <c r="J269" s="9" t="s">
        <v>2</v>
      </c>
      <c r="K269" s="9" t="s">
        <v>5</v>
      </c>
      <c r="L269" s="9" t="s">
        <v>15</v>
      </c>
      <c r="M269" s="14"/>
      <c r="O269" s="11">
        <v>43067</v>
      </c>
      <c r="P269" s="9" t="s">
        <v>2</v>
      </c>
      <c r="Q269" s="9" t="s">
        <v>5</v>
      </c>
      <c r="R269" s="9" t="s">
        <v>6</v>
      </c>
      <c r="S269" s="9" t="s">
        <v>24</v>
      </c>
      <c r="T269" s="24"/>
    </row>
    <row r="270" spans="1:20" x14ac:dyDescent="0.35">
      <c r="A270" s="11">
        <v>43033</v>
      </c>
      <c r="B270" s="9" t="s">
        <v>4</v>
      </c>
      <c r="C270" s="9" t="s">
        <v>1</v>
      </c>
      <c r="D270" s="9" t="s">
        <v>3</v>
      </c>
      <c r="E270" s="9" t="s">
        <v>17</v>
      </c>
      <c r="F270" s="10" t="s">
        <v>5</v>
      </c>
      <c r="H270" s="11">
        <v>43068</v>
      </c>
      <c r="I270" s="9" t="s">
        <v>1</v>
      </c>
      <c r="J270" s="9" t="s">
        <v>3</v>
      </c>
      <c r="K270" s="9" t="s">
        <v>2</v>
      </c>
      <c r="L270" s="9" t="s">
        <v>19</v>
      </c>
      <c r="M270" s="14"/>
      <c r="O270" s="11">
        <v>43068</v>
      </c>
      <c r="P270" s="9" t="s">
        <v>3</v>
      </c>
      <c r="Q270" s="9" t="s">
        <v>2</v>
      </c>
      <c r="R270" s="9" t="s">
        <v>5</v>
      </c>
      <c r="S270" s="9" t="s">
        <v>15</v>
      </c>
      <c r="T270" s="24"/>
    </row>
    <row r="271" spans="1:20" x14ac:dyDescent="0.35">
      <c r="A271" s="11">
        <v>43034</v>
      </c>
      <c r="B271" s="9" t="s">
        <v>4</v>
      </c>
      <c r="C271" s="9" t="s">
        <v>1</v>
      </c>
      <c r="D271" s="9" t="s">
        <v>3</v>
      </c>
      <c r="E271" s="9" t="s">
        <v>17</v>
      </c>
      <c r="F271" s="10" t="s">
        <v>2</v>
      </c>
      <c r="H271" s="11">
        <v>43069</v>
      </c>
      <c r="I271" s="9" t="s">
        <v>1</v>
      </c>
      <c r="J271" s="9" t="s">
        <v>3</v>
      </c>
      <c r="K271" s="9" t="s">
        <v>2</v>
      </c>
      <c r="L271" s="9" t="s">
        <v>19</v>
      </c>
      <c r="M271" s="14"/>
      <c r="O271" s="11">
        <v>43069</v>
      </c>
      <c r="P271" s="9" t="s">
        <v>3</v>
      </c>
      <c r="Q271" s="9" t="s">
        <v>2</v>
      </c>
      <c r="R271" s="9" t="s">
        <v>5</v>
      </c>
      <c r="S271" s="9" t="s">
        <v>15</v>
      </c>
      <c r="T271" s="24"/>
    </row>
    <row r="272" spans="1:20" x14ac:dyDescent="0.35">
      <c r="A272" s="11">
        <v>43035</v>
      </c>
      <c r="B272" s="9" t="s">
        <v>5</v>
      </c>
      <c r="C272" s="9" t="s">
        <v>4</v>
      </c>
      <c r="D272" s="9" t="s">
        <v>1</v>
      </c>
      <c r="E272" s="9" t="s">
        <v>13</v>
      </c>
      <c r="F272" s="10" t="s">
        <v>2</v>
      </c>
      <c r="H272" s="11">
        <v>43070</v>
      </c>
      <c r="I272" s="9" t="s">
        <v>4</v>
      </c>
      <c r="J272" s="9" t="s">
        <v>1</v>
      </c>
      <c r="K272" s="9" t="s">
        <v>3</v>
      </c>
      <c r="L272" s="9" t="s">
        <v>21</v>
      </c>
      <c r="M272" s="14"/>
      <c r="O272" s="11">
        <v>43070</v>
      </c>
      <c r="P272" s="9" t="s">
        <v>1</v>
      </c>
      <c r="Q272" s="9" t="s">
        <v>3</v>
      </c>
      <c r="R272" s="9" t="s">
        <v>2</v>
      </c>
      <c r="S272" s="9" t="s">
        <v>16</v>
      </c>
      <c r="T272" s="24"/>
    </row>
    <row r="273" spans="1:20" x14ac:dyDescent="0.35">
      <c r="A273" s="11">
        <v>43036</v>
      </c>
      <c r="B273" s="9" t="s">
        <v>5</v>
      </c>
      <c r="C273" s="9" t="s">
        <v>4</v>
      </c>
      <c r="D273" s="9" t="s">
        <v>1</v>
      </c>
      <c r="E273" s="9" t="s">
        <v>13</v>
      </c>
      <c r="F273" s="10" t="s">
        <v>3</v>
      </c>
      <c r="H273" s="11">
        <v>43071</v>
      </c>
      <c r="I273" s="9" t="s">
        <v>4</v>
      </c>
      <c r="J273" s="9" t="s">
        <v>1</v>
      </c>
      <c r="K273" s="9" t="s">
        <v>3</v>
      </c>
      <c r="L273" s="9" t="s">
        <v>21</v>
      </c>
      <c r="M273" s="14"/>
      <c r="O273" s="11">
        <v>43071</v>
      </c>
      <c r="P273" s="9" t="s">
        <v>1</v>
      </c>
      <c r="Q273" s="9" t="s">
        <v>3</v>
      </c>
      <c r="R273" s="9" t="s">
        <v>2</v>
      </c>
      <c r="S273" s="9" t="s">
        <v>16</v>
      </c>
      <c r="T273" s="24"/>
    </row>
    <row r="274" spans="1:20" x14ac:dyDescent="0.35">
      <c r="A274" s="11">
        <v>43037</v>
      </c>
      <c r="B274" s="9" t="s">
        <v>2</v>
      </c>
      <c r="C274" s="9" t="s">
        <v>5</v>
      </c>
      <c r="D274" s="9" t="s">
        <v>4</v>
      </c>
      <c r="E274" s="9" t="s">
        <v>14</v>
      </c>
      <c r="F274" s="10" t="s">
        <v>3</v>
      </c>
      <c r="H274" s="11">
        <v>43072</v>
      </c>
      <c r="I274" s="9" t="s">
        <v>6</v>
      </c>
      <c r="J274" s="9" t="s">
        <v>4</v>
      </c>
      <c r="K274" s="9" t="s">
        <v>1</v>
      </c>
      <c r="L274" s="9" t="s">
        <v>22</v>
      </c>
      <c r="M274" s="14"/>
      <c r="O274" s="11">
        <v>43072</v>
      </c>
      <c r="P274" s="9" t="s">
        <v>4</v>
      </c>
      <c r="Q274" s="9" t="s">
        <v>1</v>
      </c>
      <c r="R274" s="9" t="s">
        <v>3</v>
      </c>
      <c r="S274" s="9" t="s">
        <v>17</v>
      </c>
      <c r="T274" s="24"/>
    </row>
    <row r="275" spans="1:20" x14ac:dyDescent="0.35">
      <c r="A275" s="11">
        <v>43038</v>
      </c>
      <c r="B275" s="9" t="s">
        <v>2</v>
      </c>
      <c r="C275" s="9" t="s">
        <v>5</v>
      </c>
      <c r="D275" s="9" t="s">
        <v>4</v>
      </c>
      <c r="E275" s="9" t="s">
        <v>14</v>
      </c>
      <c r="F275" s="10" t="s">
        <v>1</v>
      </c>
      <c r="H275" s="11">
        <v>43073</v>
      </c>
      <c r="I275" s="9" t="s">
        <v>6</v>
      </c>
      <c r="J275" s="9" t="s">
        <v>4</v>
      </c>
      <c r="K275" s="9" t="s">
        <v>1</v>
      </c>
      <c r="L275" s="9" t="s">
        <v>22</v>
      </c>
      <c r="M275" s="14"/>
      <c r="O275" s="11">
        <v>43073</v>
      </c>
      <c r="P275" s="9" t="s">
        <v>4</v>
      </c>
      <c r="Q275" s="9" t="s">
        <v>1</v>
      </c>
      <c r="R275" s="9" t="s">
        <v>3</v>
      </c>
      <c r="S275" s="9" t="s">
        <v>17</v>
      </c>
      <c r="T275" s="24"/>
    </row>
    <row r="276" spans="1:20" x14ac:dyDescent="0.35">
      <c r="A276" s="11">
        <v>43039</v>
      </c>
      <c r="B276" s="9" t="s">
        <v>3</v>
      </c>
      <c r="C276" s="9" t="s">
        <v>2</v>
      </c>
      <c r="D276" s="9" t="s">
        <v>5</v>
      </c>
      <c r="E276" s="9" t="s">
        <v>15</v>
      </c>
      <c r="F276" s="10" t="s">
        <v>1</v>
      </c>
      <c r="H276" s="11">
        <v>43074</v>
      </c>
      <c r="I276" s="9" t="s">
        <v>5</v>
      </c>
      <c r="J276" s="9" t="s">
        <v>6</v>
      </c>
      <c r="K276" s="9" t="s">
        <v>4</v>
      </c>
      <c r="L276" s="9" t="s">
        <v>23</v>
      </c>
      <c r="M276" s="14"/>
      <c r="O276" s="11">
        <v>43074</v>
      </c>
      <c r="P276" s="9" t="s">
        <v>5</v>
      </c>
      <c r="Q276" s="9" t="s">
        <v>4</v>
      </c>
      <c r="R276" s="9" t="s">
        <v>1</v>
      </c>
      <c r="S276" s="9" t="s">
        <v>13</v>
      </c>
      <c r="T276" s="24"/>
    </row>
    <row r="277" spans="1:20" x14ac:dyDescent="0.35">
      <c r="A277" s="11">
        <v>43040</v>
      </c>
      <c r="B277" s="9" t="s">
        <v>3</v>
      </c>
      <c r="C277" s="9" t="s">
        <v>2</v>
      </c>
      <c r="D277" s="9" t="s">
        <v>5</v>
      </c>
      <c r="E277" s="9" t="s">
        <v>15</v>
      </c>
      <c r="F277" s="10" t="s">
        <v>4</v>
      </c>
      <c r="H277" s="11">
        <v>43075</v>
      </c>
      <c r="I277" s="9" t="s">
        <v>5</v>
      </c>
      <c r="J277" s="9" t="s">
        <v>6</v>
      </c>
      <c r="K277" s="9" t="s">
        <v>4</v>
      </c>
      <c r="L277" s="9" t="s">
        <v>23</v>
      </c>
      <c r="M277" s="14"/>
      <c r="O277" s="11">
        <v>43075</v>
      </c>
      <c r="P277" s="9" t="s">
        <v>5</v>
      </c>
      <c r="Q277" s="9" t="s">
        <v>4</v>
      </c>
      <c r="R277" s="9" t="s">
        <v>1</v>
      </c>
      <c r="S277" s="9" t="s">
        <v>13</v>
      </c>
      <c r="T277" s="24"/>
    </row>
    <row r="278" spans="1:20" x14ac:dyDescent="0.35">
      <c r="A278" s="11">
        <v>43041</v>
      </c>
      <c r="B278" s="9" t="s">
        <v>1</v>
      </c>
      <c r="C278" s="9" t="s">
        <v>3</v>
      </c>
      <c r="D278" s="9" t="s">
        <v>2</v>
      </c>
      <c r="E278" s="9" t="s">
        <v>16</v>
      </c>
      <c r="F278" s="10" t="s">
        <v>4</v>
      </c>
      <c r="H278" s="11">
        <v>43076</v>
      </c>
      <c r="I278" s="9" t="s">
        <v>2</v>
      </c>
      <c r="J278" s="9" t="s">
        <v>5</v>
      </c>
      <c r="K278" s="9" t="s">
        <v>6</v>
      </c>
      <c r="L278" s="9" t="s">
        <v>24</v>
      </c>
      <c r="M278" s="14"/>
      <c r="O278" s="11">
        <v>43076</v>
      </c>
      <c r="P278" s="9" t="s">
        <v>2</v>
      </c>
      <c r="Q278" s="9" t="s">
        <v>5</v>
      </c>
      <c r="R278" s="9" t="s">
        <v>4</v>
      </c>
      <c r="S278" s="9" t="s">
        <v>14</v>
      </c>
      <c r="T278" s="24"/>
    </row>
    <row r="279" spans="1:20" x14ac:dyDescent="0.35">
      <c r="A279" s="11">
        <v>43042</v>
      </c>
      <c r="B279" s="9" t="s">
        <v>1</v>
      </c>
      <c r="C279" s="9" t="s">
        <v>3</v>
      </c>
      <c r="D279" s="9" t="s">
        <v>2</v>
      </c>
      <c r="E279" s="9" t="s">
        <v>16</v>
      </c>
      <c r="F279" s="10" t="s">
        <v>5</v>
      </c>
      <c r="H279" s="11">
        <v>43077</v>
      </c>
      <c r="I279" s="9" t="s">
        <v>2</v>
      </c>
      <c r="J279" s="9" t="s">
        <v>5</v>
      </c>
      <c r="K279" s="9" t="s">
        <v>6</v>
      </c>
      <c r="L279" s="9" t="s">
        <v>24</v>
      </c>
      <c r="M279" s="14"/>
      <c r="O279" s="11">
        <v>43077</v>
      </c>
      <c r="P279" s="9" t="s">
        <v>2</v>
      </c>
      <c r="Q279" s="9" t="s">
        <v>5</v>
      </c>
      <c r="R279" s="9" t="s">
        <v>4</v>
      </c>
      <c r="S279" s="9" t="s">
        <v>14</v>
      </c>
      <c r="T279" s="24"/>
    </row>
    <row r="280" spans="1:20" x14ac:dyDescent="0.35">
      <c r="A280" s="11">
        <v>43043</v>
      </c>
      <c r="B280" s="9" t="s">
        <v>4</v>
      </c>
      <c r="C280" s="9" t="s">
        <v>1</v>
      </c>
      <c r="D280" s="9" t="s">
        <v>3</v>
      </c>
      <c r="E280" s="9" t="s">
        <v>17</v>
      </c>
      <c r="F280" s="10" t="s">
        <v>5</v>
      </c>
      <c r="H280" s="11">
        <v>43078</v>
      </c>
      <c r="I280" s="9" t="s">
        <v>3</v>
      </c>
      <c r="J280" s="9" t="s">
        <v>2</v>
      </c>
      <c r="K280" s="9" t="s">
        <v>5</v>
      </c>
      <c r="L280" s="9" t="s">
        <v>25</v>
      </c>
      <c r="M280" s="14"/>
      <c r="O280" s="11">
        <v>43078</v>
      </c>
      <c r="P280" s="9" t="s">
        <v>3</v>
      </c>
      <c r="Q280" s="9" t="s">
        <v>2</v>
      </c>
      <c r="R280" s="9" t="s">
        <v>5</v>
      </c>
      <c r="S280" s="9" t="s">
        <v>15</v>
      </c>
      <c r="T280" s="24"/>
    </row>
    <row r="281" spans="1:20" x14ac:dyDescent="0.35">
      <c r="A281" s="11">
        <v>43044</v>
      </c>
      <c r="B281" s="9" t="s">
        <v>4</v>
      </c>
      <c r="C281" s="9" t="s">
        <v>1</v>
      </c>
      <c r="D281" s="9" t="s">
        <v>3</v>
      </c>
      <c r="E281" s="9" t="s">
        <v>17</v>
      </c>
      <c r="F281" s="10" t="s">
        <v>2</v>
      </c>
      <c r="H281" s="11">
        <v>43079</v>
      </c>
      <c r="I281" s="9" t="s">
        <v>3</v>
      </c>
      <c r="J281" s="9" t="s">
        <v>2</v>
      </c>
      <c r="K281" s="9" t="s">
        <v>5</v>
      </c>
      <c r="L281" s="9" t="s">
        <v>25</v>
      </c>
      <c r="M281" s="14"/>
      <c r="O281" s="11">
        <v>43079</v>
      </c>
      <c r="P281" s="9" t="s">
        <v>3</v>
      </c>
      <c r="Q281" s="9" t="s">
        <v>2</v>
      </c>
      <c r="R281" s="9" t="s">
        <v>5</v>
      </c>
      <c r="S281" s="9" t="s">
        <v>15</v>
      </c>
      <c r="T281" s="24"/>
    </row>
    <row r="282" spans="1:20" x14ac:dyDescent="0.35">
      <c r="A282" s="11">
        <v>43045</v>
      </c>
      <c r="B282" s="9" t="s">
        <v>5</v>
      </c>
      <c r="C282" s="9" t="s">
        <v>4</v>
      </c>
      <c r="D282" s="9" t="s">
        <v>1</v>
      </c>
      <c r="E282" s="9" t="s">
        <v>13</v>
      </c>
      <c r="F282" s="10" t="s">
        <v>2</v>
      </c>
      <c r="H282" s="11">
        <v>43080</v>
      </c>
      <c r="I282" s="9" t="s">
        <v>1</v>
      </c>
      <c r="J282" s="9" t="s">
        <v>3</v>
      </c>
      <c r="K282" s="9" t="s">
        <v>2</v>
      </c>
      <c r="L282" s="9" t="s">
        <v>19</v>
      </c>
      <c r="M282" s="14"/>
      <c r="O282" s="11">
        <v>43080</v>
      </c>
      <c r="P282" s="9" t="s">
        <v>1</v>
      </c>
      <c r="Q282" s="9" t="s">
        <v>3</v>
      </c>
      <c r="R282" s="9" t="s">
        <v>2</v>
      </c>
      <c r="S282" s="9" t="s">
        <v>16</v>
      </c>
      <c r="T282" s="24"/>
    </row>
    <row r="283" spans="1:20" x14ac:dyDescent="0.35">
      <c r="A283" s="11">
        <v>43046</v>
      </c>
      <c r="B283" s="9" t="s">
        <v>5</v>
      </c>
      <c r="C283" s="9" t="s">
        <v>4</v>
      </c>
      <c r="D283" s="9" t="s">
        <v>1</v>
      </c>
      <c r="E283" s="9" t="s">
        <v>13</v>
      </c>
      <c r="F283" s="10" t="s">
        <v>3</v>
      </c>
      <c r="H283" s="11">
        <v>43081</v>
      </c>
      <c r="I283" s="9" t="s">
        <v>1</v>
      </c>
      <c r="J283" s="9" t="s">
        <v>3</v>
      </c>
      <c r="K283" s="9" t="s">
        <v>2</v>
      </c>
      <c r="L283" s="9" t="s">
        <v>19</v>
      </c>
      <c r="M283" s="14"/>
      <c r="O283" s="11">
        <v>43081</v>
      </c>
      <c r="P283" s="9" t="s">
        <v>1</v>
      </c>
      <c r="Q283" s="9" t="s">
        <v>3</v>
      </c>
      <c r="R283" s="9" t="s">
        <v>2</v>
      </c>
      <c r="S283" s="9" t="s">
        <v>16</v>
      </c>
      <c r="T283" s="24"/>
    </row>
    <row r="284" spans="1:20" x14ac:dyDescent="0.35">
      <c r="A284" s="11">
        <v>43047</v>
      </c>
      <c r="B284" s="9" t="s">
        <v>2</v>
      </c>
      <c r="C284" s="9" t="s">
        <v>5</v>
      </c>
      <c r="D284" s="9" t="s">
        <v>4</v>
      </c>
      <c r="E284" s="9" t="s">
        <v>14</v>
      </c>
      <c r="F284" s="10" t="s">
        <v>3</v>
      </c>
      <c r="H284" s="11">
        <v>43082</v>
      </c>
      <c r="I284" s="9" t="s">
        <v>4</v>
      </c>
      <c r="J284" s="9" t="s">
        <v>1</v>
      </c>
      <c r="K284" s="9" t="s">
        <v>3</v>
      </c>
      <c r="L284" s="9" t="s">
        <v>21</v>
      </c>
      <c r="M284" s="14"/>
      <c r="O284" s="11">
        <v>43082</v>
      </c>
      <c r="P284" s="9" t="s">
        <v>4</v>
      </c>
      <c r="Q284" s="9" t="s">
        <v>1</v>
      </c>
      <c r="R284" s="9" t="s">
        <v>3</v>
      </c>
      <c r="S284" s="9" t="s">
        <v>17</v>
      </c>
      <c r="T284" s="24"/>
    </row>
    <row r="285" spans="1:20" x14ac:dyDescent="0.35">
      <c r="A285" s="11">
        <v>43048</v>
      </c>
      <c r="B285" s="9" t="s">
        <v>2</v>
      </c>
      <c r="C285" s="9" t="s">
        <v>5</v>
      </c>
      <c r="D285" s="9" t="s">
        <v>4</v>
      </c>
      <c r="E285" s="9" t="s">
        <v>14</v>
      </c>
      <c r="F285" s="10" t="s">
        <v>1</v>
      </c>
      <c r="H285" s="11">
        <v>43083</v>
      </c>
      <c r="I285" s="9" t="s">
        <v>4</v>
      </c>
      <c r="J285" s="9" t="s">
        <v>1</v>
      </c>
      <c r="K285" s="9" t="s">
        <v>3</v>
      </c>
      <c r="L285" s="9" t="s">
        <v>21</v>
      </c>
      <c r="M285" s="14"/>
      <c r="O285" s="11">
        <v>43083</v>
      </c>
      <c r="P285" s="9" t="s">
        <v>4</v>
      </c>
      <c r="Q285" s="9" t="s">
        <v>1</v>
      </c>
      <c r="R285" s="9" t="s">
        <v>3</v>
      </c>
      <c r="S285" s="9" t="s">
        <v>17</v>
      </c>
      <c r="T285" s="24"/>
    </row>
    <row r="286" spans="1:20" x14ac:dyDescent="0.35">
      <c r="A286" s="11">
        <v>43049</v>
      </c>
      <c r="B286" s="9" t="s">
        <v>3</v>
      </c>
      <c r="C286" s="9" t="s">
        <v>2</v>
      </c>
      <c r="D286" s="9" t="s">
        <v>5</v>
      </c>
      <c r="E286" s="9" t="s">
        <v>15</v>
      </c>
      <c r="F286" s="10" t="s">
        <v>1</v>
      </c>
      <c r="H286" s="11">
        <v>43084</v>
      </c>
      <c r="I286" s="9" t="s">
        <v>5</v>
      </c>
      <c r="J286" s="9" t="s">
        <v>4</v>
      </c>
      <c r="K286" s="9" t="s">
        <v>1</v>
      </c>
      <c r="L286" s="9" t="s">
        <v>13</v>
      </c>
      <c r="M286" s="14"/>
      <c r="O286" s="11">
        <v>43084</v>
      </c>
      <c r="P286" s="9" t="s">
        <v>6</v>
      </c>
      <c r="Q286" s="9" t="s">
        <v>4</v>
      </c>
      <c r="R286" s="9" t="s">
        <v>1</v>
      </c>
      <c r="S286" s="9" t="s">
        <v>22</v>
      </c>
      <c r="T286" s="24"/>
    </row>
    <row r="287" spans="1:20" x14ac:dyDescent="0.35">
      <c r="A287" s="11">
        <v>43050</v>
      </c>
      <c r="B287" s="9" t="s">
        <v>3</v>
      </c>
      <c r="C287" s="9" t="s">
        <v>2</v>
      </c>
      <c r="D287" s="9" t="s">
        <v>5</v>
      </c>
      <c r="E287" s="9" t="s">
        <v>15</v>
      </c>
      <c r="F287" s="10" t="s">
        <v>4</v>
      </c>
      <c r="H287" s="11">
        <v>43085</v>
      </c>
      <c r="I287" s="9" t="s">
        <v>5</v>
      </c>
      <c r="J287" s="9" t="s">
        <v>4</v>
      </c>
      <c r="K287" s="9" t="s">
        <v>1</v>
      </c>
      <c r="L287" s="9" t="s">
        <v>13</v>
      </c>
      <c r="M287" s="14"/>
      <c r="O287" s="11">
        <v>43085</v>
      </c>
      <c r="P287" s="9" t="s">
        <v>6</v>
      </c>
      <c r="Q287" s="9" t="s">
        <v>4</v>
      </c>
      <c r="R287" s="9" t="s">
        <v>1</v>
      </c>
      <c r="S287" s="9" t="s">
        <v>22</v>
      </c>
      <c r="T287" s="24"/>
    </row>
    <row r="288" spans="1:20" x14ac:dyDescent="0.35">
      <c r="A288" s="11">
        <v>43051</v>
      </c>
      <c r="B288" s="9" t="s">
        <v>1</v>
      </c>
      <c r="C288" s="9" t="s">
        <v>3</v>
      </c>
      <c r="D288" s="9" t="s">
        <v>2</v>
      </c>
      <c r="E288" s="9" t="s">
        <v>16</v>
      </c>
      <c r="F288" s="10" t="s">
        <v>4</v>
      </c>
      <c r="H288" s="11">
        <v>43086</v>
      </c>
      <c r="I288" s="9" t="s">
        <v>2</v>
      </c>
      <c r="J288" s="9" t="s">
        <v>5</v>
      </c>
      <c r="K288" s="9" t="s">
        <v>4</v>
      </c>
      <c r="L288" s="9" t="s">
        <v>14</v>
      </c>
      <c r="M288" s="14"/>
      <c r="O288" s="11">
        <v>43086</v>
      </c>
      <c r="P288" s="9" t="s">
        <v>5</v>
      </c>
      <c r="Q288" s="9" t="s">
        <v>6</v>
      </c>
      <c r="R288" s="9" t="s">
        <v>4</v>
      </c>
      <c r="S288" s="9" t="s">
        <v>23</v>
      </c>
      <c r="T288" s="24"/>
    </row>
    <row r="289" spans="1:20" x14ac:dyDescent="0.35">
      <c r="A289" s="11">
        <v>43052</v>
      </c>
      <c r="B289" s="9" t="s">
        <v>1</v>
      </c>
      <c r="C289" s="9" t="s">
        <v>3</v>
      </c>
      <c r="D289" s="9" t="s">
        <v>2</v>
      </c>
      <c r="E289" s="9" t="s">
        <v>16</v>
      </c>
      <c r="F289" s="10" t="s">
        <v>5</v>
      </c>
      <c r="H289" s="11">
        <v>43087</v>
      </c>
      <c r="I289" s="9" t="s">
        <v>2</v>
      </c>
      <c r="J289" s="9" t="s">
        <v>5</v>
      </c>
      <c r="K289" s="9" t="s">
        <v>4</v>
      </c>
      <c r="L289" s="9" t="s">
        <v>14</v>
      </c>
      <c r="M289" s="14"/>
      <c r="O289" s="11">
        <v>43087</v>
      </c>
      <c r="P289" s="9" t="s">
        <v>5</v>
      </c>
      <c r="Q289" s="9" t="s">
        <v>6</v>
      </c>
      <c r="R289" s="9" t="s">
        <v>4</v>
      </c>
      <c r="S289" s="9" t="s">
        <v>23</v>
      </c>
      <c r="T289" s="24"/>
    </row>
    <row r="290" spans="1:20" x14ac:dyDescent="0.35">
      <c r="A290" s="11">
        <v>43053</v>
      </c>
      <c r="B290" s="9" t="s">
        <v>4</v>
      </c>
      <c r="C290" s="9" t="s">
        <v>1</v>
      </c>
      <c r="D290" s="9" t="s">
        <v>3</v>
      </c>
      <c r="E290" s="9" t="s">
        <v>17</v>
      </c>
      <c r="F290" s="10" t="s">
        <v>5</v>
      </c>
      <c r="H290" s="11">
        <v>43088</v>
      </c>
      <c r="I290" s="9" t="s">
        <v>3</v>
      </c>
      <c r="J290" s="9" t="s">
        <v>2</v>
      </c>
      <c r="K290" s="9" t="s">
        <v>5</v>
      </c>
      <c r="L290" s="9" t="s">
        <v>15</v>
      </c>
      <c r="M290" s="14"/>
      <c r="O290" s="11">
        <v>43088</v>
      </c>
      <c r="P290" s="9" t="s">
        <v>2</v>
      </c>
      <c r="Q290" s="9" t="s">
        <v>5</v>
      </c>
      <c r="R290" s="9" t="s">
        <v>6</v>
      </c>
      <c r="S290" s="9" t="s">
        <v>24</v>
      </c>
      <c r="T290" s="24"/>
    </row>
    <row r="291" spans="1:20" x14ac:dyDescent="0.35">
      <c r="A291" s="11">
        <v>43054</v>
      </c>
      <c r="B291" s="9" t="s">
        <v>4</v>
      </c>
      <c r="C291" s="9" t="s">
        <v>1</v>
      </c>
      <c r="D291" s="9" t="s">
        <v>3</v>
      </c>
      <c r="E291" s="9" t="s">
        <v>17</v>
      </c>
      <c r="F291" s="10" t="s">
        <v>2</v>
      </c>
      <c r="H291" s="11">
        <v>43089</v>
      </c>
      <c r="I291" s="9" t="s">
        <v>3</v>
      </c>
      <c r="J291" s="9" t="s">
        <v>2</v>
      </c>
      <c r="K291" s="9" t="s">
        <v>5</v>
      </c>
      <c r="L291" s="9" t="s">
        <v>15</v>
      </c>
      <c r="M291" s="14"/>
      <c r="O291" s="11">
        <v>43089</v>
      </c>
      <c r="P291" s="9" t="s">
        <v>2</v>
      </c>
      <c r="Q291" s="9" t="s">
        <v>5</v>
      </c>
      <c r="R291" s="9" t="s">
        <v>6</v>
      </c>
      <c r="S291" s="9" t="s">
        <v>24</v>
      </c>
      <c r="T291" s="24"/>
    </row>
    <row r="292" spans="1:20" x14ac:dyDescent="0.35">
      <c r="A292" s="11">
        <v>43055</v>
      </c>
      <c r="B292" s="9" t="s">
        <v>5</v>
      </c>
      <c r="C292" s="9" t="s">
        <v>4</v>
      </c>
      <c r="D292" s="9" t="s">
        <v>1</v>
      </c>
      <c r="E292" s="9" t="s">
        <v>13</v>
      </c>
      <c r="F292" s="10" t="s">
        <v>2</v>
      </c>
      <c r="H292" s="11">
        <v>43090</v>
      </c>
      <c r="I292" s="9" t="s">
        <v>1</v>
      </c>
      <c r="J292" s="9" t="s">
        <v>3</v>
      </c>
      <c r="K292" s="9" t="s">
        <v>2</v>
      </c>
      <c r="L292" s="9" t="s">
        <v>19</v>
      </c>
      <c r="M292" s="14"/>
      <c r="O292" s="11">
        <v>43090</v>
      </c>
      <c r="P292" s="9" t="s">
        <v>3</v>
      </c>
      <c r="Q292" s="9" t="s">
        <v>2</v>
      </c>
      <c r="R292" s="9" t="s">
        <v>5</v>
      </c>
      <c r="S292" s="9" t="s">
        <v>15</v>
      </c>
      <c r="T292" s="24"/>
    </row>
    <row r="293" spans="1:20" x14ac:dyDescent="0.35">
      <c r="A293" s="11">
        <v>43056</v>
      </c>
      <c r="B293" s="9" t="s">
        <v>5</v>
      </c>
      <c r="C293" s="9" t="s">
        <v>4</v>
      </c>
      <c r="D293" s="9" t="s">
        <v>1</v>
      </c>
      <c r="E293" s="9" t="s">
        <v>13</v>
      </c>
      <c r="F293" s="10" t="s">
        <v>3</v>
      </c>
      <c r="H293" s="11">
        <v>43091</v>
      </c>
      <c r="I293" s="9" t="s">
        <v>1</v>
      </c>
      <c r="J293" s="9" t="s">
        <v>3</v>
      </c>
      <c r="K293" s="9" t="s">
        <v>2</v>
      </c>
      <c r="L293" s="9" t="s">
        <v>19</v>
      </c>
      <c r="M293" s="14"/>
      <c r="O293" s="11">
        <v>43091</v>
      </c>
      <c r="P293" s="9" t="s">
        <v>3</v>
      </c>
      <c r="Q293" s="9" t="s">
        <v>2</v>
      </c>
      <c r="R293" s="9" t="s">
        <v>5</v>
      </c>
      <c r="S293" s="9" t="s">
        <v>15</v>
      </c>
      <c r="T293" s="24"/>
    </row>
    <row r="294" spans="1:20" x14ac:dyDescent="0.35">
      <c r="A294" s="11">
        <v>43057</v>
      </c>
      <c r="B294" s="9" t="s">
        <v>2</v>
      </c>
      <c r="C294" s="9" t="s">
        <v>5</v>
      </c>
      <c r="D294" s="9" t="s">
        <v>4</v>
      </c>
      <c r="E294" s="9" t="s">
        <v>14</v>
      </c>
      <c r="F294" s="10" t="s">
        <v>3</v>
      </c>
      <c r="H294" s="11">
        <v>43092</v>
      </c>
      <c r="I294" s="9" t="s">
        <v>4</v>
      </c>
      <c r="J294" s="9" t="s">
        <v>1</v>
      </c>
      <c r="K294" s="9" t="s">
        <v>3</v>
      </c>
      <c r="L294" s="9" t="s">
        <v>21</v>
      </c>
      <c r="M294" s="14"/>
      <c r="O294" s="11">
        <v>43092</v>
      </c>
      <c r="P294" s="9" t="s">
        <v>1</v>
      </c>
      <c r="Q294" s="9" t="s">
        <v>3</v>
      </c>
      <c r="R294" s="9" t="s">
        <v>2</v>
      </c>
      <c r="S294" s="9" t="s">
        <v>16</v>
      </c>
      <c r="T294" s="24"/>
    </row>
    <row r="295" spans="1:20" x14ac:dyDescent="0.35">
      <c r="A295" s="11">
        <v>43058</v>
      </c>
      <c r="B295" s="9" t="s">
        <v>2</v>
      </c>
      <c r="C295" s="9" t="s">
        <v>5</v>
      </c>
      <c r="D295" s="9" t="s">
        <v>4</v>
      </c>
      <c r="E295" s="9" t="s">
        <v>14</v>
      </c>
      <c r="F295" s="10" t="s">
        <v>1</v>
      </c>
      <c r="H295" s="11">
        <v>43093</v>
      </c>
      <c r="I295" s="9" t="s">
        <v>4</v>
      </c>
      <c r="J295" s="9" t="s">
        <v>1</v>
      </c>
      <c r="K295" s="9" t="s">
        <v>3</v>
      </c>
      <c r="L295" s="9" t="s">
        <v>21</v>
      </c>
      <c r="M295" s="14"/>
      <c r="O295" s="11">
        <v>43093</v>
      </c>
      <c r="P295" s="9" t="s">
        <v>1</v>
      </c>
      <c r="Q295" s="9" t="s">
        <v>3</v>
      </c>
      <c r="R295" s="9" t="s">
        <v>2</v>
      </c>
      <c r="S295" s="9" t="s">
        <v>16</v>
      </c>
      <c r="T295" s="24"/>
    </row>
    <row r="296" spans="1:20" x14ac:dyDescent="0.35">
      <c r="A296" s="11">
        <v>43059</v>
      </c>
      <c r="B296" s="9" t="s">
        <v>3</v>
      </c>
      <c r="C296" s="9" t="s">
        <v>2</v>
      </c>
      <c r="D296" s="9" t="s">
        <v>5</v>
      </c>
      <c r="E296" s="9" t="s">
        <v>15</v>
      </c>
      <c r="F296" s="10" t="s">
        <v>1</v>
      </c>
      <c r="H296" s="11">
        <v>43094</v>
      </c>
      <c r="I296" s="9" t="s">
        <v>6</v>
      </c>
      <c r="J296" s="9" t="s">
        <v>4</v>
      </c>
      <c r="K296" s="9" t="s">
        <v>1</v>
      </c>
      <c r="L296" s="9" t="s">
        <v>22</v>
      </c>
      <c r="M296" s="14"/>
      <c r="O296" s="11">
        <v>43094</v>
      </c>
      <c r="P296" s="9" t="s">
        <v>4</v>
      </c>
      <c r="Q296" s="9" t="s">
        <v>1</v>
      </c>
      <c r="R296" s="9" t="s">
        <v>3</v>
      </c>
      <c r="S296" s="9" t="s">
        <v>17</v>
      </c>
      <c r="T296" s="24"/>
    </row>
    <row r="297" spans="1:20" x14ac:dyDescent="0.35">
      <c r="A297" s="11">
        <v>43060</v>
      </c>
      <c r="B297" s="9" t="s">
        <v>3</v>
      </c>
      <c r="C297" s="9" t="s">
        <v>2</v>
      </c>
      <c r="D297" s="9" t="s">
        <v>5</v>
      </c>
      <c r="E297" s="9" t="s">
        <v>15</v>
      </c>
      <c r="F297" s="10" t="s">
        <v>4</v>
      </c>
      <c r="H297" s="11">
        <v>43095</v>
      </c>
      <c r="I297" s="9" t="s">
        <v>6</v>
      </c>
      <c r="J297" s="9" t="s">
        <v>4</v>
      </c>
      <c r="K297" s="9" t="s">
        <v>1</v>
      </c>
      <c r="L297" s="9" t="s">
        <v>22</v>
      </c>
      <c r="M297" s="14"/>
      <c r="O297" s="11">
        <v>43095</v>
      </c>
      <c r="P297" s="9" t="s">
        <v>4</v>
      </c>
      <c r="Q297" s="9" t="s">
        <v>1</v>
      </c>
      <c r="R297" s="9" t="s">
        <v>3</v>
      </c>
      <c r="S297" s="9" t="s">
        <v>17</v>
      </c>
      <c r="T297" s="24"/>
    </row>
    <row r="298" spans="1:20" x14ac:dyDescent="0.35">
      <c r="A298" s="11">
        <v>43061</v>
      </c>
      <c r="B298" s="9" t="s">
        <v>1</v>
      </c>
      <c r="C298" s="9" t="s">
        <v>3</v>
      </c>
      <c r="D298" s="9" t="s">
        <v>2</v>
      </c>
      <c r="E298" s="9" t="s">
        <v>16</v>
      </c>
      <c r="F298" s="10" t="s">
        <v>4</v>
      </c>
      <c r="H298" s="11">
        <v>43096</v>
      </c>
      <c r="I298" s="9" t="s">
        <v>5</v>
      </c>
      <c r="J298" s="9" t="s">
        <v>6</v>
      </c>
      <c r="K298" s="9" t="s">
        <v>4</v>
      </c>
      <c r="L298" s="9" t="s">
        <v>23</v>
      </c>
      <c r="M298" s="14"/>
      <c r="O298" s="11">
        <v>43096</v>
      </c>
      <c r="P298" s="9" t="s">
        <v>5</v>
      </c>
      <c r="Q298" s="9" t="s">
        <v>4</v>
      </c>
      <c r="R298" s="9" t="s">
        <v>1</v>
      </c>
      <c r="S298" s="9" t="s">
        <v>13</v>
      </c>
      <c r="T298" s="24"/>
    </row>
    <row r="299" spans="1:20" x14ac:dyDescent="0.35">
      <c r="A299" s="11">
        <v>43062</v>
      </c>
      <c r="B299" s="9" t="s">
        <v>1</v>
      </c>
      <c r="C299" s="9" t="s">
        <v>3</v>
      </c>
      <c r="D299" s="9" t="s">
        <v>2</v>
      </c>
      <c r="E299" s="9" t="s">
        <v>16</v>
      </c>
      <c r="F299" s="10" t="s">
        <v>5</v>
      </c>
      <c r="H299" s="11">
        <v>43097</v>
      </c>
      <c r="I299" s="9" t="s">
        <v>5</v>
      </c>
      <c r="J299" s="9" t="s">
        <v>6</v>
      </c>
      <c r="K299" s="9" t="s">
        <v>4</v>
      </c>
      <c r="L299" s="9" t="s">
        <v>23</v>
      </c>
      <c r="M299" s="14"/>
      <c r="O299" s="11">
        <v>43097</v>
      </c>
      <c r="P299" s="9" t="s">
        <v>5</v>
      </c>
      <c r="Q299" s="9" t="s">
        <v>4</v>
      </c>
      <c r="R299" s="9" t="s">
        <v>1</v>
      </c>
      <c r="S299" s="9" t="s">
        <v>13</v>
      </c>
      <c r="T299" s="24"/>
    </row>
    <row r="300" spans="1:20" x14ac:dyDescent="0.35">
      <c r="A300" s="11">
        <v>43063</v>
      </c>
      <c r="B300" s="9" t="s">
        <v>4</v>
      </c>
      <c r="C300" s="9" t="s">
        <v>1</v>
      </c>
      <c r="D300" s="9" t="s">
        <v>3</v>
      </c>
      <c r="E300" s="9" t="s">
        <v>17</v>
      </c>
      <c r="F300" s="10" t="s">
        <v>5</v>
      </c>
      <c r="H300" s="11">
        <v>43098</v>
      </c>
      <c r="I300" s="9" t="s">
        <v>2</v>
      </c>
      <c r="J300" s="9" t="s">
        <v>5</v>
      </c>
      <c r="K300" s="9" t="s">
        <v>6</v>
      </c>
      <c r="L300" s="9" t="s">
        <v>24</v>
      </c>
      <c r="M300" s="14"/>
      <c r="O300" s="11">
        <v>43098</v>
      </c>
      <c r="P300" s="9" t="s">
        <v>2</v>
      </c>
      <c r="Q300" s="9" t="s">
        <v>5</v>
      </c>
      <c r="R300" s="9" t="s">
        <v>4</v>
      </c>
      <c r="S300" s="9" t="s">
        <v>14</v>
      </c>
      <c r="T300" s="24"/>
    </row>
    <row r="301" spans="1:20" x14ac:dyDescent="0.35">
      <c r="A301" s="11">
        <v>43064</v>
      </c>
      <c r="B301" s="9" t="s">
        <v>4</v>
      </c>
      <c r="C301" s="9" t="s">
        <v>1</v>
      </c>
      <c r="D301" s="9" t="s">
        <v>3</v>
      </c>
      <c r="E301" s="9" t="s">
        <v>17</v>
      </c>
      <c r="F301" s="10" t="s">
        <v>2</v>
      </c>
      <c r="H301" s="11">
        <v>43099</v>
      </c>
      <c r="I301" s="9" t="s">
        <v>2</v>
      </c>
      <c r="J301" s="9" t="s">
        <v>5</v>
      </c>
      <c r="K301" s="9" t="s">
        <v>6</v>
      </c>
      <c r="L301" s="9" t="s">
        <v>24</v>
      </c>
      <c r="M301" s="14"/>
      <c r="O301" s="11">
        <v>43099</v>
      </c>
      <c r="P301" s="9" t="s">
        <v>2</v>
      </c>
      <c r="Q301" s="9" t="s">
        <v>5</v>
      </c>
      <c r="R301" s="9" t="s">
        <v>4</v>
      </c>
      <c r="S301" s="9" t="s">
        <v>14</v>
      </c>
      <c r="T301" s="24"/>
    </row>
    <row r="302" spans="1:20" x14ac:dyDescent="0.35">
      <c r="A302" s="11">
        <v>43065</v>
      </c>
      <c r="B302" s="9" t="s">
        <v>5</v>
      </c>
      <c r="C302" s="9" t="s">
        <v>4</v>
      </c>
      <c r="D302" s="9" t="s">
        <v>1</v>
      </c>
      <c r="E302" s="9" t="s">
        <v>13</v>
      </c>
      <c r="F302" s="10" t="s">
        <v>2</v>
      </c>
      <c r="H302" s="11">
        <v>43100</v>
      </c>
      <c r="I302" s="9" t="s">
        <v>3</v>
      </c>
      <c r="J302" s="9" t="s">
        <v>2</v>
      </c>
      <c r="K302" s="9" t="s">
        <v>5</v>
      </c>
      <c r="L302" s="9" t="s">
        <v>25</v>
      </c>
      <c r="M302" s="14"/>
      <c r="O302" s="11">
        <v>43100</v>
      </c>
      <c r="P302" s="9" t="s">
        <v>3</v>
      </c>
      <c r="Q302" s="9" t="s">
        <v>2</v>
      </c>
      <c r="R302" s="9" t="s">
        <v>5</v>
      </c>
      <c r="S302" s="9" t="s">
        <v>15</v>
      </c>
      <c r="T302" s="24"/>
    </row>
    <row r="303" spans="1:20" x14ac:dyDescent="0.35">
      <c r="A303" s="11">
        <v>43066</v>
      </c>
      <c r="B303" s="9" t="s">
        <v>5</v>
      </c>
      <c r="C303" s="9" t="s">
        <v>4</v>
      </c>
      <c r="D303" s="9" t="s">
        <v>1</v>
      </c>
      <c r="E303" s="9" t="s">
        <v>13</v>
      </c>
      <c r="F303" s="10" t="s">
        <v>3</v>
      </c>
      <c r="H303" s="11">
        <v>43101</v>
      </c>
      <c r="I303" s="9" t="s">
        <v>3</v>
      </c>
      <c r="J303" s="9" t="s">
        <v>2</v>
      </c>
      <c r="K303" s="9" t="s">
        <v>5</v>
      </c>
      <c r="L303" s="9" t="s">
        <v>25</v>
      </c>
      <c r="M303" s="14"/>
      <c r="O303" s="11">
        <v>43101</v>
      </c>
      <c r="P303" s="9" t="s">
        <v>3</v>
      </c>
      <c r="Q303" s="9" t="s">
        <v>2</v>
      </c>
      <c r="R303" s="9" t="s">
        <v>5</v>
      </c>
      <c r="S303" s="9" t="s">
        <v>15</v>
      </c>
      <c r="T303" s="24"/>
    </row>
    <row r="304" spans="1:20" x14ac:dyDescent="0.35">
      <c r="A304" s="11">
        <v>43067</v>
      </c>
      <c r="B304" s="9" t="s">
        <v>2</v>
      </c>
      <c r="C304" s="9" t="s">
        <v>5</v>
      </c>
      <c r="D304" s="9" t="s">
        <v>4</v>
      </c>
      <c r="E304" s="9" t="s">
        <v>14</v>
      </c>
      <c r="F304" s="10" t="s">
        <v>3</v>
      </c>
      <c r="H304" s="11">
        <v>43102</v>
      </c>
      <c r="I304" s="9" t="s">
        <v>1</v>
      </c>
      <c r="J304" s="9" t="s">
        <v>3</v>
      </c>
      <c r="K304" s="9" t="s">
        <v>2</v>
      </c>
      <c r="L304" s="9" t="s">
        <v>19</v>
      </c>
      <c r="M304" s="14"/>
      <c r="O304" s="11">
        <v>43102</v>
      </c>
      <c r="P304" s="9" t="s">
        <v>1</v>
      </c>
      <c r="Q304" s="9" t="s">
        <v>3</v>
      </c>
      <c r="R304" s="9" t="s">
        <v>2</v>
      </c>
      <c r="S304" s="9" t="s">
        <v>16</v>
      </c>
      <c r="T304" s="24"/>
    </row>
    <row r="305" spans="1:20" x14ac:dyDescent="0.35">
      <c r="A305" s="11">
        <v>43068</v>
      </c>
      <c r="B305" s="9" t="s">
        <v>2</v>
      </c>
      <c r="C305" s="9" t="s">
        <v>5</v>
      </c>
      <c r="D305" s="9" t="s">
        <v>4</v>
      </c>
      <c r="E305" s="9" t="s">
        <v>14</v>
      </c>
      <c r="F305" s="10" t="s">
        <v>1</v>
      </c>
      <c r="H305" s="11">
        <v>43103</v>
      </c>
      <c r="I305" s="9" t="s">
        <v>1</v>
      </c>
      <c r="J305" s="9" t="s">
        <v>3</v>
      </c>
      <c r="K305" s="9" t="s">
        <v>2</v>
      </c>
      <c r="L305" s="9" t="s">
        <v>19</v>
      </c>
      <c r="M305" s="14"/>
      <c r="O305" s="11">
        <v>43103</v>
      </c>
      <c r="P305" s="9" t="s">
        <v>1</v>
      </c>
      <c r="Q305" s="9" t="s">
        <v>3</v>
      </c>
      <c r="R305" s="9" t="s">
        <v>2</v>
      </c>
      <c r="S305" s="9" t="s">
        <v>16</v>
      </c>
      <c r="T305" s="24"/>
    </row>
    <row r="306" spans="1:20" x14ac:dyDescent="0.35">
      <c r="A306" s="11">
        <v>43069</v>
      </c>
      <c r="B306" s="9" t="s">
        <v>3</v>
      </c>
      <c r="C306" s="9" t="s">
        <v>2</v>
      </c>
      <c r="D306" s="9" t="s">
        <v>5</v>
      </c>
      <c r="E306" s="9" t="s">
        <v>15</v>
      </c>
      <c r="F306" s="10" t="s">
        <v>1</v>
      </c>
      <c r="H306" s="11">
        <v>43104</v>
      </c>
      <c r="I306" s="9" t="s">
        <v>4</v>
      </c>
      <c r="J306" s="9" t="s">
        <v>1</v>
      </c>
      <c r="K306" s="9" t="s">
        <v>3</v>
      </c>
      <c r="L306" s="9" t="s">
        <v>21</v>
      </c>
      <c r="M306" s="14"/>
      <c r="O306" s="11">
        <v>43104</v>
      </c>
      <c r="P306" s="9" t="s">
        <v>4</v>
      </c>
      <c r="Q306" s="9" t="s">
        <v>1</v>
      </c>
      <c r="R306" s="9" t="s">
        <v>3</v>
      </c>
      <c r="S306" s="9" t="s">
        <v>17</v>
      </c>
      <c r="T306" s="24"/>
    </row>
    <row r="307" spans="1:20" x14ac:dyDescent="0.35">
      <c r="A307" s="11">
        <v>43070</v>
      </c>
      <c r="B307" s="9" t="s">
        <v>3</v>
      </c>
      <c r="C307" s="9" t="s">
        <v>2</v>
      </c>
      <c r="D307" s="9" t="s">
        <v>5</v>
      </c>
      <c r="E307" s="9" t="s">
        <v>15</v>
      </c>
      <c r="F307" s="10" t="s">
        <v>4</v>
      </c>
      <c r="H307" s="11">
        <v>43105</v>
      </c>
      <c r="I307" s="9" t="s">
        <v>4</v>
      </c>
      <c r="J307" s="9" t="s">
        <v>1</v>
      </c>
      <c r="K307" s="9" t="s">
        <v>3</v>
      </c>
      <c r="L307" s="9" t="s">
        <v>21</v>
      </c>
      <c r="M307" s="14"/>
      <c r="O307" s="11">
        <v>43105</v>
      </c>
      <c r="P307" s="9" t="s">
        <v>4</v>
      </c>
      <c r="Q307" s="9" t="s">
        <v>1</v>
      </c>
      <c r="R307" s="9" t="s">
        <v>3</v>
      </c>
      <c r="S307" s="9" t="s">
        <v>17</v>
      </c>
      <c r="T307" s="24"/>
    </row>
    <row r="308" spans="1:20" x14ac:dyDescent="0.35">
      <c r="A308" s="11">
        <v>43071</v>
      </c>
      <c r="B308" s="9" t="s">
        <v>1</v>
      </c>
      <c r="C308" s="9" t="s">
        <v>3</v>
      </c>
      <c r="D308" s="9" t="s">
        <v>2</v>
      </c>
      <c r="E308" s="9" t="s">
        <v>16</v>
      </c>
      <c r="F308" s="10" t="s">
        <v>4</v>
      </c>
      <c r="H308" s="11">
        <v>43106</v>
      </c>
      <c r="I308" s="9" t="s">
        <v>5</v>
      </c>
      <c r="J308" s="9" t="s">
        <v>4</v>
      </c>
      <c r="K308" s="9" t="s">
        <v>1</v>
      </c>
      <c r="L308" s="9" t="s">
        <v>13</v>
      </c>
      <c r="M308" s="14"/>
      <c r="O308" s="11">
        <v>43106</v>
      </c>
      <c r="P308" s="9" t="s">
        <v>6</v>
      </c>
      <c r="Q308" s="9" t="s">
        <v>4</v>
      </c>
      <c r="R308" s="9" t="s">
        <v>1</v>
      </c>
      <c r="S308" s="9" t="s">
        <v>22</v>
      </c>
      <c r="T308" s="24"/>
    </row>
    <row r="309" spans="1:20" x14ac:dyDescent="0.35">
      <c r="A309" s="11">
        <v>43072</v>
      </c>
      <c r="B309" s="9" t="s">
        <v>1</v>
      </c>
      <c r="C309" s="9" t="s">
        <v>3</v>
      </c>
      <c r="D309" s="9" t="s">
        <v>2</v>
      </c>
      <c r="E309" s="9" t="s">
        <v>16</v>
      </c>
      <c r="F309" s="10" t="s">
        <v>5</v>
      </c>
      <c r="H309" s="11">
        <v>43107</v>
      </c>
      <c r="I309" s="9" t="s">
        <v>5</v>
      </c>
      <c r="J309" s="9" t="s">
        <v>4</v>
      </c>
      <c r="K309" s="9" t="s">
        <v>1</v>
      </c>
      <c r="L309" s="9" t="s">
        <v>13</v>
      </c>
      <c r="M309" s="14"/>
      <c r="O309" s="11">
        <v>43107</v>
      </c>
      <c r="P309" s="9" t="s">
        <v>6</v>
      </c>
      <c r="Q309" s="9" t="s">
        <v>4</v>
      </c>
      <c r="R309" s="9" t="s">
        <v>1</v>
      </c>
      <c r="S309" s="9" t="s">
        <v>22</v>
      </c>
      <c r="T309" s="24"/>
    </row>
    <row r="310" spans="1:20" x14ac:dyDescent="0.35">
      <c r="A310" s="11">
        <v>43073</v>
      </c>
      <c r="B310" s="9" t="s">
        <v>4</v>
      </c>
      <c r="C310" s="9" t="s">
        <v>1</v>
      </c>
      <c r="D310" s="9" t="s">
        <v>3</v>
      </c>
      <c r="E310" s="9" t="s">
        <v>17</v>
      </c>
      <c r="F310" s="10" t="s">
        <v>5</v>
      </c>
      <c r="H310" s="11">
        <v>43108</v>
      </c>
      <c r="I310" s="9" t="s">
        <v>2</v>
      </c>
      <c r="J310" s="9" t="s">
        <v>5</v>
      </c>
      <c r="K310" s="9" t="s">
        <v>4</v>
      </c>
      <c r="L310" s="9" t="s">
        <v>14</v>
      </c>
      <c r="M310" s="14"/>
      <c r="O310" s="11">
        <v>43108</v>
      </c>
      <c r="P310" s="9" t="s">
        <v>5</v>
      </c>
      <c r="Q310" s="9" t="s">
        <v>6</v>
      </c>
      <c r="R310" s="9" t="s">
        <v>4</v>
      </c>
      <c r="S310" s="9" t="s">
        <v>23</v>
      </c>
      <c r="T310" s="24"/>
    </row>
    <row r="311" spans="1:20" x14ac:dyDescent="0.35">
      <c r="A311" s="11">
        <v>43074</v>
      </c>
      <c r="B311" s="9" t="s">
        <v>4</v>
      </c>
      <c r="C311" s="9" t="s">
        <v>1</v>
      </c>
      <c r="D311" s="9" t="s">
        <v>3</v>
      </c>
      <c r="E311" s="9" t="s">
        <v>17</v>
      </c>
      <c r="F311" s="10" t="s">
        <v>2</v>
      </c>
      <c r="H311" s="11">
        <v>43109</v>
      </c>
      <c r="I311" s="9" t="s">
        <v>2</v>
      </c>
      <c r="J311" s="9" t="s">
        <v>5</v>
      </c>
      <c r="K311" s="9" t="s">
        <v>4</v>
      </c>
      <c r="L311" s="9" t="s">
        <v>14</v>
      </c>
      <c r="M311" s="14"/>
      <c r="O311" s="11">
        <v>43109</v>
      </c>
      <c r="P311" s="9" t="s">
        <v>5</v>
      </c>
      <c r="Q311" s="9" t="s">
        <v>6</v>
      </c>
      <c r="R311" s="9" t="s">
        <v>4</v>
      </c>
      <c r="S311" s="9" t="s">
        <v>23</v>
      </c>
      <c r="T311" s="24"/>
    </row>
    <row r="312" spans="1:20" x14ac:dyDescent="0.35">
      <c r="A312" s="11">
        <v>43075</v>
      </c>
      <c r="B312" s="9" t="s">
        <v>5</v>
      </c>
      <c r="C312" s="9" t="s">
        <v>4</v>
      </c>
      <c r="D312" s="9" t="s">
        <v>1</v>
      </c>
      <c r="E312" s="9" t="s">
        <v>13</v>
      </c>
      <c r="F312" s="10" t="s">
        <v>2</v>
      </c>
      <c r="H312" s="11">
        <v>43110</v>
      </c>
      <c r="I312" s="9" t="s">
        <v>3</v>
      </c>
      <c r="J312" s="9" t="s">
        <v>2</v>
      </c>
      <c r="K312" s="9" t="s">
        <v>5</v>
      </c>
      <c r="L312" s="9" t="s">
        <v>15</v>
      </c>
      <c r="M312" s="14"/>
      <c r="O312" s="11">
        <v>43110</v>
      </c>
      <c r="P312" s="9" t="s">
        <v>2</v>
      </c>
      <c r="Q312" s="9" t="s">
        <v>5</v>
      </c>
      <c r="R312" s="9" t="s">
        <v>6</v>
      </c>
      <c r="S312" s="9" t="s">
        <v>24</v>
      </c>
      <c r="T312" s="24"/>
    </row>
    <row r="313" spans="1:20" x14ac:dyDescent="0.35">
      <c r="A313" s="11">
        <v>43076</v>
      </c>
      <c r="B313" s="9" t="s">
        <v>5</v>
      </c>
      <c r="C313" s="9" t="s">
        <v>4</v>
      </c>
      <c r="D313" s="9" t="s">
        <v>1</v>
      </c>
      <c r="E313" s="9" t="s">
        <v>13</v>
      </c>
      <c r="F313" s="10" t="s">
        <v>3</v>
      </c>
      <c r="H313" s="11">
        <v>43111</v>
      </c>
      <c r="I313" s="9" t="s">
        <v>3</v>
      </c>
      <c r="J313" s="9" t="s">
        <v>2</v>
      </c>
      <c r="K313" s="9" t="s">
        <v>5</v>
      </c>
      <c r="L313" s="9" t="s">
        <v>15</v>
      </c>
      <c r="M313" s="14"/>
      <c r="O313" s="11">
        <v>43111</v>
      </c>
      <c r="P313" s="9" t="s">
        <v>2</v>
      </c>
      <c r="Q313" s="9" t="s">
        <v>5</v>
      </c>
      <c r="R313" s="9" t="s">
        <v>6</v>
      </c>
      <c r="S313" s="9" t="s">
        <v>24</v>
      </c>
      <c r="T313" s="24"/>
    </row>
    <row r="314" spans="1:20" x14ac:dyDescent="0.35">
      <c r="A314" s="11">
        <v>43077</v>
      </c>
      <c r="B314" s="9" t="s">
        <v>2</v>
      </c>
      <c r="C314" s="9" t="s">
        <v>5</v>
      </c>
      <c r="D314" s="9" t="s">
        <v>4</v>
      </c>
      <c r="E314" s="9" t="s">
        <v>14</v>
      </c>
      <c r="F314" s="10" t="s">
        <v>3</v>
      </c>
      <c r="H314" s="11">
        <v>43112</v>
      </c>
      <c r="I314" s="9" t="s">
        <v>1</v>
      </c>
      <c r="J314" s="9" t="s">
        <v>3</v>
      </c>
      <c r="K314" s="9" t="s">
        <v>2</v>
      </c>
      <c r="L314" s="9" t="s">
        <v>19</v>
      </c>
      <c r="M314" s="14"/>
      <c r="O314" s="11">
        <v>43112</v>
      </c>
      <c r="P314" s="9" t="s">
        <v>3</v>
      </c>
      <c r="Q314" s="9" t="s">
        <v>2</v>
      </c>
      <c r="R314" s="9" t="s">
        <v>5</v>
      </c>
      <c r="S314" s="9" t="s">
        <v>15</v>
      </c>
      <c r="T314" s="24"/>
    </row>
    <row r="315" spans="1:20" x14ac:dyDescent="0.35">
      <c r="A315" s="11">
        <v>43078</v>
      </c>
      <c r="B315" s="9" t="s">
        <v>2</v>
      </c>
      <c r="C315" s="9" t="s">
        <v>5</v>
      </c>
      <c r="D315" s="9" t="s">
        <v>4</v>
      </c>
      <c r="E315" s="9" t="s">
        <v>14</v>
      </c>
      <c r="F315" s="10" t="s">
        <v>1</v>
      </c>
      <c r="H315" s="11">
        <v>43113</v>
      </c>
      <c r="I315" s="9" t="s">
        <v>1</v>
      </c>
      <c r="J315" s="9" t="s">
        <v>3</v>
      </c>
      <c r="K315" s="9" t="s">
        <v>2</v>
      </c>
      <c r="L315" s="9" t="s">
        <v>19</v>
      </c>
      <c r="M315" s="14"/>
      <c r="O315" s="11">
        <v>43113</v>
      </c>
      <c r="P315" s="9" t="s">
        <v>3</v>
      </c>
      <c r="Q315" s="9" t="s">
        <v>2</v>
      </c>
      <c r="R315" s="9" t="s">
        <v>5</v>
      </c>
      <c r="S315" s="9" t="s">
        <v>15</v>
      </c>
      <c r="T315" s="24"/>
    </row>
    <row r="316" spans="1:20" x14ac:dyDescent="0.35">
      <c r="A316" s="11">
        <v>43079</v>
      </c>
      <c r="B316" s="9" t="s">
        <v>3</v>
      </c>
      <c r="C316" s="9" t="s">
        <v>2</v>
      </c>
      <c r="D316" s="9" t="s">
        <v>5</v>
      </c>
      <c r="E316" s="9" t="s">
        <v>15</v>
      </c>
      <c r="F316" s="10" t="s">
        <v>1</v>
      </c>
      <c r="H316" s="11">
        <v>43114</v>
      </c>
      <c r="I316" s="9" t="s">
        <v>4</v>
      </c>
      <c r="J316" s="9" t="s">
        <v>1</v>
      </c>
      <c r="K316" s="9" t="s">
        <v>3</v>
      </c>
      <c r="L316" s="9" t="s">
        <v>21</v>
      </c>
      <c r="M316" s="14"/>
      <c r="O316" s="11">
        <v>43114</v>
      </c>
      <c r="P316" s="9" t="s">
        <v>1</v>
      </c>
      <c r="Q316" s="9" t="s">
        <v>3</v>
      </c>
      <c r="R316" s="9" t="s">
        <v>2</v>
      </c>
      <c r="S316" s="9" t="s">
        <v>16</v>
      </c>
      <c r="T316" s="24"/>
    </row>
    <row r="317" spans="1:20" x14ac:dyDescent="0.35">
      <c r="A317" s="11">
        <v>43080</v>
      </c>
      <c r="B317" s="9" t="s">
        <v>3</v>
      </c>
      <c r="C317" s="9" t="s">
        <v>2</v>
      </c>
      <c r="D317" s="9" t="s">
        <v>5</v>
      </c>
      <c r="E317" s="9" t="s">
        <v>15</v>
      </c>
      <c r="F317" s="10" t="s">
        <v>4</v>
      </c>
      <c r="H317" s="11">
        <v>43115</v>
      </c>
      <c r="I317" s="9" t="s">
        <v>4</v>
      </c>
      <c r="J317" s="9" t="s">
        <v>1</v>
      </c>
      <c r="K317" s="9" t="s">
        <v>3</v>
      </c>
      <c r="L317" s="9" t="s">
        <v>21</v>
      </c>
      <c r="M317" s="14"/>
      <c r="O317" s="11">
        <v>43115</v>
      </c>
      <c r="P317" s="9" t="s">
        <v>1</v>
      </c>
      <c r="Q317" s="9" t="s">
        <v>3</v>
      </c>
      <c r="R317" s="9" t="s">
        <v>2</v>
      </c>
      <c r="S317" s="9" t="s">
        <v>16</v>
      </c>
      <c r="T317" s="24"/>
    </row>
    <row r="318" spans="1:20" x14ac:dyDescent="0.35">
      <c r="A318" s="11">
        <v>43081</v>
      </c>
      <c r="B318" s="9" t="s">
        <v>1</v>
      </c>
      <c r="C318" s="9" t="s">
        <v>3</v>
      </c>
      <c r="D318" s="9" t="s">
        <v>2</v>
      </c>
      <c r="E318" s="9" t="s">
        <v>16</v>
      </c>
      <c r="F318" s="10" t="s">
        <v>4</v>
      </c>
      <c r="H318" s="11">
        <v>43116</v>
      </c>
      <c r="I318" s="9" t="s">
        <v>6</v>
      </c>
      <c r="J318" s="9" t="s">
        <v>4</v>
      </c>
      <c r="K318" s="9" t="s">
        <v>1</v>
      </c>
      <c r="L318" s="9" t="s">
        <v>22</v>
      </c>
      <c r="M318" s="14"/>
      <c r="O318" s="11">
        <v>43116</v>
      </c>
      <c r="P318" s="9" t="s">
        <v>4</v>
      </c>
      <c r="Q318" s="9" t="s">
        <v>1</v>
      </c>
      <c r="R318" s="9" t="s">
        <v>3</v>
      </c>
      <c r="S318" s="9" t="s">
        <v>17</v>
      </c>
      <c r="T318" s="24"/>
    </row>
    <row r="319" spans="1:20" x14ac:dyDescent="0.35">
      <c r="A319" s="11">
        <v>43082</v>
      </c>
      <c r="B319" s="9" t="s">
        <v>1</v>
      </c>
      <c r="C319" s="9" t="s">
        <v>3</v>
      </c>
      <c r="D319" s="9" t="s">
        <v>2</v>
      </c>
      <c r="E319" s="9" t="s">
        <v>16</v>
      </c>
      <c r="F319" s="10" t="s">
        <v>5</v>
      </c>
      <c r="H319" s="11">
        <v>43117</v>
      </c>
      <c r="I319" s="9" t="s">
        <v>6</v>
      </c>
      <c r="J319" s="9" t="s">
        <v>4</v>
      </c>
      <c r="K319" s="9" t="s">
        <v>1</v>
      </c>
      <c r="L319" s="9" t="s">
        <v>22</v>
      </c>
      <c r="M319" s="14"/>
      <c r="O319" s="11">
        <v>43117</v>
      </c>
      <c r="P319" s="9" t="s">
        <v>4</v>
      </c>
      <c r="Q319" s="9" t="s">
        <v>1</v>
      </c>
      <c r="R319" s="9" t="s">
        <v>3</v>
      </c>
      <c r="S319" s="9" t="s">
        <v>17</v>
      </c>
      <c r="T319" s="24"/>
    </row>
    <row r="320" spans="1:20" x14ac:dyDescent="0.35">
      <c r="A320" s="11">
        <v>43083</v>
      </c>
      <c r="B320" s="9" t="s">
        <v>4</v>
      </c>
      <c r="C320" s="9" t="s">
        <v>1</v>
      </c>
      <c r="D320" s="9" t="s">
        <v>3</v>
      </c>
      <c r="E320" s="9" t="s">
        <v>17</v>
      </c>
      <c r="F320" s="10" t="s">
        <v>5</v>
      </c>
      <c r="H320" s="11">
        <v>43118</v>
      </c>
      <c r="I320" s="9" t="s">
        <v>5</v>
      </c>
      <c r="J320" s="9" t="s">
        <v>6</v>
      </c>
      <c r="K320" s="9" t="s">
        <v>4</v>
      </c>
      <c r="L320" s="9" t="s">
        <v>23</v>
      </c>
      <c r="M320" s="14"/>
      <c r="O320" s="11">
        <v>43118</v>
      </c>
      <c r="P320" s="9" t="s">
        <v>5</v>
      </c>
      <c r="Q320" s="9" t="s">
        <v>4</v>
      </c>
      <c r="R320" s="9" t="s">
        <v>1</v>
      </c>
      <c r="S320" s="9" t="s">
        <v>13</v>
      </c>
      <c r="T320" s="24"/>
    </row>
    <row r="321" spans="1:20" x14ac:dyDescent="0.35">
      <c r="A321" s="11">
        <v>43084</v>
      </c>
      <c r="B321" s="9" t="s">
        <v>4</v>
      </c>
      <c r="C321" s="9" t="s">
        <v>1</v>
      </c>
      <c r="D321" s="9" t="s">
        <v>3</v>
      </c>
      <c r="E321" s="9" t="s">
        <v>17</v>
      </c>
      <c r="F321" s="10" t="s">
        <v>2</v>
      </c>
      <c r="H321" s="11">
        <v>43119</v>
      </c>
      <c r="I321" s="9" t="s">
        <v>5</v>
      </c>
      <c r="J321" s="9" t="s">
        <v>6</v>
      </c>
      <c r="K321" s="9" t="s">
        <v>4</v>
      </c>
      <c r="L321" s="9" t="s">
        <v>23</v>
      </c>
      <c r="M321" s="14"/>
      <c r="O321" s="11">
        <v>43119</v>
      </c>
      <c r="P321" s="9" t="s">
        <v>5</v>
      </c>
      <c r="Q321" s="9" t="s">
        <v>4</v>
      </c>
      <c r="R321" s="9" t="s">
        <v>1</v>
      </c>
      <c r="S321" s="9" t="s">
        <v>13</v>
      </c>
      <c r="T321" s="24"/>
    </row>
    <row r="322" spans="1:20" x14ac:dyDescent="0.35">
      <c r="A322" s="11">
        <v>43085</v>
      </c>
      <c r="B322" s="9" t="s">
        <v>5</v>
      </c>
      <c r="C322" s="9" t="s">
        <v>4</v>
      </c>
      <c r="D322" s="9" t="s">
        <v>1</v>
      </c>
      <c r="E322" s="9" t="s">
        <v>13</v>
      </c>
      <c r="F322" s="10" t="s">
        <v>2</v>
      </c>
      <c r="H322" s="11">
        <v>43120</v>
      </c>
      <c r="I322" s="9" t="s">
        <v>2</v>
      </c>
      <c r="J322" s="9" t="s">
        <v>5</v>
      </c>
      <c r="K322" s="9" t="s">
        <v>6</v>
      </c>
      <c r="L322" s="9" t="s">
        <v>24</v>
      </c>
      <c r="M322" s="14"/>
      <c r="O322" s="11">
        <v>43120</v>
      </c>
      <c r="P322" s="9" t="s">
        <v>2</v>
      </c>
      <c r="Q322" s="9" t="s">
        <v>5</v>
      </c>
      <c r="R322" s="9" t="s">
        <v>4</v>
      </c>
      <c r="S322" s="9" t="s">
        <v>14</v>
      </c>
      <c r="T322" s="24"/>
    </row>
    <row r="323" spans="1:20" x14ac:dyDescent="0.35">
      <c r="A323" s="11">
        <v>43086</v>
      </c>
      <c r="B323" s="9" t="s">
        <v>5</v>
      </c>
      <c r="C323" s="9" t="s">
        <v>4</v>
      </c>
      <c r="D323" s="9" t="s">
        <v>1</v>
      </c>
      <c r="E323" s="9" t="s">
        <v>13</v>
      </c>
      <c r="F323" s="10" t="s">
        <v>3</v>
      </c>
      <c r="H323" s="11">
        <v>43121</v>
      </c>
      <c r="I323" s="9" t="s">
        <v>2</v>
      </c>
      <c r="J323" s="9" t="s">
        <v>5</v>
      </c>
      <c r="K323" s="9" t="s">
        <v>6</v>
      </c>
      <c r="L323" s="9" t="s">
        <v>24</v>
      </c>
      <c r="M323" s="14"/>
      <c r="O323" s="11">
        <v>43121</v>
      </c>
      <c r="P323" s="9" t="s">
        <v>2</v>
      </c>
      <c r="Q323" s="9" t="s">
        <v>5</v>
      </c>
      <c r="R323" s="9" t="s">
        <v>4</v>
      </c>
      <c r="S323" s="9" t="s">
        <v>14</v>
      </c>
      <c r="T323" s="24"/>
    </row>
    <row r="324" spans="1:20" x14ac:dyDescent="0.35">
      <c r="A324" s="11">
        <v>43087</v>
      </c>
      <c r="B324" s="9" t="s">
        <v>2</v>
      </c>
      <c r="C324" s="9" t="s">
        <v>5</v>
      </c>
      <c r="D324" s="9" t="s">
        <v>4</v>
      </c>
      <c r="E324" s="9" t="s">
        <v>14</v>
      </c>
      <c r="F324" s="10" t="s">
        <v>3</v>
      </c>
      <c r="H324" s="11">
        <v>43122</v>
      </c>
      <c r="I324" s="9" t="s">
        <v>3</v>
      </c>
      <c r="J324" s="9" t="s">
        <v>2</v>
      </c>
      <c r="K324" s="9" t="s">
        <v>5</v>
      </c>
      <c r="L324" s="9" t="s">
        <v>25</v>
      </c>
      <c r="M324" s="14"/>
      <c r="O324" s="11">
        <v>43122</v>
      </c>
      <c r="P324" s="9" t="s">
        <v>3</v>
      </c>
      <c r="Q324" s="9" t="s">
        <v>2</v>
      </c>
      <c r="R324" s="9" t="s">
        <v>5</v>
      </c>
      <c r="S324" s="9" t="s">
        <v>15</v>
      </c>
      <c r="T324" s="24"/>
    </row>
    <row r="325" spans="1:20" x14ac:dyDescent="0.35">
      <c r="A325" s="11">
        <v>43088</v>
      </c>
      <c r="B325" s="9" t="s">
        <v>2</v>
      </c>
      <c r="C325" s="9" t="s">
        <v>5</v>
      </c>
      <c r="D325" s="9" t="s">
        <v>4</v>
      </c>
      <c r="E325" s="9" t="s">
        <v>14</v>
      </c>
      <c r="F325" s="10" t="s">
        <v>1</v>
      </c>
      <c r="H325" s="11">
        <v>43123</v>
      </c>
      <c r="I325" s="9" t="s">
        <v>3</v>
      </c>
      <c r="J325" s="9" t="s">
        <v>2</v>
      </c>
      <c r="K325" s="9" t="s">
        <v>5</v>
      </c>
      <c r="L325" s="9" t="s">
        <v>25</v>
      </c>
      <c r="M325" s="14"/>
      <c r="O325" s="11">
        <v>43123</v>
      </c>
      <c r="P325" s="9" t="s">
        <v>3</v>
      </c>
      <c r="Q325" s="9" t="s">
        <v>2</v>
      </c>
      <c r="R325" s="9" t="s">
        <v>5</v>
      </c>
      <c r="S325" s="9" t="s">
        <v>15</v>
      </c>
      <c r="T325" s="24"/>
    </row>
    <row r="326" spans="1:20" x14ac:dyDescent="0.35">
      <c r="A326" s="11">
        <v>43089</v>
      </c>
      <c r="B326" s="9" t="s">
        <v>3</v>
      </c>
      <c r="C326" s="9" t="s">
        <v>2</v>
      </c>
      <c r="D326" s="9" t="s">
        <v>5</v>
      </c>
      <c r="E326" s="9" t="s">
        <v>15</v>
      </c>
      <c r="F326" s="10" t="s">
        <v>1</v>
      </c>
      <c r="H326" s="11">
        <v>43124</v>
      </c>
      <c r="I326" s="9" t="s">
        <v>1</v>
      </c>
      <c r="J326" s="9" t="s">
        <v>3</v>
      </c>
      <c r="K326" s="9" t="s">
        <v>2</v>
      </c>
      <c r="L326" s="9" t="s">
        <v>19</v>
      </c>
      <c r="M326" s="14"/>
      <c r="O326" s="11">
        <v>43124</v>
      </c>
      <c r="P326" s="9" t="s">
        <v>1</v>
      </c>
      <c r="Q326" s="9" t="s">
        <v>3</v>
      </c>
      <c r="R326" s="9" t="s">
        <v>2</v>
      </c>
      <c r="S326" s="9" t="s">
        <v>16</v>
      </c>
      <c r="T326" s="24"/>
    </row>
    <row r="327" spans="1:20" x14ac:dyDescent="0.35">
      <c r="A327" s="11">
        <v>43090</v>
      </c>
      <c r="B327" s="9" t="s">
        <v>3</v>
      </c>
      <c r="C327" s="9" t="s">
        <v>2</v>
      </c>
      <c r="D327" s="9" t="s">
        <v>5</v>
      </c>
      <c r="E327" s="9" t="s">
        <v>15</v>
      </c>
      <c r="F327" s="10" t="s">
        <v>4</v>
      </c>
      <c r="H327" s="11">
        <v>43125</v>
      </c>
      <c r="I327" s="9" t="s">
        <v>1</v>
      </c>
      <c r="J327" s="9" t="s">
        <v>3</v>
      </c>
      <c r="K327" s="9" t="s">
        <v>2</v>
      </c>
      <c r="L327" s="9" t="s">
        <v>19</v>
      </c>
      <c r="M327" s="14"/>
      <c r="O327" s="11">
        <v>43125</v>
      </c>
      <c r="P327" s="9" t="s">
        <v>1</v>
      </c>
      <c r="Q327" s="9" t="s">
        <v>3</v>
      </c>
      <c r="R327" s="9" t="s">
        <v>2</v>
      </c>
      <c r="S327" s="9" t="s">
        <v>16</v>
      </c>
      <c r="T327" s="24"/>
    </row>
    <row r="328" spans="1:20" x14ac:dyDescent="0.35">
      <c r="A328" s="11">
        <v>43091</v>
      </c>
      <c r="B328" s="9" t="s">
        <v>1</v>
      </c>
      <c r="C328" s="9" t="s">
        <v>3</v>
      </c>
      <c r="D328" s="9" t="s">
        <v>2</v>
      </c>
      <c r="E328" s="9" t="s">
        <v>16</v>
      </c>
      <c r="F328" s="10" t="s">
        <v>4</v>
      </c>
      <c r="H328" s="11">
        <v>43126</v>
      </c>
      <c r="I328" s="9" t="s">
        <v>4</v>
      </c>
      <c r="J328" s="9" t="s">
        <v>1</v>
      </c>
      <c r="K328" s="9" t="s">
        <v>3</v>
      </c>
      <c r="L328" s="9" t="s">
        <v>21</v>
      </c>
      <c r="M328" s="14"/>
      <c r="O328" s="11">
        <v>43126</v>
      </c>
      <c r="P328" s="9" t="s">
        <v>4</v>
      </c>
      <c r="Q328" s="9" t="s">
        <v>1</v>
      </c>
      <c r="R328" s="9" t="s">
        <v>3</v>
      </c>
      <c r="S328" s="9" t="s">
        <v>17</v>
      </c>
      <c r="T328" s="24"/>
    </row>
    <row r="329" spans="1:20" x14ac:dyDescent="0.35">
      <c r="A329" s="11">
        <v>43092</v>
      </c>
      <c r="B329" s="9" t="s">
        <v>1</v>
      </c>
      <c r="C329" s="9" t="s">
        <v>3</v>
      </c>
      <c r="D329" s="9" t="s">
        <v>2</v>
      </c>
      <c r="E329" s="9" t="s">
        <v>16</v>
      </c>
      <c r="F329" s="10" t="s">
        <v>5</v>
      </c>
      <c r="H329" s="11">
        <v>43127</v>
      </c>
      <c r="I329" s="9" t="s">
        <v>4</v>
      </c>
      <c r="J329" s="9" t="s">
        <v>1</v>
      </c>
      <c r="K329" s="9" t="s">
        <v>3</v>
      </c>
      <c r="L329" s="9" t="s">
        <v>21</v>
      </c>
      <c r="M329" s="14"/>
      <c r="O329" s="11">
        <v>43127</v>
      </c>
      <c r="P329" s="9" t="s">
        <v>4</v>
      </c>
      <c r="Q329" s="9" t="s">
        <v>1</v>
      </c>
      <c r="R329" s="9" t="s">
        <v>3</v>
      </c>
      <c r="S329" s="9" t="s">
        <v>17</v>
      </c>
      <c r="T329" s="24"/>
    </row>
    <row r="330" spans="1:20" x14ac:dyDescent="0.35">
      <c r="A330" s="11">
        <v>43093</v>
      </c>
      <c r="B330" s="9" t="s">
        <v>4</v>
      </c>
      <c r="C330" s="9" t="s">
        <v>1</v>
      </c>
      <c r="D330" s="9" t="s">
        <v>3</v>
      </c>
      <c r="E330" s="9" t="s">
        <v>17</v>
      </c>
      <c r="F330" s="10" t="s">
        <v>5</v>
      </c>
      <c r="H330" s="11">
        <v>43128</v>
      </c>
      <c r="I330" s="9" t="s">
        <v>5</v>
      </c>
      <c r="J330" s="9" t="s">
        <v>4</v>
      </c>
      <c r="K330" s="9" t="s">
        <v>1</v>
      </c>
      <c r="L330" s="9" t="s">
        <v>13</v>
      </c>
      <c r="M330" s="14"/>
      <c r="O330" s="11">
        <v>43128</v>
      </c>
      <c r="P330" s="9" t="s">
        <v>6</v>
      </c>
      <c r="Q330" s="9" t="s">
        <v>4</v>
      </c>
      <c r="R330" s="9" t="s">
        <v>1</v>
      </c>
      <c r="S330" s="9" t="s">
        <v>22</v>
      </c>
      <c r="T330" s="24"/>
    </row>
    <row r="331" spans="1:20" x14ac:dyDescent="0.35">
      <c r="A331" s="11">
        <v>43094</v>
      </c>
      <c r="B331" s="9" t="s">
        <v>4</v>
      </c>
      <c r="C331" s="9" t="s">
        <v>1</v>
      </c>
      <c r="D331" s="9" t="s">
        <v>3</v>
      </c>
      <c r="E331" s="9" t="s">
        <v>17</v>
      </c>
      <c r="F331" s="10" t="s">
        <v>2</v>
      </c>
      <c r="H331" s="11">
        <v>43129</v>
      </c>
      <c r="I331" s="9" t="s">
        <v>5</v>
      </c>
      <c r="J331" s="9" t="s">
        <v>4</v>
      </c>
      <c r="K331" s="9" t="s">
        <v>1</v>
      </c>
      <c r="L331" s="9" t="s">
        <v>13</v>
      </c>
      <c r="M331" s="14"/>
      <c r="O331" s="11">
        <v>43129</v>
      </c>
      <c r="P331" s="9" t="s">
        <v>6</v>
      </c>
      <c r="Q331" s="9" t="s">
        <v>4</v>
      </c>
      <c r="R331" s="9" t="s">
        <v>1</v>
      </c>
      <c r="S331" s="9" t="s">
        <v>22</v>
      </c>
      <c r="T331" s="24"/>
    </row>
    <row r="332" spans="1:20" x14ac:dyDescent="0.35">
      <c r="A332" s="11">
        <v>43095</v>
      </c>
      <c r="B332" s="9" t="s">
        <v>5</v>
      </c>
      <c r="C332" s="9" t="s">
        <v>4</v>
      </c>
      <c r="D332" s="9" t="s">
        <v>1</v>
      </c>
      <c r="E332" s="9" t="s">
        <v>13</v>
      </c>
      <c r="F332" s="10" t="s">
        <v>2</v>
      </c>
      <c r="H332" s="11">
        <v>43130</v>
      </c>
      <c r="I332" s="9" t="s">
        <v>2</v>
      </c>
      <c r="J332" s="9" t="s">
        <v>5</v>
      </c>
      <c r="K332" s="9" t="s">
        <v>4</v>
      </c>
      <c r="L332" s="9" t="s">
        <v>14</v>
      </c>
      <c r="M332" s="14"/>
      <c r="O332" s="11">
        <v>43130</v>
      </c>
      <c r="P332" s="9" t="s">
        <v>5</v>
      </c>
      <c r="Q332" s="9" t="s">
        <v>6</v>
      </c>
      <c r="R332" s="9" t="s">
        <v>4</v>
      </c>
      <c r="S332" s="9" t="s">
        <v>23</v>
      </c>
      <c r="T332" s="24"/>
    </row>
    <row r="333" spans="1:20" x14ac:dyDescent="0.35">
      <c r="A333" s="11">
        <v>43096</v>
      </c>
      <c r="B333" s="9" t="s">
        <v>5</v>
      </c>
      <c r="C333" s="9" t="s">
        <v>4</v>
      </c>
      <c r="D333" s="9" t="s">
        <v>1</v>
      </c>
      <c r="E333" s="9" t="s">
        <v>13</v>
      </c>
      <c r="F333" s="10" t="s">
        <v>3</v>
      </c>
      <c r="H333" s="11">
        <v>43131</v>
      </c>
      <c r="I333" s="9" t="s">
        <v>2</v>
      </c>
      <c r="J333" s="9" t="s">
        <v>5</v>
      </c>
      <c r="K333" s="9" t="s">
        <v>4</v>
      </c>
      <c r="L333" s="9" t="s">
        <v>14</v>
      </c>
      <c r="M333" s="14"/>
      <c r="O333" s="11">
        <v>43131</v>
      </c>
      <c r="P333" s="9" t="s">
        <v>5</v>
      </c>
      <c r="Q333" s="9" t="s">
        <v>6</v>
      </c>
      <c r="R333" s="9" t="s">
        <v>4</v>
      </c>
      <c r="S333" s="9" t="s">
        <v>23</v>
      </c>
      <c r="T333" s="24"/>
    </row>
    <row r="334" spans="1:20" x14ac:dyDescent="0.35">
      <c r="A334" s="11">
        <v>43097</v>
      </c>
      <c r="B334" s="9" t="s">
        <v>2</v>
      </c>
      <c r="C334" s="9" t="s">
        <v>5</v>
      </c>
      <c r="D334" s="9" t="s">
        <v>4</v>
      </c>
      <c r="E334" s="9" t="s">
        <v>14</v>
      </c>
      <c r="F334" s="10" t="s">
        <v>3</v>
      </c>
      <c r="H334" s="11">
        <v>43132</v>
      </c>
      <c r="I334" s="9" t="s">
        <v>3</v>
      </c>
      <c r="J334" s="9" t="s">
        <v>2</v>
      </c>
      <c r="K334" s="9" t="s">
        <v>5</v>
      </c>
      <c r="L334" s="9" t="s">
        <v>15</v>
      </c>
      <c r="M334" s="14"/>
      <c r="O334" s="11">
        <v>43132</v>
      </c>
      <c r="P334" s="9" t="s">
        <v>2</v>
      </c>
      <c r="Q334" s="9" t="s">
        <v>5</v>
      </c>
      <c r="R334" s="9" t="s">
        <v>6</v>
      </c>
      <c r="S334" s="9" t="s">
        <v>24</v>
      </c>
      <c r="T334" s="24"/>
    </row>
    <row r="335" spans="1:20" x14ac:dyDescent="0.35">
      <c r="A335" s="11">
        <v>43098</v>
      </c>
      <c r="B335" s="9" t="s">
        <v>2</v>
      </c>
      <c r="C335" s="9" t="s">
        <v>5</v>
      </c>
      <c r="D335" s="9" t="s">
        <v>4</v>
      </c>
      <c r="E335" s="9" t="s">
        <v>14</v>
      </c>
      <c r="F335" s="10" t="s">
        <v>1</v>
      </c>
      <c r="H335" s="11">
        <v>43133</v>
      </c>
      <c r="I335" s="9" t="s">
        <v>3</v>
      </c>
      <c r="J335" s="9" t="s">
        <v>2</v>
      </c>
      <c r="K335" s="9" t="s">
        <v>5</v>
      </c>
      <c r="L335" s="9" t="s">
        <v>15</v>
      </c>
      <c r="M335" s="14"/>
      <c r="O335" s="11">
        <v>43133</v>
      </c>
      <c r="P335" s="9" t="s">
        <v>2</v>
      </c>
      <c r="Q335" s="9" t="s">
        <v>5</v>
      </c>
      <c r="R335" s="9" t="s">
        <v>6</v>
      </c>
      <c r="S335" s="9" t="s">
        <v>24</v>
      </c>
      <c r="T335" s="24"/>
    </row>
    <row r="336" spans="1:20" x14ac:dyDescent="0.35">
      <c r="A336" s="11">
        <v>43099</v>
      </c>
      <c r="B336" s="9" t="s">
        <v>3</v>
      </c>
      <c r="C336" s="9" t="s">
        <v>2</v>
      </c>
      <c r="D336" s="9" t="s">
        <v>5</v>
      </c>
      <c r="E336" s="9" t="s">
        <v>15</v>
      </c>
      <c r="F336" s="10" t="s">
        <v>1</v>
      </c>
      <c r="H336" s="11">
        <v>43134</v>
      </c>
      <c r="I336" s="9" t="s">
        <v>1</v>
      </c>
      <c r="J336" s="9" t="s">
        <v>3</v>
      </c>
      <c r="K336" s="9" t="s">
        <v>2</v>
      </c>
      <c r="L336" s="9" t="s">
        <v>19</v>
      </c>
      <c r="M336" s="14"/>
      <c r="O336" s="11">
        <v>43134</v>
      </c>
      <c r="P336" s="9" t="s">
        <v>3</v>
      </c>
      <c r="Q336" s="9" t="s">
        <v>2</v>
      </c>
      <c r="R336" s="9" t="s">
        <v>5</v>
      </c>
      <c r="S336" s="9" t="s">
        <v>15</v>
      </c>
      <c r="T336" s="24"/>
    </row>
    <row r="337" spans="1:20" x14ac:dyDescent="0.35">
      <c r="A337" s="11">
        <v>43100</v>
      </c>
      <c r="B337" s="9" t="s">
        <v>3</v>
      </c>
      <c r="C337" s="9" t="s">
        <v>2</v>
      </c>
      <c r="D337" s="9" t="s">
        <v>5</v>
      </c>
      <c r="E337" s="9" t="s">
        <v>15</v>
      </c>
      <c r="F337" s="10" t="s">
        <v>4</v>
      </c>
      <c r="H337" s="11">
        <v>43135</v>
      </c>
      <c r="I337" s="9" t="s">
        <v>1</v>
      </c>
      <c r="J337" s="9" t="s">
        <v>3</v>
      </c>
      <c r="K337" s="9" t="s">
        <v>2</v>
      </c>
      <c r="L337" s="9" t="s">
        <v>19</v>
      </c>
      <c r="M337" s="14"/>
      <c r="O337" s="11">
        <v>43135</v>
      </c>
      <c r="P337" s="9" t="s">
        <v>3</v>
      </c>
      <c r="Q337" s="9" t="s">
        <v>2</v>
      </c>
      <c r="R337" s="9" t="s">
        <v>5</v>
      </c>
      <c r="S337" s="9" t="s">
        <v>15</v>
      </c>
      <c r="T337" s="24"/>
    </row>
    <row r="338" spans="1:20" x14ac:dyDescent="0.35">
      <c r="A338" s="11">
        <v>43101</v>
      </c>
      <c r="B338" s="9" t="s">
        <v>1</v>
      </c>
      <c r="C338" s="9" t="s">
        <v>3</v>
      </c>
      <c r="D338" s="9" t="s">
        <v>2</v>
      </c>
      <c r="E338" s="9" t="s">
        <v>16</v>
      </c>
      <c r="F338" s="10" t="s">
        <v>4</v>
      </c>
      <c r="H338" s="11">
        <v>43136</v>
      </c>
      <c r="I338" s="9" t="s">
        <v>4</v>
      </c>
      <c r="J338" s="9" t="s">
        <v>1</v>
      </c>
      <c r="K338" s="9" t="s">
        <v>3</v>
      </c>
      <c r="L338" s="9" t="s">
        <v>21</v>
      </c>
      <c r="M338" s="14"/>
      <c r="O338" s="11">
        <v>43136</v>
      </c>
      <c r="P338" s="9" t="s">
        <v>1</v>
      </c>
      <c r="Q338" s="9" t="s">
        <v>3</v>
      </c>
      <c r="R338" s="9" t="s">
        <v>2</v>
      </c>
      <c r="S338" s="9" t="s">
        <v>16</v>
      </c>
      <c r="T338" s="24"/>
    </row>
    <row r="339" spans="1:20" x14ac:dyDescent="0.35">
      <c r="A339" s="11">
        <v>43102</v>
      </c>
      <c r="B339" s="9" t="s">
        <v>1</v>
      </c>
      <c r="C339" s="9" t="s">
        <v>3</v>
      </c>
      <c r="D339" s="9" t="s">
        <v>2</v>
      </c>
      <c r="E339" s="9" t="s">
        <v>16</v>
      </c>
      <c r="F339" s="10" t="s">
        <v>5</v>
      </c>
      <c r="H339" s="11">
        <v>43137</v>
      </c>
      <c r="I339" s="9" t="s">
        <v>4</v>
      </c>
      <c r="J339" s="9" t="s">
        <v>1</v>
      </c>
      <c r="K339" s="9" t="s">
        <v>3</v>
      </c>
      <c r="L339" s="9" t="s">
        <v>21</v>
      </c>
      <c r="M339" s="14"/>
      <c r="O339" s="11">
        <v>43137</v>
      </c>
      <c r="P339" s="9" t="s">
        <v>1</v>
      </c>
      <c r="Q339" s="9" t="s">
        <v>3</v>
      </c>
      <c r="R339" s="9" t="s">
        <v>2</v>
      </c>
      <c r="S339" s="9" t="s">
        <v>16</v>
      </c>
      <c r="T339" s="24"/>
    </row>
    <row r="340" spans="1:20" x14ac:dyDescent="0.35">
      <c r="A340" s="11">
        <v>43103</v>
      </c>
      <c r="B340" s="9" t="s">
        <v>4</v>
      </c>
      <c r="C340" s="9" t="s">
        <v>1</v>
      </c>
      <c r="D340" s="9" t="s">
        <v>3</v>
      </c>
      <c r="E340" s="9" t="s">
        <v>17</v>
      </c>
      <c r="F340" s="10" t="s">
        <v>5</v>
      </c>
      <c r="H340" s="11">
        <v>43138</v>
      </c>
      <c r="I340" s="9" t="s">
        <v>6</v>
      </c>
      <c r="J340" s="9" t="s">
        <v>4</v>
      </c>
      <c r="K340" s="9" t="s">
        <v>1</v>
      </c>
      <c r="L340" s="9" t="s">
        <v>22</v>
      </c>
      <c r="M340" s="14"/>
      <c r="O340" s="11">
        <v>43138</v>
      </c>
      <c r="P340" s="9" t="s">
        <v>4</v>
      </c>
      <c r="Q340" s="9" t="s">
        <v>1</v>
      </c>
      <c r="R340" s="9" t="s">
        <v>3</v>
      </c>
      <c r="S340" s="9" t="s">
        <v>17</v>
      </c>
      <c r="T340" s="24"/>
    </row>
    <row r="341" spans="1:20" x14ac:dyDescent="0.35">
      <c r="A341" s="11">
        <v>43104</v>
      </c>
      <c r="B341" s="9" t="s">
        <v>4</v>
      </c>
      <c r="C341" s="9" t="s">
        <v>1</v>
      </c>
      <c r="D341" s="9" t="s">
        <v>3</v>
      </c>
      <c r="E341" s="9" t="s">
        <v>17</v>
      </c>
      <c r="F341" s="10" t="s">
        <v>2</v>
      </c>
      <c r="H341" s="11">
        <v>43139</v>
      </c>
      <c r="I341" s="9" t="s">
        <v>6</v>
      </c>
      <c r="J341" s="9" t="s">
        <v>4</v>
      </c>
      <c r="K341" s="9" t="s">
        <v>1</v>
      </c>
      <c r="L341" s="9" t="s">
        <v>22</v>
      </c>
      <c r="M341" s="14"/>
      <c r="O341" s="11">
        <v>43139</v>
      </c>
      <c r="P341" s="9" t="s">
        <v>4</v>
      </c>
      <c r="Q341" s="9" t="s">
        <v>1</v>
      </c>
      <c r="R341" s="9" t="s">
        <v>3</v>
      </c>
      <c r="S341" s="9" t="s">
        <v>17</v>
      </c>
      <c r="T341" s="24"/>
    </row>
    <row r="342" spans="1:20" x14ac:dyDescent="0.35">
      <c r="A342" s="11">
        <v>43105</v>
      </c>
      <c r="B342" s="9" t="s">
        <v>5</v>
      </c>
      <c r="C342" s="9" t="s">
        <v>4</v>
      </c>
      <c r="D342" s="9" t="s">
        <v>1</v>
      </c>
      <c r="E342" s="9" t="s">
        <v>13</v>
      </c>
      <c r="F342" s="10" t="s">
        <v>2</v>
      </c>
      <c r="H342" s="11">
        <v>43140</v>
      </c>
      <c r="I342" s="9" t="s">
        <v>5</v>
      </c>
      <c r="J342" s="9" t="s">
        <v>6</v>
      </c>
      <c r="K342" s="9" t="s">
        <v>4</v>
      </c>
      <c r="L342" s="9" t="s">
        <v>23</v>
      </c>
      <c r="M342" s="14"/>
      <c r="O342" s="11">
        <v>43140</v>
      </c>
      <c r="P342" s="9" t="s">
        <v>5</v>
      </c>
      <c r="Q342" s="9" t="s">
        <v>4</v>
      </c>
      <c r="R342" s="9" t="s">
        <v>1</v>
      </c>
      <c r="S342" s="9" t="s">
        <v>13</v>
      </c>
      <c r="T342" s="24"/>
    </row>
    <row r="343" spans="1:20" x14ac:dyDescent="0.35">
      <c r="A343" s="11">
        <v>43106</v>
      </c>
      <c r="B343" s="9" t="s">
        <v>5</v>
      </c>
      <c r="C343" s="9" t="s">
        <v>4</v>
      </c>
      <c r="D343" s="9" t="s">
        <v>1</v>
      </c>
      <c r="E343" s="9" t="s">
        <v>13</v>
      </c>
      <c r="F343" s="10" t="s">
        <v>3</v>
      </c>
      <c r="H343" s="11">
        <v>43141</v>
      </c>
      <c r="I343" s="9" t="s">
        <v>5</v>
      </c>
      <c r="J343" s="9" t="s">
        <v>6</v>
      </c>
      <c r="K343" s="9" t="s">
        <v>4</v>
      </c>
      <c r="L343" s="9" t="s">
        <v>23</v>
      </c>
      <c r="M343" s="14"/>
      <c r="O343" s="11">
        <v>43141</v>
      </c>
      <c r="P343" s="9" t="s">
        <v>5</v>
      </c>
      <c r="Q343" s="9" t="s">
        <v>4</v>
      </c>
      <c r="R343" s="9" t="s">
        <v>1</v>
      </c>
      <c r="S343" s="9" t="s">
        <v>13</v>
      </c>
      <c r="T343" s="24"/>
    </row>
    <row r="344" spans="1:20" x14ac:dyDescent="0.35">
      <c r="A344" s="11">
        <v>43107</v>
      </c>
      <c r="B344" s="9" t="s">
        <v>2</v>
      </c>
      <c r="C344" s="9" t="s">
        <v>5</v>
      </c>
      <c r="D344" s="9" t="s">
        <v>4</v>
      </c>
      <c r="E344" s="9" t="s">
        <v>14</v>
      </c>
      <c r="F344" s="10" t="s">
        <v>3</v>
      </c>
      <c r="H344" s="11">
        <v>43142</v>
      </c>
      <c r="I344" s="9" t="s">
        <v>2</v>
      </c>
      <c r="J344" s="9" t="s">
        <v>5</v>
      </c>
      <c r="K344" s="9" t="s">
        <v>6</v>
      </c>
      <c r="L344" s="9" t="s">
        <v>24</v>
      </c>
      <c r="M344" s="14"/>
      <c r="O344" s="11">
        <v>43142</v>
      </c>
      <c r="P344" s="9" t="s">
        <v>2</v>
      </c>
      <c r="Q344" s="9" t="s">
        <v>5</v>
      </c>
      <c r="R344" s="9" t="s">
        <v>4</v>
      </c>
      <c r="S344" s="9" t="s">
        <v>14</v>
      </c>
      <c r="T344" s="24"/>
    </row>
    <row r="345" spans="1:20" x14ac:dyDescent="0.35">
      <c r="A345" s="11">
        <v>43108</v>
      </c>
      <c r="B345" s="9" t="s">
        <v>2</v>
      </c>
      <c r="C345" s="9" t="s">
        <v>5</v>
      </c>
      <c r="D345" s="9" t="s">
        <v>4</v>
      </c>
      <c r="E345" s="9" t="s">
        <v>14</v>
      </c>
      <c r="F345" s="10" t="s">
        <v>1</v>
      </c>
      <c r="H345" s="11">
        <v>43143</v>
      </c>
      <c r="I345" s="9" t="s">
        <v>2</v>
      </c>
      <c r="J345" s="9" t="s">
        <v>5</v>
      </c>
      <c r="K345" s="9" t="s">
        <v>6</v>
      </c>
      <c r="L345" s="9" t="s">
        <v>24</v>
      </c>
      <c r="M345" s="14"/>
      <c r="O345" s="11">
        <v>43143</v>
      </c>
      <c r="P345" s="9" t="s">
        <v>2</v>
      </c>
      <c r="Q345" s="9" t="s">
        <v>5</v>
      </c>
      <c r="R345" s="9" t="s">
        <v>4</v>
      </c>
      <c r="S345" s="9" t="s">
        <v>14</v>
      </c>
      <c r="T345" s="24"/>
    </row>
    <row r="346" spans="1:20" x14ac:dyDescent="0.35">
      <c r="A346" s="11">
        <v>43109</v>
      </c>
      <c r="B346" s="9" t="s">
        <v>3</v>
      </c>
      <c r="C346" s="9" t="s">
        <v>2</v>
      </c>
      <c r="D346" s="9" t="s">
        <v>5</v>
      </c>
      <c r="E346" s="9" t="s">
        <v>15</v>
      </c>
      <c r="F346" s="10" t="s">
        <v>1</v>
      </c>
      <c r="H346" s="11">
        <v>43144</v>
      </c>
      <c r="I346" s="9" t="s">
        <v>3</v>
      </c>
      <c r="J346" s="9" t="s">
        <v>2</v>
      </c>
      <c r="K346" s="9" t="s">
        <v>5</v>
      </c>
      <c r="L346" s="9" t="s">
        <v>25</v>
      </c>
      <c r="M346" s="14"/>
      <c r="O346" s="11">
        <v>43144</v>
      </c>
      <c r="P346" s="9" t="s">
        <v>3</v>
      </c>
      <c r="Q346" s="9" t="s">
        <v>2</v>
      </c>
      <c r="R346" s="9" t="s">
        <v>5</v>
      </c>
      <c r="S346" s="9" t="s">
        <v>15</v>
      </c>
      <c r="T346" s="24"/>
    </row>
    <row r="347" spans="1:20" x14ac:dyDescent="0.35">
      <c r="A347" s="11">
        <v>43110</v>
      </c>
      <c r="B347" s="9" t="s">
        <v>3</v>
      </c>
      <c r="C347" s="9" t="s">
        <v>2</v>
      </c>
      <c r="D347" s="9" t="s">
        <v>5</v>
      </c>
      <c r="E347" s="9" t="s">
        <v>15</v>
      </c>
      <c r="F347" s="10" t="s">
        <v>4</v>
      </c>
      <c r="H347" s="11">
        <v>43145</v>
      </c>
      <c r="I347" s="9" t="s">
        <v>3</v>
      </c>
      <c r="J347" s="9" t="s">
        <v>2</v>
      </c>
      <c r="K347" s="9" t="s">
        <v>5</v>
      </c>
      <c r="L347" s="9" t="s">
        <v>25</v>
      </c>
      <c r="M347" s="14"/>
      <c r="O347" s="11">
        <v>43145</v>
      </c>
      <c r="P347" s="9" t="s">
        <v>3</v>
      </c>
      <c r="Q347" s="9" t="s">
        <v>2</v>
      </c>
      <c r="R347" s="9" t="s">
        <v>5</v>
      </c>
      <c r="S347" s="9" t="s">
        <v>15</v>
      </c>
      <c r="T347" s="24"/>
    </row>
    <row r="348" spans="1:20" x14ac:dyDescent="0.35">
      <c r="A348" s="25">
        <v>43111</v>
      </c>
      <c r="B348" s="12" t="s">
        <v>1</v>
      </c>
      <c r="C348" s="12" t="s">
        <v>3</v>
      </c>
      <c r="D348" s="12" t="s">
        <v>2</v>
      </c>
      <c r="E348" s="12" t="s">
        <v>16</v>
      </c>
      <c r="F348" s="13" t="s">
        <v>4</v>
      </c>
      <c r="H348" s="11">
        <v>43146</v>
      </c>
      <c r="I348" s="9" t="s">
        <v>1</v>
      </c>
      <c r="J348" s="9" t="s">
        <v>3</v>
      </c>
      <c r="K348" s="9" t="s">
        <v>2</v>
      </c>
      <c r="L348" s="9" t="s">
        <v>19</v>
      </c>
      <c r="M348" s="14"/>
      <c r="O348" s="11">
        <v>43146</v>
      </c>
      <c r="P348" s="9" t="s">
        <v>1</v>
      </c>
      <c r="Q348" s="9" t="s">
        <v>3</v>
      </c>
      <c r="R348" s="9" t="s">
        <v>2</v>
      </c>
      <c r="S348" s="9" t="s">
        <v>16</v>
      </c>
      <c r="T348" s="24"/>
    </row>
    <row r="349" spans="1:20" x14ac:dyDescent="0.35">
      <c r="H349" s="11">
        <v>43147</v>
      </c>
      <c r="I349" s="9" t="s">
        <v>1</v>
      </c>
      <c r="J349" s="9" t="s">
        <v>3</v>
      </c>
      <c r="K349" s="9" t="s">
        <v>2</v>
      </c>
      <c r="L349" s="9" t="s">
        <v>19</v>
      </c>
      <c r="M349" s="14"/>
      <c r="O349" s="11">
        <v>43147</v>
      </c>
      <c r="P349" s="9" t="s">
        <v>1</v>
      </c>
      <c r="Q349" s="9" t="s">
        <v>3</v>
      </c>
      <c r="R349" s="9" t="s">
        <v>2</v>
      </c>
      <c r="S349" s="9" t="s">
        <v>16</v>
      </c>
      <c r="T349" s="24"/>
    </row>
    <row r="350" spans="1:20" x14ac:dyDescent="0.35">
      <c r="H350" s="11">
        <v>43148</v>
      </c>
      <c r="I350" s="9" t="s">
        <v>4</v>
      </c>
      <c r="J350" s="9" t="s">
        <v>1</v>
      </c>
      <c r="K350" s="9" t="s">
        <v>3</v>
      </c>
      <c r="L350" s="9" t="s">
        <v>21</v>
      </c>
      <c r="M350" s="14"/>
      <c r="O350" s="11">
        <v>43148</v>
      </c>
      <c r="P350" s="9" t="s">
        <v>4</v>
      </c>
      <c r="Q350" s="9" t="s">
        <v>1</v>
      </c>
      <c r="R350" s="9" t="s">
        <v>3</v>
      </c>
      <c r="S350" s="9" t="s">
        <v>17</v>
      </c>
      <c r="T350" s="24"/>
    </row>
    <row r="351" spans="1:20" x14ac:dyDescent="0.35">
      <c r="H351" s="11">
        <v>43149</v>
      </c>
      <c r="I351" s="9" t="s">
        <v>4</v>
      </c>
      <c r="J351" s="9" t="s">
        <v>1</v>
      </c>
      <c r="K351" s="9" t="s">
        <v>3</v>
      </c>
      <c r="L351" s="9" t="s">
        <v>21</v>
      </c>
      <c r="M351" s="14"/>
      <c r="O351" s="11">
        <v>43149</v>
      </c>
      <c r="P351" s="9" t="s">
        <v>4</v>
      </c>
      <c r="Q351" s="9" t="s">
        <v>1</v>
      </c>
      <c r="R351" s="9" t="s">
        <v>3</v>
      </c>
      <c r="S351" s="9" t="s">
        <v>17</v>
      </c>
      <c r="T351" s="24"/>
    </row>
    <row r="352" spans="1:20" x14ac:dyDescent="0.35">
      <c r="H352" s="11">
        <v>43150</v>
      </c>
      <c r="I352" s="9" t="s">
        <v>5</v>
      </c>
      <c r="J352" s="9" t="s">
        <v>4</v>
      </c>
      <c r="K352" s="9" t="s">
        <v>1</v>
      </c>
      <c r="L352" s="9" t="s">
        <v>13</v>
      </c>
      <c r="M352" s="14"/>
      <c r="O352" s="11">
        <v>43150</v>
      </c>
      <c r="P352" s="9" t="s">
        <v>6</v>
      </c>
      <c r="Q352" s="9" t="s">
        <v>4</v>
      </c>
      <c r="R352" s="9" t="s">
        <v>1</v>
      </c>
      <c r="S352" s="9" t="s">
        <v>22</v>
      </c>
      <c r="T352" s="24"/>
    </row>
    <row r="353" spans="8:20" x14ac:dyDescent="0.35">
      <c r="H353" s="11">
        <v>43151</v>
      </c>
      <c r="I353" s="9" t="s">
        <v>5</v>
      </c>
      <c r="J353" s="9" t="s">
        <v>4</v>
      </c>
      <c r="K353" s="9" t="s">
        <v>1</v>
      </c>
      <c r="L353" s="9" t="s">
        <v>13</v>
      </c>
      <c r="M353" s="14"/>
      <c r="O353" s="11">
        <v>43151</v>
      </c>
      <c r="P353" s="9" t="s">
        <v>6</v>
      </c>
      <c r="Q353" s="9" t="s">
        <v>4</v>
      </c>
      <c r="R353" s="9" t="s">
        <v>1</v>
      </c>
      <c r="S353" s="9" t="s">
        <v>22</v>
      </c>
      <c r="T353" s="24"/>
    </row>
    <row r="354" spans="8:20" x14ac:dyDescent="0.35">
      <c r="H354" s="11">
        <v>43152</v>
      </c>
      <c r="I354" s="9" t="s">
        <v>2</v>
      </c>
      <c r="J354" s="9" t="s">
        <v>5</v>
      </c>
      <c r="K354" s="9" t="s">
        <v>4</v>
      </c>
      <c r="L354" s="9" t="s">
        <v>14</v>
      </c>
      <c r="M354" s="14"/>
      <c r="O354" s="11">
        <v>43152</v>
      </c>
      <c r="P354" s="9" t="s">
        <v>5</v>
      </c>
      <c r="Q354" s="9" t="s">
        <v>6</v>
      </c>
      <c r="R354" s="9" t="s">
        <v>4</v>
      </c>
      <c r="S354" s="9" t="s">
        <v>23</v>
      </c>
      <c r="T354" s="24"/>
    </row>
    <row r="355" spans="8:20" x14ac:dyDescent="0.35">
      <c r="H355" s="11">
        <v>43153</v>
      </c>
      <c r="I355" s="9" t="s">
        <v>2</v>
      </c>
      <c r="J355" s="9" t="s">
        <v>5</v>
      </c>
      <c r="K355" s="9" t="s">
        <v>4</v>
      </c>
      <c r="L355" s="9" t="s">
        <v>14</v>
      </c>
      <c r="M355" s="14"/>
      <c r="O355" s="11">
        <v>43153</v>
      </c>
      <c r="P355" s="9" t="s">
        <v>5</v>
      </c>
      <c r="Q355" s="9" t="s">
        <v>6</v>
      </c>
      <c r="R355" s="9" t="s">
        <v>4</v>
      </c>
      <c r="S355" s="9" t="s">
        <v>23</v>
      </c>
      <c r="T355" s="24"/>
    </row>
    <row r="356" spans="8:20" x14ac:dyDescent="0.35">
      <c r="H356" s="11">
        <v>43154</v>
      </c>
      <c r="I356" s="9" t="s">
        <v>3</v>
      </c>
      <c r="J356" s="9" t="s">
        <v>2</v>
      </c>
      <c r="K356" s="9" t="s">
        <v>5</v>
      </c>
      <c r="L356" s="9" t="s">
        <v>15</v>
      </c>
      <c r="M356" s="14"/>
      <c r="O356" s="11">
        <v>43154</v>
      </c>
      <c r="P356" s="9" t="s">
        <v>2</v>
      </c>
      <c r="Q356" s="9" t="s">
        <v>5</v>
      </c>
      <c r="R356" s="9" t="s">
        <v>6</v>
      </c>
      <c r="S356" s="9" t="s">
        <v>24</v>
      </c>
      <c r="T356" s="24"/>
    </row>
    <row r="357" spans="8:20" x14ac:dyDescent="0.35">
      <c r="H357" s="11">
        <v>43155</v>
      </c>
      <c r="I357" s="9" t="s">
        <v>3</v>
      </c>
      <c r="J357" s="9" t="s">
        <v>2</v>
      </c>
      <c r="K357" s="9" t="s">
        <v>5</v>
      </c>
      <c r="L357" s="9" t="s">
        <v>15</v>
      </c>
      <c r="M357" s="14"/>
      <c r="O357" s="11">
        <v>43155</v>
      </c>
      <c r="P357" s="9" t="s">
        <v>2</v>
      </c>
      <c r="Q357" s="9" t="s">
        <v>5</v>
      </c>
      <c r="R357" s="9" t="s">
        <v>6</v>
      </c>
      <c r="S357" s="9" t="s">
        <v>24</v>
      </c>
      <c r="T357" s="24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 tint="-0.249977111117893"/>
  </sheetPr>
  <dimension ref="A1:I29"/>
  <sheetViews>
    <sheetView showGridLines="0" zoomScale="73" zoomScaleNormal="73" workbookViewId="0">
      <selection activeCell="D15" sqref="D15"/>
    </sheetView>
  </sheetViews>
  <sheetFormatPr baseColWidth="10" defaultRowHeight="12" x14ac:dyDescent="0.3"/>
  <cols>
    <col min="1" max="1" width="28.33203125" style="1" bestFit="1" customWidth="1"/>
    <col min="2" max="2" width="28.33203125" style="1" customWidth="1"/>
    <col min="3" max="9" width="26.5546875" customWidth="1"/>
  </cols>
  <sheetData>
    <row r="1" spans="1:9" ht="78" customHeight="1" x14ac:dyDescent="0.3">
      <c r="A1" s="21" t="s">
        <v>36</v>
      </c>
      <c r="B1" s="21" t="s">
        <v>39</v>
      </c>
      <c r="C1" s="29" t="s">
        <v>280</v>
      </c>
      <c r="D1" s="29" t="s">
        <v>281</v>
      </c>
      <c r="E1" s="29" t="s">
        <v>282</v>
      </c>
      <c r="F1" s="29" t="s">
        <v>283</v>
      </c>
      <c r="G1" s="29" t="s">
        <v>284</v>
      </c>
      <c r="H1" s="29" t="s">
        <v>285</v>
      </c>
      <c r="I1" s="29" t="s">
        <v>286</v>
      </c>
    </row>
    <row r="2" spans="1:9" ht="14.5" x14ac:dyDescent="0.3">
      <c r="A2" s="26" t="s">
        <v>40</v>
      </c>
      <c r="B2" s="26" t="s">
        <v>34</v>
      </c>
      <c r="C2" s="22">
        <v>76</v>
      </c>
      <c r="D2" s="22">
        <v>243</v>
      </c>
      <c r="E2" s="22">
        <v>107</v>
      </c>
      <c r="F2" s="22">
        <v>319</v>
      </c>
      <c r="G2" s="22">
        <v>65</v>
      </c>
      <c r="H2" s="22">
        <v>291</v>
      </c>
      <c r="I2" s="22">
        <v>96</v>
      </c>
    </row>
    <row r="3" spans="1:9" ht="14.5" x14ac:dyDescent="0.3">
      <c r="A3" s="26" t="s">
        <v>41</v>
      </c>
      <c r="B3" s="26" t="s">
        <v>35</v>
      </c>
      <c r="C3" s="22">
        <v>549</v>
      </c>
      <c r="D3" s="22">
        <v>146</v>
      </c>
      <c r="E3" s="22">
        <v>366</v>
      </c>
      <c r="F3" s="22">
        <v>391</v>
      </c>
      <c r="G3" s="22">
        <v>82</v>
      </c>
      <c r="H3" s="22">
        <v>298</v>
      </c>
      <c r="I3" s="22">
        <v>471</v>
      </c>
    </row>
    <row r="4" spans="1:9" ht="14.5" x14ac:dyDescent="0.3">
      <c r="A4" s="26" t="s">
        <v>42</v>
      </c>
      <c r="B4" s="26" t="s">
        <v>34</v>
      </c>
      <c r="C4" s="22">
        <v>403</v>
      </c>
      <c r="D4" s="22">
        <v>554</v>
      </c>
      <c r="E4" s="22">
        <v>230</v>
      </c>
      <c r="F4" s="22">
        <v>57</v>
      </c>
      <c r="G4" s="22">
        <v>436</v>
      </c>
      <c r="H4" s="22">
        <v>683</v>
      </c>
      <c r="I4" s="22">
        <v>156</v>
      </c>
    </row>
    <row r="5" spans="1:9" ht="14.5" x14ac:dyDescent="0.3">
      <c r="A5" s="26" t="s">
        <v>43</v>
      </c>
      <c r="B5" s="26" t="s">
        <v>34</v>
      </c>
      <c r="C5" s="22">
        <v>516</v>
      </c>
      <c r="D5" s="22">
        <v>414</v>
      </c>
      <c r="E5" s="22">
        <v>660</v>
      </c>
      <c r="F5" s="22">
        <v>314</v>
      </c>
      <c r="G5" s="22">
        <v>484</v>
      </c>
      <c r="H5" s="22">
        <v>72</v>
      </c>
      <c r="I5" s="22">
        <v>108</v>
      </c>
    </row>
    <row r="6" spans="1:9" ht="14.5" x14ac:dyDescent="0.3">
      <c r="A6" s="26" t="s">
        <v>44</v>
      </c>
      <c r="B6" s="26" t="s">
        <v>34</v>
      </c>
      <c r="C6" s="22">
        <v>444</v>
      </c>
      <c r="D6" s="22">
        <v>51</v>
      </c>
      <c r="E6" s="22">
        <v>691</v>
      </c>
      <c r="F6" s="22">
        <v>147</v>
      </c>
      <c r="G6" s="22">
        <v>405</v>
      </c>
      <c r="H6" s="22">
        <v>313</v>
      </c>
      <c r="I6" s="22">
        <v>152</v>
      </c>
    </row>
    <row r="7" spans="1:9" ht="14.5" x14ac:dyDescent="0.3">
      <c r="A7" s="26" t="s">
        <v>45</v>
      </c>
      <c r="B7" s="26" t="s">
        <v>34</v>
      </c>
      <c r="C7" s="22">
        <v>525</v>
      </c>
      <c r="D7" s="22">
        <v>641</v>
      </c>
      <c r="E7" s="22">
        <v>551</v>
      </c>
      <c r="F7" s="22">
        <v>246</v>
      </c>
      <c r="G7" s="22">
        <v>704</v>
      </c>
      <c r="H7" s="22">
        <v>236</v>
      </c>
      <c r="I7" s="22">
        <v>227</v>
      </c>
    </row>
    <row r="8" spans="1:9" ht="14.5" x14ac:dyDescent="0.3">
      <c r="A8" s="26" t="s">
        <v>46</v>
      </c>
      <c r="B8" s="26" t="s">
        <v>34</v>
      </c>
      <c r="C8" s="22">
        <v>441</v>
      </c>
      <c r="D8" s="22">
        <v>486</v>
      </c>
      <c r="E8" s="22">
        <v>667</v>
      </c>
      <c r="F8" s="22">
        <v>626</v>
      </c>
      <c r="G8" s="22">
        <v>50</v>
      </c>
      <c r="H8" s="22">
        <v>535</v>
      </c>
      <c r="I8" s="22">
        <v>411</v>
      </c>
    </row>
    <row r="9" spans="1:9" ht="14.5" x14ac:dyDescent="0.3">
      <c r="A9" s="26" t="s">
        <v>47</v>
      </c>
      <c r="B9" s="26" t="s">
        <v>33</v>
      </c>
      <c r="C9" s="22">
        <v>515</v>
      </c>
      <c r="D9" s="22">
        <v>442</v>
      </c>
      <c r="E9" s="22">
        <v>378</v>
      </c>
      <c r="F9" s="22">
        <v>492</v>
      </c>
      <c r="G9" s="22">
        <v>693</v>
      </c>
      <c r="H9" s="22"/>
      <c r="I9" s="22">
        <v>540</v>
      </c>
    </row>
    <row r="10" spans="1:9" ht="14.5" x14ac:dyDescent="0.3">
      <c r="A10" s="26" t="s">
        <v>48</v>
      </c>
      <c r="B10" s="26" t="s">
        <v>33</v>
      </c>
      <c r="C10" s="22">
        <v>78</v>
      </c>
      <c r="D10" s="22">
        <v>321</v>
      </c>
      <c r="E10" s="22" t="s">
        <v>37</v>
      </c>
      <c r="F10" s="22">
        <v>63</v>
      </c>
      <c r="G10" s="22">
        <v>642</v>
      </c>
      <c r="H10" s="22"/>
      <c r="I10" s="22">
        <v>101</v>
      </c>
    </row>
    <row r="11" spans="1:9" ht="14.5" x14ac:dyDescent="0.3">
      <c r="A11" s="26" t="s">
        <v>49</v>
      </c>
      <c r="B11" s="26" t="s">
        <v>33</v>
      </c>
      <c r="C11" s="22">
        <v>143</v>
      </c>
      <c r="D11" s="22">
        <v>443</v>
      </c>
      <c r="E11" s="22">
        <v>324</v>
      </c>
      <c r="F11" s="22">
        <v>400</v>
      </c>
      <c r="G11" s="22">
        <v>239</v>
      </c>
      <c r="H11" s="22"/>
      <c r="I11" s="22">
        <v>334</v>
      </c>
    </row>
    <row r="12" spans="1:9" ht="14.5" x14ac:dyDescent="0.3">
      <c r="A12" s="26" t="s">
        <v>50</v>
      </c>
      <c r="B12" s="26" t="s">
        <v>33</v>
      </c>
      <c r="C12" s="22">
        <v>520</v>
      </c>
      <c r="D12" s="22">
        <v>150</v>
      </c>
      <c r="E12" s="22">
        <v>60</v>
      </c>
      <c r="F12" s="22">
        <v>327</v>
      </c>
      <c r="G12" s="22">
        <v>506</v>
      </c>
      <c r="H12" s="22"/>
      <c r="I12" s="22">
        <v>372</v>
      </c>
    </row>
    <row r="13" spans="1:9" ht="14.5" x14ac:dyDescent="0.3">
      <c r="A13" s="26" t="s">
        <v>51</v>
      </c>
      <c r="B13" s="26" t="s">
        <v>33</v>
      </c>
      <c r="C13" s="22">
        <v>515</v>
      </c>
      <c r="D13" s="22">
        <v>210</v>
      </c>
      <c r="E13" s="22">
        <v>378</v>
      </c>
      <c r="F13" s="22">
        <v>438</v>
      </c>
      <c r="G13" s="22">
        <v>239</v>
      </c>
      <c r="H13" s="22"/>
      <c r="I13" s="22">
        <v>492</v>
      </c>
    </row>
    <row r="14" spans="1:9" ht="14.5" x14ac:dyDescent="0.3">
      <c r="A14" s="26" t="s">
        <v>52</v>
      </c>
      <c r="B14" s="26" t="s">
        <v>33</v>
      </c>
      <c r="C14" s="22">
        <v>253</v>
      </c>
      <c r="D14" s="22">
        <v>224</v>
      </c>
      <c r="E14" s="22">
        <v>367</v>
      </c>
      <c r="F14" s="22">
        <v>548</v>
      </c>
      <c r="G14" s="22">
        <v>213</v>
      </c>
      <c r="H14" s="22"/>
      <c r="I14" s="22">
        <v>387</v>
      </c>
    </row>
    <row r="15" spans="1:9" ht="14.5" x14ac:dyDescent="0.3">
      <c r="A15" s="26" t="s">
        <v>53</v>
      </c>
      <c r="B15" s="26" t="s">
        <v>33</v>
      </c>
      <c r="C15" s="22">
        <v>525</v>
      </c>
      <c r="D15" s="22">
        <v>355</v>
      </c>
      <c r="E15" s="22">
        <v>69</v>
      </c>
      <c r="F15" s="22">
        <v>576</v>
      </c>
      <c r="G15" s="22">
        <v>745</v>
      </c>
      <c r="H15" s="22"/>
      <c r="I15" s="22">
        <v>544</v>
      </c>
    </row>
    <row r="16" spans="1:9" ht="14.5" x14ac:dyDescent="0.3">
      <c r="A16" s="26" t="s">
        <v>54</v>
      </c>
      <c r="B16" s="26" t="s">
        <v>33</v>
      </c>
      <c r="C16" s="22">
        <v>294</v>
      </c>
      <c r="D16" s="22">
        <v>393</v>
      </c>
      <c r="E16" s="22">
        <v>680</v>
      </c>
      <c r="F16" s="22">
        <v>83</v>
      </c>
      <c r="G16" s="22">
        <v>412</v>
      </c>
      <c r="H16" s="22"/>
      <c r="I16" s="22">
        <v>349</v>
      </c>
    </row>
    <row r="17" spans="1:9" ht="14.5" x14ac:dyDescent="0.3">
      <c r="A17" s="26" t="s">
        <v>55</v>
      </c>
      <c r="B17" s="26" t="s">
        <v>35</v>
      </c>
      <c r="C17" s="22">
        <v>163</v>
      </c>
      <c r="D17" s="22">
        <v>440</v>
      </c>
      <c r="E17" s="22">
        <v>240</v>
      </c>
      <c r="F17" s="22">
        <v>550</v>
      </c>
      <c r="G17" s="22">
        <v>402</v>
      </c>
      <c r="H17" s="22">
        <v>236</v>
      </c>
      <c r="I17" s="22">
        <v>457</v>
      </c>
    </row>
    <row r="18" spans="1:9" ht="14.5" x14ac:dyDescent="0.3">
      <c r="A18" s="26" t="s">
        <v>56</v>
      </c>
      <c r="B18" s="26" t="s">
        <v>35</v>
      </c>
      <c r="C18" s="22">
        <v>389</v>
      </c>
      <c r="D18" s="22">
        <v>289</v>
      </c>
      <c r="E18" s="22">
        <v>418</v>
      </c>
      <c r="F18" s="22">
        <v>500</v>
      </c>
      <c r="G18" s="22">
        <v>741</v>
      </c>
      <c r="H18" s="22">
        <v>535</v>
      </c>
      <c r="I18" s="22">
        <v>145</v>
      </c>
    </row>
    <row r="19" spans="1:9" ht="14.5" x14ac:dyDescent="0.3">
      <c r="A19" s="26" t="s">
        <v>57</v>
      </c>
      <c r="B19" s="26" t="s">
        <v>35</v>
      </c>
      <c r="C19" s="22">
        <v>208</v>
      </c>
      <c r="D19" s="22">
        <v>368</v>
      </c>
      <c r="E19" s="22">
        <v>446</v>
      </c>
      <c r="F19" s="22">
        <v>620</v>
      </c>
      <c r="G19" s="22">
        <v>419</v>
      </c>
      <c r="H19" s="22">
        <v>291</v>
      </c>
      <c r="I19" s="22">
        <v>446</v>
      </c>
    </row>
    <row r="20" spans="1:9" ht="14.5" x14ac:dyDescent="0.3">
      <c r="A20" s="26" t="s">
        <v>58</v>
      </c>
      <c r="B20" s="26" t="s">
        <v>35</v>
      </c>
      <c r="C20" s="22">
        <v>260</v>
      </c>
      <c r="D20" s="22">
        <v>730</v>
      </c>
      <c r="E20" s="22">
        <v>512</v>
      </c>
      <c r="F20" s="22">
        <v>431</v>
      </c>
      <c r="G20" s="22">
        <v>547</v>
      </c>
      <c r="H20" s="22">
        <v>417</v>
      </c>
      <c r="I20" s="22"/>
    </row>
    <row r="21" spans="1:9" ht="14.5" x14ac:dyDescent="0.3">
      <c r="A21" s="26" t="s">
        <v>59</v>
      </c>
      <c r="B21" s="26" t="s">
        <v>33</v>
      </c>
      <c r="C21" s="22">
        <v>78</v>
      </c>
      <c r="D21" s="22"/>
      <c r="E21" s="22"/>
      <c r="F21" s="22"/>
      <c r="G21" s="22"/>
      <c r="H21" s="22"/>
      <c r="I21" s="22"/>
    </row>
    <row r="22" spans="1:9" ht="14.5" x14ac:dyDescent="0.3">
      <c r="A22" s="26" t="s">
        <v>60</v>
      </c>
      <c r="B22" s="26" t="s">
        <v>33</v>
      </c>
      <c r="C22" s="22">
        <v>220</v>
      </c>
      <c r="D22" s="22"/>
      <c r="E22" s="22">
        <v>324</v>
      </c>
      <c r="F22" s="22"/>
      <c r="G22" s="22"/>
      <c r="H22" s="22">
        <v>72</v>
      </c>
      <c r="I22" s="22">
        <v>101</v>
      </c>
    </row>
    <row r="23" spans="1:9" ht="14.5" x14ac:dyDescent="0.3">
      <c r="A23" s="26" t="s">
        <v>61</v>
      </c>
      <c r="B23" s="26" t="s">
        <v>33</v>
      </c>
      <c r="C23" s="22"/>
      <c r="D23" s="22"/>
      <c r="E23" s="22"/>
      <c r="F23" s="22"/>
      <c r="G23" s="22"/>
      <c r="H23" s="22"/>
      <c r="I23" s="22">
        <v>334</v>
      </c>
    </row>
    <row r="24" spans="1:9" ht="14.5" x14ac:dyDescent="0.3">
      <c r="A24" s="26" t="s">
        <v>62</v>
      </c>
      <c r="B24" s="26" t="s">
        <v>33</v>
      </c>
      <c r="C24" s="22">
        <v>399</v>
      </c>
      <c r="D24" s="22"/>
      <c r="E24" s="22"/>
      <c r="F24" s="22"/>
      <c r="G24" s="22">
        <v>209</v>
      </c>
      <c r="H24" s="22" t="s">
        <v>38</v>
      </c>
      <c r="I24" s="22">
        <v>81</v>
      </c>
    </row>
    <row r="25" spans="1:9" ht="14.5" x14ac:dyDescent="0.3">
      <c r="A25" s="26" t="s">
        <v>63</v>
      </c>
      <c r="B25" s="26" t="s">
        <v>33</v>
      </c>
      <c r="C25" s="22">
        <v>143</v>
      </c>
      <c r="D25" s="22">
        <v>321</v>
      </c>
      <c r="E25" s="22"/>
      <c r="F25" s="22">
        <v>63</v>
      </c>
      <c r="G25" s="22"/>
      <c r="H25" s="22" t="s">
        <v>38</v>
      </c>
      <c r="I25" s="22">
        <v>540</v>
      </c>
    </row>
    <row r="26" spans="1:9" ht="14.5" x14ac:dyDescent="0.3">
      <c r="A26" s="26" t="s">
        <v>64</v>
      </c>
      <c r="B26" s="26" t="s">
        <v>33</v>
      </c>
      <c r="C26" s="22">
        <v>250</v>
      </c>
      <c r="D26" s="22">
        <v>442</v>
      </c>
      <c r="E26" s="22"/>
      <c r="F26" s="22">
        <v>400</v>
      </c>
      <c r="G26" s="22">
        <v>642</v>
      </c>
      <c r="H26" s="22"/>
      <c r="I26" s="22"/>
    </row>
    <row r="27" spans="1:9" ht="14.5" x14ac:dyDescent="0.3">
      <c r="A27" s="26" t="s">
        <v>65</v>
      </c>
      <c r="B27" s="26" t="s">
        <v>33</v>
      </c>
      <c r="C27" s="22">
        <v>640</v>
      </c>
      <c r="D27" s="22"/>
      <c r="E27" s="22"/>
      <c r="F27" s="22"/>
      <c r="G27" s="22"/>
      <c r="H27" s="22">
        <v>547</v>
      </c>
      <c r="I27" s="22"/>
    </row>
    <row r="28" spans="1:9" ht="14.5" x14ac:dyDescent="0.3">
      <c r="A28" s="26" t="s">
        <v>66</v>
      </c>
      <c r="B28" s="26" t="s">
        <v>33</v>
      </c>
      <c r="C28" s="22">
        <v>376</v>
      </c>
      <c r="D28" s="22"/>
      <c r="E28" s="22"/>
      <c r="F28" s="22"/>
      <c r="G28" s="22"/>
      <c r="H28" s="22">
        <v>313</v>
      </c>
      <c r="I28" s="22"/>
    </row>
    <row r="29" spans="1:9" ht="14.5" x14ac:dyDescent="0.3">
      <c r="A29" s="26" t="s">
        <v>67</v>
      </c>
      <c r="B29" s="26" t="s">
        <v>33</v>
      </c>
      <c r="C29" s="22"/>
      <c r="D29" s="22">
        <v>443</v>
      </c>
      <c r="E29" s="22">
        <v>154</v>
      </c>
      <c r="F29" s="22">
        <v>496</v>
      </c>
      <c r="G29" s="22">
        <v>22</v>
      </c>
      <c r="H29" s="22"/>
      <c r="I29" s="22"/>
    </row>
  </sheetData>
  <conditionalFormatting sqref="A1:B29 C11:F11 C2:I10 C12:I29 H11:I11">
    <cfRule type="cellIs" dxfId="190" priority="30" operator="equal">
      <formula>1</formula>
    </cfRule>
  </conditionalFormatting>
  <conditionalFormatting sqref="A9:B11 B9:B16 A3:A29 C11:F11 A12:I29 C9:I10 H11:I11 A1:I8">
    <cfRule type="cellIs" dxfId="189" priority="27" operator="equal">
      <formula>1</formula>
    </cfRule>
    <cfRule type="cellIs" dxfId="188" priority="28" operator="equal">
      <formula>3</formula>
    </cfRule>
    <cfRule type="cellIs" dxfId="187" priority="29" operator="equal">
      <formula>2</formula>
    </cfRule>
  </conditionalFormatting>
  <conditionalFormatting sqref="A1:B29 C11:F11 C12:I29 H11:I11 C1:I10">
    <cfRule type="cellIs" dxfId="186" priority="26" operator="equal">
      <formula>"?"</formula>
    </cfRule>
  </conditionalFormatting>
  <conditionalFormatting sqref="C11:F11 C12:I29 H11:I11 C1:I10">
    <cfRule type="cellIs" dxfId="185" priority="21" operator="equal">
      <formula>"?"</formula>
    </cfRule>
    <cfRule type="cellIs" dxfId="184" priority="22" operator="equal">
      <formula>1</formula>
    </cfRule>
  </conditionalFormatting>
  <conditionalFormatting sqref="C11:F11 C2:I10 C12:I29 H11:I11">
    <cfRule type="cellIs" dxfId="183" priority="23" operator="equal">
      <formula>3</formula>
    </cfRule>
    <cfRule type="cellIs" dxfId="182" priority="24" operator="equal">
      <formula>2</formula>
    </cfRule>
    <cfRule type="cellIs" dxfId="181" priority="25" operator="equal">
      <formula>1</formula>
    </cfRule>
  </conditionalFormatting>
  <conditionalFormatting sqref="G11">
    <cfRule type="cellIs" dxfId="180" priority="10" operator="equal">
      <formula>1</formula>
    </cfRule>
  </conditionalFormatting>
  <conditionalFormatting sqref="G11">
    <cfRule type="cellIs" dxfId="179" priority="7" operator="equal">
      <formula>1</formula>
    </cfRule>
    <cfRule type="cellIs" dxfId="178" priority="8" operator="equal">
      <formula>3</formula>
    </cfRule>
    <cfRule type="cellIs" dxfId="177" priority="9" operator="equal">
      <formula>2</formula>
    </cfRule>
  </conditionalFormatting>
  <conditionalFormatting sqref="G11">
    <cfRule type="cellIs" dxfId="176" priority="6" operator="equal">
      <formula>"?"</formula>
    </cfRule>
  </conditionalFormatting>
  <conditionalFormatting sqref="G11">
    <cfRule type="cellIs" dxfId="175" priority="1" operator="equal">
      <formula>"?"</formula>
    </cfRule>
    <cfRule type="cellIs" dxfId="174" priority="2" operator="equal">
      <formula>1</formula>
    </cfRule>
  </conditionalFormatting>
  <conditionalFormatting sqref="G11">
    <cfRule type="cellIs" dxfId="173" priority="3" operator="equal">
      <formula>3</formula>
    </cfRule>
    <cfRule type="cellIs" dxfId="172" priority="4" operator="equal">
      <formula>2</formula>
    </cfRule>
    <cfRule type="cellIs" dxfId="171" priority="5" operator="equal">
      <formula>1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4" tint="0.39997558519241921"/>
  </sheetPr>
  <dimension ref="A4:HH137"/>
  <sheetViews>
    <sheetView showGridLines="0" topLeftCell="A107" zoomScale="73" zoomScaleNormal="73" workbookViewId="0">
      <selection activeCell="C5" sqref="C5:D137"/>
    </sheetView>
  </sheetViews>
  <sheetFormatPr baseColWidth="10" defaultRowHeight="14.5" x14ac:dyDescent="0.3"/>
  <cols>
    <col min="1" max="2" width="11.5546875" style="27"/>
    <col min="3" max="3" width="12" style="27" bestFit="1" customWidth="1"/>
    <col min="4" max="4" width="16.21875" style="27" bestFit="1" customWidth="1"/>
    <col min="5" max="216" width="20.5546875" style="7" bestFit="1" customWidth="1"/>
    <col min="217" max="16384" width="11.5546875" style="7"/>
  </cols>
  <sheetData>
    <row r="4" spans="1:216" x14ac:dyDescent="0.3">
      <c r="E4" s="8">
        <f>COUNTIF(Tplan[17/05/2016],"X")</f>
        <v>0</v>
      </c>
      <c r="F4" s="8">
        <f>COUNTIF(Tplan[18/05/2017],"X")</f>
        <v>0</v>
      </c>
      <c r="G4" s="8">
        <f>COUNTIF(Tplan[19/05/2017],"X")</f>
        <v>0</v>
      </c>
      <c r="H4" s="8">
        <f>COUNTIF(Tplan[20/05/2017],"X")</f>
        <v>0</v>
      </c>
      <c r="I4" s="8">
        <f>COUNTIF(Tplan[21/05/2017],"X")</f>
        <v>0</v>
      </c>
      <c r="J4" s="8">
        <f>COUNTIF(Tplan[22/05/2017],"X")</f>
        <v>0</v>
      </c>
      <c r="K4" s="8">
        <f>COUNTIF(Tplan[23/05/2017],"X")</f>
        <v>0</v>
      </c>
      <c r="L4" s="8">
        <f>COUNTIF(Tplan[24/05/2017],"X")</f>
        <v>0</v>
      </c>
      <c r="M4" s="8">
        <f>COUNTIF(Tplan[25/05/2017],"X")</f>
        <v>0</v>
      </c>
      <c r="N4" s="8">
        <f>COUNTIF(Tplan[26/05/2017],"X")</f>
        <v>0</v>
      </c>
      <c r="O4" s="8">
        <f>COUNTIF(Tplan[27/05/2017],"X")</f>
        <v>0</v>
      </c>
      <c r="P4" s="8">
        <f>COUNTIF(Tplan[28/05/2017],"X")</f>
        <v>0</v>
      </c>
      <c r="Q4" s="8">
        <f>COUNTIF(Tplan[29/05/2017],"X")</f>
        <v>0</v>
      </c>
      <c r="R4" s="8">
        <f>COUNTIF(Tplan[30/05/2017],"X")</f>
        <v>0</v>
      </c>
      <c r="S4" s="8">
        <f>COUNTIF(Tplan[31/05/2017],"X")</f>
        <v>0</v>
      </c>
      <c r="T4" s="8">
        <f>COUNTIF(Tplan[01/06/2017],"X")</f>
        <v>0</v>
      </c>
      <c r="U4" s="8">
        <f>COUNTIF(Tplan[02/06/2017],"X")</f>
        <v>0</v>
      </c>
      <c r="V4" s="8">
        <f>COUNTIF(Tplan[03/06/2017],"X")</f>
        <v>0</v>
      </c>
      <c r="W4" s="8">
        <f>COUNTIF(Tplan[04/06/2017],"X")</f>
        <v>0</v>
      </c>
      <c r="X4" s="8">
        <f>COUNTIF(Tplan[05/06/2017],"X")</f>
        <v>0</v>
      </c>
      <c r="Y4" s="8">
        <f>COUNTIF(Tplan[06/06/2017],"X")</f>
        <v>0</v>
      </c>
      <c r="Z4" s="8">
        <f>COUNTIF(Tplan[07/06/2017],"X")</f>
        <v>0</v>
      </c>
      <c r="AA4" s="8">
        <f>COUNTIF(Tplan[08/06/2017],"X")</f>
        <v>0</v>
      </c>
      <c r="AB4" s="8">
        <f>COUNTIF(Tplan[09/06/2017],"X")</f>
        <v>0</v>
      </c>
      <c r="AC4" s="8">
        <f>COUNTIF(Tplan[10/06/2017],"X")</f>
        <v>0</v>
      </c>
      <c r="AD4" s="8">
        <f>COUNTIF(Tplan[11/06/2017],"X")</f>
        <v>0</v>
      </c>
      <c r="AE4" s="8">
        <f>COUNTIF(Tplan[12/06/2017],"X")</f>
        <v>0</v>
      </c>
      <c r="AF4" s="8">
        <f>COUNTIF(Tplan[13/06/2017],"X")</f>
        <v>0</v>
      </c>
      <c r="AG4" s="8">
        <f>COUNTIF(Tplan[14/06/2017],"X")</f>
        <v>0</v>
      </c>
      <c r="AH4" s="8">
        <f>COUNTIF(Tplan[15/06/2017],"X")</f>
        <v>0</v>
      </c>
      <c r="AI4" s="8">
        <f>COUNTIF(Tplan[16/06/2017],"X")</f>
        <v>0</v>
      </c>
      <c r="AJ4" s="8">
        <f>COUNTIF(Tplan[17/06/2017],"X")</f>
        <v>0</v>
      </c>
      <c r="AK4" s="8">
        <f>COUNTIF(Tplan[18/06/2017],"X")</f>
        <v>0</v>
      </c>
      <c r="AL4" s="8">
        <f>COUNTIF(Tplan[19/06/2017],"X")</f>
        <v>0</v>
      </c>
      <c r="AM4" s="8">
        <f>COUNTIF(Tplan[20/06/2017],"X")</f>
        <v>0</v>
      </c>
      <c r="AN4" s="8">
        <f>COUNTIF(Tplan[21/06/2017],"X")</f>
        <v>0</v>
      </c>
      <c r="AO4" s="8">
        <f>COUNTIF(Tplan[22/06/2017],"X")</f>
        <v>0</v>
      </c>
      <c r="AP4" s="8">
        <f>COUNTIF(Tplan[23/06/2017],"X")</f>
        <v>0</v>
      </c>
      <c r="AQ4" s="8">
        <f>COUNTIF(Tplan[24/06/2017],"X")</f>
        <v>0</v>
      </c>
      <c r="AR4" s="8">
        <f>COUNTIF(Tplan[25/06/2017],"X")</f>
        <v>0</v>
      </c>
      <c r="AS4" s="8">
        <f>COUNTIF(Tplan[26/06/2017],"X")</f>
        <v>0</v>
      </c>
      <c r="AT4" s="8">
        <f>COUNTIF(Tplan[27/06/2017],"X")</f>
        <v>0</v>
      </c>
      <c r="AU4" s="8">
        <f>COUNTIF(Tplan[28/06/2017],"X")</f>
        <v>0</v>
      </c>
      <c r="AV4" s="8">
        <f>COUNTIF(Tplan[29/06/2017],"X")</f>
        <v>0</v>
      </c>
      <c r="AW4" s="8">
        <f>COUNTIF(Tplan[30/06/2017],"X")</f>
        <v>0</v>
      </c>
      <c r="AX4" s="8">
        <f>COUNTIF(Tplan[01/07/2017],"X")</f>
        <v>0</v>
      </c>
      <c r="AY4" s="8">
        <f>COUNTIF(Tplan[02/07/2017],"X")</f>
        <v>0</v>
      </c>
      <c r="AZ4" s="8">
        <f>COUNTIF(Tplan[03/07/2017],"X")</f>
        <v>0</v>
      </c>
      <c r="BA4" s="8">
        <f>COUNTIF(Tplan[04/07/2017],"X")</f>
        <v>0</v>
      </c>
      <c r="BB4" s="8">
        <f>COUNTIF(Tplan[05/07/2017],"X")</f>
        <v>0</v>
      </c>
      <c r="BC4" s="8">
        <f>COUNTIF(Tplan[06/07/2017],"X")</f>
        <v>0</v>
      </c>
      <c r="BD4" s="8">
        <f>COUNTIF(Tplan[07/07/2017],"X")</f>
        <v>0</v>
      </c>
      <c r="BE4" s="8">
        <f>COUNTIF(Tplan[08/07/2017],"X")</f>
        <v>0</v>
      </c>
      <c r="BF4" s="8">
        <f>COUNTIF(Tplan[09/07/2017],"X")</f>
        <v>0</v>
      </c>
      <c r="BG4" s="8">
        <f>COUNTIF(Tplan[10/07/2017],"X")</f>
        <v>0</v>
      </c>
      <c r="BH4" s="8">
        <f>COUNTIF(Tplan[11/07/2017],"X")</f>
        <v>0</v>
      </c>
      <c r="BI4" s="8">
        <f>COUNTIF(Tplan[12/07/2017],"X")</f>
        <v>0</v>
      </c>
      <c r="BJ4" s="8">
        <f>COUNTIF(Tplan[13/07/2017],"X")</f>
        <v>0</v>
      </c>
      <c r="BK4" s="8">
        <f>COUNTIF(Tplan[14/07/2017],"X")</f>
        <v>0</v>
      </c>
      <c r="BL4" s="8">
        <f>COUNTIF(Tplan[15/07/2017],"X")</f>
        <v>0</v>
      </c>
      <c r="BM4" s="8">
        <f>COUNTIF(Tplan[16/07/2017],"X")</f>
        <v>0</v>
      </c>
      <c r="BN4" s="8">
        <f>COUNTIF(Tplan[17/07/2017],"X")</f>
        <v>0</v>
      </c>
      <c r="BO4" s="8">
        <f>COUNTIF(Tplan[18/07/2017],"X")</f>
        <v>0</v>
      </c>
      <c r="BP4" s="8">
        <f>COUNTIF(Tplan[19/07/2017],"X")</f>
        <v>0</v>
      </c>
      <c r="BQ4" s="8">
        <f>COUNTIF(Tplan[20/07/2017],"X")</f>
        <v>0</v>
      </c>
      <c r="BR4" s="8">
        <f>COUNTIF(Tplan[21/07/2017],"X")</f>
        <v>0</v>
      </c>
      <c r="BS4" s="8">
        <f>COUNTIF(Tplan[22/07/2017],"X")</f>
        <v>0</v>
      </c>
      <c r="BT4" s="8">
        <f>COUNTIF(Tplan[23/07/2017],"X")</f>
        <v>0</v>
      </c>
      <c r="BU4" s="8">
        <f>COUNTIF(Tplan[24/07/2017],"X")</f>
        <v>0</v>
      </c>
      <c r="BV4" s="8">
        <f>COUNTIF(Tplan[25/07/2017],"X")</f>
        <v>0</v>
      </c>
      <c r="BW4" s="8">
        <f>COUNTIF(Tplan[26/07/2017],"X")</f>
        <v>0</v>
      </c>
      <c r="BX4" s="8">
        <f>COUNTIF(Tplan[27/07/2017],"X")</f>
        <v>0</v>
      </c>
      <c r="BY4" s="8">
        <f>COUNTIF(Tplan[28/07/2017],"X")</f>
        <v>0</v>
      </c>
      <c r="BZ4" s="8">
        <f>COUNTIF(Tplan[29/07/2017],"X")</f>
        <v>0</v>
      </c>
      <c r="CA4" s="8">
        <f>COUNTIF(Tplan[30/07/2017],"X")</f>
        <v>0</v>
      </c>
      <c r="CB4" s="8">
        <f>COUNTIF(Tplan[31/07/2017],"X")</f>
        <v>0</v>
      </c>
      <c r="CC4" s="8">
        <f>COUNTIF(Tplan[01/08/2017],"X")</f>
        <v>0</v>
      </c>
      <c r="CD4" s="8">
        <f>COUNTIF(Tplan[02/08/2017],"X")</f>
        <v>0</v>
      </c>
      <c r="CE4" s="8">
        <f>COUNTIF(Tplan[03/08/2017],"X")</f>
        <v>0</v>
      </c>
      <c r="CF4" s="8">
        <f>COUNTIF(Tplan[04/08/2017],"X")</f>
        <v>0</v>
      </c>
      <c r="CG4" s="8">
        <f>COUNTIF(Tplan[05/08/2017],"X")</f>
        <v>0</v>
      </c>
      <c r="CH4" s="8">
        <f>COUNTIF(Tplan[06/08/2017],"X")</f>
        <v>0</v>
      </c>
      <c r="CI4" s="8">
        <f>COUNTIF(Tplan[07/08/2017],"X")</f>
        <v>0</v>
      </c>
      <c r="CJ4" s="8">
        <f>COUNTIF(Tplan[08/08/2017],"X")</f>
        <v>0</v>
      </c>
      <c r="CK4" s="8">
        <f>COUNTIF(Tplan[09/08/2017],"X")</f>
        <v>0</v>
      </c>
      <c r="CL4" s="8">
        <f>COUNTIF(Tplan[10/08/2017],"X")</f>
        <v>0</v>
      </c>
      <c r="CM4" s="8">
        <f>COUNTIF(Tplan[11/08/2017],"X")</f>
        <v>0</v>
      </c>
      <c r="CN4" s="8">
        <f>COUNTIF(Tplan[12/08/2017],"X")</f>
        <v>0</v>
      </c>
      <c r="CO4" s="8">
        <f>COUNTIF(Tplan[13/08/2017],"X")</f>
        <v>0</v>
      </c>
      <c r="CP4" s="8">
        <f>COUNTIF(Tplan[11/09/2017],"X")</f>
        <v>0</v>
      </c>
      <c r="CQ4" s="8">
        <f>COUNTIF(Tplan[12/09/2017],"X")</f>
        <v>0</v>
      </c>
      <c r="CR4" s="8">
        <f>COUNTIF(Tplan[13/09/2017],"X")</f>
        <v>0</v>
      </c>
      <c r="CS4" s="8">
        <f>COUNTIF(Tplan[14/09/2017],"X")</f>
        <v>0</v>
      </c>
      <c r="CT4" s="8">
        <f>COUNTIF(Tplan[15/09/2017],"X")</f>
        <v>0</v>
      </c>
      <c r="CU4" s="8">
        <f>COUNTIF(Tplan[16/09/2017],"X")</f>
        <v>0</v>
      </c>
      <c r="CV4" s="8">
        <f>COUNTIF(Tplan[17/09/2017],"X")</f>
        <v>0</v>
      </c>
      <c r="CW4" s="8">
        <f>COUNTIF(Tplan[18/09/2017],"X")</f>
        <v>0</v>
      </c>
      <c r="CX4" s="8">
        <f>COUNTIF(Tplan[19/09/2017],"X")</f>
        <v>0</v>
      </c>
      <c r="CY4" s="8">
        <f>COUNTIF(Tplan[20/09/2017],"X")</f>
        <v>0</v>
      </c>
      <c r="CZ4" s="8">
        <f>COUNTIF(Tplan[21/09/2017],"X")</f>
        <v>0</v>
      </c>
      <c r="DA4" s="8">
        <f>COUNTIF(Tplan[22/09/2017],"X")</f>
        <v>0</v>
      </c>
      <c r="DB4" s="8">
        <f>COUNTIF(Tplan[23/09/2017],"X")</f>
        <v>0</v>
      </c>
      <c r="DC4" s="8">
        <f>COUNTIF(Tplan[24/09/2017],"X")</f>
        <v>0</v>
      </c>
      <c r="DD4" s="8">
        <f>COUNTIF(Tplan[25/09/2017],"X")</f>
        <v>0</v>
      </c>
      <c r="DE4" s="8">
        <f>COUNTIF(Tplan[26/09/2017],"X")</f>
        <v>0</v>
      </c>
      <c r="DF4" s="8">
        <f>COUNTIF(Tplan[27/09/2017],"X")</f>
        <v>0</v>
      </c>
      <c r="DG4" s="8">
        <f>COUNTIF(Tplan[28/09/2017],"X")</f>
        <v>0</v>
      </c>
      <c r="DH4" s="8">
        <f>COUNTIF(Tplan[29/09/2017],"X")</f>
        <v>0</v>
      </c>
      <c r="DI4" s="8">
        <f>COUNTIF(Tplan[30/09/2017],"X")</f>
        <v>0</v>
      </c>
      <c r="DJ4" s="8">
        <f>COUNTIF(Tplan[01/10/2017],"X")</f>
        <v>0</v>
      </c>
      <c r="DK4" s="8">
        <f>COUNTIF(Tplan[02/10/2017],"X")</f>
        <v>0</v>
      </c>
      <c r="DL4" s="8">
        <f>COUNTIF(Tplan[03/10/2017],"X")</f>
        <v>0</v>
      </c>
      <c r="DM4" s="8">
        <f>COUNTIF(Tplan[04/10/2017],"X")</f>
        <v>0</v>
      </c>
      <c r="DN4" s="8">
        <f>COUNTIF(Tplan[05/10/2017],"X")</f>
        <v>0</v>
      </c>
      <c r="DO4" s="8">
        <f>COUNTIF(Tplan[06/10/2017],"X")</f>
        <v>0</v>
      </c>
      <c r="DP4" s="8">
        <f>COUNTIF(Tplan[07/10/2017],"X")</f>
        <v>0</v>
      </c>
      <c r="DQ4" s="8">
        <f>COUNTIF(Tplan[08/10/2017],"X")</f>
        <v>0</v>
      </c>
      <c r="DR4" s="8">
        <f>COUNTIF(Tplan[09/10/2017],"X")</f>
        <v>0</v>
      </c>
      <c r="DS4" s="8">
        <f>COUNTIF(Tplan[10/10/2017],"X")</f>
        <v>0</v>
      </c>
      <c r="DT4" s="8">
        <f>COUNTIF(Tplan[11/10/2017],"X")</f>
        <v>0</v>
      </c>
      <c r="DU4" s="8">
        <f>COUNTIF(Tplan[12/10/2017],"X")</f>
        <v>0</v>
      </c>
      <c r="DV4" s="8">
        <f>COUNTIF(Tplan[13/10/2017],"X")</f>
        <v>0</v>
      </c>
      <c r="DW4" s="8">
        <f>COUNTIF(Tplan[14/10/2017],"X")</f>
        <v>0</v>
      </c>
      <c r="DX4" s="8">
        <f>COUNTIF(Tplan[15/10/2017],"X")</f>
        <v>0</v>
      </c>
      <c r="DY4" s="8">
        <f>COUNTIF(Tplan[16/10/2017],"X")</f>
        <v>0</v>
      </c>
      <c r="DZ4" s="8">
        <f>COUNTIF(Tplan[17/10/2017],"X")</f>
        <v>0</v>
      </c>
      <c r="EA4" s="8">
        <f>COUNTIF(Tplan[18/10/2017],"X")</f>
        <v>0</v>
      </c>
      <c r="EB4" s="8">
        <f>COUNTIF(Tplan[19/10/2017],"X")</f>
        <v>0</v>
      </c>
      <c r="EC4" s="8">
        <f>COUNTIF(Tplan[20/10/2017],"X")</f>
        <v>0</v>
      </c>
      <c r="ED4" s="8">
        <f>COUNTIF(Tplan[21/10/2017],"X")</f>
        <v>0</v>
      </c>
      <c r="EE4" s="8">
        <f>COUNTIF(Tplan[22/10/2017],"X")</f>
        <v>0</v>
      </c>
      <c r="EF4" s="8">
        <f>COUNTIF(Tplan[23/10/2017],"X")</f>
        <v>0</v>
      </c>
      <c r="EG4" s="8">
        <f>COUNTIF(Tplan[24/10/2017],"X")</f>
        <v>0</v>
      </c>
      <c r="EH4" s="8">
        <f>COUNTIF(Tplan[25/10/2017],"X")</f>
        <v>0</v>
      </c>
      <c r="EI4" s="8">
        <f>COUNTIF(Tplan[26/10/2017],"X")</f>
        <v>0</v>
      </c>
      <c r="EJ4" s="8">
        <f>COUNTIF(Tplan[27/10/2017],"X")</f>
        <v>0</v>
      </c>
      <c r="EK4" s="8">
        <f>COUNTIF(Tplan[28/10/2017],"X")</f>
        <v>0</v>
      </c>
      <c r="EL4" s="8">
        <f>COUNTIF(Tplan[29/10/2017],"X")</f>
        <v>0</v>
      </c>
      <c r="EM4" s="8">
        <f>COUNTIF(Tplan[30/10/2017],"X")</f>
        <v>0</v>
      </c>
      <c r="EN4" s="8">
        <f>COUNTIF(Tplan[31/10/2017],"X")</f>
        <v>0</v>
      </c>
      <c r="EO4" s="8">
        <f>COUNTIF(Tplan[01/11/2017],"X")</f>
        <v>0</v>
      </c>
      <c r="EP4" s="8">
        <f>COUNTIF(Tplan[02/11/2017],"X")</f>
        <v>0</v>
      </c>
      <c r="EQ4" s="8">
        <f>COUNTIF(Tplan[03/11/2017],"X")</f>
        <v>0</v>
      </c>
      <c r="ER4" s="8">
        <f>COUNTIF(Tplan[04/11/2017],"X")</f>
        <v>0</v>
      </c>
      <c r="ES4" s="8">
        <f>COUNTIF(Tplan[05/11/2017],"X")</f>
        <v>0</v>
      </c>
      <c r="ET4" s="8">
        <f>COUNTIF(Tplan[06/11/2017],"X")</f>
        <v>0</v>
      </c>
      <c r="EU4" s="8">
        <f>COUNTIF(Tplan[07/11/2017],"X")</f>
        <v>0</v>
      </c>
      <c r="EV4" s="8">
        <f>COUNTIF(Tplan[08/11/2017],"X")</f>
        <v>0</v>
      </c>
      <c r="EW4" s="8">
        <f>COUNTIF(Tplan[09/11/2017],"X")</f>
        <v>0</v>
      </c>
      <c r="EX4" s="8">
        <f>COUNTIF(Tplan[10/11/2017],"X")</f>
        <v>0</v>
      </c>
      <c r="EY4" s="8">
        <f>COUNTIF(Tplan[11/11/2017],"X")</f>
        <v>0</v>
      </c>
      <c r="EZ4" s="8">
        <f>COUNTIF(Tplan[12/11/2017],"X")</f>
        <v>0</v>
      </c>
      <c r="FA4" s="8">
        <f>COUNTIF(Tplan[13/11/2017],"X")</f>
        <v>0</v>
      </c>
      <c r="FB4" s="8">
        <f>COUNTIF(Tplan[14/11/2017],"X")</f>
        <v>0</v>
      </c>
      <c r="FC4" s="8">
        <f>COUNTIF(Tplan[15/11/2017],"X")</f>
        <v>0</v>
      </c>
      <c r="FD4" s="8">
        <f>COUNTIF(Tplan[16/11/2017],"X")</f>
        <v>0</v>
      </c>
      <c r="FE4" s="8">
        <f>COUNTIF(Tplan[17/11/2017],"X")</f>
        <v>0</v>
      </c>
      <c r="FF4" s="8">
        <f>COUNTIF(Tplan[18/11/2017],"X")</f>
        <v>0</v>
      </c>
      <c r="FG4" s="8">
        <f>COUNTIF(Tplan[19/11/2017],"X")</f>
        <v>0</v>
      </c>
      <c r="FH4" s="8">
        <f>COUNTIF(Tplan[20/11/2017],"X")</f>
        <v>0</v>
      </c>
      <c r="FI4" s="8">
        <f>COUNTIF(Tplan[21/11/2017],"X")</f>
        <v>0</v>
      </c>
      <c r="FJ4" s="8">
        <f>COUNTIF(Tplan[22/11/2017],"X")</f>
        <v>0</v>
      </c>
      <c r="FK4" s="8">
        <f>COUNTIF(Tplan[23/11/2017],"X")</f>
        <v>0</v>
      </c>
      <c r="FL4" s="8">
        <f>COUNTIF(Tplan[24/11/2017],"X")</f>
        <v>0</v>
      </c>
      <c r="FM4" s="8">
        <f>COUNTIF(Tplan[25/11/2017],"X")</f>
        <v>0</v>
      </c>
      <c r="FN4" s="8">
        <f>COUNTIF(Tplan[26/11/2017],"X")</f>
        <v>0</v>
      </c>
      <c r="FO4" s="8">
        <f>COUNTIF(Tplan[27/11/2017],"X")</f>
        <v>0</v>
      </c>
      <c r="FP4" s="8">
        <f>COUNTIF(Tplan[28/11/2017],"X")</f>
        <v>0</v>
      </c>
      <c r="FQ4" s="8">
        <f>COUNTIF(Tplan[29/11/2017],"X")</f>
        <v>0</v>
      </c>
      <c r="FR4" s="8">
        <f>COUNTIF(Tplan[30/11/2017],"X")</f>
        <v>0</v>
      </c>
      <c r="FS4" s="8">
        <f>COUNTIF(Tplan[01/12/2017],"X")</f>
        <v>0</v>
      </c>
      <c r="FT4" s="8">
        <f>COUNTIF(Tplan[02/12/2017],"X")</f>
        <v>0</v>
      </c>
      <c r="FU4" s="8">
        <f>COUNTIF(Tplan[03/12/2017],"X")</f>
        <v>0</v>
      </c>
      <c r="FV4" s="8">
        <f>COUNTIF(Tplan[04/12/2017],"X")</f>
        <v>0</v>
      </c>
      <c r="FW4" s="8">
        <f>COUNTIF(Tplan[05/12/2017],"X")</f>
        <v>0</v>
      </c>
      <c r="FX4" s="8">
        <f>COUNTIF(Tplan[06/12/2017],"X")</f>
        <v>0</v>
      </c>
      <c r="FY4" s="8">
        <f>COUNTIF(Tplan[07/12/2017],"X")</f>
        <v>0</v>
      </c>
      <c r="FZ4" s="8">
        <f>COUNTIF(Tplan[08/12/2017],"X")</f>
        <v>0</v>
      </c>
      <c r="GA4" s="8">
        <f>COUNTIF(Tplan[09/12/2017],"X")</f>
        <v>0</v>
      </c>
      <c r="GB4" s="8">
        <f>COUNTIF(Tplan[10/12/2017],"X")</f>
        <v>0</v>
      </c>
      <c r="GC4" s="8">
        <f>COUNTIF(Tplan[11/12/2017],"X")</f>
        <v>0</v>
      </c>
      <c r="GD4" s="8">
        <f>COUNTIF(Tplan[12/12/2017],"X")</f>
        <v>0</v>
      </c>
      <c r="GE4" s="8">
        <f>COUNTIF(Tplan[13/12/2017],"X")</f>
        <v>0</v>
      </c>
      <c r="GF4" s="8">
        <f>COUNTIF(Tplan[14/12/2017],"X")</f>
        <v>0</v>
      </c>
      <c r="GG4" s="8">
        <f>COUNTIF(Tplan[15/12/2017],"X")</f>
        <v>0</v>
      </c>
      <c r="GH4" s="8">
        <f>COUNTIF(Tplan[16/12/2017],"X")</f>
        <v>0</v>
      </c>
      <c r="GI4" s="8">
        <f>COUNTIF(Tplan[17/12/2017],"X")</f>
        <v>0</v>
      </c>
      <c r="GJ4" s="8">
        <f>COUNTIF(Tplan[18/12/2017],"X")</f>
        <v>0</v>
      </c>
      <c r="GK4" s="8">
        <f>COUNTIF(Tplan[19/12/2017],"X")</f>
        <v>0</v>
      </c>
      <c r="GL4" s="8">
        <f>COUNTIF(Tplan[20/12/2017],"X")</f>
        <v>0</v>
      </c>
      <c r="GM4" s="8">
        <f>COUNTIF(Tplan[21/12/2017],"X")</f>
        <v>0</v>
      </c>
      <c r="GN4" s="8">
        <f>COUNTIF(Tplan[22/12/2017],"X")</f>
        <v>0</v>
      </c>
      <c r="GO4" s="8">
        <f>COUNTIF(Tplan[23/12/2017],"X")</f>
        <v>0</v>
      </c>
      <c r="GP4" s="8">
        <f>COUNTIF(Tplan[24/12/2017],"X")</f>
        <v>0</v>
      </c>
      <c r="GQ4" s="8">
        <f>COUNTIF(Tplan[25/12/2017],"X")</f>
        <v>0</v>
      </c>
      <c r="GR4" s="8">
        <f>COUNTIF(Tplan[26/12/2017],"X")</f>
        <v>0</v>
      </c>
      <c r="GS4" s="8">
        <f>COUNTIF(Tplan[27/12/2017],"X")</f>
        <v>0</v>
      </c>
      <c r="GT4" s="8">
        <f>COUNTIF(Tplan[28/12/2017],"X")</f>
        <v>0</v>
      </c>
      <c r="GU4" s="8">
        <f>COUNTIF(Tplan[29/12/2017],"X")</f>
        <v>0</v>
      </c>
      <c r="GV4" s="8">
        <f>COUNTIF(Tplan[30/12/2017],"X")</f>
        <v>0</v>
      </c>
      <c r="GW4" s="8">
        <f>COUNTIF(Tplan[31/12/2017],"X")</f>
        <v>0</v>
      </c>
      <c r="GX4" s="8">
        <f>COUNTIF(Tplan[01/01/2018],"X")</f>
        <v>0</v>
      </c>
      <c r="GY4" s="8">
        <f>COUNTIF(Tplan[02/01/2018],"X")</f>
        <v>0</v>
      </c>
      <c r="GZ4" s="8">
        <f>COUNTIF(Tplan[03/01/2018],"X")</f>
        <v>0</v>
      </c>
      <c r="HA4" s="8">
        <f>COUNTIF(Tplan[04/01/2018],"X")</f>
        <v>0</v>
      </c>
      <c r="HB4" s="8">
        <f>COUNTIF(Tplan[05/01/2018],"X")</f>
        <v>0</v>
      </c>
      <c r="HC4" s="8">
        <f>COUNTIF(Tplan[06/01/2018],"X")</f>
        <v>0</v>
      </c>
      <c r="HD4" s="8">
        <f>COUNTIF(Tplan[07/01/2018],"X")</f>
        <v>0</v>
      </c>
      <c r="HE4" s="8">
        <f>COUNTIF(Tplan[08/01/2018],"X")</f>
        <v>0</v>
      </c>
      <c r="HF4" s="8">
        <f>COUNTIF(Tplan[09/01/2018],"X")</f>
        <v>0</v>
      </c>
      <c r="HG4" s="8">
        <f>COUNTIF(Tplan[10/01/2018],"X")</f>
        <v>0</v>
      </c>
      <c r="HH4" s="8">
        <f>COUNTIF(Tplan[11/01/2018],"X")</f>
        <v>0</v>
      </c>
    </row>
    <row r="5" spans="1:216" x14ac:dyDescent="0.3">
      <c r="A5" s="30" t="s">
        <v>0</v>
      </c>
      <c r="B5" s="30" t="s">
        <v>287</v>
      </c>
      <c r="C5" s="30" t="s">
        <v>288</v>
      </c>
      <c r="D5" s="30" t="s">
        <v>39</v>
      </c>
      <c r="E5" s="31" t="s">
        <v>308</v>
      </c>
      <c r="F5" s="31" t="s">
        <v>68</v>
      </c>
      <c r="G5" s="31" t="s">
        <v>69</v>
      </c>
      <c r="H5" s="31" t="s">
        <v>70</v>
      </c>
      <c r="I5" s="31" t="s">
        <v>71</v>
      </c>
      <c r="J5" s="31" t="s">
        <v>72</v>
      </c>
      <c r="K5" s="31" t="s">
        <v>73</v>
      </c>
      <c r="L5" s="31" t="s">
        <v>74</v>
      </c>
      <c r="M5" s="31" t="s">
        <v>75</v>
      </c>
      <c r="N5" s="31" t="s">
        <v>76</v>
      </c>
      <c r="O5" s="31" t="s">
        <v>77</v>
      </c>
      <c r="P5" s="31" t="s">
        <v>78</v>
      </c>
      <c r="Q5" s="31" t="s">
        <v>79</v>
      </c>
      <c r="R5" s="31" t="s">
        <v>80</v>
      </c>
      <c r="S5" s="31" t="s">
        <v>81</v>
      </c>
      <c r="T5" s="31" t="s">
        <v>82</v>
      </c>
      <c r="U5" s="31" t="s">
        <v>83</v>
      </c>
      <c r="V5" s="31" t="s">
        <v>84</v>
      </c>
      <c r="W5" s="31" t="s">
        <v>85</v>
      </c>
      <c r="X5" s="31" t="s">
        <v>86</v>
      </c>
      <c r="Y5" s="31" t="s">
        <v>87</v>
      </c>
      <c r="Z5" s="31" t="s">
        <v>88</v>
      </c>
      <c r="AA5" s="31" t="s">
        <v>89</v>
      </c>
      <c r="AB5" s="31" t="s">
        <v>90</v>
      </c>
      <c r="AC5" s="31" t="s">
        <v>91</v>
      </c>
      <c r="AD5" s="31" t="s">
        <v>92</v>
      </c>
      <c r="AE5" s="31" t="s">
        <v>93</v>
      </c>
      <c r="AF5" s="31" t="s">
        <v>94</v>
      </c>
      <c r="AG5" s="31" t="s">
        <v>95</v>
      </c>
      <c r="AH5" s="31" t="s">
        <v>96</v>
      </c>
      <c r="AI5" s="31" t="s">
        <v>97</v>
      </c>
      <c r="AJ5" s="31" t="s">
        <v>98</v>
      </c>
      <c r="AK5" s="31" t="s">
        <v>99</v>
      </c>
      <c r="AL5" s="31" t="s">
        <v>100</v>
      </c>
      <c r="AM5" s="31" t="s">
        <v>101</v>
      </c>
      <c r="AN5" s="31" t="s">
        <v>102</v>
      </c>
      <c r="AO5" s="31" t="s">
        <v>103</v>
      </c>
      <c r="AP5" s="31" t="s">
        <v>104</v>
      </c>
      <c r="AQ5" s="31" t="s">
        <v>105</v>
      </c>
      <c r="AR5" s="31" t="s">
        <v>106</v>
      </c>
      <c r="AS5" s="31" t="s">
        <v>107</v>
      </c>
      <c r="AT5" s="31" t="s">
        <v>108</v>
      </c>
      <c r="AU5" s="31" t="s">
        <v>109</v>
      </c>
      <c r="AV5" s="31" t="s">
        <v>110</v>
      </c>
      <c r="AW5" s="31" t="s">
        <v>111</v>
      </c>
      <c r="AX5" s="31" t="s">
        <v>112</v>
      </c>
      <c r="AY5" s="31" t="s">
        <v>113</v>
      </c>
      <c r="AZ5" s="31" t="s">
        <v>114</v>
      </c>
      <c r="BA5" s="31" t="s">
        <v>115</v>
      </c>
      <c r="BB5" s="31" t="s">
        <v>116</v>
      </c>
      <c r="BC5" s="31" t="s">
        <v>117</v>
      </c>
      <c r="BD5" s="31" t="s">
        <v>118</v>
      </c>
      <c r="BE5" s="31" t="s">
        <v>119</v>
      </c>
      <c r="BF5" s="31" t="s">
        <v>120</v>
      </c>
      <c r="BG5" s="31" t="s">
        <v>121</v>
      </c>
      <c r="BH5" s="31" t="s">
        <v>122</v>
      </c>
      <c r="BI5" s="31" t="s">
        <v>123</v>
      </c>
      <c r="BJ5" s="31" t="s">
        <v>124</v>
      </c>
      <c r="BK5" s="31" t="s">
        <v>125</v>
      </c>
      <c r="BL5" s="31" t="s">
        <v>126</v>
      </c>
      <c r="BM5" s="31" t="s">
        <v>127</v>
      </c>
      <c r="BN5" s="31" t="s">
        <v>128</v>
      </c>
      <c r="BO5" s="31" t="s">
        <v>129</v>
      </c>
      <c r="BP5" s="31" t="s">
        <v>130</v>
      </c>
      <c r="BQ5" s="31" t="s">
        <v>131</v>
      </c>
      <c r="BR5" s="31" t="s">
        <v>132</v>
      </c>
      <c r="BS5" s="31" t="s">
        <v>133</v>
      </c>
      <c r="BT5" s="31" t="s">
        <v>134</v>
      </c>
      <c r="BU5" s="31" t="s">
        <v>135</v>
      </c>
      <c r="BV5" s="31" t="s">
        <v>136</v>
      </c>
      <c r="BW5" s="31" t="s">
        <v>137</v>
      </c>
      <c r="BX5" s="31" t="s">
        <v>138</v>
      </c>
      <c r="BY5" s="31" t="s">
        <v>139</v>
      </c>
      <c r="BZ5" s="31" t="s">
        <v>140</v>
      </c>
      <c r="CA5" s="31" t="s">
        <v>141</v>
      </c>
      <c r="CB5" s="31" t="s">
        <v>142</v>
      </c>
      <c r="CC5" s="31" t="s">
        <v>143</v>
      </c>
      <c r="CD5" s="31" t="s">
        <v>144</v>
      </c>
      <c r="CE5" s="31" t="s">
        <v>145</v>
      </c>
      <c r="CF5" s="31" t="s">
        <v>146</v>
      </c>
      <c r="CG5" s="31" t="s">
        <v>147</v>
      </c>
      <c r="CH5" s="31" t="s">
        <v>148</v>
      </c>
      <c r="CI5" s="31" t="s">
        <v>149</v>
      </c>
      <c r="CJ5" s="31" t="s">
        <v>150</v>
      </c>
      <c r="CK5" s="31" t="s">
        <v>151</v>
      </c>
      <c r="CL5" s="31" t="s">
        <v>152</v>
      </c>
      <c r="CM5" s="31" t="s">
        <v>153</v>
      </c>
      <c r="CN5" s="31" t="s">
        <v>154</v>
      </c>
      <c r="CO5" s="31" t="s">
        <v>155</v>
      </c>
      <c r="CP5" s="31" t="s">
        <v>156</v>
      </c>
      <c r="CQ5" s="31" t="s">
        <v>157</v>
      </c>
      <c r="CR5" s="31" t="s">
        <v>158</v>
      </c>
      <c r="CS5" s="31" t="s">
        <v>159</v>
      </c>
      <c r="CT5" s="31" t="s">
        <v>160</v>
      </c>
      <c r="CU5" s="31" t="s">
        <v>161</v>
      </c>
      <c r="CV5" s="31" t="s">
        <v>162</v>
      </c>
      <c r="CW5" s="31" t="s">
        <v>163</v>
      </c>
      <c r="CX5" s="31" t="s">
        <v>164</v>
      </c>
      <c r="CY5" s="31" t="s">
        <v>165</v>
      </c>
      <c r="CZ5" s="31" t="s">
        <v>166</v>
      </c>
      <c r="DA5" s="31" t="s">
        <v>167</v>
      </c>
      <c r="DB5" s="31" t="s">
        <v>168</v>
      </c>
      <c r="DC5" s="31" t="s">
        <v>169</v>
      </c>
      <c r="DD5" s="31" t="s">
        <v>170</v>
      </c>
      <c r="DE5" s="31" t="s">
        <v>171</v>
      </c>
      <c r="DF5" s="31" t="s">
        <v>172</v>
      </c>
      <c r="DG5" s="31" t="s">
        <v>173</v>
      </c>
      <c r="DH5" s="31" t="s">
        <v>174</v>
      </c>
      <c r="DI5" s="31" t="s">
        <v>175</v>
      </c>
      <c r="DJ5" s="31" t="s">
        <v>176</v>
      </c>
      <c r="DK5" s="31" t="s">
        <v>177</v>
      </c>
      <c r="DL5" s="31" t="s">
        <v>178</v>
      </c>
      <c r="DM5" s="31" t="s">
        <v>179</v>
      </c>
      <c r="DN5" s="31" t="s">
        <v>180</v>
      </c>
      <c r="DO5" s="31" t="s">
        <v>181</v>
      </c>
      <c r="DP5" s="31" t="s">
        <v>182</v>
      </c>
      <c r="DQ5" s="31" t="s">
        <v>183</v>
      </c>
      <c r="DR5" s="31" t="s">
        <v>184</v>
      </c>
      <c r="DS5" s="31" t="s">
        <v>185</v>
      </c>
      <c r="DT5" s="31" t="s">
        <v>186</v>
      </c>
      <c r="DU5" s="31" t="s">
        <v>187</v>
      </c>
      <c r="DV5" s="31" t="s">
        <v>188</v>
      </c>
      <c r="DW5" s="31" t="s">
        <v>189</v>
      </c>
      <c r="DX5" s="31" t="s">
        <v>190</v>
      </c>
      <c r="DY5" s="31" t="s">
        <v>191</v>
      </c>
      <c r="DZ5" s="31" t="s">
        <v>192</v>
      </c>
      <c r="EA5" s="31" t="s">
        <v>193</v>
      </c>
      <c r="EB5" s="31" t="s">
        <v>194</v>
      </c>
      <c r="EC5" s="31" t="s">
        <v>195</v>
      </c>
      <c r="ED5" s="31" t="s">
        <v>196</v>
      </c>
      <c r="EE5" s="31" t="s">
        <v>197</v>
      </c>
      <c r="EF5" s="31" t="s">
        <v>198</v>
      </c>
      <c r="EG5" s="31" t="s">
        <v>199</v>
      </c>
      <c r="EH5" s="31" t="s">
        <v>200</v>
      </c>
      <c r="EI5" s="31" t="s">
        <v>201</v>
      </c>
      <c r="EJ5" s="31" t="s">
        <v>202</v>
      </c>
      <c r="EK5" s="31" t="s">
        <v>203</v>
      </c>
      <c r="EL5" s="31" t="s">
        <v>204</v>
      </c>
      <c r="EM5" s="31" t="s">
        <v>205</v>
      </c>
      <c r="EN5" s="31" t="s">
        <v>206</v>
      </c>
      <c r="EO5" s="31" t="s">
        <v>207</v>
      </c>
      <c r="EP5" s="31" t="s">
        <v>208</v>
      </c>
      <c r="EQ5" s="31" t="s">
        <v>209</v>
      </c>
      <c r="ER5" s="31" t="s">
        <v>210</v>
      </c>
      <c r="ES5" s="31" t="s">
        <v>211</v>
      </c>
      <c r="ET5" s="31" t="s">
        <v>212</v>
      </c>
      <c r="EU5" s="31" t="s">
        <v>213</v>
      </c>
      <c r="EV5" s="31" t="s">
        <v>214</v>
      </c>
      <c r="EW5" s="31" t="s">
        <v>215</v>
      </c>
      <c r="EX5" s="31" t="s">
        <v>216</v>
      </c>
      <c r="EY5" s="31" t="s">
        <v>217</v>
      </c>
      <c r="EZ5" s="31" t="s">
        <v>218</v>
      </c>
      <c r="FA5" s="31" t="s">
        <v>219</v>
      </c>
      <c r="FB5" s="31" t="s">
        <v>220</v>
      </c>
      <c r="FC5" s="31" t="s">
        <v>221</v>
      </c>
      <c r="FD5" s="31" t="s">
        <v>222</v>
      </c>
      <c r="FE5" s="31" t="s">
        <v>223</v>
      </c>
      <c r="FF5" s="31" t="s">
        <v>224</v>
      </c>
      <c r="FG5" s="31" t="s">
        <v>225</v>
      </c>
      <c r="FH5" s="31" t="s">
        <v>226</v>
      </c>
      <c r="FI5" s="31" t="s">
        <v>227</v>
      </c>
      <c r="FJ5" s="31" t="s">
        <v>228</v>
      </c>
      <c r="FK5" s="31" t="s">
        <v>229</v>
      </c>
      <c r="FL5" s="31" t="s">
        <v>230</v>
      </c>
      <c r="FM5" s="31" t="s">
        <v>231</v>
      </c>
      <c r="FN5" s="31" t="s">
        <v>232</v>
      </c>
      <c r="FO5" s="31" t="s">
        <v>233</v>
      </c>
      <c r="FP5" s="31" t="s">
        <v>234</v>
      </c>
      <c r="FQ5" s="31" t="s">
        <v>235</v>
      </c>
      <c r="FR5" s="31" t="s">
        <v>236</v>
      </c>
      <c r="FS5" s="31" t="s">
        <v>237</v>
      </c>
      <c r="FT5" s="31" t="s">
        <v>238</v>
      </c>
      <c r="FU5" s="31" t="s">
        <v>239</v>
      </c>
      <c r="FV5" s="31" t="s">
        <v>240</v>
      </c>
      <c r="FW5" s="31" t="s">
        <v>241</v>
      </c>
      <c r="FX5" s="31" t="s">
        <v>242</v>
      </c>
      <c r="FY5" s="31" t="s">
        <v>243</v>
      </c>
      <c r="FZ5" s="31" t="s">
        <v>244</v>
      </c>
      <c r="GA5" s="31" t="s">
        <v>245</v>
      </c>
      <c r="GB5" s="31" t="s">
        <v>246</v>
      </c>
      <c r="GC5" s="31" t="s">
        <v>247</v>
      </c>
      <c r="GD5" s="31" t="s">
        <v>248</v>
      </c>
      <c r="GE5" s="31" t="s">
        <v>249</v>
      </c>
      <c r="GF5" s="31" t="s">
        <v>250</v>
      </c>
      <c r="GG5" s="31" t="s">
        <v>251</v>
      </c>
      <c r="GH5" s="31" t="s">
        <v>252</v>
      </c>
      <c r="GI5" s="31" t="s">
        <v>253</v>
      </c>
      <c r="GJ5" s="31" t="s">
        <v>254</v>
      </c>
      <c r="GK5" s="31" t="s">
        <v>255</v>
      </c>
      <c r="GL5" s="31" t="s">
        <v>256</v>
      </c>
      <c r="GM5" s="31" t="s">
        <v>257</v>
      </c>
      <c r="GN5" s="31" t="s">
        <v>258</v>
      </c>
      <c r="GO5" s="31" t="s">
        <v>259</v>
      </c>
      <c r="GP5" s="31" t="s">
        <v>260</v>
      </c>
      <c r="GQ5" s="31" t="s">
        <v>261</v>
      </c>
      <c r="GR5" s="31" t="s">
        <v>262</v>
      </c>
      <c r="GS5" s="31" t="s">
        <v>263</v>
      </c>
      <c r="GT5" s="31" t="s">
        <v>264</v>
      </c>
      <c r="GU5" s="31" t="s">
        <v>265</v>
      </c>
      <c r="GV5" s="31" t="s">
        <v>266</v>
      </c>
      <c r="GW5" s="31" t="s">
        <v>267</v>
      </c>
      <c r="GX5" s="31" t="s">
        <v>268</v>
      </c>
      <c r="GY5" s="31" t="s">
        <v>269</v>
      </c>
      <c r="GZ5" s="31" t="s">
        <v>270</v>
      </c>
      <c r="HA5" s="31" t="s">
        <v>271</v>
      </c>
      <c r="HB5" s="31" t="s">
        <v>272</v>
      </c>
      <c r="HC5" s="31" t="s">
        <v>273</v>
      </c>
      <c r="HD5" s="31" t="s">
        <v>274</v>
      </c>
      <c r="HE5" s="31" t="s">
        <v>275</v>
      </c>
      <c r="HF5" s="31" t="s">
        <v>276</v>
      </c>
      <c r="HG5" s="31" t="s">
        <v>277</v>
      </c>
      <c r="HH5" s="31" t="s">
        <v>278</v>
      </c>
    </row>
    <row r="6" spans="1:216" x14ac:dyDescent="0.3">
      <c r="A6" s="22">
        <v>76</v>
      </c>
      <c r="B6" s="30" t="s">
        <v>289</v>
      </c>
      <c r="C6" s="33" t="s">
        <v>5</v>
      </c>
      <c r="D6" s="30" t="s">
        <v>34</v>
      </c>
      <c r="E6" s="38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7"/>
      <c r="GM6" s="27"/>
      <c r="GN6" s="27"/>
      <c r="GO6" s="27"/>
      <c r="GP6" s="27"/>
      <c r="GQ6" s="27"/>
      <c r="GR6" s="27"/>
      <c r="GS6" s="27"/>
      <c r="GT6" s="27"/>
      <c r="GU6" s="27"/>
      <c r="GV6" s="27"/>
      <c r="GW6" s="27"/>
      <c r="GX6" s="27"/>
      <c r="GY6" s="27"/>
      <c r="GZ6" s="27"/>
      <c r="HA6" s="27"/>
      <c r="HB6" s="27"/>
      <c r="HC6" s="27"/>
      <c r="HD6" s="27"/>
      <c r="HE6" s="27"/>
      <c r="HF6" s="27"/>
      <c r="HG6" s="27"/>
      <c r="HH6" s="27"/>
    </row>
    <row r="7" spans="1:216" x14ac:dyDescent="0.3">
      <c r="A7" s="22">
        <v>76</v>
      </c>
      <c r="B7" s="30" t="s">
        <v>291</v>
      </c>
      <c r="C7" s="30" t="s">
        <v>5</v>
      </c>
      <c r="D7" s="30" t="s">
        <v>34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</row>
    <row r="8" spans="1:216" x14ac:dyDescent="0.3">
      <c r="A8" s="22">
        <v>76</v>
      </c>
      <c r="B8" s="30" t="s">
        <v>302</v>
      </c>
      <c r="C8" s="30" t="s">
        <v>5</v>
      </c>
      <c r="D8" s="30" t="s">
        <v>34</v>
      </c>
      <c r="E8" s="27"/>
      <c r="F8" s="38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</row>
    <row r="9" spans="1:216" x14ac:dyDescent="0.3">
      <c r="A9" s="22">
        <v>76</v>
      </c>
      <c r="B9" s="30" t="s">
        <v>305</v>
      </c>
      <c r="C9" s="30" t="s">
        <v>5</v>
      </c>
      <c r="D9" s="30" t="s">
        <v>34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</row>
    <row r="10" spans="1:216" x14ac:dyDescent="0.3">
      <c r="A10" s="22">
        <v>549</v>
      </c>
      <c r="B10" s="30" t="s">
        <v>290</v>
      </c>
      <c r="C10" s="30" t="s">
        <v>5</v>
      </c>
      <c r="D10" s="30" t="s">
        <v>35</v>
      </c>
      <c r="E10" s="38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7"/>
      <c r="GT10" s="27"/>
      <c r="GU10" s="27"/>
      <c r="GV10" s="27"/>
      <c r="GW10" s="27"/>
      <c r="GX10" s="27"/>
      <c r="GY10" s="27"/>
      <c r="GZ10" s="27"/>
      <c r="HA10" s="27"/>
      <c r="HB10" s="27"/>
      <c r="HC10" s="27"/>
      <c r="HD10" s="27"/>
      <c r="HE10" s="27"/>
      <c r="HF10" s="27"/>
      <c r="HG10" s="27"/>
      <c r="HH10" s="27"/>
    </row>
    <row r="11" spans="1:216" x14ac:dyDescent="0.3">
      <c r="A11" s="22">
        <v>403</v>
      </c>
      <c r="B11" s="30" t="s">
        <v>291</v>
      </c>
      <c r="C11" s="30" t="s">
        <v>5</v>
      </c>
      <c r="D11" s="30" t="s">
        <v>34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  <c r="GA11" s="27"/>
      <c r="GB11" s="27"/>
      <c r="GC11" s="27"/>
      <c r="GD11" s="27"/>
      <c r="GE11" s="27"/>
      <c r="GF11" s="27"/>
      <c r="GG11" s="27"/>
      <c r="GH11" s="27"/>
      <c r="GI11" s="27"/>
      <c r="GJ11" s="27"/>
      <c r="GK11" s="27"/>
      <c r="GL11" s="27"/>
      <c r="GM11" s="27"/>
      <c r="GN11" s="27"/>
      <c r="GO11" s="27"/>
      <c r="GP11" s="27"/>
      <c r="GQ11" s="27"/>
      <c r="GR11" s="27"/>
      <c r="GS11" s="27"/>
      <c r="GT11" s="27"/>
      <c r="GU11" s="27"/>
      <c r="GV11" s="27"/>
      <c r="GW11" s="27"/>
      <c r="GX11" s="27"/>
      <c r="GY11" s="27"/>
      <c r="GZ11" s="27"/>
      <c r="HA11" s="27"/>
      <c r="HB11" s="27"/>
      <c r="HC11" s="27"/>
      <c r="HD11" s="27"/>
      <c r="HE11" s="27"/>
      <c r="HF11" s="27"/>
      <c r="HG11" s="27"/>
      <c r="HH11" s="27"/>
    </row>
    <row r="12" spans="1:216" x14ac:dyDescent="0.3">
      <c r="A12" s="22">
        <v>516</v>
      </c>
      <c r="B12" s="30" t="s">
        <v>292</v>
      </c>
      <c r="C12" s="30" t="s">
        <v>5</v>
      </c>
      <c r="D12" s="30" t="s">
        <v>34</v>
      </c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  <c r="FY12" s="27"/>
      <c r="FZ12" s="27"/>
      <c r="GA12" s="27"/>
      <c r="GB12" s="27"/>
      <c r="GC12" s="27"/>
      <c r="GD12" s="27"/>
      <c r="GE12" s="27"/>
      <c r="GF12" s="27"/>
      <c r="GG12" s="27"/>
      <c r="GH12" s="27"/>
      <c r="GI12" s="27"/>
      <c r="GJ12" s="27"/>
      <c r="GK12" s="27"/>
      <c r="GL12" s="27"/>
      <c r="GM12" s="27"/>
      <c r="GN12" s="27"/>
      <c r="GO12" s="27"/>
      <c r="GP12" s="27"/>
      <c r="GQ12" s="27"/>
      <c r="GR12" s="27"/>
      <c r="GS12" s="27"/>
      <c r="GT12" s="27"/>
      <c r="GU12" s="27"/>
      <c r="GV12" s="27"/>
      <c r="GW12" s="27"/>
      <c r="GX12" s="27"/>
      <c r="GY12" s="27"/>
      <c r="GZ12" s="27"/>
      <c r="HA12" s="27"/>
      <c r="HB12" s="27"/>
      <c r="HC12" s="27"/>
      <c r="HD12" s="27"/>
      <c r="HE12" s="27"/>
      <c r="HF12" s="27"/>
      <c r="HG12" s="27"/>
      <c r="HH12" s="27"/>
    </row>
    <row r="13" spans="1:216" x14ac:dyDescent="0.3">
      <c r="A13" s="22">
        <v>444</v>
      </c>
      <c r="B13" s="30" t="s">
        <v>293</v>
      </c>
      <c r="C13" s="30" t="s">
        <v>5</v>
      </c>
      <c r="D13" s="30" t="s">
        <v>34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  <c r="DM13" s="27"/>
      <c r="DN13" s="27"/>
      <c r="DO13" s="27"/>
      <c r="DP13" s="27"/>
      <c r="DQ13" s="27"/>
      <c r="DR13" s="27"/>
      <c r="DS13" s="27"/>
      <c r="DT13" s="27"/>
      <c r="DU13" s="27"/>
      <c r="DV13" s="27"/>
      <c r="DW13" s="27"/>
      <c r="DX13" s="27"/>
      <c r="DY13" s="27"/>
      <c r="DZ13" s="27"/>
      <c r="EA13" s="27"/>
      <c r="EB13" s="27"/>
      <c r="EC13" s="27"/>
      <c r="ED13" s="27"/>
      <c r="EE13" s="27"/>
      <c r="EF13" s="27"/>
      <c r="EG13" s="27"/>
      <c r="EH13" s="27"/>
      <c r="EI13" s="27"/>
      <c r="EJ13" s="27"/>
      <c r="EK13" s="27"/>
      <c r="EL13" s="27"/>
      <c r="EM13" s="27"/>
      <c r="EN13" s="27"/>
      <c r="EO13" s="27"/>
      <c r="EP13" s="27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/>
      <c r="FG13" s="27"/>
      <c r="FH13" s="27"/>
      <c r="FI13" s="27"/>
      <c r="FJ13" s="27"/>
      <c r="FK13" s="27"/>
      <c r="FL13" s="27"/>
      <c r="FM13" s="27"/>
      <c r="FN13" s="27"/>
      <c r="FO13" s="27"/>
      <c r="FP13" s="27"/>
      <c r="FQ13" s="27"/>
      <c r="FR13" s="27"/>
      <c r="FS13" s="27"/>
      <c r="FT13" s="27"/>
      <c r="FU13" s="27"/>
      <c r="FV13" s="27"/>
      <c r="FW13" s="27"/>
      <c r="FX13" s="27"/>
      <c r="FY13" s="27"/>
      <c r="FZ13" s="27"/>
      <c r="GA13" s="27"/>
      <c r="GB13" s="27"/>
      <c r="GC13" s="27"/>
      <c r="GD13" s="27"/>
      <c r="GE13" s="27"/>
      <c r="GF13" s="27"/>
      <c r="GG13" s="27"/>
      <c r="GH13" s="27"/>
      <c r="GI13" s="27"/>
      <c r="GJ13" s="27"/>
      <c r="GK13" s="27"/>
      <c r="GL13" s="27"/>
      <c r="GM13" s="27"/>
      <c r="GN13" s="27"/>
      <c r="GO13" s="27"/>
      <c r="GP13" s="27"/>
      <c r="GQ13" s="27"/>
      <c r="GR13" s="27"/>
      <c r="GS13" s="27"/>
      <c r="GT13" s="27"/>
      <c r="GU13" s="27"/>
      <c r="GV13" s="27"/>
      <c r="GW13" s="27"/>
      <c r="GX13" s="27"/>
      <c r="GY13" s="27"/>
      <c r="GZ13" s="27"/>
      <c r="HA13" s="27"/>
      <c r="HB13" s="27"/>
      <c r="HC13" s="27"/>
      <c r="HD13" s="27"/>
      <c r="HE13" s="27"/>
      <c r="HF13" s="27"/>
      <c r="HG13" s="27"/>
      <c r="HH13" s="27"/>
    </row>
    <row r="14" spans="1:216" x14ac:dyDescent="0.3">
      <c r="A14" s="22">
        <v>525</v>
      </c>
      <c r="B14" s="30" t="s">
        <v>294</v>
      </c>
      <c r="C14" s="30" t="s">
        <v>5</v>
      </c>
      <c r="D14" s="30" t="s">
        <v>34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  <c r="FN14" s="27"/>
      <c r="FO14" s="27"/>
      <c r="FP14" s="27"/>
      <c r="FQ14" s="27"/>
      <c r="FR14" s="27"/>
      <c r="FS14" s="27"/>
      <c r="FT14" s="27"/>
      <c r="FU14" s="27"/>
      <c r="FV14" s="27"/>
      <c r="FW14" s="27"/>
      <c r="FX14" s="27"/>
      <c r="FY14" s="27"/>
      <c r="FZ14" s="27"/>
      <c r="GA14" s="27"/>
      <c r="GB14" s="27"/>
      <c r="GC14" s="27"/>
      <c r="GD14" s="27"/>
      <c r="GE14" s="27"/>
      <c r="GF14" s="27"/>
      <c r="GG14" s="27"/>
      <c r="GH14" s="27"/>
      <c r="GI14" s="27"/>
      <c r="GJ14" s="27"/>
      <c r="GK14" s="27"/>
      <c r="GL14" s="27"/>
      <c r="GM14" s="27"/>
      <c r="GN14" s="27"/>
      <c r="GO14" s="27"/>
      <c r="GP14" s="27"/>
      <c r="GQ14" s="27"/>
      <c r="GR14" s="27"/>
      <c r="GS14" s="27"/>
      <c r="GT14" s="27"/>
      <c r="GU14" s="27"/>
      <c r="GV14" s="27"/>
      <c r="GW14" s="27"/>
      <c r="GX14" s="27"/>
      <c r="GY14" s="27"/>
      <c r="GZ14" s="27"/>
      <c r="HA14" s="27"/>
      <c r="HB14" s="27"/>
      <c r="HC14" s="27"/>
      <c r="HD14" s="27"/>
      <c r="HE14" s="27"/>
      <c r="HF14" s="27"/>
      <c r="HG14" s="27"/>
      <c r="HH14" s="27"/>
    </row>
    <row r="15" spans="1:216" x14ac:dyDescent="0.3">
      <c r="A15" s="22">
        <v>441</v>
      </c>
      <c r="B15" s="30" t="s">
        <v>289</v>
      </c>
      <c r="C15" s="30" t="s">
        <v>5</v>
      </c>
      <c r="D15" s="30" t="s">
        <v>34</v>
      </c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  <c r="FN15" s="27"/>
      <c r="FO15" s="27"/>
      <c r="FP15" s="27"/>
      <c r="FQ15" s="27"/>
      <c r="FR15" s="27"/>
      <c r="FS15" s="27"/>
      <c r="FT15" s="27"/>
      <c r="FU15" s="27"/>
      <c r="FV15" s="27"/>
      <c r="FW15" s="27"/>
      <c r="FX15" s="27"/>
      <c r="FY15" s="27"/>
      <c r="FZ15" s="27"/>
      <c r="GA15" s="27"/>
      <c r="GB15" s="27"/>
      <c r="GC15" s="27"/>
      <c r="GD15" s="27"/>
      <c r="GE15" s="27"/>
      <c r="GF15" s="27"/>
      <c r="GG15" s="27"/>
      <c r="GH15" s="27"/>
      <c r="GI15" s="27"/>
      <c r="GJ15" s="27"/>
      <c r="GK15" s="27"/>
      <c r="GL15" s="27"/>
      <c r="GM15" s="27"/>
      <c r="GN15" s="27"/>
      <c r="GO15" s="27"/>
      <c r="GP15" s="27"/>
      <c r="GQ15" s="27"/>
      <c r="GR15" s="27"/>
      <c r="GS15" s="27"/>
      <c r="GT15" s="27"/>
      <c r="GU15" s="27"/>
      <c r="GV15" s="27"/>
      <c r="GW15" s="27"/>
      <c r="GX15" s="27"/>
      <c r="GY15" s="27"/>
      <c r="GZ15" s="27"/>
      <c r="HA15" s="27"/>
      <c r="HB15" s="27"/>
      <c r="HC15" s="27"/>
      <c r="HD15" s="27"/>
      <c r="HE15" s="27"/>
      <c r="HF15" s="27"/>
      <c r="HG15" s="27"/>
      <c r="HH15" s="27"/>
    </row>
    <row r="16" spans="1:216" x14ac:dyDescent="0.3">
      <c r="A16" s="22">
        <v>515</v>
      </c>
      <c r="B16" s="30" t="s">
        <v>293</v>
      </c>
      <c r="C16" s="30" t="s">
        <v>5</v>
      </c>
      <c r="D16" s="30" t="s">
        <v>34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  <c r="FN16" s="27"/>
      <c r="FO16" s="27"/>
      <c r="FP16" s="27"/>
      <c r="FQ16" s="27"/>
      <c r="FR16" s="27"/>
      <c r="FS16" s="27"/>
      <c r="FT16" s="27"/>
      <c r="FU16" s="27"/>
      <c r="FV16" s="27"/>
      <c r="FW16" s="27"/>
      <c r="FX16" s="27"/>
      <c r="FY16" s="27"/>
      <c r="FZ16" s="27"/>
      <c r="GA16" s="27"/>
      <c r="GB16" s="27"/>
      <c r="GC16" s="27"/>
      <c r="GD16" s="27"/>
      <c r="GE16" s="27"/>
      <c r="GF16" s="27"/>
      <c r="GG16" s="27"/>
      <c r="GH16" s="27"/>
      <c r="GI16" s="27"/>
      <c r="GJ16" s="27"/>
      <c r="GK16" s="27"/>
      <c r="GL16" s="27"/>
      <c r="GM16" s="27"/>
      <c r="GN16" s="27"/>
      <c r="GO16" s="27"/>
      <c r="GP16" s="27"/>
      <c r="GQ16" s="27"/>
      <c r="GR16" s="27"/>
      <c r="GS16" s="27"/>
      <c r="GT16" s="27"/>
      <c r="GU16" s="27"/>
      <c r="GV16" s="27"/>
      <c r="GW16" s="27"/>
      <c r="GX16" s="27"/>
      <c r="GY16" s="27"/>
      <c r="GZ16" s="27"/>
      <c r="HA16" s="27"/>
      <c r="HB16" s="27"/>
      <c r="HC16" s="27"/>
      <c r="HD16" s="27"/>
      <c r="HE16" s="27"/>
      <c r="HF16" s="27"/>
      <c r="HG16" s="27"/>
      <c r="HH16" s="27"/>
    </row>
    <row r="17" spans="1:216" x14ac:dyDescent="0.3">
      <c r="A17" s="22">
        <v>515</v>
      </c>
      <c r="B17" s="30" t="s">
        <v>291</v>
      </c>
      <c r="C17" s="30" t="s">
        <v>5</v>
      </c>
      <c r="D17" s="30" t="s">
        <v>34</v>
      </c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  <c r="FM17" s="27"/>
      <c r="FN17" s="27"/>
      <c r="FO17" s="27"/>
      <c r="FP17" s="27"/>
      <c r="FQ17" s="27"/>
      <c r="FR17" s="27"/>
      <c r="FS17" s="27"/>
      <c r="FT17" s="27"/>
      <c r="FU17" s="27"/>
      <c r="FV17" s="27"/>
      <c r="FW17" s="27"/>
      <c r="FX17" s="27"/>
      <c r="FY17" s="27"/>
      <c r="FZ17" s="27"/>
      <c r="GA17" s="27"/>
      <c r="GB17" s="27"/>
      <c r="GC17" s="27"/>
      <c r="GD17" s="27"/>
      <c r="GE17" s="27"/>
      <c r="GF17" s="27"/>
      <c r="GG17" s="27"/>
      <c r="GH17" s="27"/>
      <c r="GI17" s="27"/>
      <c r="GJ17" s="27"/>
      <c r="GK17" s="27"/>
      <c r="GL17" s="27"/>
      <c r="GM17" s="27"/>
      <c r="GN17" s="27"/>
      <c r="GO17" s="27"/>
      <c r="GP17" s="27"/>
      <c r="GQ17" s="27"/>
      <c r="GR17" s="27"/>
      <c r="GS17" s="27"/>
      <c r="GT17" s="27"/>
      <c r="GU17" s="27"/>
      <c r="GV17" s="27"/>
      <c r="GW17" s="27"/>
      <c r="GX17" s="27"/>
      <c r="GY17" s="27"/>
      <c r="GZ17" s="27"/>
      <c r="HA17" s="27"/>
      <c r="HB17" s="27"/>
      <c r="HC17" s="27"/>
      <c r="HD17" s="27"/>
      <c r="HE17" s="27"/>
      <c r="HF17" s="27"/>
      <c r="HG17" s="27"/>
      <c r="HH17" s="27"/>
    </row>
    <row r="18" spans="1:216" x14ac:dyDescent="0.3">
      <c r="A18" s="22">
        <v>515</v>
      </c>
      <c r="B18" s="30" t="s">
        <v>290</v>
      </c>
      <c r="C18" s="30" t="s">
        <v>5</v>
      </c>
      <c r="D18" s="30" t="s">
        <v>34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  <c r="HB18" s="27"/>
      <c r="HC18" s="27"/>
      <c r="HD18" s="27"/>
      <c r="HE18" s="27"/>
      <c r="HF18" s="27"/>
      <c r="HG18" s="27"/>
      <c r="HH18" s="27"/>
    </row>
    <row r="19" spans="1:216" x14ac:dyDescent="0.3">
      <c r="A19" s="22">
        <v>515</v>
      </c>
      <c r="B19" s="30" t="s">
        <v>294</v>
      </c>
      <c r="C19" s="30" t="s">
        <v>5</v>
      </c>
      <c r="D19" s="30" t="s">
        <v>33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  <c r="ED19" s="27"/>
      <c r="EE19" s="27"/>
      <c r="EF19" s="27"/>
      <c r="EG19" s="27"/>
      <c r="EH19" s="27"/>
      <c r="EI19" s="27"/>
      <c r="EJ19" s="27"/>
      <c r="EK19" s="27"/>
      <c r="EL19" s="27"/>
      <c r="EM19" s="27"/>
      <c r="EN19" s="27"/>
      <c r="EO19" s="27"/>
      <c r="EP19" s="27"/>
      <c r="EQ19" s="27"/>
      <c r="ER19" s="27"/>
      <c r="ES19" s="27"/>
      <c r="ET19" s="27"/>
      <c r="EU19" s="27"/>
      <c r="EV19" s="27"/>
      <c r="EW19" s="27"/>
      <c r="EX19" s="27"/>
      <c r="EY19" s="27"/>
      <c r="EZ19" s="27"/>
      <c r="FA19" s="27"/>
      <c r="FB19" s="27"/>
      <c r="FC19" s="27"/>
      <c r="FD19" s="27"/>
      <c r="FE19" s="27"/>
      <c r="FF19" s="27"/>
      <c r="FG19" s="27"/>
      <c r="FH19" s="27"/>
      <c r="FI19" s="27"/>
      <c r="FJ19" s="27"/>
      <c r="FK19" s="27"/>
      <c r="FL19" s="27"/>
      <c r="FM19" s="27"/>
      <c r="FN19" s="27"/>
      <c r="FO19" s="27"/>
      <c r="FP19" s="27"/>
      <c r="FQ19" s="27"/>
      <c r="FR19" s="27"/>
      <c r="FS19" s="27"/>
      <c r="FT19" s="27"/>
      <c r="FU19" s="27"/>
      <c r="FV19" s="27"/>
      <c r="FW19" s="27"/>
      <c r="FX19" s="27"/>
      <c r="FY19" s="27"/>
      <c r="FZ19" s="27"/>
      <c r="GA19" s="27"/>
      <c r="GB19" s="27"/>
      <c r="GC19" s="27"/>
      <c r="GD19" s="27"/>
      <c r="GE19" s="27"/>
      <c r="GF19" s="27"/>
      <c r="GG19" s="27"/>
      <c r="GH19" s="27"/>
      <c r="GI19" s="27"/>
      <c r="GJ19" s="27"/>
      <c r="GK19" s="27"/>
      <c r="GL19" s="27"/>
      <c r="GM19" s="27"/>
      <c r="GN19" s="27"/>
      <c r="GO19" s="27"/>
      <c r="GP19" s="27"/>
      <c r="GQ19" s="27"/>
      <c r="GR19" s="27"/>
      <c r="GS19" s="27"/>
      <c r="GT19" s="27"/>
      <c r="GU19" s="27"/>
      <c r="GV19" s="27"/>
      <c r="GW19" s="27"/>
      <c r="GX19" s="27"/>
      <c r="GY19" s="27"/>
      <c r="GZ19" s="27"/>
      <c r="HA19" s="27"/>
      <c r="HB19" s="27"/>
      <c r="HC19" s="27"/>
      <c r="HD19" s="27"/>
      <c r="HE19" s="27"/>
      <c r="HF19" s="27"/>
      <c r="HG19" s="27"/>
      <c r="HH19" s="27"/>
    </row>
    <row r="20" spans="1:216" x14ac:dyDescent="0.3">
      <c r="A20" s="22">
        <v>78</v>
      </c>
      <c r="B20" s="30" t="s">
        <v>295</v>
      </c>
      <c r="C20" s="30" t="s">
        <v>5</v>
      </c>
      <c r="D20" s="30" t="s">
        <v>33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</row>
    <row r="21" spans="1:216" x14ac:dyDescent="0.3">
      <c r="A21" s="22">
        <v>143</v>
      </c>
      <c r="B21" s="30" t="s">
        <v>291</v>
      </c>
      <c r="C21" s="30" t="s">
        <v>5</v>
      </c>
      <c r="D21" s="30" t="s">
        <v>33</v>
      </c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</row>
    <row r="22" spans="1:216" x14ac:dyDescent="0.3">
      <c r="A22" s="22">
        <v>520</v>
      </c>
      <c r="B22" s="30" t="s">
        <v>296</v>
      </c>
      <c r="C22" s="30" t="s">
        <v>5</v>
      </c>
      <c r="D22" s="30" t="s">
        <v>33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</row>
    <row r="23" spans="1:216" x14ac:dyDescent="0.3">
      <c r="A23" s="22">
        <v>515</v>
      </c>
      <c r="B23" s="30" t="s">
        <v>293</v>
      </c>
      <c r="C23" s="30" t="s">
        <v>5</v>
      </c>
      <c r="D23" s="30" t="s">
        <v>33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</row>
    <row r="24" spans="1:216" x14ac:dyDescent="0.3">
      <c r="A24" s="22">
        <v>253</v>
      </c>
      <c r="B24" s="30" t="s">
        <v>297</v>
      </c>
      <c r="C24" s="30" t="s">
        <v>5</v>
      </c>
      <c r="D24" s="30" t="s">
        <v>33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7"/>
      <c r="EF24" s="27"/>
      <c r="EG24" s="27"/>
      <c r="EH24" s="27"/>
      <c r="EI24" s="27"/>
      <c r="EJ24" s="27"/>
      <c r="EK24" s="27"/>
      <c r="EL24" s="27"/>
      <c r="EM24" s="27"/>
      <c r="EN24" s="27"/>
      <c r="EO24" s="27"/>
      <c r="EP24" s="27"/>
      <c r="EQ24" s="27"/>
      <c r="ER24" s="27"/>
      <c r="ES24" s="27"/>
      <c r="ET24" s="27"/>
      <c r="EU24" s="27"/>
      <c r="EV24" s="27"/>
      <c r="EW24" s="27"/>
      <c r="EX24" s="27"/>
      <c r="EY24" s="27"/>
      <c r="EZ24" s="27"/>
      <c r="FA24" s="27"/>
      <c r="FB24" s="27"/>
      <c r="FC24" s="27"/>
      <c r="FD24" s="27"/>
      <c r="FE24" s="27"/>
      <c r="FF24" s="27"/>
      <c r="FG24" s="27"/>
      <c r="FH24" s="27"/>
      <c r="FI24" s="27"/>
      <c r="FJ24" s="27"/>
      <c r="FK24" s="27"/>
      <c r="FL24" s="27"/>
      <c r="FM24" s="27"/>
      <c r="FN24" s="27"/>
      <c r="FO24" s="27"/>
      <c r="FP24" s="27"/>
      <c r="FQ24" s="27"/>
      <c r="FR24" s="27"/>
      <c r="FS24" s="27"/>
      <c r="FT24" s="27"/>
      <c r="FU24" s="27"/>
      <c r="FV24" s="27"/>
      <c r="FW24" s="27"/>
      <c r="FX24" s="27"/>
      <c r="FY24" s="27"/>
      <c r="FZ24" s="27"/>
      <c r="GA24" s="27"/>
      <c r="GB24" s="27"/>
      <c r="GC24" s="27"/>
      <c r="GD24" s="27"/>
      <c r="GE24" s="27"/>
      <c r="GF24" s="27"/>
      <c r="GG24" s="27"/>
      <c r="GH24" s="27"/>
      <c r="GI24" s="27"/>
      <c r="GJ24" s="27"/>
      <c r="GK24" s="27"/>
      <c r="GL24" s="27"/>
      <c r="GM24" s="27"/>
      <c r="GN24" s="27"/>
      <c r="GO24" s="27"/>
      <c r="GP24" s="27"/>
      <c r="GQ24" s="27"/>
      <c r="GR24" s="27"/>
      <c r="GS24" s="27"/>
      <c r="GT24" s="27"/>
      <c r="GU24" s="27"/>
      <c r="GV24" s="27"/>
      <c r="GW24" s="27"/>
      <c r="GX24" s="27"/>
      <c r="GY24" s="27"/>
      <c r="GZ24" s="27"/>
      <c r="HA24" s="27"/>
      <c r="HB24" s="27"/>
      <c r="HC24" s="27"/>
      <c r="HD24" s="27"/>
      <c r="HE24" s="27"/>
      <c r="HF24" s="27"/>
      <c r="HG24" s="27"/>
      <c r="HH24" s="27"/>
    </row>
    <row r="25" spans="1:216" x14ac:dyDescent="0.3">
      <c r="A25" s="22">
        <v>525</v>
      </c>
      <c r="B25" s="30" t="s">
        <v>298</v>
      </c>
      <c r="C25" s="30" t="s">
        <v>5</v>
      </c>
      <c r="D25" s="30" t="s">
        <v>33</v>
      </c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  <c r="ED25" s="27"/>
      <c r="EE25" s="27"/>
      <c r="EF25" s="27"/>
      <c r="EG25" s="27"/>
      <c r="EH25" s="27"/>
      <c r="EI25" s="27"/>
      <c r="EJ25" s="27"/>
      <c r="EK25" s="27"/>
      <c r="EL25" s="27"/>
      <c r="EM25" s="27"/>
      <c r="EN25" s="27"/>
      <c r="EO25" s="27"/>
      <c r="EP25" s="27"/>
      <c r="EQ25" s="27"/>
      <c r="ER25" s="27"/>
      <c r="ES25" s="27"/>
      <c r="ET25" s="27"/>
      <c r="EU25" s="27"/>
      <c r="EV25" s="27"/>
      <c r="EW25" s="27"/>
      <c r="EX25" s="27"/>
      <c r="EY25" s="27"/>
      <c r="EZ25" s="27"/>
      <c r="FA25" s="27"/>
      <c r="FB25" s="27"/>
      <c r="FC25" s="27"/>
      <c r="FD25" s="27"/>
      <c r="FE25" s="27"/>
      <c r="FF25" s="27"/>
      <c r="FG25" s="27"/>
      <c r="FH25" s="27"/>
      <c r="FI25" s="27"/>
      <c r="FJ25" s="27"/>
      <c r="FK25" s="27"/>
      <c r="FL25" s="27"/>
      <c r="FM25" s="27"/>
      <c r="FN25" s="27"/>
      <c r="FO25" s="27"/>
      <c r="FP25" s="27"/>
      <c r="FQ25" s="27"/>
      <c r="FR25" s="27"/>
      <c r="FS25" s="27"/>
      <c r="FT25" s="27"/>
      <c r="FU25" s="27"/>
      <c r="FV25" s="27"/>
      <c r="FW25" s="27"/>
      <c r="FX25" s="27"/>
      <c r="FY25" s="27"/>
      <c r="FZ25" s="27"/>
      <c r="GA25" s="27"/>
      <c r="GB25" s="27"/>
      <c r="GC25" s="27"/>
      <c r="GD25" s="27"/>
      <c r="GE25" s="27"/>
      <c r="GF25" s="27"/>
      <c r="GG25" s="27"/>
      <c r="GH25" s="27"/>
      <c r="GI25" s="27"/>
      <c r="GJ25" s="27"/>
      <c r="GK25" s="27"/>
      <c r="GL25" s="27"/>
      <c r="GM25" s="27"/>
      <c r="GN25" s="27"/>
      <c r="GO25" s="27"/>
      <c r="GP25" s="27"/>
      <c r="GQ25" s="27"/>
      <c r="GR25" s="27"/>
      <c r="GS25" s="27"/>
      <c r="GT25" s="27"/>
      <c r="GU25" s="27"/>
      <c r="GV25" s="27"/>
      <c r="GW25" s="27"/>
      <c r="GX25" s="27"/>
      <c r="GY25" s="27"/>
      <c r="GZ25" s="27"/>
      <c r="HA25" s="27"/>
      <c r="HB25" s="27"/>
      <c r="HC25" s="27"/>
      <c r="HD25" s="27"/>
      <c r="HE25" s="27"/>
      <c r="HF25" s="27"/>
      <c r="HG25" s="27"/>
      <c r="HH25" s="27"/>
    </row>
    <row r="26" spans="1:216" x14ac:dyDescent="0.3">
      <c r="A26" s="22">
        <v>294</v>
      </c>
      <c r="B26" s="30" t="s">
        <v>299</v>
      </c>
      <c r="C26" s="30" t="s">
        <v>5</v>
      </c>
      <c r="D26" s="30" t="s">
        <v>33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27"/>
      <c r="DY26" s="27"/>
      <c r="DZ26" s="27"/>
      <c r="EA26" s="27"/>
      <c r="EB26" s="27"/>
      <c r="EC26" s="27"/>
      <c r="ED26" s="27"/>
      <c r="EE26" s="27"/>
      <c r="EF26" s="27"/>
      <c r="EG26" s="27"/>
      <c r="EH26" s="27"/>
      <c r="EI26" s="27"/>
      <c r="EJ26" s="27"/>
      <c r="EK26" s="27"/>
      <c r="EL26" s="27"/>
      <c r="EM26" s="27"/>
      <c r="EN26" s="27"/>
      <c r="EO26" s="27"/>
      <c r="EP26" s="27"/>
      <c r="EQ26" s="27"/>
      <c r="ER26" s="27"/>
      <c r="ES26" s="27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  <c r="FF26" s="27"/>
      <c r="FG26" s="27"/>
      <c r="FH26" s="27"/>
      <c r="FI26" s="27"/>
      <c r="FJ26" s="27"/>
      <c r="FK26" s="27"/>
      <c r="FL26" s="27"/>
      <c r="FM26" s="27"/>
      <c r="FN26" s="27"/>
      <c r="FO26" s="27"/>
      <c r="FP26" s="27"/>
      <c r="FQ26" s="27"/>
      <c r="FR26" s="27"/>
      <c r="FS26" s="27"/>
      <c r="FT26" s="27"/>
      <c r="FU26" s="27"/>
      <c r="FV26" s="27"/>
      <c r="FW26" s="27"/>
      <c r="FX26" s="27"/>
      <c r="FY26" s="27"/>
      <c r="FZ26" s="27"/>
      <c r="GA26" s="27"/>
      <c r="GB26" s="27"/>
      <c r="GC26" s="27"/>
      <c r="GD26" s="27"/>
      <c r="GE26" s="27"/>
      <c r="GF26" s="27"/>
      <c r="GG26" s="27"/>
      <c r="GH26" s="27"/>
      <c r="GI26" s="27"/>
      <c r="GJ26" s="27"/>
      <c r="GK26" s="27"/>
      <c r="GL26" s="27"/>
      <c r="GM26" s="27"/>
      <c r="GN26" s="27"/>
      <c r="GO26" s="27"/>
      <c r="GP26" s="27"/>
      <c r="GQ26" s="27"/>
      <c r="GR26" s="27"/>
      <c r="GS26" s="27"/>
      <c r="GT26" s="27"/>
      <c r="GU26" s="27"/>
      <c r="GV26" s="27"/>
      <c r="GW26" s="27"/>
      <c r="GX26" s="27"/>
      <c r="GY26" s="27"/>
      <c r="GZ26" s="27"/>
      <c r="HA26" s="27"/>
      <c r="HB26" s="27"/>
      <c r="HC26" s="27"/>
      <c r="HD26" s="27"/>
      <c r="HE26" s="27"/>
      <c r="HF26" s="27"/>
      <c r="HG26" s="27"/>
      <c r="HH26" s="27"/>
    </row>
    <row r="27" spans="1:216" x14ac:dyDescent="0.3">
      <c r="A27" s="22">
        <v>163</v>
      </c>
      <c r="B27" s="30" t="s">
        <v>300</v>
      </c>
      <c r="C27" s="30" t="s">
        <v>5</v>
      </c>
      <c r="D27" s="30" t="s">
        <v>35</v>
      </c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27"/>
      <c r="DQ27" s="2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/>
      <c r="ED27" s="27"/>
      <c r="EE27" s="27"/>
      <c r="EF27" s="27"/>
      <c r="EG27" s="27"/>
      <c r="EH27" s="27"/>
      <c r="EI27" s="27"/>
      <c r="EJ27" s="27"/>
      <c r="EK27" s="27"/>
      <c r="EL27" s="27"/>
      <c r="EM27" s="27"/>
      <c r="EN27" s="27"/>
      <c r="EO27" s="27"/>
      <c r="EP27" s="27"/>
      <c r="EQ27" s="27"/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/>
      <c r="FF27" s="27"/>
      <c r="FG27" s="27"/>
      <c r="FH27" s="27"/>
      <c r="FI27" s="27"/>
      <c r="FJ27" s="27"/>
      <c r="FK27" s="27"/>
      <c r="FL27" s="27"/>
      <c r="FM27" s="27"/>
      <c r="FN27" s="27"/>
      <c r="FO27" s="27"/>
      <c r="FP27" s="27"/>
      <c r="FQ27" s="27"/>
      <c r="FR27" s="27"/>
      <c r="FS27" s="27"/>
      <c r="FT27" s="27"/>
      <c r="FU27" s="27"/>
      <c r="FV27" s="27"/>
      <c r="FW27" s="27"/>
      <c r="FX27" s="27"/>
      <c r="FY27" s="27"/>
      <c r="FZ27" s="27"/>
      <c r="GA27" s="27"/>
      <c r="GB27" s="27"/>
      <c r="GC27" s="27"/>
      <c r="GD27" s="27"/>
      <c r="GE27" s="27"/>
      <c r="GF27" s="27"/>
      <c r="GG27" s="27"/>
      <c r="GH27" s="27"/>
      <c r="GI27" s="27"/>
      <c r="GJ27" s="27"/>
      <c r="GK27" s="27"/>
      <c r="GL27" s="27"/>
      <c r="GM27" s="27"/>
      <c r="GN27" s="27"/>
      <c r="GO27" s="27"/>
      <c r="GP27" s="27"/>
      <c r="GQ27" s="27"/>
      <c r="GR27" s="27"/>
      <c r="GS27" s="27"/>
      <c r="GT27" s="27"/>
      <c r="GU27" s="27"/>
      <c r="GV27" s="27"/>
      <c r="GW27" s="27"/>
      <c r="GX27" s="27"/>
      <c r="GY27" s="27"/>
      <c r="GZ27" s="27"/>
      <c r="HA27" s="27"/>
      <c r="HB27" s="27"/>
      <c r="HC27" s="27"/>
      <c r="HD27" s="27"/>
      <c r="HE27" s="27"/>
      <c r="HF27" s="27"/>
      <c r="HG27" s="27"/>
      <c r="HH27" s="27"/>
    </row>
    <row r="28" spans="1:216" x14ac:dyDescent="0.3">
      <c r="A28" s="22">
        <v>389</v>
      </c>
      <c r="B28" s="30" t="s">
        <v>300</v>
      </c>
      <c r="C28" s="30" t="s">
        <v>5</v>
      </c>
      <c r="D28" s="30" t="s">
        <v>35</v>
      </c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  <c r="DE28" s="27"/>
      <c r="DF28" s="27"/>
      <c r="DG28" s="27"/>
      <c r="DH28" s="27"/>
      <c r="DI28" s="27"/>
      <c r="DJ28" s="27"/>
      <c r="DK28" s="27"/>
      <c r="DL28" s="27"/>
      <c r="DM28" s="27"/>
      <c r="DN28" s="27"/>
      <c r="DO28" s="27"/>
      <c r="DP28" s="27"/>
      <c r="DQ28" s="27"/>
      <c r="DR28" s="27"/>
      <c r="DS28" s="27"/>
      <c r="DT28" s="27"/>
      <c r="DU28" s="27"/>
      <c r="DV28" s="27"/>
      <c r="DW28" s="27"/>
      <c r="DX28" s="27"/>
      <c r="DY28" s="27"/>
      <c r="DZ28" s="27"/>
      <c r="EA28" s="27"/>
      <c r="EB28" s="27"/>
      <c r="EC28" s="27"/>
      <c r="ED28" s="27"/>
      <c r="EE28" s="27"/>
      <c r="EF28" s="27"/>
      <c r="EG28" s="27"/>
      <c r="EH28" s="27"/>
      <c r="EI28" s="27"/>
      <c r="EJ28" s="27"/>
      <c r="EK28" s="27"/>
      <c r="EL28" s="27"/>
      <c r="EM28" s="27"/>
      <c r="EN28" s="27"/>
      <c r="EO28" s="27"/>
      <c r="EP28" s="27"/>
      <c r="EQ28" s="27"/>
      <c r="ER28" s="27"/>
      <c r="ES28" s="27"/>
      <c r="ET28" s="27"/>
      <c r="EU28" s="27"/>
      <c r="EV28" s="27"/>
      <c r="EW28" s="27"/>
      <c r="EX28" s="27"/>
      <c r="EY28" s="27"/>
      <c r="EZ28" s="27"/>
      <c r="FA28" s="27"/>
      <c r="FB28" s="27"/>
      <c r="FC28" s="27"/>
      <c r="FD28" s="27"/>
      <c r="FE28" s="27"/>
      <c r="FF28" s="27"/>
      <c r="FG28" s="27"/>
      <c r="FH28" s="27"/>
      <c r="FI28" s="27"/>
      <c r="FJ28" s="27"/>
      <c r="FK28" s="27"/>
      <c r="FL28" s="27"/>
      <c r="FM28" s="27"/>
      <c r="FN28" s="27"/>
      <c r="FO28" s="27"/>
      <c r="FP28" s="27"/>
      <c r="FQ28" s="27"/>
      <c r="FR28" s="27"/>
      <c r="FS28" s="27"/>
      <c r="FT28" s="27"/>
      <c r="FU28" s="27"/>
      <c r="FV28" s="27"/>
      <c r="FW28" s="27"/>
      <c r="FX28" s="27"/>
      <c r="FY28" s="27"/>
      <c r="FZ28" s="27"/>
      <c r="GA28" s="27"/>
      <c r="GB28" s="27"/>
      <c r="GC28" s="27"/>
      <c r="GD28" s="27"/>
      <c r="GE28" s="27"/>
      <c r="GF28" s="27"/>
      <c r="GG28" s="27"/>
      <c r="GH28" s="27"/>
      <c r="GI28" s="27"/>
      <c r="GJ28" s="27"/>
      <c r="GK28" s="27"/>
      <c r="GL28" s="27"/>
      <c r="GM28" s="27"/>
      <c r="GN28" s="27"/>
      <c r="GO28" s="27"/>
      <c r="GP28" s="27"/>
      <c r="GQ28" s="27"/>
      <c r="GR28" s="27"/>
      <c r="GS28" s="27"/>
      <c r="GT28" s="27"/>
      <c r="GU28" s="27"/>
      <c r="GV28" s="27"/>
      <c r="GW28" s="27"/>
      <c r="GX28" s="27"/>
      <c r="GY28" s="27"/>
      <c r="GZ28" s="27"/>
      <c r="HA28" s="27"/>
      <c r="HB28" s="27"/>
      <c r="HC28" s="27"/>
      <c r="HD28" s="27"/>
      <c r="HE28" s="27"/>
      <c r="HF28" s="27"/>
      <c r="HG28" s="27"/>
      <c r="HH28" s="27"/>
    </row>
    <row r="29" spans="1:216" x14ac:dyDescent="0.3">
      <c r="A29" s="22">
        <v>208</v>
      </c>
      <c r="B29" s="30" t="s">
        <v>299</v>
      </c>
      <c r="C29" s="30" t="s">
        <v>5</v>
      </c>
      <c r="D29" s="30" t="s">
        <v>35</v>
      </c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  <c r="ED29" s="27"/>
      <c r="EE29" s="27"/>
      <c r="EF29" s="27"/>
      <c r="EG29" s="27"/>
      <c r="EH29" s="27"/>
      <c r="EI29" s="27"/>
      <c r="EJ29" s="27"/>
      <c r="EK29" s="27"/>
      <c r="EL29" s="27"/>
      <c r="EM29" s="27"/>
      <c r="EN29" s="27"/>
      <c r="EO29" s="27"/>
      <c r="EP29" s="27"/>
      <c r="EQ29" s="27"/>
      <c r="ER29" s="27"/>
      <c r="ES29" s="27"/>
      <c r="ET29" s="27"/>
      <c r="EU29" s="27"/>
      <c r="EV29" s="27"/>
      <c r="EW29" s="27"/>
      <c r="EX29" s="27"/>
      <c r="EY29" s="27"/>
      <c r="EZ29" s="27"/>
      <c r="FA29" s="27"/>
      <c r="FB29" s="27"/>
      <c r="FC29" s="27"/>
      <c r="FD29" s="27"/>
      <c r="FE29" s="27"/>
      <c r="FF29" s="27"/>
      <c r="FG29" s="27"/>
      <c r="FH29" s="27"/>
      <c r="FI29" s="27"/>
      <c r="FJ29" s="27"/>
      <c r="FK29" s="27"/>
      <c r="FL29" s="27"/>
      <c r="FM29" s="27"/>
      <c r="FN29" s="27"/>
      <c r="FO29" s="27"/>
      <c r="FP29" s="27"/>
      <c r="FQ29" s="27"/>
      <c r="FR29" s="27"/>
      <c r="FS29" s="27"/>
      <c r="FT29" s="27"/>
      <c r="FU29" s="27"/>
      <c r="FV29" s="27"/>
      <c r="FW29" s="27"/>
      <c r="FX29" s="27"/>
      <c r="FY29" s="27"/>
      <c r="FZ29" s="27"/>
      <c r="GA29" s="27"/>
      <c r="GB29" s="27"/>
      <c r="GC29" s="27"/>
      <c r="GD29" s="27"/>
      <c r="GE29" s="27"/>
      <c r="GF29" s="27"/>
      <c r="GG29" s="27"/>
      <c r="GH29" s="27"/>
      <c r="GI29" s="27"/>
      <c r="GJ29" s="27"/>
      <c r="GK29" s="27"/>
      <c r="GL29" s="27"/>
      <c r="GM29" s="27"/>
      <c r="GN29" s="27"/>
      <c r="GO29" s="27"/>
      <c r="GP29" s="27"/>
      <c r="GQ29" s="27"/>
      <c r="GR29" s="27"/>
      <c r="GS29" s="27"/>
      <c r="GT29" s="27"/>
      <c r="GU29" s="27"/>
      <c r="GV29" s="27"/>
      <c r="GW29" s="27"/>
      <c r="GX29" s="27"/>
      <c r="GY29" s="27"/>
      <c r="GZ29" s="27"/>
      <c r="HA29" s="27"/>
      <c r="HB29" s="27"/>
      <c r="HC29" s="27"/>
      <c r="HD29" s="27"/>
      <c r="HE29" s="27"/>
      <c r="HF29" s="27"/>
      <c r="HG29" s="27"/>
      <c r="HH29" s="27"/>
    </row>
    <row r="30" spans="1:216" x14ac:dyDescent="0.3">
      <c r="A30" s="22">
        <v>260</v>
      </c>
      <c r="B30" s="30" t="s">
        <v>301</v>
      </c>
      <c r="C30" s="30" t="s">
        <v>5</v>
      </c>
      <c r="D30" s="30" t="s">
        <v>35</v>
      </c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  <c r="FN30" s="27"/>
      <c r="FO30" s="27"/>
      <c r="FP30" s="27"/>
      <c r="FQ30" s="27"/>
      <c r="FR30" s="27"/>
      <c r="FS30" s="27"/>
      <c r="FT30" s="27"/>
      <c r="FU30" s="27"/>
      <c r="FV30" s="27"/>
      <c r="FW30" s="27"/>
      <c r="FX30" s="27"/>
      <c r="FY30" s="27"/>
      <c r="FZ30" s="27"/>
      <c r="GA30" s="27"/>
      <c r="GB30" s="27"/>
      <c r="GC30" s="27"/>
      <c r="GD30" s="27"/>
      <c r="GE30" s="27"/>
      <c r="GF30" s="27"/>
      <c r="GG30" s="27"/>
      <c r="GH30" s="27"/>
      <c r="GI30" s="27"/>
      <c r="GJ30" s="27"/>
      <c r="GK30" s="27"/>
      <c r="GL30" s="27"/>
      <c r="GM30" s="27"/>
      <c r="GN30" s="27"/>
      <c r="GO30" s="27"/>
      <c r="GP30" s="27"/>
      <c r="GQ30" s="27"/>
      <c r="GR30" s="27"/>
      <c r="GS30" s="27"/>
      <c r="GT30" s="27"/>
      <c r="GU30" s="27"/>
      <c r="GV30" s="27"/>
      <c r="GW30" s="27"/>
      <c r="GX30" s="27"/>
      <c r="GY30" s="27"/>
      <c r="GZ30" s="27"/>
      <c r="HA30" s="27"/>
      <c r="HB30" s="27"/>
      <c r="HC30" s="27"/>
      <c r="HD30" s="27"/>
      <c r="HE30" s="27"/>
      <c r="HF30" s="27"/>
      <c r="HG30" s="27"/>
      <c r="HH30" s="27"/>
    </row>
    <row r="31" spans="1:216" x14ac:dyDescent="0.3">
      <c r="A31" s="22">
        <v>78</v>
      </c>
      <c r="B31" s="30" t="s">
        <v>289</v>
      </c>
      <c r="C31" s="30" t="s">
        <v>5</v>
      </c>
      <c r="D31" s="30" t="s">
        <v>33</v>
      </c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  <c r="DI31" s="27"/>
      <c r="DJ31" s="27"/>
      <c r="DK31" s="27"/>
      <c r="DL31" s="27"/>
      <c r="DM31" s="27"/>
      <c r="DN31" s="27"/>
      <c r="DO31" s="27"/>
      <c r="DP31" s="27"/>
      <c r="DQ31" s="27"/>
      <c r="DR31" s="27"/>
      <c r="DS31" s="27"/>
      <c r="DT31" s="27"/>
      <c r="DU31" s="27"/>
      <c r="DV31" s="27"/>
      <c r="DW31" s="27"/>
      <c r="DX31" s="27"/>
      <c r="DY31" s="27"/>
      <c r="DZ31" s="27"/>
      <c r="EA31" s="27"/>
      <c r="EB31" s="27"/>
      <c r="EC31" s="27"/>
      <c r="ED31" s="27"/>
      <c r="EE31" s="27"/>
      <c r="EF31" s="27"/>
      <c r="EG31" s="27"/>
      <c r="EH31" s="27"/>
      <c r="EI31" s="27"/>
      <c r="EJ31" s="27"/>
      <c r="EK31" s="27"/>
      <c r="EL31" s="27"/>
      <c r="EM31" s="27"/>
      <c r="EN31" s="27"/>
      <c r="EO31" s="27"/>
      <c r="EP31" s="27"/>
      <c r="EQ31" s="27"/>
      <c r="ER31" s="27"/>
      <c r="ES31" s="27"/>
      <c r="ET31" s="27"/>
      <c r="EU31" s="27"/>
      <c r="EV31" s="27"/>
      <c r="EW31" s="27"/>
      <c r="EX31" s="27"/>
      <c r="EY31" s="27"/>
      <c r="EZ31" s="27"/>
      <c r="FA31" s="27"/>
      <c r="FB31" s="27"/>
      <c r="FC31" s="27"/>
      <c r="FD31" s="27"/>
      <c r="FE31" s="27"/>
      <c r="FF31" s="27"/>
      <c r="FG31" s="27"/>
      <c r="FH31" s="27"/>
      <c r="FI31" s="27"/>
      <c r="FJ31" s="27"/>
      <c r="FK31" s="27"/>
      <c r="FL31" s="27"/>
      <c r="FM31" s="27"/>
      <c r="FN31" s="27"/>
      <c r="FO31" s="27"/>
      <c r="FP31" s="27"/>
      <c r="FQ31" s="27"/>
      <c r="FR31" s="27"/>
      <c r="FS31" s="27"/>
      <c r="FT31" s="27"/>
      <c r="FU31" s="27"/>
      <c r="FV31" s="27"/>
      <c r="FW31" s="27"/>
      <c r="FX31" s="27"/>
      <c r="FY31" s="27"/>
      <c r="FZ31" s="27"/>
      <c r="GA31" s="27"/>
      <c r="GB31" s="27"/>
      <c r="GC31" s="27"/>
      <c r="GD31" s="27"/>
      <c r="GE31" s="27"/>
      <c r="GF31" s="27"/>
      <c r="GG31" s="27"/>
      <c r="GH31" s="27"/>
      <c r="GI31" s="27"/>
      <c r="GJ31" s="27"/>
      <c r="GK31" s="27"/>
      <c r="GL31" s="27"/>
      <c r="GM31" s="27"/>
      <c r="GN31" s="27"/>
      <c r="GO31" s="27"/>
      <c r="GP31" s="27"/>
      <c r="GQ31" s="27"/>
      <c r="GR31" s="27"/>
      <c r="GS31" s="27"/>
      <c r="GT31" s="27"/>
      <c r="GU31" s="27"/>
      <c r="GV31" s="27"/>
      <c r="GW31" s="27"/>
      <c r="GX31" s="27"/>
      <c r="GY31" s="27"/>
      <c r="GZ31" s="27"/>
      <c r="HA31" s="27"/>
      <c r="HB31" s="27"/>
      <c r="HC31" s="27"/>
      <c r="HD31" s="27"/>
      <c r="HE31" s="27"/>
      <c r="HF31" s="27"/>
      <c r="HG31" s="27"/>
      <c r="HH31" s="27"/>
    </row>
    <row r="32" spans="1:216" x14ac:dyDescent="0.3">
      <c r="A32" s="22">
        <v>220</v>
      </c>
      <c r="B32" s="30" t="s">
        <v>299</v>
      </c>
      <c r="C32" s="30" t="s">
        <v>5</v>
      </c>
      <c r="D32" s="30" t="s">
        <v>33</v>
      </c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  <c r="DI32" s="27"/>
      <c r="DJ32" s="27"/>
      <c r="DK32" s="27"/>
      <c r="DL32" s="27"/>
      <c r="DM32" s="27"/>
      <c r="DN32" s="27"/>
      <c r="DO32" s="27"/>
      <c r="DP32" s="27"/>
      <c r="DQ32" s="27"/>
      <c r="DR32" s="27"/>
      <c r="DS32" s="27"/>
      <c r="DT32" s="27"/>
      <c r="DU32" s="27"/>
      <c r="DV32" s="27"/>
      <c r="DW32" s="27"/>
      <c r="DX32" s="27"/>
      <c r="DY32" s="27"/>
      <c r="DZ32" s="27"/>
      <c r="EA32" s="27"/>
      <c r="EB32" s="27"/>
      <c r="EC32" s="27"/>
      <c r="ED32" s="27"/>
      <c r="EE32" s="27"/>
      <c r="EF32" s="27"/>
      <c r="EG32" s="27"/>
      <c r="EH32" s="27"/>
      <c r="EI32" s="27"/>
      <c r="EJ32" s="27"/>
      <c r="EK32" s="27"/>
      <c r="EL32" s="27"/>
      <c r="EM32" s="27"/>
      <c r="EN32" s="27"/>
      <c r="EO32" s="27"/>
      <c r="EP32" s="27"/>
      <c r="EQ32" s="27"/>
      <c r="ER32" s="27"/>
      <c r="ES32" s="27"/>
      <c r="ET32" s="27"/>
      <c r="EU32" s="27"/>
      <c r="EV32" s="27"/>
      <c r="EW32" s="27"/>
      <c r="EX32" s="27"/>
      <c r="EY32" s="27"/>
      <c r="EZ32" s="27"/>
      <c r="FA32" s="27"/>
      <c r="FB32" s="27"/>
      <c r="FC32" s="27"/>
      <c r="FD32" s="27"/>
      <c r="FE32" s="27"/>
      <c r="FF32" s="27"/>
      <c r="FG32" s="27"/>
      <c r="FH32" s="27"/>
      <c r="FI32" s="27"/>
      <c r="FJ32" s="27"/>
      <c r="FK32" s="27"/>
      <c r="FL32" s="27"/>
      <c r="FM32" s="27"/>
      <c r="FN32" s="27"/>
      <c r="FO32" s="27"/>
      <c r="FP32" s="27"/>
      <c r="FQ32" s="27"/>
      <c r="FR32" s="27"/>
      <c r="FS32" s="27"/>
      <c r="FT32" s="27"/>
      <c r="FU32" s="27"/>
      <c r="FV32" s="27"/>
      <c r="FW32" s="27"/>
      <c r="FX32" s="27"/>
      <c r="FY32" s="27"/>
      <c r="FZ32" s="27"/>
      <c r="GA32" s="27"/>
      <c r="GB32" s="27"/>
      <c r="GC32" s="27"/>
      <c r="GD32" s="27"/>
      <c r="GE32" s="27"/>
      <c r="GF32" s="27"/>
      <c r="GG32" s="27"/>
      <c r="GH32" s="27"/>
      <c r="GI32" s="27"/>
      <c r="GJ32" s="27"/>
      <c r="GK32" s="27"/>
      <c r="GL32" s="27"/>
      <c r="GM32" s="27"/>
      <c r="GN32" s="27"/>
      <c r="GO32" s="27"/>
      <c r="GP32" s="27"/>
      <c r="GQ32" s="27"/>
      <c r="GR32" s="27"/>
      <c r="GS32" s="27"/>
      <c r="GT32" s="27"/>
      <c r="GU32" s="27"/>
      <c r="GV32" s="27"/>
      <c r="GW32" s="27"/>
      <c r="GX32" s="27"/>
      <c r="GY32" s="27"/>
      <c r="GZ32" s="27"/>
      <c r="HA32" s="27"/>
      <c r="HB32" s="27"/>
      <c r="HC32" s="27"/>
      <c r="HD32" s="27"/>
      <c r="HE32" s="27"/>
      <c r="HF32" s="27"/>
      <c r="HG32" s="27"/>
      <c r="HH32" s="27"/>
    </row>
    <row r="33" spans="1:216" x14ac:dyDescent="0.3">
      <c r="A33" s="22">
        <v>399</v>
      </c>
      <c r="B33" s="30" t="s">
        <v>292</v>
      </c>
      <c r="C33" s="30" t="s">
        <v>5</v>
      </c>
      <c r="D33" s="30" t="s">
        <v>33</v>
      </c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7"/>
      <c r="DD33" s="27"/>
      <c r="DE33" s="27"/>
      <c r="DF33" s="27"/>
      <c r="DG33" s="27"/>
      <c r="DH33" s="27"/>
      <c r="DI33" s="27"/>
      <c r="DJ33" s="27"/>
      <c r="DK33" s="27"/>
      <c r="DL33" s="27"/>
      <c r="DM33" s="27"/>
      <c r="DN33" s="27"/>
      <c r="DO33" s="27"/>
      <c r="DP33" s="27"/>
      <c r="DQ33" s="27"/>
      <c r="DR33" s="27"/>
      <c r="DS33" s="27"/>
      <c r="DT33" s="27"/>
      <c r="DU33" s="27"/>
      <c r="DV33" s="27"/>
      <c r="DW33" s="27"/>
      <c r="DX33" s="27"/>
      <c r="DY33" s="27"/>
      <c r="DZ33" s="27"/>
      <c r="EA33" s="27"/>
      <c r="EB33" s="27"/>
      <c r="EC33" s="27"/>
      <c r="ED33" s="27"/>
      <c r="EE33" s="27"/>
      <c r="EF33" s="27"/>
      <c r="EG33" s="27"/>
      <c r="EH33" s="27"/>
      <c r="EI33" s="27"/>
      <c r="EJ33" s="27"/>
      <c r="EK33" s="27"/>
      <c r="EL33" s="27"/>
      <c r="EM33" s="27"/>
      <c r="EN33" s="27"/>
      <c r="EO33" s="27"/>
      <c r="EP33" s="27"/>
      <c r="EQ33" s="27"/>
      <c r="ER33" s="27"/>
      <c r="ES33" s="27"/>
      <c r="ET33" s="27"/>
      <c r="EU33" s="27"/>
      <c r="EV33" s="27"/>
      <c r="EW33" s="27"/>
      <c r="EX33" s="27"/>
      <c r="EY33" s="27"/>
      <c r="EZ33" s="27"/>
      <c r="FA33" s="27"/>
      <c r="FB33" s="27"/>
      <c r="FC33" s="27"/>
      <c r="FD33" s="27"/>
      <c r="FE33" s="27"/>
      <c r="FF33" s="27"/>
      <c r="FG33" s="27"/>
      <c r="FH33" s="27"/>
      <c r="FI33" s="27"/>
      <c r="FJ33" s="27"/>
      <c r="FK33" s="27"/>
      <c r="FL33" s="27"/>
      <c r="FM33" s="27"/>
      <c r="FN33" s="27"/>
      <c r="FO33" s="27"/>
      <c r="FP33" s="27"/>
      <c r="FQ33" s="27"/>
      <c r="FR33" s="27"/>
      <c r="FS33" s="27"/>
      <c r="FT33" s="27"/>
      <c r="FU33" s="27"/>
      <c r="FV33" s="27"/>
      <c r="FW33" s="27"/>
      <c r="FX33" s="27"/>
      <c r="FY33" s="27"/>
      <c r="FZ33" s="27"/>
      <c r="GA33" s="27"/>
      <c r="GB33" s="27"/>
      <c r="GC33" s="27"/>
      <c r="GD33" s="27"/>
      <c r="GE33" s="27"/>
      <c r="GF33" s="27"/>
      <c r="GG33" s="27"/>
      <c r="GH33" s="27"/>
      <c r="GI33" s="27"/>
      <c r="GJ33" s="27"/>
      <c r="GK33" s="27"/>
      <c r="GL33" s="27"/>
      <c r="GM33" s="27"/>
      <c r="GN33" s="27"/>
      <c r="GO33" s="27"/>
      <c r="GP33" s="27"/>
      <c r="GQ33" s="27"/>
      <c r="GR33" s="27"/>
      <c r="GS33" s="27"/>
      <c r="GT33" s="27"/>
      <c r="GU33" s="27"/>
      <c r="GV33" s="27"/>
      <c r="GW33" s="27"/>
      <c r="GX33" s="27"/>
      <c r="GY33" s="27"/>
      <c r="GZ33" s="27"/>
      <c r="HA33" s="27"/>
      <c r="HB33" s="27"/>
      <c r="HC33" s="27"/>
      <c r="HD33" s="27"/>
      <c r="HE33" s="27"/>
      <c r="HF33" s="27"/>
      <c r="HG33" s="27"/>
      <c r="HH33" s="27"/>
    </row>
    <row r="34" spans="1:216" x14ac:dyDescent="0.3">
      <c r="A34" s="22">
        <v>143</v>
      </c>
      <c r="B34" s="30" t="s">
        <v>302</v>
      </c>
      <c r="C34" s="30" t="s">
        <v>5</v>
      </c>
      <c r="D34" s="30" t="s">
        <v>33</v>
      </c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7"/>
      <c r="ED34" s="27"/>
      <c r="EE34" s="27"/>
      <c r="EF34" s="27"/>
      <c r="EG34" s="27"/>
      <c r="EH34" s="27"/>
      <c r="EI34" s="27"/>
      <c r="EJ34" s="27"/>
      <c r="EK34" s="27"/>
      <c r="EL34" s="27"/>
      <c r="EM34" s="27"/>
      <c r="EN34" s="27"/>
      <c r="EO34" s="27"/>
      <c r="EP34" s="27"/>
      <c r="EQ34" s="27"/>
      <c r="ER34" s="27"/>
      <c r="ES34" s="27"/>
      <c r="ET34" s="27"/>
      <c r="EU34" s="27"/>
      <c r="EV34" s="27"/>
      <c r="EW34" s="27"/>
      <c r="EX34" s="27"/>
      <c r="EY34" s="27"/>
      <c r="EZ34" s="27"/>
      <c r="FA34" s="27"/>
      <c r="FB34" s="27"/>
      <c r="FC34" s="27"/>
      <c r="FD34" s="27"/>
      <c r="FE34" s="27"/>
      <c r="FF34" s="27"/>
      <c r="FG34" s="27"/>
      <c r="FH34" s="27"/>
      <c r="FI34" s="27"/>
      <c r="FJ34" s="27"/>
      <c r="FK34" s="27"/>
      <c r="FL34" s="27"/>
      <c r="FM34" s="27"/>
      <c r="FN34" s="27"/>
      <c r="FO34" s="27"/>
      <c r="FP34" s="27"/>
      <c r="FQ34" s="27"/>
      <c r="FR34" s="27"/>
      <c r="FS34" s="27"/>
      <c r="FT34" s="27"/>
      <c r="FU34" s="27"/>
      <c r="FV34" s="27"/>
      <c r="FW34" s="27"/>
      <c r="FX34" s="27"/>
      <c r="FY34" s="27"/>
      <c r="FZ34" s="27"/>
      <c r="GA34" s="27"/>
      <c r="GB34" s="27"/>
      <c r="GC34" s="27"/>
      <c r="GD34" s="27"/>
      <c r="GE34" s="27"/>
      <c r="GF34" s="27"/>
      <c r="GG34" s="27"/>
      <c r="GH34" s="27"/>
      <c r="GI34" s="27"/>
      <c r="GJ34" s="27"/>
      <c r="GK34" s="27"/>
      <c r="GL34" s="27"/>
      <c r="GM34" s="27"/>
      <c r="GN34" s="27"/>
      <c r="GO34" s="27"/>
      <c r="GP34" s="27"/>
      <c r="GQ34" s="27"/>
      <c r="GR34" s="27"/>
      <c r="GS34" s="27"/>
      <c r="GT34" s="27"/>
      <c r="GU34" s="27"/>
      <c r="GV34" s="27"/>
      <c r="GW34" s="27"/>
      <c r="GX34" s="27"/>
      <c r="GY34" s="27"/>
      <c r="GZ34" s="27"/>
      <c r="HA34" s="27"/>
      <c r="HB34" s="27"/>
      <c r="HC34" s="27"/>
      <c r="HD34" s="27"/>
      <c r="HE34" s="27"/>
      <c r="HF34" s="27"/>
      <c r="HG34" s="27"/>
      <c r="HH34" s="27"/>
    </row>
    <row r="35" spans="1:216" x14ac:dyDescent="0.3">
      <c r="A35" s="22">
        <v>250</v>
      </c>
      <c r="B35" s="30" t="s">
        <v>303</v>
      </c>
      <c r="C35" s="30" t="s">
        <v>5</v>
      </c>
      <c r="D35" s="30" t="s">
        <v>33</v>
      </c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7"/>
      <c r="DD35" s="27"/>
      <c r="DE35" s="27"/>
      <c r="DF35" s="27"/>
      <c r="DG35" s="27"/>
      <c r="DH35" s="27"/>
      <c r="DI35" s="27"/>
      <c r="DJ35" s="27"/>
      <c r="DK35" s="27"/>
      <c r="DL35" s="27"/>
      <c r="DM35" s="27"/>
      <c r="DN35" s="27"/>
      <c r="DO35" s="27"/>
      <c r="DP35" s="27"/>
      <c r="DQ35" s="27"/>
      <c r="DR35" s="27"/>
      <c r="DS35" s="27"/>
      <c r="DT35" s="27"/>
      <c r="DU35" s="27"/>
      <c r="DV35" s="27"/>
      <c r="DW35" s="27"/>
      <c r="DX35" s="27"/>
      <c r="DY35" s="27"/>
      <c r="DZ35" s="27"/>
      <c r="EA35" s="27"/>
      <c r="EB35" s="27"/>
      <c r="EC35" s="27"/>
      <c r="ED35" s="27"/>
      <c r="EE35" s="27"/>
      <c r="EF35" s="27"/>
      <c r="EG35" s="27"/>
      <c r="EH35" s="27"/>
      <c r="EI35" s="27"/>
      <c r="EJ35" s="27"/>
      <c r="EK35" s="27"/>
      <c r="EL35" s="27"/>
      <c r="EM35" s="27"/>
      <c r="EN35" s="27"/>
      <c r="EO35" s="27"/>
      <c r="EP35" s="27"/>
      <c r="EQ35" s="27"/>
      <c r="ER35" s="27"/>
      <c r="ES35" s="27"/>
      <c r="ET35" s="27"/>
      <c r="EU35" s="27"/>
      <c r="EV35" s="27"/>
      <c r="EW35" s="27"/>
      <c r="EX35" s="27"/>
      <c r="EY35" s="27"/>
      <c r="EZ35" s="27"/>
      <c r="FA35" s="27"/>
      <c r="FB35" s="27"/>
      <c r="FC35" s="27"/>
      <c r="FD35" s="27"/>
      <c r="FE35" s="27"/>
      <c r="FF35" s="27"/>
      <c r="FG35" s="27"/>
      <c r="FH35" s="27"/>
      <c r="FI35" s="27"/>
      <c r="FJ35" s="27"/>
      <c r="FK35" s="27"/>
      <c r="FL35" s="27"/>
      <c r="FM35" s="27"/>
      <c r="FN35" s="27"/>
      <c r="FO35" s="27"/>
      <c r="FP35" s="27"/>
      <c r="FQ35" s="27"/>
      <c r="FR35" s="27"/>
      <c r="FS35" s="27"/>
      <c r="FT35" s="27"/>
      <c r="FU35" s="27"/>
      <c r="FV35" s="27"/>
      <c r="FW35" s="27"/>
      <c r="FX35" s="27"/>
      <c r="FY35" s="27"/>
      <c r="FZ35" s="27"/>
      <c r="GA35" s="27"/>
      <c r="GB35" s="27"/>
      <c r="GC35" s="27"/>
      <c r="GD35" s="27"/>
      <c r="GE35" s="27"/>
      <c r="GF35" s="27"/>
      <c r="GG35" s="27"/>
      <c r="GH35" s="27"/>
      <c r="GI35" s="27"/>
      <c r="GJ35" s="27"/>
      <c r="GK35" s="27"/>
      <c r="GL35" s="27"/>
      <c r="GM35" s="27"/>
      <c r="GN35" s="27"/>
      <c r="GO35" s="27"/>
      <c r="GP35" s="27"/>
      <c r="GQ35" s="27"/>
      <c r="GR35" s="27"/>
      <c r="GS35" s="27"/>
      <c r="GT35" s="27"/>
      <c r="GU35" s="27"/>
      <c r="GV35" s="27"/>
      <c r="GW35" s="27"/>
      <c r="GX35" s="27"/>
      <c r="GY35" s="27"/>
      <c r="GZ35" s="27"/>
      <c r="HA35" s="27"/>
      <c r="HB35" s="27"/>
      <c r="HC35" s="27"/>
      <c r="HD35" s="27"/>
      <c r="HE35" s="27"/>
      <c r="HF35" s="27"/>
      <c r="HG35" s="27"/>
      <c r="HH35" s="27"/>
    </row>
    <row r="36" spans="1:216" x14ac:dyDescent="0.3">
      <c r="A36" s="22">
        <v>640</v>
      </c>
      <c r="B36" s="30" t="s">
        <v>293</v>
      </c>
      <c r="C36" s="30" t="s">
        <v>5</v>
      </c>
      <c r="D36" s="30" t="s">
        <v>33</v>
      </c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  <c r="DC36" s="27"/>
      <c r="DD36" s="27"/>
      <c r="DE36" s="27"/>
      <c r="DF36" s="27"/>
      <c r="DG36" s="27"/>
      <c r="DH36" s="27"/>
      <c r="DI36" s="27"/>
      <c r="DJ36" s="27"/>
      <c r="DK36" s="27"/>
      <c r="DL36" s="27"/>
      <c r="DM36" s="27"/>
      <c r="DN36" s="27"/>
      <c r="DO36" s="27"/>
      <c r="DP36" s="27"/>
      <c r="DQ36" s="27"/>
      <c r="DR36" s="27"/>
      <c r="DS36" s="27"/>
      <c r="DT36" s="27"/>
      <c r="DU36" s="27"/>
      <c r="DV36" s="27"/>
      <c r="DW36" s="27"/>
      <c r="DX36" s="27"/>
      <c r="DY36" s="27"/>
      <c r="DZ36" s="27"/>
      <c r="EA36" s="27"/>
      <c r="EB36" s="27"/>
      <c r="EC36" s="27"/>
      <c r="ED36" s="27"/>
      <c r="EE36" s="27"/>
      <c r="EF36" s="27"/>
      <c r="EG36" s="27"/>
      <c r="EH36" s="27"/>
      <c r="EI36" s="27"/>
      <c r="EJ36" s="27"/>
      <c r="EK36" s="27"/>
      <c r="EL36" s="27"/>
      <c r="EM36" s="27"/>
      <c r="EN36" s="27"/>
      <c r="EO36" s="27"/>
      <c r="EP36" s="27"/>
      <c r="EQ36" s="27"/>
      <c r="ER36" s="27"/>
      <c r="ES36" s="27"/>
      <c r="ET36" s="27"/>
      <c r="EU36" s="27"/>
      <c r="EV36" s="27"/>
      <c r="EW36" s="27"/>
      <c r="EX36" s="27"/>
      <c r="EY36" s="27"/>
      <c r="EZ36" s="27"/>
      <c r="FA36" s="27"/>
      <c r="FB36" s="27"/>
      <c r="FC36" s="27"/>
      <c r="FD36" s="27"/>
      <c r="FE36" s="27"/>
      <c r="FF36" s="27"/>
      <c r="FG36" s="27"/>
      <c r="FH36" s="27"/>
      <c r="FI36" s="27"/>
      <c r="FJ36" s="27"/>
      <c r="FK36" s="27"/>
      <c r="FL36" s="27"/>
      <c r="FM36" s="27"/>
      <c r="FN36" s="27"/>
      <c r="FO36" s="27"/>
      <c r="FP36" s="27"/>
      <c r="FQ36" s="27"/>
      <c r="FR36" s="27"/>
      <c r="FS36" s="27"/>
      <c r="FT36" s="27"/>
      <c r="FU36" s="27"/>
      <c r="FV36" s="27"/>
      <c r="FW36" s="27"/>
      <c r="FX36" s="27"/>
      <c r="FY36" s="27"/>
      <c r="FZ36" s="27"/>
      <c r="GA36" s="27"/>
      <c r="GB36" s="27"/>
      <c r="GC36" s="27"/>
      <c r="GD36" s="27"/>
      <c r="GE36" s="27"/>
      <c r="GF36" s="27"/>
      <c r="GG36" s="27"/>
      <c r="GH36" s="27"/>
      <c r="GI36" s="27"/>
      <c r="GJ36" s="27"/>
      <c r="GK36" s="27"/>
      <c r="GL36" s="27"/>
      <c r="GM36" s="27"/>
      <c r="GN36" s="27"/>
      <c r="GO36" s="27"/>
      <c r="GP36" s="27"/>
      <c r="GQ36" s="27"/>
      <c r="GR36" s="27"/>
      <c r="GS36" s="27"/>
      <c r="GT36" s="27"/>
      <c r="GU36" s="27"/>
      <c r="GV36" s="27"/>
      <c r="GW36" s="27"/>
      <c r="GX36" s="27"/>
      <c r="GY36" s="27"/>
      <c r="GZ36" s="27"/>
      <c r="HA36" s="27"/>
      <c r="HB36" s="27"/>
      <c r="HC36" s="27"/>
      <c r="HD36" s="27"/>
      <c r="HE36" s="27"/>
      <c r="HF36" s="27"/>
      <c r="HG36" s="27"/>
      <c r="HH36" s="27"/>
    </row>
    <row r="37" spans="1:216" x14ac:dyDescent="0.3">
      <c r="A37" s="22">
        <v>376</v>
      </c>
      <c r="B37" s="30" t="s">
        <v>304</v>
      </c>
      <c r="C37" s="30" t="s">
        <v>5</v>
      </c>
      <c r="D37" s="30" t="s">
        <v>33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  <c r="DE37" s="27"/>
      <c r="DF37" s="27"/>
      <c r="DG37" s="27"/>
      <c r="DH37" s="27"/>
      <c r="DI37" s="27"/>
      <c r="DJ37" s="27"/>
      <c r="DK37" s="27"/>
      <c r="DL37" s="27"/>
      <c r="DM37" s="27"/>
      <c r="DN37" s="27"/>
      <c r="DO37" s="27"/>
      <c r="DP37" s="27"/>
      <c r="DQ37" s="27"/>
      <c r="DR37" s="27"/>
      <c r="DS37" s="27"/>
      <c r="DT37" s="27"/>
      <c r="DU37" s="27"/>
      <c r="DV37" s="27"/>
      <c r="DW37" s="27"/>
      <c r="DX37" s="27"/>
      <c r="DY37" s="27"/>
      <c r="DZ37" s="27"/>
      <c r="EA37" s="27"/>
      <c r="EB37" s="27"/>
      <c r="EC37" s="27"/>
      <c r="ED37" s="27"/>
      <c r="EE37" s="27"/>
      <c r="EF37" s="27"/>
      <c r="EG37" s="27"/>
      <c r="EH37" s="27"/>
      <c r="EI37" s="27"/>
      <c r="EJ37" s="27"/>
      <c r="EK37" s="27"/>
      <c r="EL37" s="27"/>
      <c r="EM37" s="27"/>
      <c r="EN37" s="27"/>
      <c r="EO37" s="27"/>
      <c r="EP37" s="27"/>
      <c r="EQ37" s="27"/>
      <c r="ER37" s="27"/>
      <c r="ES37" s="27"/>
      <c r="ET37" s="27"/>
      <c r="EU37" s="27"/>
      <c r="EV37" s="27"/>
      <c r="EW37" s="27"/>
      <c r="EX37" s="27"/>
      <c r="EY37" s="27"/>
      <c r="EZ37" s="27"/>
      <c r="FA37" s="27"/>
      <c r="FB37" s="27"/>
      <c r="FC37" s="27"/>
      <c r="FD37" s="27"/>
      <c r="FE37" s="27"/>
      <c r="FF37" s="27"/>
      <c r="FG37" s="27"/>
      <c r="FH37" s="27"/>
      <c r="FI37" s="27"/>
      <c r="FJ37" s="27"/>
      <c r="FK37" s="27"/>
      <c r="FL37" s="27"/>
      <c r="FM37" s="27"/>
      <c r="FN37" s="27"/>
      <c r="FO37" s="27"/>
      <c r="FP37" s="27"/>
      <c r="FQ37" s="27"/>
      <c r="FR37" s="27"/>
      <c r="FS37" s="27"/>
      <c r="FT37" s="27"/>
      <c r="FU37" s="27"/>
      <c r="FV37" s="27"/>
      <c r="FW37" s="27"/>
      <c r="FX37" s="27"/>
      <c r="FY37" s="27"/>
      <c r="FZ37" s="27"/>
      <c r="GA37" s="27"/>
      <c r="GB37" s="27"/>
      <c r="GC37" s="27"/>
      <c r="GD37" s="27"/>
      <c r="GE37" s="27"/>
      <c r="GF37" s="27"/>
      <c r="GG37" s="27"/>
      <c r="GH37" s="27"/>
      <c r="GI37" s="27"/>
      <c r="GJ37" s="27"/>
      <c r="GK37" s="27"/>
      <c r="GL37" s="27"/>
      <c r="GM37" s="27"/>
      <c r="GN37" s="27"/>
      <c r="GO37" s="27"/>
      <c r="GP37" s="27"/>
      <c r="GQ37" s="27"/>
      <c r="GR37" s="27"/>
      <c r="GS37" s="27"/>
      <c r="GT37" s="27"/>
      <c r="GU37" s="27"/>
      <c r="GV37" s="27"/>
      <c r="GW37" s="27"/>
      <c r="GX37" s="27"/>
      <c r="GY37" s="27"/>
      <c r="GZ37" s="27"/>
      <c r="HA37" s="27"/>
      <c r="HB37" s="27"/>
      <c r="HC37" s="27"/>
      <c r="HD37" s="27"/>
      <c r="HE37" s="27"/>
      <c r="HF37" s="27"/>
      <c r="HG37" s="27"/>
      <c r="HH37" s="27"/>
    </row>
    <row r="38" spans="1:216" x14ac:dyDescent="0.3">
      <c r="A38" s="22">
        <v>243</v>
      </c>
      <c r="B38" s="30" t="s">
        <v>290</v>
      </c>
      <c r="C38" s="30" t="s">
        <v>2</v>
      </c>
      <c r="D38" s="26" t="s">
        <v>34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7"/>
      <c r="DD38" s="27"/>
      <c r="DE38" s="27"/>
      <c r="DF38" s="27"/>
      <c r="DG38" s="27"/>
      <c r="DH38" s="27"/>
      <c r="DI38" s="27"/>
      <c r="DJ38" s="27"/>
      <c r="DK38" s="27"/>
      <c r="DL38" s="27"/>
      <c r="DM38" s="27"/>
      <c r="DN38" s="27"/>
      <c r="DO38" s="27"/>
      <c r="DP38" s="27"/>
      <c r="DQ38" s="27"/>
      <c r="DR38" s="27"/>
      <c r="DS38" s="27"/>
      <c r="DT38" s="27"/>
      <c r="DU38" s="27"/>
      <c r="DV38" s="27"/>
      <c r="DW38" s="27"/>
      <c r="DX38" s="27"/>
      <c r="DY38" s="27"/>
      <c r="DZ38" s="27"/>
      <c r="EA38" s="27"/>
      <c r="EB38" s="27"/>
      <c r="EC38" s="27"/>
      <c r="ED38" s="27"/>
      <c r="EE38" s="27"/>
      <c r="EF38" s="27"/>
      <c r="EG38" s="27"/>
      <c r="EH38" s="27"/>
      <c r="EI38" s="27"/>
      <c r="EJ38" s="27"/>
      <c r="EK38" s="27"/>
      <c r="EL38" s="27"/>
      <c r="EM38" s="27"/>
      <c r="EN38" s="27"/>
      <c r="EO38" s="27"/>
      <c r="EP38" s="27"/>
      <c r="EQ38" s="27"/>
      <c r="ER38" s="27"/>
      <c r="ES38" s="27"/>
      <c r="ET38" s="27"/>
      <c r="EU38" s="27"/>
      <c r="EV38" s="27"/>
      <c r="EW38" s="27"/>
      <c r="EX38" s="27"/>
      <c r="EY38" s="27"/>
      <c r="EZ38" s="27"/>
      <c r="FA38" s="27"/>
      <c r="FB38" s="27"/>
      <c r="FC38" s="27"/>
      <c r="FD38" s="27"/>
      <c r="FE38" s="27"/>
      <c r="FF38" s="27"/>
      <c r="FG38" s="27"/>
      <c r="FH38" s="27"/>
      <c r="FI38" s="27"/>
      <c r="FJ38" s="27"/>
      <c r="FK38" s="27"/>
      <c r="FL38" s="27"/>
      <c r="FM38" s="27"/>
      <c r="FN38" s="27"/>
      <c r="FO38" s="27"/>
      <c r="FP38" s="27"/>
      <c r="FQ38" s="27"/>
      <c r="FR38" s="27"/>
      <c r="FS38" s="27"/>
      <c r="FT38" s="27"/>
      <c r="FU38" s="27"/>
      <c r="FV38" s="27"/>
      <c r="FW38" s="27"/>
      <c r="FX38" s="27"/>
      <c r="FY38" s="27"/>
      <c r="FZ38" s="27"/>
      <c r="GA38" s="27"/>
      <c r="GB38" s="27"/>
      <c r="GC38" s="27"/>
      <c r="GD38" s="27"/>
      <c r="GE38" s="27"/>
      <c r="GF38" s="27"/>
      <c r="GG38" s="27"/>
      <c r="GH38" s="27"/>
      <c r="GI38" s="27"/>
      <c r="GJ38" s="27"/>
      <c r="GK38" s="27"/>
      <c r="GL38" s="27"/>
      <c r="GM38" s="27"/>
      <c r="GN38" s="27"/>
      <c r="GO38" s="27"/>
      <c r="GP38" s="27"/>
      <c r="GQ38" s="27"/>
      <c r="GR38" s="27"/>
      <c r="GS38" s="27"/>
      <c r="GT38" s="27"/>
      <c r="GU38" s="27"/>
      <c r="GV38" s="27"/>
      <c r="GW38" s="27"/>
      <c r="GX38" s="27"/>
      <c r="GY38" s="27"/>
      <c r="GZ38" s="27"/>
      <c r="HA38" s="27"/>
      <c r="HB38" s="27"/>
      <c r="HC38" s="27"/>
      <c r="HD38" s="27"/>
      <c r="HE38" s="27"/>
      <c r="HF38" s="27"/>
      <c r="HG38" s="27"/>
      <c r="HH38" s="27"/>
    </row>
    <row r="39" spans="1:216" x14ac:dyDescent="0.3">
      <c r="A39" s="22">
        <v>146</v>
      </c>
      <c r="B39" s="30" t="s">
        <v>304</v>
      </c>
      <c r="C39" s="30" t="s">
        <v>2</v>
      </c>
      <c r="D39" s="26" t="s">
        <v>35</v>
      </c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  <c r="DC39" s="27"/>
      <c r="DD39" s="27"/>
      <c r="DE39" s="27"/>
      <c r="DF39" s="27"/>
      <c r="DG39" s="27"/>
      <c r="DH39" s="27"/>
      <c r="DI39" s="27"/>
      <c r="DJ39" s="27"/>
      <c r="DK39" s="27"/>
      <c r="DL39" s="27"/>
      <c r="DM39" s="27"/>
      <c r="DN39" s="27"/>
      <c r="DO39" s="27"/>
      <c r="DP39" s="27"/>
      <c r="DQ39" s="27"/>
      <c r="DR39" s="27"/>
      <c r="DS39" s="27"/>
      <c r="DT39" s="27"/>
      <c r="DU39" s="27"/>
      <c r="DV39" s="27"/>
      <c r="DW39" s="27"/>
      <c r="DX39" s="27"/>
      <c r="DY39" s="27"/>
      <c r="DZ39" s="27"/>
      <c r="EA39" s="27"/>
      <c r="EB39" s="27"/>
      <c r="EC39" s="27"/>
      <c r="ED39" s="27"/>
      <c r="EE39" s="27"/>
      <c r="EF39" s="27"/>
      <c r="EG39" s="27"/>
      <c r="EH39" s="27"/>
      <c r="EI39" s="27"/>
      <c r="EJ39" s="27"/>
      <c r="EK39" s="27"/>
      <c r="EL39" s="27"/>
      <c r="EM39" s="27"/>
      <c r="EN39" s="27"/>
      <c r="EO39" s="27"/>
      <c r="EP39" s="27"/>
      <c r="EQ39" s="27"/>
      <c r="ER39" s="27"/>
      <c r="ES39" s="27"/>
      <c r="ET39" s="27"/>
      <c r="EU39" s="27"/>
      <c r="EV39" s="27"/>
      <c r="EW39" s="27"/>
      <c r="EX39" s="27"/>
      <c r="EY39" s="27"/>
      <c r="EZ39" s="27"/>
      <c r="FA39" s="27"/>
      <c r="FB39" s="27"/>
      <c r="FC39" s="27"/>
      <c r="FD39" s="27"/>
      <c r="FE39" s="27"/>
      <c r="FF39" s="27"/>
      <c r="FG39" s="27"/>
      <c r="FH39" s="27"/>
      <c r="FI39" s="27"/>
      <c r="FJ39" s="27"/>
      <c r="FK39" s="27"/>
      <c r="FL39" s="27"/>
      <c r="FM39" s="27"/>
      <c r="FN39" s="27"/>
      <c r="FO39" s="27"/>
      <c r="FP39" s="27"/>
      <c r="FQ39" s="27"/>
      <c r="FR39" s="27"/>
      <c r="FS39" s="27"/>
      <c r="FT39" s="27"/>
      <c r="FU39" s="27"/>
      <c r="FV39" s="27"/>
      <c r="FW39" s="27"/>
      <c r="FX39" s="27"/>
      <c r="FY39" s="27"/>
      <c r="FZ39" s="27"/>
      <c r="GA39" s="27"/>
      <c r="GB39" s="27"/>
      <c r="GC39" s="27"/>
      <c r="GD39" s="27"/>
      <c r="GE39" s="27"/>
      <c r="GF39" s="27"/>
      <c r="GG39" s="27"/>
      <c r="GH39" s="27"/>
      <c r="GI39" s="27"/>
      <c r="GJ39" s="27"/>
      <c r="GK39" s="27"/>
      <c r="GL39" s="27"/>
      <c r="GM39" s="27"/>
      <c r="GN39" s="27"/>
      <c r="GO39" s="27"/>
      <c r="GP39" s="27"/>
      <c r="GQ39" s="27"/>
      <c r="GR39" s="27"/>
      <c r="GS39" s="27"/>
      <c r="GT39" s="27"/>
      <c r="GU39" s="27"/>
      <c r="GV39" s="27"/>
      <c r="GW39" s="27"/>
      <c r="GX39" s="27"/>
      <c r="GY39" s="27"/>
      <c r="GZ39" s="27"/>
      <c r="HA39" s="27"/>
      <c r="HB39" s="27"/>
      <c r="HC39" s="27"/>
      <c r="HD39" s="27"/>
      <c r="HE39" s="27"/>
      <c r="HF39" s="27"/>
      <c r="HG39" s="27"/>
      <c r="HH39" s="27"/>
    </row>
    <row r="40" spans="1:216" x14ac:dyDescent="0.3">
      <c r="A40" s="22">
        <v>554</v>
      </c>
      <c r="B40" s="30" t="s">
        <v>295</v>
      </c>
      <c r="C40" s="30" t="s">
        <v>2</v>
      </c>
      <c r="D40" s="26" t="s">
        <v>34</v>
      </c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7"/>
      <c r="DD40" s="27"/>
      <c r="DE40" s="27"/>
      <c r="DF40" s="27"/>
      <c r="DG40" s="27"/>
      <c r="DH40" s="27"/>
      <c r="DI40" s="27"/>
      <c r="DJ40" s="27"/>
      <c r="DK40" s="27"/>
      <c r="DL40" s="27"/>
      <c r="DM40" s="27"/>
      <c r="DN40" s="27"/>
      <c r="DO40" s="27"/>
      <c r="DP40" s="27"/>
      <c r="DQ40" s="27"/>
      <c r="DR40" s="27"/>
      <c r="DS40" s="27"/>
      <c r="DT40" s="27"/>
      <c r="DU40" s="27"/>
      <c r="DV40" s="27"/>
      <c r="DW40" s="27"/>
      <c r="DX40" s="27"/>
      <c r="DY40" s="27"/>
      <c r="DZ40" s="27"/>
      <c r="EA40" s="27"/>
      <c r="EB40" s="27"/>
      <c r="EC40" s="27"/>
      <c r="ED40" s="27"/>
      <c r="EE40" s="27"/>
      <c r="EF40" s="27"/>
      <c r="EG40" s="27"/>
      <c r="EH40" s="27"/>
      <c r="EI40" s="27"/>
      <c r="EJ40" s="27"/>
      <c r="EK40" s="27"/>
      <c r="EL40" s="27"/>
      <c r="EM40" s="27"/>
      <c r="EN40" s="27"/>
      <c r="EO40" s="27"/>
      <c r="EP40" s="27"/>
      <c r="EQ40" s="27"/>
      <c r="ER40" s="27"/>
      <c r="ES40" s="27"/>
      <c r="ET40" s="27"/>
      <c r="EU40" s="27"/>
      <c r="EV40" s="27"/>
      <c r="EW40" s="27"/>
      <c r="EX40" s="27"/>
      <c r="EY40" s="27"/>
      <c r="EZ40" s="27"/>
      <c r="FA40" s="27"/>
      <c r="FB40" s="27"/>
      <c r="FC40" s="27"/>
      <c r="FD40" s="27"/>
      <c r="FE40" s="27"/>
      <c r="FF40" s="27"/>
      <c r="FG40" s="27"/>
      <c r="FH40" s="27"/>
      <c r="FI40" s="27"/>
      <c r="FJ40" s="27"/>
      <c r="FK40" s="27"/>
      <c r="FL40" s="27"/>
      <c r="FM40" s="27"/>
      <c r="FN40" s="27"/>
      <c r="FO40" s="27"/>
      <c r="FP40" s="27"/>
      <c r="FQ40" s="27"/>
      <c r="FR40" s="27"/>
      <c r="FS40" s="27"/>
      <c r="FT40" s="27"/>
      <c r="FU40" s="27"/>
      <c r="FV40" s="27"/>
      <c r="FW40" s="27"/>
      <c r="FX40" s="27"/>
      <c r="FY40" s="27"/>
      <c r="FZ40" s="27"/>
      <c r="GA40" s="27"/>
      <c r="GB40" s="27"/>
      <c r="GC40" s="27"/>
      <c r="GD40" s="27"/>
      <c r="GE40" s="27"/>
      <c r="GF40" s="27"/>
      <c r="GG40" s="27"/>
      <c r="GH40" s="27"/>
      <c r="GI40" s="27"/>
      <c r="GJ40" s="27"/>
      <c r="GK40" s="27"/>
      <c r="GL40" s="27"/>
      <c r="GM40" s="27"/>
      <c r="GN40" s="27"/>
      <c r="GO40" s="27"/>
      <c r="GP40" s="27"/>
      <c r="GQ40" s="27"/>
      <c r="GR40" s="27"/>
      <c r="GS40" s="27"/>
      <c r="GT40" s="27"/>
      <c r="GU40" s="27"/>
      <c r="GV40" s="27"/>
      <c r="GW40" s="27"/>
      <c r="GX40" s="27"/>
      <c r="GY40" s="27"/>
      <c r="GZ40" s="27"/>
      <c r="HA40" s="27"/>
      <c r="HB40" s="27"/>
      <c r="HC40" s="27"/>
      <c r="HD40" s="27"/>
      <c r="HE40" s="27"/>
      <c r="HF40" s="27"/>
      <c r="HG40" s="27"/>
      <c r="HH40" s="27"/>
    </row>
    <row r="41" spans="1:216" x14ac:dyDescent="0.3">
      <c r="A41" s="22">
        <v>414</v>
      </c>
      <c r="B41" s="30" t="s">
        <v>298</v>
      </c>
      <c r="C41" s="30" t="s">
        <v>2</v>
      </c>
      <c r="D41" s="26" t="s">
        <v>34</v>
      </c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7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  <c r="EI41" s="27"/>
      <c r="EJ41" s="27"/>
      <c r="EK41" s="27"/>
      <c r="EL41" s="27"/>
      <c r="EM41" s="27"/>
      <c r="EN41" s="27"/>
      <c r="EO41" s="27"/>
      <c r="EP41" s="27"/>
      <c r="EQ41" s="27"/>
      <c r="ER41" s="27"/>
      <c r="ES41" s="27"/>
      <c r="ET41" s="27"/>
      <c r="EU41" s="27"/>
      <c r="EV41" s="27"/>
      <c r="EW41" s="27"/>
      <c r="EX41" s="27"/>
      <c r="EY41" s="27"/>
      <c r="EZ41" s="27"/>
      <c r="FA41" s="27"/>
      <c r="FB41" s="27"/>
      <c r="FC41" s="27"/>
      <c r="FD41" s="27"/>
      <c r="FE41" s="27"/>
      <c r="FF41" s="27"/>
      <c r="FG41" s="27"/>
      <c r="FH41" s="27"/>
      <c r="FI41" s="27"/>
      <c r="FJ41" s="27"/>
      <c r="FK41" s="27"/>
      <c r="FL41" s="27"/>
      <c r="FM41" s="27"/>
      <c r="FN41" s="27"/>
      <c r="FO41" s="27"/>
      <c r="FP41" s="27"/>
      <c r="FQ41" s="27"/>
      <c r="FR41" s="27"/>
      <c r="FS41" s="27"/>
      <c r="FT41" s="27"/>
      <c r="FU41" s="27"/>
      <c r="FV41" s="27"/>
      <c r="FW41" s="27"/>
      <c r="FX41" s="27"/>
      <c r="FY41" s="27"/>
      <c r="FZ41" s="27"/>
      <c r="GA41" s="27"/>
      <c r="GB41" s="27"/>
      <c r="GC41" s="27"/>
      <c r="GD41" s="27"/>
      <c r="GE41" s="27"/>
      <c r="GF41" s="27"/>
      <c r="GG41" s="27"/>
      <c r="GH41" s="27"/>
      <c r="GI41" s="27"/>
      <c r="GJ41" s="27"/>
      <c r="GK41" s="27"/>
      <c r="GL41" s="27"/>
      <c r="GM41" s="27"/>
      <c r="GN41" s="27"/>
      <c r="GO41" s="27"/>
      <c r="GP41" s="27"/>
      <c r="GQ41" s="27"/>
      <c r="GR41" s="27"/>
      <c r="GS41" s="27"/>
      <c r="GT41" s="27"/>
      <c r="GU41" s="27"/>
      <c r="GV41" s="27"/>
      <c r="GW41" s="27"/>
      <c r="GX41" s="27"/>
      <c r="GY41" s="27"/>
      <c r="GZ41" s="27"/>
      <c r="HA41" s="27"/>
      <c r="HB41" s="27"/>
      <c r="HC41" s="27"/>
      <c r="HD41" s="27"/>
      <c r="HE41" s="27"/>
      <c r="HF41" s="27"/>
      <c r="HG41" s="27"/>
      <c r="HH41" s="27"/>
    </row>
    <row r="42" spans="1:216" x14ac:dyDescent="0.3">
      <c r="A42" s="22">
        <v>51</v>
      </c>
      <c r="B42" s="30" t="s">
        <v>305</v>
      </c>
      <c r="C42" s="30" t="s">
        <v>2</v>
      </c>
      <c r="D42" s="26" t="s">
        <v>34</v>
      </c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  <c r="DC42" s="27"/>
      <c r="DD42" s="27"/>
      <c r="DE42" s="27"/>
      <c r="DF42" s="27"/>
      <c r="DG42" s="27"/>
      <c r="DH42" s="27"/>
      <c r="DI42" s="27"/>
      <c r="DJ42" s="27"/>
      <c r="DK42" s="27"/>
      <c r="DL42" s="27"/>
      <c r="DM42" s="27"/>
      <c r="DN42" s="27"/>
      <c r="DO42" s="27"/>
      <c r="DP42" s="27"/>
      <c r="DQ42" s="27"/>
      <c r="DR42" s="27"/>
      <c r="DS42" s="27"/>
      <c r="DT42" s="27"/>
      <c r="DU42" s="27"/>
      <c r="DV42" s="27"/>
      <c r="DW42" s="27"/>
      <c r="DX42" s="27"/>
      <c r="DY42" s="27"/>
      <c r="DZ42" s="27"/>
      <c r="EA42" s="27"/>
      <c r="EB42" s="27"/>
      <c r="EC42" s="27"/>
      <c r="ED42" s="27"/>
      <c r="EE42" s="27"/>
      <c r="EF42" s="27"/>
      <c r="EG42" s="27"/>
      <c r="EH42" s="27"/>
      <c r="EI42" s="27"/>
      <c r="EJ42" s="27"/>
      <c r="EK42" s="27"/>
      <c r="EL42" s="27"/>
      <c r="EM42" s="27"/>
      <c r="EN42" s="27"/>
      <c r="EO42" s="27"/>
      <c r="EP42" s="27"/>
      <c r="EQ42" s="27"/>
      <c r="ER42" s="27"/>
      <c r="ES42" s="27"/>
      <c r="ET42" s="27"/>
      <c r="EU42" s="27"/>
      <c r="EV42" s="27"/>
      <c r="EW42" s="27"/>
      <c r="EX42" s="27"/>
      <c r="EY42" s="27"/>
      <c r="EZ42" s="27"/>
      <c r="FA42" s="27"/>
      <c r="FB42" s="27"/>
      <c r="FC42" s="27"/>
      <c r="FD42" s="27"/>
      <c r="FE42" s="27"/>
      <c r="FF42" s="27"/>
      <c r="FG42" s="27"/>
      <c r="FH42" s="27"/>
      <c r="FI42" s="27"/>
      <c r="FJ42" s="27"/>
      <c r="FK42" s="27"/>
      <c r="FL42" s="27"/>
      <c r="FM42" s="27"/>
      <c r="FN42" s="27"/>
      <c r="FO42" s="27"/>
      <c r="FP42" s="27"/>
      <c r="FQ42" s="27"/>
      <c r="FR42" s="27"/>
      <c r="FS42" s="27"/>
      <c r="FT42" s="27"/>
      <c r="FU42" s="27"/>
      <c r="FV42" s="27"/>
      <c r="FW42" s="27"/>
      <c r="FX42" s="27"/>
      <c r="FY42" s="27"/>
      <c r="FZ42" s="27"/>
      <c r="GA42" s="27"/>
      <c r="GB42" s="27"/>
      <c r="GC42" s="27"/>
      <c r="GD42" s="27"/>
      <c r="GE42" s="27"/>
      <c r="GF42" s="27"/>
      <c r="GG42" s="27"/>
      <c r="GH42" s="27"/>
      <c r="GI42" s="27"/>
      <c r="GJ42" s="27"/>
      <c r="GK42" s="27"/>
      <c r="GL42" s="27"/>
      <c r="GM42" s="27"/>
      <c r="GN42" s="27"/>
      <c r="GO42" s="27"/>
      <c r="GP42" s="27"/>
      <c r="GQ42" s="27"/>
      <c r="GR42" s="27"/>
      <c r="GS42" s="27"/>
      <c r="GT42" s="27"/>
      <c r="GU42" s="27"/>
      <c r="GV42" s="27"/>
      <c r="GW42" s="27"/>
      <c r="GX42" s="27"/>
      <c r="GY42" s="27"/>
      <c r="GZ42" s="27"/>
      <c r="HA42" s="27"/>
      <c r="HB42" s="27"/>
      <c r="HC42" s="27"/>
      <c r="HD42" s="27"/>
      <c r="HE42" s="27"/>
      <c r="HF42" s="27"/>
      <c r="HG42" s="27"/>
      <c r="HH42" s="27"/>
    </row>
    <row r="43" spans="1:216" x14ac:dyDescent="0.3">
      <c r="A43" s="22">
        <v>641</v>
      </c>
      <c r="B43" s="30" t="s">
        <v>298</v>
      </c>
      <c r="C43" s="30" t="s">
        <v>2</v>
      </c>
      <c r="D43" s="26" t="s">
        <v>34</v>
      </c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  <c r="DE43" s="27"/>
      <c r="DF43" s="27"/>
      <c r="DG43" s="27"/>
      <c r="DH43" s="27"/>
      <c r="DI43" s="27"/>
      <c r="DJ43" s="27"/>
      <c r="DK43" s="27"/>
      <c r="DL43" s="27"/>
      <c r="DM43" s="27"/>
      <c r="DN43" s="27"/>
      <c r="DO43" s="27"/>
      <c r="DP43" s="27"/>
      <c r="DQ43" s="27"/>
      <c r="DR43" s="27"/>
      <c r="DS43" s="27"/>
      <c r="DT43" s="27"/>
      <c r="DU43" s="27"/>
      <c r="DV43" s="27"/>
      <c r="DW43" s="27"/>
      <c r="DX43" s="27"/>
      <c r="DY43" s="27"/>
      <c r="DZ43" s="27"/>
      <c r="EA43" s="27"/>
      <c r="EB43" s="27"/>
      <c r="EC43" s="27"/>
      <c r="ED43" s="27"/>
      <c r="EE43" s="27"/>
      <c r="EF43" s="27"/>
      <c r="EG43" s="27"/>
      <c r="EH43" s="27"/>
      <c r="EI43" s="27"/>
      <c r="EJ43" s="27"/>
      <c r="EK43" s="27"/>
      <c r="EL43" s="27"/>
      <c r="EM43" s="27"/>
      <c r="EN43" s="27"/>
      <c r="EO43" s="27"/>
      <c r="EP43" s="27"/>
      <c r="EQ43" s="27"/>
      <c r="ER43" s="27"/>
      <c r="ES43" s="27"/>
      <c r="ET43" s="27"/>
      <c r="EU43" s="27"/>
      <c r="EV43" s="27"/>
      <c r="EW43" s="27"/>
      <c r="EX43" s="27"/>
      <c r="EY43" s="27"/>
      <c r="EZ43" s="27"/>
      <c r="FA43" s="27"/>
      <c r="FB43" s="27"/>
      <c r="FC43" s="27"/>
      <c r="FD43" s="27"/>
      <c r="FE43" s="27"/>
      <c r="FF43" s="27"/>
      <c r="FG43" s="27"/>
      <c r="FH43" s="27"/>
      <c r="FI43" s="27"/>
      <c r="FJ43" s="27"/>
      <c r="FK43" s="27"/>
      <c r="FL43" s="27"/>
      <c r="FM43" s="27"/>
      <c r="FN43" s="27"/>
      <c r="FO43" s="27"/>
      <c r="FP43" s="27"/>
      <c r="FQ43" s="27"/>
      <c r="FR43" s="27"/>
      <c r="FS43" s="27"/>
      <c r="FT43" s="27"/>
      <c r="FU43" s="27"/>
      <c r="FV43" s="27"/>
      <c r="FW43" s="27"/>
      <c r="FX43" s="27"/>
      <c r="FY43" s="27"/>
      <c r="FZ43" s="27"/>
      <c r="GA43" s="27"/>
      <c r="GB43" s="27"/>
      <c r="GC43" s="27"/>
      <c r="GD43" s="27"/>
      <c r="GE43" s="27"/>
      <c r="GF43" s="27"/>
      <c r="GG43" s="27"/>
      <c r="GH43" s="27"/>
      <c r="GI43" s="27"/>
      <c r="GJ43" s="27"/>
      <c r="GK43" s="27"/>
      <c r="GL43" s="27"/>
      <c r="GM43" s="27"/>
      <c r="GN43" s="27"/>
      <c r="GO43" s="27"/>
      <c r="GP43" s="27"/>
      <c r="GQ43" s="27"/>
      <c r="GR43" s="27"/>
      <c r="GS43" s="27"/>
      <c r="GT43" s="27"/>
      <c r="GU43" s="27"/>
      <c r="GV43" s="27"/>
      <c r="GW43" s="27"/>
      <c r="GX43" s="27"/>
      <c r="GY43" s="27"/>
      <c r="GZ43" s="27"/>
      <c r="HA43" s="27"/>
      <c r="HB43" s="27"/>
      <c r="HC43" s="27"/>
      <c r="HD43" s="27"/>
      <c r="HE43" s="27"/>
      <c r="HF43" s="27"/>
      <c r="HG43" s="27"/>
      <c r="HH43" s="27"/>
    </row>
    <row r="44" spans="1:216" x14ac:dyDescent="0.3">
      <c r="A44" s="22">
        <v>486</v>
      </c>
      <c r="B44" s="30" t="s">
        <v>305</v>
      </c>
      <c r="C44" s="30" t="s">
        <v>2</v>
      </c>
      <c r="D44" s="26" t="s">
        <v>34</v>
      </c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27"/>
      <c r="DQ44" s="27"/>
      <c r="DR44" s="27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  <c r="ED44" s="27"/>
      <c r="EE44" s="27"/>
      <c r="EF44" s="27"/>
      <c r="EG44" s="27"/>
      <c r="EH44" s="27"/>
      <c r="EI44" s="27"/>
      <c r="EJ44" s="27"/>
      <c r="EK44" s="27"/>
      <c r="EL44" s="27"/>
      <c r="EM44" s="27"/>
      <c r="EN44" s="27"/>
      <c r="EO44" s="27"/>
      <c r="EP44" s="27"/>
      <c r="EQ44" s="27"/>
      <c r="ER44" s="27"/>
      <c r="ES44" s="27"/>
      <c r="ET44" s="27"/>
      <c r="EU44" s="27"/>
      <c r="EV44" s="27"/>
      <c r="EW44" s="27"/>
      <c r="EX44" s="27"/>
      <c r="EY44" s="27"/>
      <c r="EZ44" s="27"/>
      <c r="FA44" s="27"/>
      <c r="FB44" s="27"/>
      <c r="FC44" s="27"/>
      <c r="FD44" s="27"/>
      <c r="FE44" s="27"/>
      <c r="FF44" s="27"/>
      <c r="FG44" s="27"/>
      <c r="FH44" s="27"/>
      <c r="FI44" s="27"/>
      <c r="FJ44" s="27"/>
      <c r="FK44" s="27"/>
      <c r="FL44" s="27"/>
      <c r="FM44" s="27"/>
      <c r="FN44" s="27"/>
      <c r="FO44" s="27"/>
      <c r="FP44" s="27"/>
      <c r="FQ44" s="27"/>
      <c r="FR44" s="27"/>
      <c r="FS44" s="27"/>
      <c r="FT44" s="27"/>
      <c r="FU44" s="27"/>
      <c r="FV44" s="27"/>
      <c r="FW44" s="27"/>
      <c r="FX44" s="27"/>
      <c r="FY44" s="27"/>
      <c r="FZ44" s="27"/>
      <c r="GA44" s="27"/>
      <c r="GB44" s="27"/>
      <c r="GC44" s="27"/>
      <c r="GD44" s="27"/>
      <c r="GE44" s="27"/>
      <c r="GF44" s="27"/>
      <c r="GG44" s="27"/>
      <c r="GH44" s="27"/>
      <c r="GI44" s="27"/>
      <c r="GJ44" s="27"/>
      <c r="GK44" s="27"/>
      <c r="GL44" s="27"/>
      <c r="GM44" s="27"/>
      <c r="GN44" s="27"/>
      <c r="GO44" s="27"/>
      <c r="GP44" s="27"/>
      <c r="GQ44" s="27"/>
      <c r="GR44" s="27"/>
      <c r="GS44" s="27"/>
      <c r="GT44" s="27"/>
      <c r="GU44" s="27"/>
      <c r="GV44" s="27"/>
      <c r="GW44" s="27"/>
      <c r="GX44" s="27"/>
      <c r="GY44" s="27"/>
      <c r="GZ44" s="27"/>
      <c r="HA44" s="27"/>
      <c r="HB44" s="27"/>
      <c r="HC44" s="27"/>
      <c r="HD44" s="27"/>
      <c r="HE44" s="27"/>
      <c r="HF44" s="27"/>
      <c r="HG44" s="27"/>
      <c r="HH44" s="27"/>
    </row>
    <row r="45" spans="1:216" x14ac:dyDescent="0.3">
      <c r="A45" s="22">
        <v>442</v>
      </c>
      <c r="B45" s="30" t="s">
        <v>305</v>
      </c>
      <c r="C45" s="30" t="s">
        <v>2</v>
      </c>
      <c r="D45" s="26" t="s">
        <v>33</v>
      </c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  <c r="DC45" s="27"/>
      <c r="DD45" s="27"/>
      <c r="DE45" s="27"/>
      <c r="DF45" s="27"/>
      <c r="DG45" s="27"/>
      <c r="DH45" s="27"/>
      <c r="DI45" s="27"/>
      <c r="DJ45" s="27"/>
      <c r="DK45" s="27"/>
      <c r="DL45" s="27"/>
      <c r="DM45" s="27"/>
      <c r="DN45" s="27"/>
      <c r="DO45" s="27"/>
      <c r="DP45" s="27"/>
      <c r="DQ45" s="27"/>
      <c r="DR45" s="27"/>
      <c r="DS45" s="27"/>
      <c r="DT45" s="27"/>
      <c r="DU45" s="27"/>
      <c r="DV45" s="27"/>
      <c r="DW45" s="27"/>
      <c r="DX45" s="27"/>
      <c r="DY45" s="27"/>
      <c r="DZ45" s="27"/>
      <c r="EA45" s="27"/>
      <c r="EB45" s="27"/>
      <c r="EC45" s="27"/>
      <c r="ED45" s="27"/>
      <c r="EE45" s="27"/>
      <c r="EF45" s="27"/>
      <c r="EG45" s="27"/>
      <c r="EH45" s="27"/>
      <c r="EI45" s="27"/>
      <c r="EJ45" s="27"/>
      <c r="EK45" s="27"/>
      <c r="EL45" s="27"/>
      <c r="EM45" s="27"/>
      <c r="EN45" s="27"/>
      <c r="EO45" s="27"/>
      <c r="EP45" s="27"/>
      <c r="EQ45" s="27"/>
      <c r="ER45" s="27"/>
      <c r="ES45" s="27"/>
      <c r="ET45" s="27"/>
      <c r="EU45" s="27"/>
      <c r="EV45" s="27"/>
      <c r="EW45" s="27"/>
      <c r="EX45" s="27"/>
      <c r="EY45" s="27"/>
      <c r="EZ45" s="27"/>
      <c r="FA45" s="27"/>
      <c r="FB45" s="27"/>
      <c r="FC45" s="27"/>
      <c r="FD45" s="27"/>
      <c r="FE45" s="27"/>
      <c r="FF45" s="27"/>
      <c r="FG45" s="27"/>
      <c r="FH45" s="27"/>
      <c r="FI45" s="27"/>
      <c r="FJ45" s="27"/>
      <c r="FK45" s="27"/>
      <c r="FL45" s="27"/>
      <c r="FM45" s="27"/>
      <c r="FN45" s="27"/>
      <c r="FO45" s="27"/>
      <c r="FP45" s="27"/>
      <c r="FQ45" s="27"/>
      <c r="FR45" s="27"/>
      <c r="FS45" s="27"/>
      <c r="FT45" s="27"/>
      <c r="FU45" s="27"/>
      <c r="FV45" s="27"/>
      <c r="FW45" s="27"/>
      <c r="FX45" s="27"/>
      <c r="FY45" s="27"/>
      <c r="FZ45" s="27"/>
      <c r="GA45" s="27"/>
      <c r="GB45" s="27"/>
      <c r="GC45" s="27"/>
      <c r="GD45" s="27"/>
      <c r="GE45" s="27"/>
      <c r="GF45" s="27"/>
      <c r="GG45" s="27"/>
      <c r="GH45" s="27"/>
      <c r="GI45" s="27"/>
      <c r="GJ45" s="27"/>
      <c r="GK45" s="27"/>
      <c r="GL45" s="27"/>
      <c r="GM45" s="27"/>
      <c r="GN45" s="27"/>
      <c r="GO45" s="27"/>
      <c r="GP45" s="27"/>
      <c r="GQ45" s="27"/>
      <c r="GR45" s="27"/>
      <c r="GS45" s="27"/>
      <c r="GT45" s="27"/>
      <c r="GU45" s="27"/>
      <c r="GV45" s="27"/>
      <c r="GW45" s="27"/>
      <c r="GX45" s="27"/>
      <c r="GY45" s="27"/>
      <c r="GZ45" s="27"/>
      <c r="HA45" s="27"/>
      <c r="HB45" s="27"/>
      <c r="HC45" s="27"/>
      <c r="HD45" s="27"/>
      <c r="HE45" s="27"/>
      <c r="HF45" s="27"/>
      <c r="HG45" s="27"/>
      <c r="HH45" s="27"/>
    </row>
    <row r="46" spans="1:216" x14ac:dyDescent="0.3">
      <c r="A46" s="22">
        <v>321</v>
      </c>
      <c r="B46" s="30" t="s">
        <v>291</v>
      </c>
      <c r="C46" s="30" t="s">
        <v>2</v>
      </c>
      <c r="D46" s="26" t="s">
        <v>33</v>
      </c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  <c r="DC46" s="27"/>
      <c r="DD46" s="27"/>
      <c r="DE46" s="27"/>
      <c r="DF46" s="27"/>
      <c r="DG46" s="27"/>
      <c r="DH46" s="27"/>
      <c r="DI46" s="27"/>
      <c r="DJ46" s="27"/>
      <c r="DK46" s="27"/>
      <c r="DL46" s="27"/>
      <c r="DM46" s="27"/>
      <c r="DN46" s="27"/>
      <c r="DO46" s="27"/>
      <c r="DP46" s="27"/>
      <c r="DQ46" s="27"/>
      <c r="DR46" s="27"/>
      <c r="DS46" s="27"/>
      <c r="DT46" s="27"/>
      <c r="DU46" s="27"/>
      <c r="DV46" s="27"/>
      <c r="DW46" s="27"/>
      <c r="DX46" s="27"/>
      <c r="DY46" s="27"/>
      <c r="DZ46" s="27"/>
      <c r="EA46" s="27"/>
      <c r="EB46" s="27"/>
      <c r="EC46" s="27"/>
      <c r="ED46" s="27"/>
      <c r="EE46" s="27"/>
      <c r="EF46" s="27"/>
      <c r="EG46" s="27"/>
      <c r="EH46" s="27"/>
      <c r="EI46" s="27"/>
      <c r="EJ46" s="27"/>
      <c r="EK46" s="27"/>
      <c r="EL46" s="27"/>
      <c r="EM46" s="27"/>
      <c r="EN46" s="27"/>
      <c r="EO46" s="27"/>
      <c r="EP46" s="27"/>
      <c r="EQ46" s="27"/>
      <c r="ER46" s="27"/>
      <c r="ES46" s="27"/>
      <c r="ET46" s="27"/>
      <c r="EU46" s="27"/>
      <c r="EV46" s="27"/>
      <c r="EW46" s="27"/>
      <c r="EX46" s="27"/>
      <c r="EY46" s="27"/>
      <c r="EZ46" s="27"/>
      <c r="FA46" s="27"/>
      <c r="FB46" s="27"/>
      <c r="FC46" s="27"/>
      <c r="FD46" s="27"/>
      <c r="FE46" s="27"/>
      <c r="FF46" s="27"/>
      <c r="FG46" s="27"/>
      <c r="FH46" s="27"/>
      <c r="FI46" s="27"/>
      <c r="FJ46" s="27"/>
      <c r="FK46" s="27"/>
      <c r="FL46" s="27"/>
      <c r="FM46" s="27"/>
      <c r="FN46" s="27"/>
      <c r="FO46" s="27"/>
      <c r="FP46" s="27"/>
      <c r="FQ46" s="27"/>
      <c r="FR46" s="27"/>
      <c r="FS46" s="27"/>
      <c r="FT46" s="27"/>
      <c r="FU46" s="27"/>
      <c r="FV46" s="27"/>
      <c r="FW46" s="27"/>
      <c r="FX46" s="27"/>
      <c r="FY46" s="27"/>
      <c r="FZ46" s="27"/>
      <c r="GA46" s="27"/>
      <c r="GB46" s="27"/>
      <c r="GC46" s="27"/>
      <c r="GD46" s="27"/>
      <c r="GE46" s="27"/>
      <c r="GF46" s="27"/>
      <c r="GG46" s="27"/>
      <c r="GH46" s="27"/>
      <c r="GI46" s="27"/>
      <c r="GJ46" s="27"/>
      <c r="GK46" s="27"/>
      <c r="GL46" s="27"/>
      <c r="GM46" s="27"/>
      <c r="GN46" s="27"/>
      <c r="GO46" s="27"/>
      <c r="GP46" s="27"/>
      <c r="GQ46" s="27"/>
      <c r="GR46" s="27"/>
      <c r="GS46" s="27"/>
      <c r="GT46" s="27"/>
      <c r="GU46" s="27"/>
      <c r="GV46" s="27"/>
      <c r="GW46" s="27"/>
      <c r="GX46" s="27"/>
      <c r="GY46" s="27"/>
      <c r="GZ46" s="27"/>
      <c r="HA46" s="27"/>
      <c r="HB46" s="27"/>
      <c r="HC46" s="27"/>
      <c r="HD46" s="27"/>
      <c r="HE46" s="27"/>
      <c r="HF46" s="27"/>
      <c r="HG46" s="27"/>
      <c r="HH46" s="27"/>
    </row>
    <row r="47" spans="1:216" x14ac:dyDescent="0.3">
      <c r="A47" s="22">
        <v>443</v>
      </c>
      <c r="B47" s="30" t="s">
        <v>305</v>
      </c>
      <c r="C47" s="30" t="s">
        <v>2</v>
      </c>
      <c r="D47" s="26" t="s">
        <v>33</v>
      </c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B47" s="27"/>
      <c r="FC47" s="27"/>
      <c r="FD47" s="27"/>
      <c r="FE47" s="27"/>
      <c r="FF47" s="27"/>
      <c r="FG47" s="27"/>
      <c r="FH47" s="27"/>
      <c r="FI47" s="27"/>
      <c r="FJ47" s="27"/>
      <c r="FK47" s="27"/>
      <c r="FL47" s="27"/>
      <c r="FM47" s="27"/>
      <c r="FN47" s="27"/>
      <c r="FO47" s="27"/>
      <c r="FP47" s="27"/>
      <c r="FQ47" s="27"/>
      <c r="FR47" s="27"/>
      <c r="FS47" s="27"/>
      <c r="FT47" s="27"/>
      <c r="FU47" s="27"/>
      <c r="FV47" s="27"/>
      <c r="FW47" s="27"/>
      <c r="FX47" s="27"/>
      <c r="FY47" s="27"/>
      <c r="FZ47" s="27"/>
      <c r="GA47" s="27"/>
      <c r="GB47" s="27"/>
      <c r="GC47" s="27"/>
      <c r="GD47" s="27"/>
      <c r="GE47" s="27"/>
      <c r="GF47" s="27"/>
      <c r="GG47" s="27"/>
      <c r="GH47" s="27"/>
      <c r="GI47" s="27"/>
      <c r="GJ47" s="27"/>
      <c r="GK47" s="27"/>
      <c r="GL47" s="27"/>
      <c r="GM47" s="27"/>
      <c r="GN47" s="27"/>
      <c r="GO47" s="27"/>
      <c r="GP47" s="27"/>
      <c r="GQ47" s="27"/>
      <c r="GR47" s="27"/>
      <c r="GS47" s="27"/>
      <c r="GT47" s="27"/>
      <c r="GU47" s="27"/>
      <c r="GV47" s="27"/>
      <c r="GW47" s="27"/>
      <c r="GX47" s="27"/>
      <c r="GY47" s="27"/>
      <c r="GZ47" s="27"/>
      <c r="HA47" s="27"/>
      <c r="HB47" s="27"/>
      <c r="HC47" s="27"/>
      <c r="HD47" s="27"/>
      <c r="HE47" s="27"/>
      <c r="HF47" s="27"/>
      <c r="HG47" s="27"/>
      <c r="HH47" s="27"/>
    </row>
    <row r="48" spans="1:216" x14ac:dyDescent="0.3">
      <c r="A48" s="22">
        <v>150</v>
      </c>
      <c r="B48" s="30" t="s">
        <v>306</v>
      </c>
      <c r="C48" s="30" t="s">
        <v>2</v>
      </c>
      <c r="D48" s="26" t="s">
        <v>33</v>
      </c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  <c r="DC48" s="27"/>
      <c r="DD48" s="27"/>
      <c r="DE48" s="27"/>
      <c r="DF48" s="27"/>
      <c r="DG48" s="27"/>
      <c r="DH48" s="27"/>
      <c r="DI48" s="27"/>
      <c r="DJ48" s="27"/>
      <c r="DK48" s="27"/>
      <c r="DL48" s="27"/>
      <c r="DM48" s="27"/>
      <c r="DN48" s="27"/>
      <c r="DO48" s="27"/>
      <c r="DP48" s="27"/>
      <c r="DQ48" s="27"/>
      <c r="DR48" s="27"/>
      <c r="DS48" s="27"/>
      <c r="DT48" s="27"/>
      <c r="DU48" s="27"/>
      <c r="DV48" s="27"/>
      <c r="DW48" s="27"/>
      <c r="DX48" s="27"/>
      <c r="DY48" s="27"/>
      <c r="DZ48" s="27"/>
      <c r="EA48" s="27"/>
      <c r="EB48" s="27"/>
      <c r="EC48" s="27"/>
      <c r="ED48" s="27"/>
      <c r="EE48" s="27"/>
      <c r="EF48" s="27"/>
      <c r="EG48" s="27"/>
      <c r="EH48" s="27"/>
      <c r="EI48" s="27"/>
      <c r="EJ48" s="27"/>
      <c r="EK48" s="27"/>
      <c r="EL48" s="27"/>
      <c r="EM48" s="27"/>
      <c r="EN48" s="27"/>
      <c r="EO48" s="27"/>
      <c r="EP48" s="27"/>
      <c r="EQ48" s="27"/>
      <c r="ER48" s="27"/>
      <c r="ES48" s="27"/>
      <c r="ET48" s="27"/>
      <c r="EU48" s="27"/>
      <c r="EV48" s="27"/>
      <c r="EW48" s="27"/>
      <c r="EX48" s="27"/>
      <c r="EY48" s="27"/>
      <c r="EZ48" s="27"/>
      <c r="FA48" s="27"/>
      <c r="FB48" s="27"/>
      <c r="FC48" s="27"/>
      <c r="FD48" s="27"/>
      <c r="FE48" s="27"/>
      <c r="FF48" s="27"/>
      <c r="FG48" s="27"/>
      <c r="FH48" s="27"/>
      <c r="FI48" s="27"/>
      <c r="FJ48" s="27"/>
      <c r="FK48" s="27"/>
      <c r="FL48" s="27"/>
      <c r="FM48" s="27"/>
      <c r="FN48" s="27"/>
      <c r="FO48" s="27"/>
      <c r="FP48" s="27"/>
      <c r="FQ48" s="27"/>
      <c r="FR48" s="27"/>
      <c r="FS48" s="27"/>
      <c r="FT48" s="27"/>
      <c r="FU48" s="27"/>
      <c r="FV48" s="27"/>
      <c r="FW48" s="27"/>
      <c r="FX48" s="27"/>
      <c r="FY48" s="27"/>
      <c r="FZ48" s="27"/>
      <c r="GA48" s="27"/>
      <c r="GB48" s="27"/>
      <c r="GC48" s="27"/>
      <c r="GD48" s="27"/>
      <c r="GE48" s="27"/>
      <c r="GF48" s="27"/>
      <c r="GG48" s="27"/>
      <c r="GH48" s="27"/>
      <c r="GI48" s="27"/>
      <c r="GJ48" s="27"/>
      <c r="GK48" s="27"/>
      <c r="GL48" s="27"/>
      <c r="GM48" s="27"/>
      <c r="GN48" s="27"/>
      <c r="GO48" s="27"/>
      <c r="GP48" s="27"/>
      <c r="GQ48" s="27"/>
      <c r="GR48" s="27"/>
      <c r="GS48" s="27"/>
      <c r="GT48" s="27"/>
      <c r="GU48" s="27"/>
      <c r="GV48" s="27"/>
      <c r="GW48" s="27"/>
      <c r="GX48" s="27"/>
      <c r="GY48" s="27"/>
      <c r="GZ48" s="27"/>
      <c r="HA48" s="27"/>
      <c r="HB48" s="27"/>
      <c r="HC48" s="27"/>
      <c r="HD48" s="27"/>
      <c r="HE48" s="27"/>
      <c r="HF48" s="27"/>
      <c r="HG48" s="27"/>
      <c r="HH48" s="27"/>
    </row>
    <row r="49" spans="1:216" x14ac:dyDescent="0.3">
      <c r="A49" s="22">
        <v>210</v>
      </c>
      <c r="B49" s="30" t="s">
        <v>305</v>
      </c>
      <c r="C49" s="30" t="s">
        <v>2</v>
      </c>
      <c r="D49" s="26" t="s">
        <v>33</v>
      </c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  <c r="DC49" s="27"/>
      <c r="DD49" s="27"/>
      <c r="DE49" s="27"/>
      <c r="DF49" s="27"/>
      <c r="DG49" s="27"/>
      <c r="DH49" s="27"/>
      <c r="DI49" s="27"/>
      <c r="DJ49" s="27"/>
      <c r="DK49" s="27"/>
      <c r="DL49" s="27"/>
      <c r="DM49" s="27"/>
      <c r="DN49" s="27"/>
      <c r="DO49" s="27"/>
      <c r="DP49" s="27"/>
      <c r="DQ49" s="27"/>
      <c r="DR49" s="27"/>
      <c r="DS49" s="27"/>
      <c r="DT49" s="27"/>
      <c r="DU49" s="27"/>
      <c r="DV49" s="27"/>
      <c r="DW49" s="27"/>
      <c r="DX49" s="27"/>
      <c r="DY49" s="27"/>
      <c r="DZ49" s="27"/>
      <c r="EA49" s="27"/>
      <c r="EB49" s="27"/>
      <c r="EC49" s="27"/>
      <c r="ED49" s="27"/>
      <c r="EE49" s="27"/>
      <c r="EF49" s="27"/>
      <c r="EG49" s="27"/>
      <c r="EH49" s="27"/>
      <c r="EI49" s="27"/>
      <c r="EJ49" s="27"/>
      <c r="EK49" s="27"/>
      <c r="EL49" s="27"/>
      <c r="EM49" s="27"/>
      <c r="EN49" s="27"/>
      <c r="EO49" s="27"/>
      <c r="EP49" s="27"/>
      <c r="EQ49" s="27"/>
      <c r="ER49" s="27"/>
      <c r="ES49" s="27"/>
      <c r="ET49" s="27"/>
      <c r="EU49" s="27"/>
      <c r="EV49" s="27"/>
      <c r="EW49" s="27"/>
      <c r="EX49" s="27"/>
      <c r="EY49" s="27"/>
      <c r="EZ49" s="27"/>
      <c r="FA49" s="27"/>
      <c r="FB49" s="27"/>
      <c r="FC49" s="27"/>
      <c r="FD49" s="27"/>
      <c r="FE49" s="27"/>
      <c r="FF49" s="27"/>
      <c r="FG49" s="27"/>
      <c r="FH49" s="27"/>
      <c r="FI49" s="27"/>
      <c r="FJ49" s="27"/>
      <c r="FK49" s="27"/>
      <c r="FL49" s="27"/>
      <c r="FM49" s="27"/>
      <c r="FN49" s="27"/>
      <c r="FO49" s="27"/>
      <c r="FP49" s="27"/>
      <c r="FQ49" s="27"/>
      <c r="FR49" s="27"/>
      <c r="FS49" s="27"/>
      <c r="FT49" s="27"/>
      <c r="FU49" s="27"/>
      <c r="FV49" s="27"/>
      <c r="FW49" s="27"/>
      <c r="FX49" s="27"/>
      <c r="FY49" s="27"/>
      <c r="FZ49" s="27"/>
      <c r="GA49" s="27"/>
      <c r="GB49" s="27"/>
      <c r="GC49" s="27"/>
      <c r="GD49" s="27"/>
      <c r="GE49" s="27"/>
      <c r="GF49" s="27"/>
      <c r="GG49" s="27"/>
      <c r="GH49" s="27"/>
      <c r="GI49" s="27"/>
      <c r="GJ49" s="27"/>
      <c r="GK49" s="27"/>
      <c r="GL49" s="27"/>
      <c r="GM49" s="27"/>
      <c r="GN49" s="27"/>
      <c r="GO49" s="27"/>
      <c r="GP49" s="27"/>
      <c r="GQ49" s="27"/>
      <c r="GR49" s="27"/>
      <c r="GS49" s="27"/>
      <c r="GT49" s="27"/>
      <c r="GU49" s="27"/>
      <c r="GV49" s="27"/>
      <c r="GW49" s="27"/>
      <c r="GX49" s="27"/>
      <c r="GY49" s="27"/>
      <c r="GZ49" s="27"/>
      <c r="HA49" s="27"/>
      <c r="HB49" s="27"/>
      <c r="HC49" s="27"/>
      <c r="HD49" s="27"/>
      <c r="HE49" s="27"/>
      <c r="HF49" s="27"/>
      <c r="HG49" s="27"/>
      <c r="HH49" s="27"/>
    </row>
    <row r="50" spans="1:216" x14ac:dyDescent="0.3">
      <c r="A50" s="22">
        <v>224</v>
      </c>
      <c r="B50" s="30" t="s">
        <v>302</v>
      </c>
      <c r="C50" s="30" t="s">
        <v>2</v>
      </c>
      <c r="D50" s="26" t="s">
        <v>33</v>
      </c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  <c r="DC50" s="27"/>
      <c r="DD50" s="27"/>
      <c r="DE50" s="27"/>
      <c r="DF50" s="27"/>
      <c r="DG50" s="27"/>
      <c r="DH50" s="27"/>
      <c r="DI50" s="27"/>
      <c r="DJ50" s="27"/>
      <c r="DK50" s="27"/>
      <c r="DL50" s="27"/>
      <c r="DM50" s="27"/>
      <c r="DN50" s="27"/>
      <c r="DO50" s="27"/>
      <c r="DP50" s="27"/>
      <c r="DQ50" s="27"/>
      <c r="DR50" s="27"/>
      <c r="DS50" s="27"/>
      <c r="DT50" s="27"/>
      <c r="DU50" s="27"/>
      <c r="DV50" s="27"/>
      <c r="DW50" s="27"/>
      <c r="DX50" s="27"/>
      <c r="DY50" s="27"/>
      <c r="DZ50" s="27"/>
      <c r="EA50" s="27"/>
      <c r="EB50" s="27"/>
      <c r="EC50" s="27"/>
      <c r="ED50" s="27"/>
      <c r="EE50" s="27"/>
      <c r="EF50" s="27"/>
      <c r="EG50" s="27"/>
      <c r="EH50" s="27"/>
      <c r="EI50" s="27"/>
      <c r="EJ50" s="27"/>
      <c r="EK50" s="27"/>
      <c r="EL50" s="27"/>
      <c r="EM50" s="27"/>
      <c r="EN50" s="27"/>
      <c r="EO50" s="27"/>
      <c r="EP50" s="27"/>
      <c r="EQ50" s="27"/>
      <c r="ER50" s="27"/>
      <c r="ES50" s="27"/>
      <c r="ET50" s="27"/>
      <c r="EU50" s="27"/>
      <c r="EV50" s="27"/>
      <c r="EW50" s="27"/>
      <c r="EX50" s="27"/>
      <c r="EY50" s="27"/>
      <c r="EZ50" s="27"/>
      <c r="FA50" s="27"/>
      <c r="FB50" s="27"/>
      <c r="FC50" s="27"/>
      <c r="FD50" s="27"/>
      <c r="FE50" s="27"/>
      <c r="FF50" s="27"/>
      <c r="FG50" s="27"/>
      <c r="FH50" s="27"/>
      <c r="FI50" s="27"/>
      <c r="FJ50" s="27"/>
      <c r="FK50" s="27"/>
      <c r="FL50" s="27"/>
      <c r="FM50" s="27"/>
      <c r="FN50" s="27"/>
      <c r="FO50" s="27"/>
      <c r="FP50" s="27"/>
      <c r="FQ50" s="27"/>
      <c r="FR50" s="27"/>
      <c r="FS50" s="27"/>
      <c r="FT50" s="27"/>
      <c r="FU50" s="27"/>
      <c r="FV50" s="27"/>
      <c r="FW50" s="27"/>
      <c r="FX50" s="27"/>
      <c r="FY50" s="27"/>
      <c r="FZ50" s="27"/>
      <c r="GA50" s="27"/>
      <c r="GB50" s="27"/>
      <c r="GC50" s="27"/>
      <c r="GD50" s="27"/>
      <c r="GE50" s="27"/>
      <c r="GF50" s="27"/>
      <c r="GG50" s="27"/>
      <c r="GH50" s="27"/>
      <c r="GI50" s="27"/>
      <c r="GJ50" s="27"/>
      <c r="GK50" s="27"/>
      <c r="GL50" s="27"/>
      <c r="GM50" s="27"/>
      <c r="GN50" s="27"/>
      <c r="GO50" s="27"/>
      <c r="GP50" s="27"/>
      <c r="GQ50" s="27"/>
      <c r="GR50" s="27"/>
      <c r="GS50" s="27"/>
      <c r="GT50" s="27"/>
      <c r="GU50" s="27"/>
      <c r="GV50" s="27"/>
      <c r="GW50" s="27"/>
      <c r="GX50" s="27"/>
      <c r="GY50" s="27"/>
      <c r="GZ50" s="27"/>
      <c r="HA50" s="27"/>
      <c r="HB50" s="27"/>
      <c r="HC50" s="27"/>
      <c r="HD50" s="27"/>
      <c r="HE50" s="27"/>
      <c r="HF50" s="27"/>
      <c r="HG50" s="27"/>
      <c r="HH50" s="27"/>
    </row>
    <row r="51" spans="1:216" x14ac:dyDescent="0.3">
      <c r="A51" s="22">
        <v>355</v>
      </c>
      <c r="B51" s="30" t="s">
        <v>296</v>
      </c>
      <c r="C51" s="30" t="s">
        <v>2</v>
      </c>
      <c r="D51" s="26" t="s">
        <v>33</v>
      </c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  <c r="DC51" s="27"/>
      <c r="DD51" s="27"/>
      <c r="DE51" s="27"/>
      <c r="DF51" s="27"/>
      <c r="DG51" s="27"/>
      <c r="DH51" s="27"/>
      <c r="DI51" s="27"/>
      <c r="DJ51" s="27"/>
      <c r="DK51" s="27"/>
      <c r="DL51" s="27"/>
      <c r="DM51" s="27"/>
      <c r="DN51" s="27"/>
      <c r="DO51" s="27"/>
      <c r="DP51" s="27"/>
      <c r="DQ51" s="27"/>
      <c r="DR51" s="27"/>
      <c r="DS51" s="27"/>
      <c r="DT51" s="27"/>
      <c r="DU51" s="27"/>
      <c r="DV51" s="27"/>
      <c r="DW51" s="27"/>
      <c r="DX51" s="27"/>
      <c r="DY51" s="27"/>
      <c r="DZ51" s="27"/>
      <c r="EA51" s="27"/>
      <c r="EB51" s="27"/>
      <c r="EC51" s="27"/>
      <c r="ED51" s="27"/>
      <c r="EE51" s="27"/>
      <c r="EF51" s="27"/>
      <c r="EG51" s="27"/>
      <c r="EH51" s="27"/>
      <c r="EI51" s="27"/>
      <c r="EJ51" s="27"/>
      <c r="EK51" s="27"/>
      <c r="EL51" s="27"/>
      <c r="EM51" s="27"/>
      <c r="EN51" s="27"/>
      <c r="EO51" s="27"/>
      <c r="EP51" s="27"/>
      <c r="EQ51" s="27"/>
      <c r="ER51" s="27"/>
      <c r="ES51" s="27"/>
      <c r="ET51" s="27"/>
      <c r="EU51" s="27"/>
      <c r="EV51" s="27"/>
      <c r="EW51" s="27"/>
      <c r="EX51" s="27"/>
      <c r="EY51" s="27"/>
      <c r="EZ51" s="27"/>
      <c r="FA51" s="27"/>
      <c r="FB51" s="27"/>
      <c r="FC51" s="27"/>
      <c r="FD51" s="27"/>
      <c r="FE51" s="27"/>
      <c r="FF51" s="27"/>
      <c r="FG51" s="27"/>
      <c r="FH51" s="27"/>
      <c r="FI51" s="27"/>
      <c r="FJ51" s="27"/>
      <c r="FK51" s="27"/>
      <c r="FL51" s="27"/>
      <c r="FM51" s="27"/>
      <c r="FN51" s="27"/>
      <c r="FO51" s="27"/>
      <c r="FP51" s="27"/>
      <c r="FQ51" s="27"/>
      <c r="FR51" s="27"/>
      <c r="FS51" s="27"/>
      <c r="FT51" s="27"/>
      <c r="FU51" s="27"/>
      <c r="FV51" s="27"/>
      <c r="FW51" s="27"/>
      <c r="FX51" s="27"/>
      <c r="FY51" s="27"/>
      <c r="FZ51" s="27"/>
      <c r="GA51" s="27"/>
      <c r="GB51" s="27"/>
      <c r="GC51" s="27"/>
      <c r="GD51" s="27"/>
      <c r="GE51" s="27"/>
      <c r="GF51" s="27"/>
      <c r="GG51" s="27"/>
      <c r="GH51" s="27"/>
      <c r="GI51" s="27"/>
      <c r="GJ51" s="27"/>
      <c r="GK51" s="27"/>
      <c r="GL51" s="27"/>
      <c r="GM51" s="27"/>
      <c r="GN51" s="27"/>
      <c r="GO51" s="27"/>
      <c r="GP51" s="27"/>
      <c r="GQ51" s="27"/>
      <c r="GR51" s="27"/>
      <c r="GS51" s="27"/>
      <c r="GT51" s="27"/>
      <c r="GU51" s="27"/>
      <c r="GV51" s="27"/>
      <c r="GW51" s="27"/>
      <c r="GX51" s="27"/>
      <c r="GY51" s="27"/>
      <c r="GZ51" s="27"/>
      <c r="HA51" s="27"/>
      <c r="HB51" s="27"/>
      <c r="HC51" s="27"/>
      <c r="HD51" s="27"/>
      <c r="HE51" s="27"/>
      <c r="HF51" s="27"/>
      <c r="HG51" s="27"/>
      <c r="HH51" s="27"/>
    </row>
    <row r="52" spans="1:216" x14ac:dyDescent="0.3">
      <c r="A52" s="22">
        <v>393</v>
      </c>
      <c r="B52" s="30" t="s">
        <v>296</v>
      </c>
      <c r="C52" s="30" t="s">
        <v>2</v>
      </c>
      <c r="D52" s="26" t="s">
        <v>33</v>
      </c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  <c r="DC52" s="27"/>
      <c r="DD52" s="27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7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7"/>
      <c r="EH52" s="27"/>
      <c r="EI52" s="27"/>
      <c r="EJ52" s="27"/>
      <c r="EK52" s="27"/>
      <c r="EL52" s="27"/>
      <c r="EM52" s="27"/>
      <c r="EN52" s="27"/>
      <c r="EO52" s="27"/>
      <c r="EP52" s="27"/>
      <c r="EQ52" s="27"/>
      <c r="ER52" s="27"/>
      <c r="ES52" s="27"/>
      <c r="ET52" s="27"/>
      <c r="EU52" s="27"/>
      <c r="EV52" s="27"/>
      <c r="EW52" s="27"/>
      <c r="EX52" s="27"/>
      <c r="EY52" s="27"/>
      <c r="EZ52" s="27"/>
      <c r="FA52" s="27"/>
      <c r="FB52" s="27"/>
      <c r="FC52" s="27"/>
      <c r="FD52" s="27"/>
      <c r="FE52" s="27"/>
      <c r="FF52" s="27"/>
      <c r="FG52" s="27"/>
      <c r="FH52" s="27"/>
      <c r="FI52" s="27"/>
      <c r="FJ52" s="27"/>
      <c r="FK52" s="27"/>
      <c r="FL52" s="27"/>
      <c r="FM52" s="27"/>
      <c r="FN52" s="27"/>
      <c r="FO52" s="27"/>
      <c r="FP52" s="27"/>
      <c r="FQ52" s="27"/>
      <c r="FR52" s="27"/>
      <c r="FS52" s="27"/>
      <c r="FT52" s="27"/>
      <c r="FU52" s="27"/>
      <c r="FV52" s="27"/>
      <c r="FW52" s="27"/>
      <c r="FX52" s="27"/>
      <c r="FY52" s="27"/>
      <c r="FZ52" s="27"/>
      <c r="GA52" s="27"/>
      <c r="GB52" s="27"/>
      <c r="GC52" s="27"/>
      <c r="GD52" s="27"/>
      <c r="GE52" s="27"/>
      <c r="GF52" s="27"/>
      <c r="GG52" s="27"/>
      <c r="GH52" s="27"/>
      <c r="GI52" s="27"/>
      <c r="GJ52" s="27"/>
      <c r="GK52" s="27"/>
      <c r="GL52" s="27"/>
      <c r="GM52" s="27"/>
      <c r="GN52" s="27"/>
      <c r="GO52" s="27"/>
      <c r="GP52" s="27"/>
      <c r="GQ52" s="27"/>
      <c r="GR52" s="27"/>
      <c r="GS52" s="27"/>
      <c r="GT52" s="27"/>
      <c r="GU52" s="27"/>
      <c r="GV52" s="27"/>
      <c r="GW52" s="27"/>
      <c r="GX52" s="27"/>
      <c r="GY52" s="27"/>
      <c r="GZ52" s="27"/>
      <c r="HA52" s="27"/>
      <c r="HB52" s="27"/>
      <c r="HC52" s="27"/>
      <c r="HD52" s="27"/>
      <c r="HE52" s="27"/>
      <c r="HF52" s="27"/>
      <c r="HG52" s="27"/>
      <c r="HH52" s="27"/>
    </row>
    <row r="53" spans="1:216" x14ac:dyDescent="0.3">
      <c r="A53" s="22">
        <v>440</v>
      </c>
      <c r="B53" s="30" t="s">
        <v>305</v>
      </c>
      <c r="C53" s="30" t="s">
        <v>2</v>
      </c>
      <c r="D53" s="26" t="s">
        <v>35</v>
      </c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  <c r="DC53" s="27"/>
      <c r="DD53" s="27"/>
      <c r="DE53" s="27"/>
      <c r="DF53" s="27"/>
      <c r="DG53" s="27"/>
      <c r="DH53" s="27"/>
      <c r="DI53" s="27"/>
      <c r="DJ53" s="27"/>
      <c r="DK53" s="27"/>
      <c r="DL53" s="27"/>
      <c r="DM53" s="27"/>
      <c r="DN53" s="27"/>
      <c r="DO53" s="27"/>
      <c r="DP53" s="27"/>
      <c r="DQ53" s="27"/>
      <c r="DR53" s="27"/>
      <c r="DS53" s="27"/>
      <c r="DT53" s="27"/>
      <c r="DU53" s="27"/>
      <c r="DV53" s="27"/>
      <c r="DW53" s="27"/>
      <c r="DX53" s="27"/>
      <c r="DY53" s="27"/>
      <c r="DZ53" s="27"/>
      <c r="EA53" s="27"/>
      <c r="EB53" s="27"/>
      <c r="EC53" s="27"/>
      <c r="ED53" s="27"/>
      <c r="EE53" s="27"/>
      <c r="EF53" s="27"/>
      <c r="EG53" s="27"/>
      <c r="EH53" s="27"/>
      <c r="EI53" s="27"/>
      <c r="EJ53" s="27"/>
      <c r="EK53" s="27"/>
      <c r="EL53" s="27"/>
      <c r="EM53" s="27"/>
      <c r="EN53" s="27"/>
      <c r="EO53" s="27"/>
      <c r="EP53" s="27"/>
      <c r="EQ53" s="27"/>
      <c r="ER53" s="27"/>
      <c r="ES53" s="27"/>
      <c r="ET53" s="27"/>
      <c r="EU53" s="27"/>
      <c r="EV53" s="27"/>
      <c r="EW53" s="27"/>
      <c r="EX53" s="27"/>
      <c r="EY53" s="27"/>
      <c r="EZ53" s="27"/>
      <c r="FA53" s="27"/>
      <c r="FB53" s="27"/>
      <c r="FC53" s="27"/>
      <c r="FD53" s="27"/>
      <c r="FE53" s="27"/>
      <c r="FF53" s="27"/>
      <c r="FG53" s="27"/>
      <c r="FH53" s="27"/>
      <c r="FI53" s="27"/>
      <c r="FJ53" s="27"/>
      <c r="FK53" s="27"/>
      <c r="FL53" s="27"/>
      <c r="FM53" s="27"/>
      <c r="FN53" s="27"/>
      <c r="FO53" s="27"/>
      <c r="FP53" s="27"/>
      <c r="FQ53" s="27"/>
      <c r="FR53" s="27"/>
      <c r="FS53" s="27"/>
      <c r="FT53" s="27"/>
      <c r="FU53" s="27"/>
      <c r="FV53" s="27"/>
      <c r="FW53" s="27"/>
      <c r="FX53" s="27"/>
      <c r="FY53" s="27"/>
      <c r="FZ53" s="27"/>
      <c r="GA53" s="27"/>
      <c r="GB53" s="27"/>
      <c r="GC53" s="27"/>
      <c r="GD53" s="27"/>
      <c r="GE53" s="27"/>
      <c r="GF53" s="27"/>
      <c r="GG53" s="27"/>
      <c r="GH53" s="27"/>
      <c r="GI53" s="27"/>
      <c r="GJ53" s="27"/>
      <c r="GK53" s="27"/>
      <c r="GL53" s="27"/>
      <c r="GM53" s="27"/>
      <c r="GN53" s="27"/>
      <c r="GO53" s="27"/>
      <c r="GP53" s="27"/>
      <c r="GQ53" s="27"/>
      <c r="GR53" s="27"/>
      <c r="GS53" s="27"/>
      <c r="GT53" s="27"/>
      <c r="GU53" s="27"/>
      <c r="GV53" s="27"/>
      <c r="GW53" s="27"/>
      <c r="GX53" s="27"/>
      <c r="GY53" s="27"/>
      <c r="GZ53" s="27"/>
      <c r="HA53" s="27"/>
      <c r="HB53" s="27"/>
      <c r="HC53" s="27"/>
      <c r="HD53" s="27"/>
      <c r="HE53" s="27"/>
      <c r="HF53" s="27"/>
      <c r="HG53" s="27"/>
      <c r="HH53" s="27"/>
    </row>
    <row r="54" spans="1:216" x14ac:dyDescent="0.3">
      <c r="A54" s="22">
        <v>289</v>
      </c>
      <c r="B54" s="30" t="s">
        <v>303</v>
      </c>
      <c r="C54" s="30" t="s">
        <v>2</v>
      </c>
      <c r="D54" s="26" t="s">
        <v>35</v>
      </c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  <c r="DC54" s="27"/>
      <c r="DD54" s="27"/>
      <c r="DE54" s="27"/>
      <c r="DF54" s="27"/>
      <c r="DG54" s="27"/>
      <c r="DH54" s="27"/>
      <c r="DI54" s="27"/>
      <c r="DJ54" s="27"/>
      <c r="DK54" s="27"/>
      <c r="DL54" s="27"/>
      <c r="DM54" s="27"/>
      <c r="DN54" s="27"/>
      <c r="DO54" s="27"/>
      <c r="DP54" s="27"/>
      <c r="DQ54" s="27"/>
      <c r="DR54" s="27"/>
      <c r="DS54" s="27"/>
      <c r="DT54" s="27"/>
      <c r="DU54" s="27"/>
      <c r="DV54" s="27"/>
      <c r="DW54" s="27"/>
      <c r="DX54" s="27"/>
      <c r="DY54" s="27"/>
      <c r="DZ54" s="27"/>
      <c r="EA54" s="27"/>
      <c r="EB54" s="27"/>
      <c r="EC54" s="27"/>
      <c r="ED54" s="27"/>
      <c r="EE54" s="27"/>
      <c r="EF54" s="27"/>
      <c r="EG54" s="27"/>
      <c r="EH54" s="27"/>
      <c r="EI54" s="27"/>
      <c r="EJ54" s="27"/>
      <c r="EK54" s="27"/>
      <c r="EL54" s="27"/>
      <c r="EM54" s="27"/>
      <c r="EN54" s="27"/>
      <c r="EO54" s="27"/>
      <c r="EP54" s="27"/>
      <c r="EQ54" s="27"/>
      <c r="ER54" s="27"/>
      <c r="ES54" s="27"/>
      <c r="ET54" s="27"/>
      <c r="EU54" s="27"/>
      <c r="EV54" s="27"/>
      <c r="EW54" s="27"/>
      <c r="EX54" s="27"/>
      <c r="EY54" s="27"/>
      <c r="EZ54" s="27"/>
      <c r="FA54" s="27"/>
      <c r="FB54" s="27"/>
      <c r="FC54" s="27"/>
      <c r="FD54" s="27"/>
      <c r="FE54" s="27"/>
      <c r="FF54" s="27"/>
      <c r="FG54" s="27"/>
      <c r="FH54" s="27"/>
      <c r="FI54" s="27"/>
      <c r="FJ54" s="27"/>
      <c r="FK54" s="27"/>
      <c r="FL54" s="27"/>
      <c r="FM54" s="27"/>
      <c r="FN54" s="27"/>
      <c r="FO54" s="27"/>
      <c r="FP54" s="27"/>
      <c r="FQ54" s="27"/>
      <c r="FR54" s="27"/>
      <c r="FS54" s="27"/>
      <c r="FT54" s="27"/>
      <c r="FU54" s="27"/>
      <c r="FV54" s="27"/>
      <c r="FW54" s="27"/>
      <c r="FX54" s="27"/>
      <c r="FY54" s="27"/>
      <c r="FZ54" s="27"/>
      <c r="GA54" s="27"/>
      <c r="GB54" s="27"/>
      <c r="GC54" s="27"/>
      <c r="GD54" s="27"/>
      <c r="GE54" s="27"/>
      <c r="GF54" s="27"/>
      <c r="GG54" s="27"/>
      <c r="GH54" s="27"/>
      <c r="GI54" s="27"/>
      <c r="GJ54" s="27"/>
      <c r="GK54" s="27"/>
      <c r="GL54" s="27"/>
      <c r="GM54" s="27"/>
      <c r="GN54" s="27"/>
      <c r="GO54" s="27"/>
      <c r="GP54" s="27"/>
      <c r="GQ54" s="27"/>
      <c r="GR54" s="27"/>
      <c r="GS54" s="27"/>
      <c r="GT54" s="27"/>
      <c r="GU54" s="27"/>
      <c r="GV54" s="27"/>
      <c r="GW54" s="27"/>
      <c r="GX54" s="27"/>
      <c r="GY54" s="27"/>
      <c r="GZ54" s="27"/>
      <c r="HA54" s="27"/>
      <c r="HB54" s="27"/>
      <c r="HC54" s="27"/>
      <c r="HD54" s="27"/>
      <c r="HE54" s="27"/>
      <c r="HF54" s="27"/>
      <c r="HG54" s="27"/>
      <c r="HH54" s="27"/>
    </row>
    <row r="55" spans="1:216" x14ac:dyDescent="0.3">
      <c r="A55" s="22">
        <v>368</v>
      </c>
      <c r="B55" s="30" t="s">
        <v>291</v>
      </c>
      <c r="C55" s="30" t="s">
        <v>2</v>
      </c>
      <c r="D55" s="26" t="s">
        <v>35</v>
      </c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  <c r="DC55" s="27"/>
      <c r="DD55" s="27"/>
      <c r="DE55" s="27"/>
      <c r="DF55" s="27"/>
      <c r="DG55" s="27"/>
      <c r="DH55" s="27"/>
      <c r="DI55" s="27"/>
      <c r="DJ55" s="27"/>
      <c r="DK55" s="27"/>
      <c r="DL55" s="27"/>
      <c r="DM55" s="27"/>
      <c r="DN55" s="27"/>
      <c r="DO55" s="27"/>
      <c r="DP55" s="27"/>
      <c r="DQ55" s="27"/>
      <c r="DR55" s="27"/>
      <c r="DS55" s="27"/>
      <c r="DT55" s="27"/>
      <c r="DU55" s="27"/>
      <c r="DV55" s="27"/>
      <c r="DW55" s="27"/>
      <c r="DX55" s="27"/>
      <c r="DY55" s="27"/>
      <c r="DZ55" s="27"/>
      <c r="EA55" s="27"/>
      <c r="EB55" s="27"/>
      <c r="EC55" s="27"/>
      <c r="ED55" s="27"/>
      <c r="EE55" s="27"/>
      <c r="EF55" s="27"/>
      <c r="EG55" s="27"/>
      <c r="EH55" s="27"/>
      <c r="EI55" s="27"/>
      <c r="EJ55" s="27"/>
      <c r="EK55" s="27"/>
      <c r="EL55" s="27"/>
      <c r="EM55" s="27"/>
      <c r="EN55" s="27"/>
      <c r="EO55" s="27"/>
      <c r="EP55" s="27"/>
      <c r="EQ55" s="27"/>
      <c r="ER55" s="27"/>
      <c r="ES55" s="27"/>
      <c r="ET55" s="27"/>
      <c r="EU55" s="27"/>
      <c r="EV55" s="27"/>
      <c r="EW55" s="27"/>
      <c r="EX55" s="27"/>
      <c r="EY55" s="27"/>
      <c r="EZ55" s="27"/>
      <c r="FA55" s="27"/>
      <c r="FB55" s="27"/>
      <c r="FC55" s="27"/>
      <c r="FD55" s="27"/>
      <c r="FE55" s="27"/>
      <c r="FF55" s="27"/>
      <c r="FG55" s="27"/>
      <c r="FH55" s="27"/>
      <c r="FI55" s="27"/>
      <c r="FJ55" s="27"/>
      <c r="FK55" s="27"/>
      <c r="FL55" s="27"/>
      <c r="FM55" s="27"/>
      <c r="FN55" s="27"/>
      <c r="FO55" s="27"/>
      <c r="FP55" s="27"/>
      <c r="FQ55" s="27"/>
      <c r="FR55" s="27"/>
      <c r="FS55" s="27"/>
      <c r="FT55" s="27"/>
      <c r="FU55" s="27"/>
      <c r="FV55" s="27"/>
      <c r="FW55" s="27"/>
      <c r="FX55" s="27"/>
      <c r="FY55" s="27"/>
      <c r="FZ55" s="27"/>
      <c r="GA55" s="27"/>
      <c r="GB55" s="27"/>
      <c r="GC55" s="27"/>
      <c r="GD55" s="27"/>
      <c r="GE55" s="27"/>
      <c r="GF55" s="27"/>
      <c r="GG55" s="27"/>
      <c r="GH55" s="27"/>
      <c r="GI55" s="27"/>
      <c r="GJ55" s="27"/>
      <c r="GK55" s="27"/>
      <c r="GL55" s="27"/>
      <c r="GM55" s="27"/>
      <c r="GN55" s="27"/>
      <c r="GO55" s="27"/>
      <c r="GP55" s="27"/>
      <c r="GQ55" s="27"/>
      <c r="GR55" s="27"/>
      <c r="GS55" s="27"/>
      <c r="GT55" s="27"/>
      <c r="GU55" s="27"/>
      <c r="GV55" s="27"/>
      <c r="GW55" s="27"/>
      <c r="GX55" s="27"/>
      <c r="GY55" s="27"/>
      <c r="GZ55" s="27"/>
      <c r="HA55" s="27"/>
      <c r="HB55" s="27"/>
      <c r="HC55" s="27"/>
      <c r="HD55" s="27"/>
      <c r="HE55" s="27"/>
      <c r="HF55" s="27"/>
      <c r="HG55" s="27"/>
      <c r="HH55" s="27"/>
    </row>
    <row r="56" spans="1:216" x14ac:dyDescent="0.3">
      <c r="A56" s="22">
        <v>730</v>
      </c>
      <c r="B56" s="30" t="s">
        <v>301</v>
      </c>
      <c r="C56" s="30" t="s">
        <v>2</v>
      </c>
      <c r="D56" s="26" t="s">
        <v>35</v>
      </c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7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7"/>
      <c r="EF56" s="27"/>
      <c r="EG56" s="27"/>
      <c r="EH56" s="27"/>
      <c r="EI56" s="27"/>
      <c r="EJ56" s="27"/>
      <c r="EK56" s="27"/>
      <c r="EL56" s="27"/>
      <c r="EM56" s="27"/>
      <c r="EN56" s="27"/>
      <c r="EO56" s="27"/>
      <c r="EP56" s="27"/>
      <c r="EQ56" s="27"/>
      <c r="ER56" s="27"/>
      <c r="ES56" s="27"/>
      <c r="ET56" s="27"/>
      <c r="EU56" s="27"/>
      <c r="EV56" s="27"/>
      <c r="EW56" s="27"/>
      <c r="EX56" s="27"/>
      <c r="EY56" s="27"/>
      <c r="EZ56" s="27"/>
      <c r="FA56" s="27"/>
      <c r="FB56" s="27"/>
      <c r="FC56" s="27"/>
      <c r="FD56" s="27"/>
      <c r="FE56" s="27"/>
      <c r="FF56" s="27"/>
      <c r="FG56" s="27"/>
      <c r="FH56" s="27"/>
      <c r="FI56" s="27"/>
      <c r="FJ56" s="27"/>
      <c r="FK56" s="27"/>
      <c r="FL56" s="27"/>
      <c r="FM56" s="27"/>
      <c r="FN56" s="27"/>
      <c r="FO56" s="27"/>
      <c r="FP56" s="27"/>
      <c r="FQ56" s="27"/>
      <c r="FR56" s="27"/>
      <c r="FS56" s="27"/>
      <c r="FT56" s="27"/>
      <c r="FU56" s="27"/>
      <c r="FV56" s="27"/>
      <c r="FW56" s="27"/>
      <c r="FX56" s="27"/>
      <c r="FY56" s="27"/>
      <c r="FZ56" s="27"/>
      <c r="GA56" s="27"/>
      <c r="GB56" s="27"/>
      <c r="GC56" s="27"/>
      <c r="GD56" s="27"/>
      <c r="GE56" s="27"/>
      <c r="GF56" s="27"/>
      <c r="GG56" s="27"/>
      <c r="GH56" s="27"/>
      <c r="GI56" s="27"/>
      <c r="GJ56" s="27"/>
      <c r="GK56" s="27"/>
      <c r="GL56" s="27"/>
      <c r="GM56" s="27"/>
      <c r="GN56" s="27"/>
      <c r="GO56" s="27"/>
      <c r="GP56" s="27"/>
      <c r="GQ56" s="27"/>
      <c r="GR56" s="27"/>
      <c r="GS56" s="27"/>
      <c r="GT56" s="27"/>
      <c r="GU56" s="27"/>
      <c r="GV56" s="27"/>
      <c r="GW56" s="27"/>
      <c r="GX56" s="27"/>
      <c r="GY56" s="27"/>
      <c r="GZ56" s="27"/>
      <c r="HA56" s="27"/>
      <c r="HB56" s="27"/>
      <c r="HC56" s="27"/>
      <c r="HD56" s="27"/>
      <c r="HE56" s="27"/>
      <c r="HF56" s="27"/>
      <c r="HG56" s="27"/>
      <c r="HH56" s="27"/>
    </row>
    <row r="57" spans="1:216" x14ac:dyDescent="0.3">
      <c r="A57" s="22">
        <v>321</v>
      </c>
      <c r="B57" s="30" t="s">
        <v>305</v>
      </c>
      <c r="C57" s="30" t="s">
        <v>2</v>
      </c>
      <c r="D57" s="26" t="s">
        <v>33</v>
      </c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  <c r="DC57" s="27"/>
      <c r="DD57" s="27"/>
      <c r="DE57" s="27"/>
      <c r="DF57" s="27"/>
      <c r="DG57" s="27"/>
      <c r="DH57" s="27"/>
      <c r="DI57" s="27"/>
      <c r="DJ57" s="27"/>
      <c r="DK57" s="27"/>
      <c r="DL57" s="27"/>
      <c r="DM57" s="27"/>
      <c r="DN57" s="27"/>
      <c r="DO57" s="27"/>
      <c r="DP57" s="27"/>
      <c r="DQ57" s="27"/>
      <c r="DR57" s="27"/>
      <c r="DS57" s="27"/>
      <c r="DT57" s="27"/>
      <c r="DU57" s="27"/>
      <c r="DV57" s="27"/>
      <c r="DW57" s="27"/>
      <c r="DX57" s="27"/>
      <c r="DY57" s="27"/>
      <c r="DZ57" s="27"/>
      <c r="EA57" s="27"/>
      <c r="EB57" s="27"/>
      <c r="EC57" s="27"/>
      <c r="ED57" s="27"/>
      <c r="EE57" s="27"/>
      <c r="EF57" s="27"/>
      <c r="EG57" s="27"/>
      <c r="EH57" s="27"/>
      <c r="EI57" s="27"/>
      <c r="EJ57" s="27"/>
      <c r="EK57" s="27"/>
      <c r="EL57" s="27"/>
      <c r="EM57" s="27"/>
      <c r="EN57" s="27"/>
      <c r="EO57" s="27"/>
      <c r="EP57" s="27"/>
      <c r="EQ57" s="27"/>
      <c r="ER57" s="27"/>
      <c r="ES57" s="27"/>
      <c r="ET57" s="27"/>
      <c r="EU57" s="27"/>
      <c r="EV57" s="27"/>
      <c r="EW57" s="27"/>
      <c r="EX57" s="27"/>
      <c r="EY57" s="27"/>
      <c r="EZ57" s="27"/>
      <c r="FA57" s="27"/>
      <c r="FB57" s="27"/>
      <c r="FC57" s="27"/>
      <c r="FD57" s="27"/>
      <c r="FE57" s="27"/>
      <c r="FF57" s="27"/>
      <c r="FG57" s="27"/>
      <c r="FH57" s="27"/>
      <c r="FI57" s="27"/>
      <c r="FJ57" s="27"/>
      <c r="FK57" s="27"/>
      <c r="FL57" s="27"/>
      <c r="FM57" s="27"/>
      <c r="FN57" s="27"/>
      <c r="FO57" s="27"/>
      <c r="FP57" s="27"/>
      <c r="FQ57" s="27"/>
      <c r="FR57" s="27"/>
      <c r="FS57" s="27"/>
      <c r="FT57" s="27"/>
      <c r="FU57" s="27"/>
      <c r="FV57" s="27"/>
      <c r="FW57" s="27"/>
      <c r="FX57" s="27"/>
      <c r="FY57" s="27"/>
      <c r="FZ57" s="27"/>
      <c r="GA57" s="27"/>
      <c r="GB57" s="27"/>
      <c r="GC57" s="27"/>
      <c r="GD57" s="27"/>
      <c r="GE57" s="27"/>
      <c r="GF57" s="27"/>
      <c r="GG57" s="27"/>
      <c r="GH57" s="27"/>
      <c r="GI57" s="27"/>
      <c r="GJ57" s="27"/>
      <c r="GK57" s="27"/>
      <c r="GL57" s="27"/>
      <c r="GM57" s="27"/>
      <c r="GN57" s="27"/>
      <c r="GO57" s="27"/>
      <c r="GP57" s="27"/>
      <c r="GQ57" s="27"/>
      <c r="GR57" s="27"/>
      <c r="GS57" s="27"/>
      <c r="GT57" s="27"/>
      <c r="GU57" s="27"/>
      <c r="GV57" s="27"/>
      <c r="GW57" s="27"/>
      <c r="GX57" s="27"/>
      <c r="GY57" s="27"/>
      <c r="GZ57" s="27"/>
      <c r="HA57" s="27"/>
      <c r="HB57" s="27"/>
      <c r="HC57" s="27"/>
      <c r="HD57" s="27"/>
      <c r="HE57" s="27"/>
      <c r="HF57" s="27"/>
      <c r="HG57" s="27"/>
      <c r="HH57" s="27"/>
    </row>
    <row r="58" spans="1:216" x14ac:dyDescent="0.3">
      <c r="A58" s="22">
        <v>442</v>
      </c>
      <c r="B58" s="30" t="s">
        <v>300</v>
      </c>
      <c r="C58" s="30" t="s">
        <v>2</v>
      </c>
      <c r="D58" s="26" t="s">
        <v>33</v>
      </c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  <c r="DC58" s="27"/>
      <c r="DD58" s="27"/>
      <c r="DE58" s="27"/>
      <c r="DF58" s="27"/>
      <c r="DG58" s="27"/>
      <c r="DH58" s="27"/>
      <c r="DI58" s="27"/>
      <c r="DJ58" s="27"/>
      <c r="DK58" s="27"/>
      <c r="DL58" s="27"/>
      <c r="DM58" s="27"/>
      <c r="DN58" s="27"/>
      <c r="DO58" s="27"/>
      <c r="DP58" s="27"/>
      <c r="DQ58" s="27"/>
      <c r="DR58" s="27"/>
      <c r="DS58" s="27"/>
      <c r="DT58" s="27"/>
      <c r="DU58" s="27"/>
      <c r="DV58" s="27"/>
      <c r="DW58" s="27"/>
      <c r="DX58" s="27"/>
      <c r="DY58" s="27"/>
      <c r="DZ58" s="27"/>
      <c r="EA58" s="27"/>
      <c r="EB58" s="27"/>
      <c r="EC58" s="27"/>
      <c r="ED58" s="27"/>
      <c r="EE58" s="27"/>
      <c r="EF58" s="27"/>
      <c r="EG58" s="27"/>
      <c r="EH58" s="27"/>
      <c r="EI58" s="27"/>
      <c r="EJ58" s="27"/>
      <c r="EK58" s="27"/>
      <c r="EL58" s="27"/>
      <c r="EM58" s="27"/>
      <c r="EN58" s="27"/>
      <c r="EO58" s="27"/>
      <c r="EP58" s="27"/>
      <c r="EQ58" s="27"/>
      <c r="ER58" s="27"/>
      <c r="ES58" s="27"/>
      <c r="ET58" s="27"/>
      <c r="EU58" s="27"/>
      <c r="EV58" s="27"/>
      <c r="EW58" s="27"/>
      <c r="EX58" s="27"/>
      <c r="EY58" s="27"/>
      <c r="EZ58" s="27"/>
      <c r="FA58" s="27"/>
      <c r="FB58" s="27"/>
      <c r="FC58" s="27"/>
      <c r="FD58" s="27"/>
      <c r="FE58" s="27"/>
      <c r="FF58" s="27"/>
      <c r="FG58" s="27"/>
      <c r="FH58" s="27"/>
      <c r="FI58" s="27"/>
      <c r="FJ58" s="27"/>
      <c r="FK58" s="27"/>
      <c r="FL58" s="27"/>
      <c r="FM58" s="27"/>
      <c r="FN58" s="27"/>
      <c r="FO58" s="27"/>
      <c r="FP58" s="27"/>
      <c r="FQ58" s="27"/>
      <c r="FR58" s="27"/>
      <c r="FS58" s="27"/>
      <c r="FT58" s="27"/>
      <c r="FU58" s="27"/>
      <c r="FV58" s="27"/>
      <c r="FW58" s="27"/>
      <c r="FX58" s="27"/>
      <c r="FY58" s="27"/>
      <c r="FZ58" s="27"/>
      <c r="GA58" s="27"/>
      <c r="GB58" s="27"/>
      <c r="GC58" s="27"/>
      <c r="GD58" s="27"/>
      <c r="GE58" s="27"/>
      <c r="GF58" s="27"/>
      <c r="GG58" s="27"/>
      <c r="GH58" s="27"/>
      <c r="GI58" s="27"/>
      <c r="GJ58" s="27"/>
      <c r="GK58" s="27"/>
      <c r="GL58" s="27"/>
      <c r="GM58" s="27"/>
      <c r="GN58" s="27"/>
      <c r="GO58" s="27"/>
      <c r="GP58" s="27"/>
      <c r="GQ58" s="27"/>
      <c r="GR58" s="27"/>
      <c r="GS58" s="27"/>
      <c r="GT58" s="27"/>
      <c r="GU58" s="27"/>
      <c r="GV58" s="27"/>
      <c r="GW58" s="27"/>
      <c r="GX58" s="27"/>
      <c r="GY58" s="27"/>
      <c r="GZ58" s="27"/>
      <c r="HA58" s="27"/>
      <c r="HB58" s="27"/>
      <c r="HC58" s="27"/>
      <c r="HD58" s="27"/>
      <c r="HE58" s="27"/>
      <c r="HF58" s="27"/>
      <c r="HG58" s="27"/>
      <c r="HH58" s="27"/>
    </row>
    <row r="59" spans="1:216" x14ac:dyDescent="0.3">
      <c r="A59" s="22">
        <v>443</v>
      </c>
      <c r="B59" s="30" t="s">
        <v>298</v>
      </c>
      <c r="C59" s="30" t="s">
        <v>2</v>
      </c>
      <c r="D59" s="26" t="s">
        <v>33</v>
      </c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  <c r="DC59" s="27"/>
      <c r="DD59" s="27"/>
      <c r="DE59" s="27"/>
      <c r="DF59" s="27"/>
      <c r="DG59" s="27"/>
      <c r="DH59" s="27"/>
      <c r="DI59" s="27"/>
      <c r="DJ59" s="27"/>
      <c r="DK59" s="27"/>
      <c r="DL59" s="27"/>
      <c r="DM59" s="27"/>
      <c r="DN59" s="27"/>
      <c r="DO59" s="27"/>
      <c r="DP59" s="27"/>
      <c r="DQ59" s="27"/>
      <c r="DR59" s="27"/>
      <c r="DS59" s="27"/>
      <c r="DT59" s="27"/>
      <c r="DU59" s="27"/>
      <c r="DV59" s="27"/>
      <c r="DW59" s="27"/>
      <c r="DX59" s="27"/>
      <c r="DY59" s="27"/>
      <c r="DZ59" s="27"/>
      <c r="EA59" s="27"/>
      <c r="EB59" s="27"/>
      <c r="EC59" s="27"/>
      <c r="ED59" s="27"/>
      <c r="EE59" s="27"/>
      <c r="EF59" s="27"/>
      <c r="EG59" s="27"/>
      <c r="EH59" s="27"/>
      <c r="EI59" s="27"/>
      <c r="EJ59" s="27"/>
      <c r="EK59" s="27"/>
      <c r="EL59" s="27"/>
      <c r="EM59" s="27"/>
      <c r="EN59" s="27"/>
      <c r="EO59" s="27"/>
      <c r="EP59" s="27"/>
      <c r="EQ59" s="27"/>
      <c r="ER59" s="27"/>
      <c r="ES59" s="27"/>
      <c r="ET59" s="27"/>
      <c r="EU59" s="27"/>
      <c r="EV59" s="27"/>
      <c r="EW59" s="27"/>
      <c r="EX59" s="27"/>
      <c r="EY59" s="27"/>
      <c r="EZ59" s="27"/>
      <c r="FA59" s="27"/>
      <c r="FB59" s="27"/>
      <c r="FC59" s="27"/>
      <c r="FD59" s="27"/>
      <c r="FE59" s="27"/>
      <c r="FF59" s="27"/>
      <c r="FG59" s="27"/>
      <c r="FH59" s="27"/>
      <c r="FI59" s="27"/>
      <c r="FJ59" s="27"/>
      <c r="FK59" s="27"/>
      <c r="FL59" s="27"/>
      <c r="FM59" s="27"/>
      <c r="FN59" s="27"/>
      <c r="FO59" s="27"/>
      <c r="FP59" s="27"/>
      <c r="FQ59" s="27"/>
      <c r="FR59" s="27"/>
      <c r="FS59" s="27"/>
      <c r="FT59" s="27"/>
      <c r="FU59" s="27"/>
      <c r="FV59" s="27"/>
      <c r="FW59" s="27"/>
      <c r="FX59" s="27"/>
      <c r="FY59" s="27"/>
      <c r="FZ59" s="27"/>
      <c r="GA59" s="27"/>
      <c r="GB59" s="27"/>
      <c r="GC59" s="27"/>
      <c r="GD59" s="27"/>
      <c r="GE59" s="27"/>
      <c r="GF59" s="27"/>
      <c r="GG59" s="27"/>
      <c r="GH59" s="27"/>
      <c r="GI59" s="27"/>
      <c r="GJ59" s="27"/>
      <c r="GK59" s="27"/>
      <c r="GL59" s="27"/>
      <c r="GM59" s="27"/>
      <c r="GN59" s="27"/>
      <c r="GO59" s="27"/>
      <c r="GP59" s="27"/>
      <c r="GQ59" s="27"/>
      <c r="GR59" s="27"/>
      <c r="GS59" s="27"/>
      <c r="GT59" s="27"/>
      <c r="GU59" s="27"/>
      <c r="GV59" s="27"/>
      <c r="GW59" s="27"/>
      <c r="GX59" s="27"/>
      <c r="GY59" s="27"/>
      <c r="GZ59" s="27"/>
      <c r="HA59" s="27"/>
      <c r="HB59" s="27"/>
      <c r="HC59" s="27"/>
      <c r="HD59" s="27"/>
      <c r="HE59" s="27"/>
      <c r="HF59" s="27"/>
      <c r="HG59" s="27"/>
      <c r="HH59" s="27"/>
    </row>
    <row r="60" spans="1:216" x14ac:dyDescent="0.3">
      <c r="A60" s="22">
        <v>107</v>
      </c>
      <c r="B60" s="30" t="s">
        <v>298</v>
      </c>
      <c r="C60" s="30" t="s">
        <v>3</v>
      </c>
      <c r="D60" s="26" t="s">
        <v>34</v>
      </c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  <c r="DC60" s="27"/>
      <c r="DD60" s="27"/>
      <c r="DE60" s="27"/>
      <c r="DF60" s="27"/>
      <c r="DG60" s="27"/>
      <c r="DH60" s="27"/>
      <c r="DI60" s="27"/>
      <c r="DJ60" s="27"/>
      <c r="DK60" s="27"/>
      <c r="DL60" s="27"/>
      <c r="DM60" s="27"/>
      <c r="DN60" s="27"/>
      <c r="DO60" s="27"/>
      <c r="DP60" s="27"/>
      <c r="DQ60" s="27"/>
      <c r="DR60" s="27"/>
      <c r="DS60" s="27"/>
      <c r="DT60" s="27"/>
      <c r="DU60" s="27"/>
      <c r="DV60" s="27"/>
      <c r="DW60" s="27"/>
      <c r="DX60" s="27"/>
      <c r="DY60" s="27"/>
      <c r="DZ60" s="27"/>
      <c r="EA60" s="27"/>
      <c r="EB60" s="27"/>
      <c r="EC60" s="27"/>
      <c r="ED60" s="27"/>
      <c r="EE60" s="27"/>
      <c r="EF60" s="27"/>
      <c r="EG60" s="27"/>
      <c r="EH60" s="27"/>
      <c r="EI60" s="27"/>
      <c r="EJ60" s="27"/>
      <c r="EK60" s="27"/>
      <c r="EL60" s="27"/>
      <c r="EM60" s="27"/>
      <c r="EN60" s="27"/>
      <c r="EO60" s="27"/>
      <c r="EP60" s="27"/>
      <c r="EQ60" s="27"/>
      <c r="ER60" s="27"/>
      <c r="ES60" s="27"/>
      <c r="ET60" s="27"/>
      <c r="EU60" s="27"/>
      <c r="EV60" s="27"/>
      <c r="EW60" s="27"/>
      <c r="EX60" s="27"/>
      <c r="EY60" s="27"/>
      <c r="EZ60" s="27"/>
      <c r="FA60" s="27"/>
      <c r="FB60" s="27"/>
      <c r="FC60" s="27"/>
      <c r="FD60" s="27"/>
      <c r="FE60" s="27"/>
      <c r="FF60" s="27"/>
      <c r="FG60" s="27"/>
      <c r="FH60" s="27"/>
      <c r="FI60" s="27"/>
      <c r="FJ60" s="27"/>
      <c r="FK60" s="27"/>
      <c r="FL60" s="27"/>
      <c r="FM60" s="27"/>
      <c r="FN60" s="27"/>
      <c r="FO60" s="27"/>
      <c r="FP60" s="27"/>
      <c r="FQ60" s="27"/>
      <c r="FR60" s="27"/>
      <c r="FS60" s="27"/>
      <c r="FT60" s="27"/>
      <c r="FU60" s="27"/>
      <c r="FV60" s="27"/>
      <c r="FW60" s="27"/>
      <c r="FX60" s="27"/>
      <c r="FY60" s="27"/>
      <c r="FZ60" s="27"/>
      <c r="GA60" s="27"/>
      <c r="GB60" s="27"/>
      <c r="GC60" s="27"/>
      <c r="GD60" s="27"/>
      <c r="GE60" s="27"/>
      <c r="GF60" s="27"/>
      <c r="GG60" s="27"/>
      <c r="GH60" s="27"/>
      <c r="GI60" s="27"/>
      <c r="GJ60" s="27"/>
      <c r="GK60" s="27"/>
      <c r="GL60" s="27"/>
      <c r="GM60" s="27"/>
      <c r="GN60" s="27"/>
      <c r="GO60" s="27"/>
      <c r="GP60" s="27"/>
      <c r="GQ60" s="27"/>
      <c r="GR60" s="27"/>
      <c r="GS60" s="27"/>
      <c r="GT60" s="27"/>
      <c r="GU60" s="27"/>
      <c r="GV60" s="27"/>
      <c r="GW60" s="27"/>
      <c r="GX60" s="27"/>
      <c r="GY60" s="27"/>
      <c r="GZ60" s="27"/>
      <c r="HA60" s="27"/>
      <c r="HB60" s="27"/>
      <c r="HC60" s="27"/>
      <c r="HD60" s="27"/>
      <c r="HE60" s="27"/>
      <c r="HF60" s="27"/>
      <c r="HG60" s="27"/>
      <c r="HH60" s="27"/>
    </row>
    <row r="61" spans="1:216" x14ac:dyDescent="0.3">
      <c r="A61" s="22">
        <v>366</v>
      </c>
      <c r="B61" s="30" t="s">
        <v>304</v>
      </c>
      <c r="C61" s="30" t="s">
        <v>3</v>
      </c>
      <c r="D61" s="26" t="s">
        <v>35</v>
      </c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  <c r="DC61" s="27"/>
      <c r="DD61" s="27"/>
      <c r="DE61" s="27"/>
      <c r="DF61" s="27"/>
      <c r="DG61" s="27"/>
      <c r="DH61" s="27"/>
      <c r="DI61" s="27"/>
      <c r="DJ61" s="27"/>
      <c r="DK61" s="27"/>
      <c r="DL61" s="27"/>
      <c r="DM61" s="27"/>
      <c r="DN61" s="27"/>
      <c r="DO61" s="27"/>
      <c r="DP61" s="27"/>
      <c r="DQ61" s="27"/>
      <c r="DR61" s="27"/>
      <c r="DS61" s="27"/>
      <c r="DT61" s="27"/>
      <c r="DU61" s="27"/>
      <c r="DV61" s="27"/>
      <c r="DW61" s="27"/>
      <c r="DX61" s="27"/>
      <c r="DY61" s="27"/>
      <c r="DZ61" s="27"/>
      <c r="EA61" s="27"/>
      <c r="EB61" s="27"/>
      <c r="EC61" s="27"/>
      <c r="ED61" s="27"/>
      <c r="EE61" s="27"/>
      <c r="EF61" s="27"/>
      <c r="EG61" s="27"/>
      <c r="EH61" s="27"/>
      <c r="EI61" s="27"/>
      <c r="EJ61" s="27"/>
      <c r="EK61" s="27"/>
      <c r="EL61" s="27"/>
      <c r="EM61" s="27"/>
      <c r="EN61" s="27"/>
      <c r="EO61" s="27"/>
      <c r="EP61" s="27"/>
      <c r="EQ61" s="27"/>
      <c r="ER61" s="27"/>
      <c r="ES61" s="27"/>
      <c r="ET61" s="27"/>
      <c r="EU61" s="27"/>
      <c r="EV61" s="27"/>
      <c r="EW61" s="27"/>
      <c r="EX61" s="27"/>
      <c r="EY61" s="27"/>
      <c r="EZ61" s="27"/>
      <c r="FA61" s="27"/>
      <c r="FB61" s="27"/>
      <c r="FC61" s="27"/>
      <c r="FD61" s="27"/>
      <c r="FE61" s="27"/>
      <c r="FF61" s="27"/>
      <c r="FG61" s="27"/>
      <c r="FH61" s="27"/>
      <c r="FI61" s="27"/>
      <c r="FJ61" s="27"/>
      <c r="FK61" s="27"/>
      <c r="FL61" s="27"/>
      <c r="FM61" s="27"/>
      <c r="FN61" s="27"/>
      <c r="FO61" s="27"/>
      <c r="FP61" s="27"/>
      <c r="FQ61" s="27"/>
      <c r="FR61" s="27"/>
      <c r="FS61" s="27"/>
      <c r="FT61" s="27"/>
      <c r="FU61" s="27"/>
      <c r="FV61" s="27"/>
      <c r="FW61" s="27"/>
      <c r="FX61" s="27"/>
      <c r="FY61" s="27"/>
      <c r="FZ61" s="27"/>
      <c r="GA61" s="27"/>
      <c r="GB61" s="27"/>
      <c r="GC61" s="27"/>
      <c r="GD61" s="27"/>
      <c r="GE61" s="27"/>
      <c r="GF61" s="27"/>
      <c r="GG61" s="27"/>
      <c r="GH61" s="27"/>
      <c r="GI61" s="27"/>
      <c r="GJ61" s="27"/>
      <c r="GK61" s="27"/>
      <c r="GL61" s="27"/>
      <c r="GM61" s="27"/>
      <c r="GN61" s="27"/>
      <c r="GO61" s="27"/>
      <c r="GP61" s="27"/>
      <c r="GQ61" s="27"/>
      <c r="GR61" s="27"/>
      <c r="GS61" s="27"/>
      <c r="GT61" s="27"/>
      <c r="GU61" s="27"/>
      <c r="GV61" s="27"/>
      <c r="GW61" s="27"/>
      <c r="GX61" s="27"/>
      <c r="GY61" s="27"/>
      <c r="GZ61" s="27"/>
      <c r="HA61" s="27"/>
      <c r="HB61" s="27"/>
      <c r="HC61" s="27"/>
      <c r="HD61" s="27"/>
      <c r="HE61" s="27"/>
      <c r="HF61" s="27"/>
      <c r="HG61" s="27"/>
      <c r="HH61" s="27"/>
    </row>
    <row r="62" spans="1:216" x14ac:dyDescent="0.3">
      <c r="A62" s="22">
        <v>230</v>
      </c>
      <c r="B62" s="30" t="s">
        <v>303</v>
      </c>
      <c r="C62" s="30" t="s">
        <v>3</v>
      </c>
      <c r="D62" s="26" t="s">
        <v>34</v>
      </c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  <c r="DC62" s="27"/>
      <c r="DD62" s="27"/>
      <c r="DE62" s="27"/>
      <c r="DF62" s="27"/>
      <c r="DG62" s="27"/>
      <c r="DH62" s="27"/>
      <c r="DI62" s="27"/>
      <c r="DJ62" s="27"/>
      <c r="DK62" s="27"/>
      <c r="DL62" s="27"/>
      <c r="DM62" s="27"/>
      <c r="DN62" s="27"/>
      <c r="DO62" s="27"/>
      <c r="DP62" s="27"/>
      <c r="DQ62" s="27"/>
      <c r="DR62" s="27"/>
      <c r="DS62" s="27"/>
      <c r="DT62" s="27"/>
      <c r="DU62" s="27"/>
      <c r="DV62" s="27"/>
      <c r="DW62" s="27"/>
      <c r="DX62" s="27"/>
      <c r="DY62" s="27"/>
      <c r="DZ62" s="27"/>
      <c r="EA62" s="27"/>
      <c r="EB62" s="27"/>
      <c r="EC62" s="27"/>
      <c r="ED62" s="27"/>
      <c r="EE62" s="27"/>
      <c r="EF62" s="27"/>
      <c r="EG62" s="27"/>
      <c r="EH62" s="27"/>
      <c r="EI62" s="27"/>
      <c r="EJ62" s="27"/>
      <c r="EK62" s="27"/>
      <c r="EL62" s="27"/>
      <c r="EM62" s="27"/>
      <c r="EN62" s="27"/>
      <c r="EO62" s="27"/>
      <c r="EP62" s="27"/>
      <c r="EQ62" s="27"/>
      <c r="ER62" s="27"/>
      <c r="ES62" s="27"/>
      <c r="ET62" s="27"/>
      <c r="EU62" s="27"/>
      <c r="EV62" s="27"/>
      <c r="EW62" s="27"/>
      <c r="EX62" s="27"/>
      <c r="EY62" s="27"/>
      <c r="EZ62" s="27"/>
      <c r="FA62" s="27"/>
      <c r="FB62" s="27"/>
      <c r="FC62" s="27"/>
      <c r="FD62" s="27"/>
      <c r="FE62" s="27"/>
      <c r="FF62" s="27"/>
      <c r="FG62" s="27"/>
      <c r="FH62" s="27"/>
      <c r="FI62" s="27"/>
      <c r="FJ62" s="27"/>
      <c r="FK62" s="27"/>
      <c r="FL62" s="27"/>
      <c r="FM62" s="27"/>
      <c r="FN62" s="27"/>
      <c r="FO62" s="27"/>
      <c r="FP62" s="27"/>
      <c r="FQ62" s="27"/>
      <c r="FR62" s="27"/>
      <c r="FS62" s="27"/>
      <c r="FT62" s="27"/>
      <c r="FU62" s="27"/>
      <c r="FV62" s="27"/>
      <c r="FW62" s="27"/>
      <c r="FX62" s="27"/>
      <c r="FY62" s="27"/>
      <c r="FZ62" s="27"/>
      <c r="GA62" s="27"/>
      <c r="GB62" s="27"/>
      <c r="GC62" s="27"/>
      <c r="GD62" s="27"/>
      <c r="GE62" s="27"/>
      <c r="GF62" s="27"/>
      <c r="GG62" s="27"/>
      <c r="GH62" s="27"/>
      <c r="GI62" s="27"/>
      <c r="GJ62" s="27"/>
      <c r="GK62" s="27"/>
      <c r="GL62" s="27"/>
      <c r="GM62" s="27"/>
      <c r="GN62" s="27"/>
      <c r="GO62" s="27"/>
      <c r="GP62" s="27"/>
      <c r="GQ62" s="27"/>
      <c r="GR62" s="27"/>
      <c r="GS62" s="27"/>
      <c r="GT62" s="27"/>
      <c r="GU62" s="27"/>
      <c r="GV62" s="27"/>
      <c r="GW62" s="27"/>
      <c r="GX62" s="27"/>
      <c r="GY62" s="27"/>
      <c r="GZ62" s="27"/>
      <c r="HA62" s="27"/>
      <c r="HB62" s="27"/>
      <c r="HC62" s="27"/>
      <c r="HD62" s="27"/>
      <c r="HE62" s="27"/>
      <c r="HF62" s="27"/>
      <c r="HG62" s="27"/>
      <c r="HH62" s="27"/>
    </row>
    <row r="63" spans="1:216" x14ac:dyDescent="0.3">
      <c r="A63" s="22">
        <v>660</v>
      </c>
      <c r="B63" s="30" t="s">
        <v>295</v>
      </c>
      <c r="C63" s="30" t="s">
        <v>3</v>
      </c>
      <c r="D63" s="26" t="s">
        <v>34</v>
      </c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  <c r="DC63" s="27"/>
      <c r="DD63" s="27"/>
      <c r="DE63" s="27"/>
      <c r="DF63" s="27"/>
      <c r="DG63" s="27"/>
      <c r="DH63" s="27"/>
      <c r="DI63" s="27"/>
      <c r="DJ63" s="27"/>
      <c r="DK63" s="27"/>
      <c r="DL63" s="27"/>
      <c r="DM63" s="27"/>
      <c r="DN63" s="27"/>
      <c r="DO63" s="27"/>
      <c r="DP63" s="27"/>
      <c r="DQ63" s="27"/>
      <c r="DR63" s="27"/>
      <c r="DS63" s="27"/>
      <c r="DT63" s="27"/>
      <c r="DU63" s="27"/>
      <c r="DV63" s="27"/>
      <c r="DW63" s="27"/>
      <c r="DX63" s="27"/>
      <c r="DY63" s="27"/>
      <c r="DZ63" s="27"/>
      <c r="EA63" s="27"/>
      <c r="EB63" s="27"/>
      <c r="EC63" s="27"/>
      <c r="ED63" s="27"/>
      <c r="EE63" s="27"/>
      <c r="EF63" s="27"/>
      <c r="EG63" s="27"/>
      <c r="EH63" s="27"/>
      <c r="EI63" s="27"/>
      <c r="EJ63" s="27"/>
      <c r="EK63" s="27"/>
      <c r="EL63" s="27"/>
      <c r="EM63" s="27"/>
      <c r="EN63" s="27"/>
      <c r="EO63" s="27"/>
      <c r="EP63" s="27"/>
      <c r="EQ63" s="27"/>
      <c r="ER63" s="27"/>
      <c r="ES63" s="27"/>
      <c r="ET63" s="27"/>
      <c r="EU63" s="27"/>
      <c r="EV63" s="27"/>
      <c r="EW63" s="27"/>
      <c r="EX63" s="27"/>
      <c r="EY63" s="27"/>
      <c r="EZ63" s="27"/>
      <c r="FA63" s="27"/>
      <c r="FB63" s="27"/>
      <c r="FC63" s="27"/>
      <c r="FD63" s="27"/>
      <c r="FE63" s="27"/>
      <c r="FF63" s="27"/>
      <c r="FG63" s="27"/>
      <c r="FH63" s="27"/>
      <c r="FI63" s="27"/>
      <c r="FJ63" s="27"/>
      <c r="FK63" s="27"/>
      <c r="FL63" s="27"/>
      <c r="FM63" s="27"/>
      <c r="FN63" s="27"/>
      <c r="FO63" s="27"/>
      <c r="FP63" s="27"/>
      <c r="FQ63" s="27"/>
      <c r="FR63" s="27"/>
      <c r="FS63" s="27"/>
      <c r="FT63" s="27"/>
      <c r="FU63" s="27"/>
      <c r="FV63" s="27"/>
      <c r="FW63" s="27"/>
      <c r="FX63" s="27"/>
      <c r="FY63" s="27"/>
      <c r="FZ63" s="27"/>
      <c r="GA63" s="27"/>
      <c r="GB63" s="27"/>
      <c r="GC63" s="27"/>
      <c r="GD63" s="27"/>
      <c r="GE63" s="27"/>
      <c r="GF63" s="27"/>
      <c r="GG63" s="27"/>
      <c r="GH63" s="27"/>
      <c r="GI63" s="27"/>
      <c r="GJ63" s="27"/>
      <c r="GK63" s="27"/>
      <c r="GL63" s="27"/>
      <c r="GM63" s="27"/>
      <c r="GN63" s="27"/>
      <c r="GO63" s="27"/>
      <c r="GP63" s="27"/>
      <c r="GQ63" s="27"/>
      <c r="GR63" s="27"/>
      <c r="GS63" s="27"/>
      <c r="GT63" s="27"/>
      <c r="GU63" s="27"/>
      <c r="GV63" s="27"/>
      <c r="GW63" s="27"/>
      <c r="GX63" s="27"/>
      <c r="GY63" s="27"/>
      <c r="GZ63" s="27"/>
      <c r="HA63" s="27"/>
      <c r="HB63" s="27"/>
      <c r="HC63" s="27"/>
      <c r="HD63" s="27"/>
      <c r="HE63" s="27"/>
      <c r="HF63" s="27"/>
      <c r="HG63" s="27"/>
      <c r="HH63" s="27"/>
    </row>
    <row r="64" spans="1:216" x14ac:dyDescent="0.3">
      <c r="A64" s="22">
        <v>691</v>
      </c>
      <c r="B64" s="30" t="s">
        <v>292</v>
      </c>
      <c r="C64" s="30" t="s">
        <v>3</v>
      </c>
      <c r="D64" s="26" t="s">
        <v>34</v>
      </c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  <c r="DC64" s="27"/>
      <c r="DD64" s="27"/>
      <c r="DE64" s="27"/>
      <c r="DF64" s="27"/>
      <c r="DG64" s="27"/>
      <c r="DH64" s="27"/>
      <c r="DI64" s="27"/>
      <c r="DJ64" s="27"/>
      <c r="DK64" s="27"/>
      <c r="DL64" s="27"/>
      <c r="DM64" s="27"/>
      <c r="DN64" s="27"/>
      <c r="DO64" s="27"/>
      <c r="DP64" s="27"/>
      <c r="DQ64" s="27"/>
      <c r="DR64" s="27"/>
      <c r="DS64" s="27"/>
      <c r="DT64" s="27"/>
      <c r="DU64" s="27"/>
      <c r="DV64" s="27"/>
      <c r="DW64" s="27"/>
      <c r="DX64" s="27"/>
      <c r="DY64" s="27"/>
      <c r="DZ64" s="27"/>
      <c r="EA64" s="27"/>
      <c r="EB64" s="27"/>
      <c r="EC64" s="27"/>
      <c r="ED64" s="27"/>
      <c r="EE64" s="27"/>
      <c r="EF64" s="27"/>
      <c r="EG64" s="27"/>
      <c r="EH64" s="27"/>
      <c r="EI64" s="27"/>
      <c r="EJ64" s="27"/>
      <c r="EK64" s="27"/>
      <c r="EL64" s="27"/>
      <c r="EM64" s="27"/>
      <c r="EN64" s="27"/>
      <c r="EO64" s="27"/>
      <c r="EP64" s="27"/>
      <c r="EQ64" s="27"/>
      <c r="ER64" s="27"/>
      <c r="ES64" s="27"/>
      <c r="ET64" s="27"/>
      <c r="EU64" s="27"/>
      <c r="EV64" s="27"/>
      <c r="EW64" s="27"/>
      <c r="EX64" s="27"/>
      <c r="EY64" s="27"/>
      <c r="EZ64" s="27"/>
      <c r="FA64" s="27"/>
      <c r="FB64" s="27"/>
      <c r="FC64" s="27"/>
      <c r="FD64" s="27"/>
      <c r="FE64" s="27"/>
      <c r="FF64" s="27"/>
      <c r="FG64" s="27"/>
      <c r="FH64" s="27"/>
      <c r="FI64" s="27"/>
      <c r="FJ64" s="27"/>
      <c r="FK64" s="27"/>
      <c r="FL64" s="27"/>
      <c r="FM64" s="27"/>
      <c r="FN64" s="27"/>
      <c r="FO64" s="27"/>
      <c r="FP64" s="27"/>
      <c r="FQ64" s="27"/>
      <c r="FR64" s="27"/>
      <c r="FS64" s="27"/>
      <c r="FT64" s="27"/>
      <c r="FU64" s="27"/>
      <c r="FV64" s="27"/>
      <c r="FW64" s="27"/>
      <c r="FX64" s="27"/>
      <c r="FY64" s="27"/>
      <c r="FZ64" s="27"/>
      <c r="GA64" s="27"/>
      <c r="GB64" s="27"/>
      <c r="GC64" s="27"/>
      <c r="GD64" s="27"/>
      <c r="GE64" s="27"/>
      <c r="GF64" s="27"/>
      <c r="GG64" s="27"/>
      <c r="GH64" s="27"/>
      <c r="GI64" s="27"/>
      <c r="GJ64" s="27"/>
      <c r="GK64" s="27"/>
      <c r="GL64" s="27"/>
      <c r="GM64" s="27"/>
      <c r="GN64" s="27"/>
      <c r="GO64" s="27"/>
      <c r="GP64" s="27"/>
      <c r="GQ64" s="27"/>
      <c r="GR64" s="27"/>
      <c r="GS64" s="27"/>
      <c r="GT64" s="27"/>
      <c r="GU64" s="27"/>
      <c r="GV64" s="27"/>
      <c r="GW64" s="27"/>
      <c r="GX64" s="27"/>
      <c r="GY64" s="27"/>
      <c r="GZ64" s="27"/>
      <c r="HA64" s="27"/>
      <c r="HB64" s="27"/>
      <c r="HC64" s="27"/>
      <c r="HD64" s="27"/>
      <c r="HE64" s="27"/>
      <c r="HF64" s="27"/>
      <c r="HG64" s="27"/>
      <c r="HH64" s="27"/>
    </row>
    <row r="65" spans="1:216" x14ac:dyDescent="0.3">
      <c r="A65" s="22">
        <v>551</v>
      </c>
      <c r="B65" s="30" t="s">
        <v>289</v>
      </c>
      <c r="C65" s="30" t="s">
        <v>3</v>
      </c>
      <c r="D65" s="26" t="s">
        <v>34</v>
      </c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  <c r="DC65" s="27"/>
      <c r="DD65" s="27"/>
      <c r="DE65" s="27"/>
      <c r="DF65" s="27"/>
      <c r="DG65" s="27"/>
      <c r="DH65" s="27"/>
      <c r="DI65" s="27"/>
      <c r="DJ65" s="27"/>
      <c r="DK65" s="27"/>
      <c r="DL65" s="27"/>
      <c r="DM65" s="27"/>
      <c r="DN65" s="27"/>
      <c r="DO65" s="27"/>
      <c r="DP65" s="27"/>
      <c r="DQ65" s="27"/>
      <c r="DR65" s="27"/>
      <c r="DS65" s="27"/>
      <c r="DT65" s="27"/>
      <c r="DU65" s="27"/>
      <c r="DV65" s="27"/>
      <c r="DW65" s="27"/>
      <c r="DX65" s="27"/>
      <c r="DY65" s="27"/>
      <c r="DZ65" s="27"/>
      <c r="EA65" s="27"/>
      <c r="EB65" s="27"/>
      <c r="EC65" s="27"/>
      <c r="ED65" s="27"/>
      <c r="EE65" s="27"/>
      <c r="EF65" s="27"/>
      <c r="EG65" s="27"/>
      <c r="EH65" s="27"/>
      <c r="EI65" s="27"/>
      <c r="EJ65" s="27"/>
      <c r="EK65" s="27"/>
      <c r="EL65" s="27"/>
      <c r="EM65" s="27"/>
      <c r="EN65" s="27"/>
      <c r="EO65" s="27"/>
      <c r="EP65" s="27"/>
      <c r="EQ65" s="27"/>
      <c r="ER65" s="27"/>
      <c r="ES65" s="27"/>
      <c r="ET65" s="27"/>
      <c r="EU65" s="27"/>
      <c r="EV65" s="27"/>
      <c r="EW65" s="27"/>
      <c r="EX65" s="27"/>
      <c r="EY65" s="27"/>
      <c r="EZ65" s="27"/>
      <c r="FA65" s="27"/>
      <c r="FB65" s="27"/>
      <c r="FC65" s="27"/>
      <c r="FD65" s="27"/>
      <c r="FE65" s="27"/>
      <c r="FF65" s="27"/>
      <c r="FG65" s="27"/>
      <c r="FH65" s="27"/>
      <c r="FI65" s="27"/>
      <c r="FJ65" s="27"/>
      <c r="FK65" s="27"/>
      <c r="FL65" s="27"/>
      <c r="FM65" s="27"/>
      <c r="FN65" s="27"/>
      <c r="FO65" s="27"/>
      <c r="FP65" s="27"/>
      <c r="FQ65" s="27"/>
      <c r="FR65" s="27"/>
      <c r="FS65" s="27"/>
      <c r="FT65" s="27"/>
      <c r="FU65" s="27"/>
      <c r="FV65" s="27"/>
      <c r="FW65" s="27"/>
      <c r="FX65" s="27"/>
      <c r="FY65" s="27"/>
      <c r="FZ65" s="27"/>
      <c r="GA65" s="27"/>
      <c r="GB65" s="27"/>
      <c r="GC65" s="27"/>
      <c r="GD65" s="27"/>
      <c r="GE65" s="27"/>
      <c r="GF65" s="27"/>
      <c r="GG65" s="27"/>
      <c r="GH65" s="27"/>
      <c r="GI65" s="27"/>
      <c r="GJ65" s="27"/>
      <c r="GK65" s="27"/>
      <c r="GL65" s="27"/>
      <c r="GM65" s="27"/>
      <c r="GN65" s="27"/>
      <c r="GO65" s="27"/>
      <c r="GP65" s="27"/>
      <c r="GQ65" s="27"/>
      <c r="GR65" s="27"/>
      <c r="GS65" s="27"/>
      <c r="GT65" s="27"/>
      <c r="GU65" s="27"/>
      <c r="GV65" s="27"/>
      <c r="GW65" s="27"/>
      <c r="GX65" s="27"/>
      <c r="GY65" s="27"/>
      <c r="GZ65" s="27"/>
      <c r="HA65" s="27"/>
      <c r="HB65" s="27"/>
      <c r="HC65" s="27"/>
      <c r="HD65" s="27"/>
      <c r="HE65" s="27"/>
      <c r="HF65" s="27"/>
      <c r="HG65" s="27"/>
      <c r="HH65" s="27"/>
    </row>
    <row r="66" spans="1:216" x14ac:dyDescent="0.3">
      <c r="A66" s="22">
        <v>667</v>
      </c>
      <c r="B66" s="30" t="s">
        <v>291</v>
      </c>
      <c r="C66" s="30" t="s">
        <v>3</v>
      </c>
      <c r="D66" s="26" t="s">
        <v>34</v>
      </c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  <c r="DC66" s="27"/>
      <c r="DD66" s="27"/>
      <c r="DE66" s="27"/>
      <c r="DF66" s="27"/>
      <c r="DG66" s="27"/>
      <c r="DH66" s="27"/>
      <c r="DI66" s="27"/>
      <c r="DJ66" s="27"/>
      <c r="DK66" s="27"/>
      <c r="DL66" s="27"/>
      <c r="DM66" s="27"/>
      <c r="DN66" s="27"/>
      <c r="DO66" s="27"/>
      <c r="DP66" s="27"/>
      <c r="DQ66" s="27"/>
      <c r="DR66" s="27"/>
      <c r="DS66" s="27"/>
      <c r="DT66" s="27"/>
      <c r="DU66" s="27"/>
      <c r="DV66" s="27"/>
      <c r="DW66" s="27"/>
      <c r="DX66" s="27"/>
      <c r="DY66" s="27"/>
      <c r="DZ66" s="27"/>
      <c r="EA66" s="27"/>
      <c r="EB66" s="27"/>
      <c r="EC66" s="27"/>
      <c r="ED66" s="27"/>
      <c r="EE66" s="27"/>
      <c r="EF66" s="27"/>
      <c r="EG66" s="27"/>
      <c r="EH66" s="27"/>
      <c r="EI66" s="27"/>
      <c r="EJ66" s="27"/>
      <c r="EK66" s="27"/>
      <c r="EL66" s="27"/>
      <c r="EM66" s="27"/>
      <c r="EN66" s="27"/>
      <c r="EO66" s="27"/>
      <c r="EP66" s="27"/>
      <c r="EQ66" s="27"/>
      <c r="ER66" s="27"/>
      <c r="ES66" s="27"/>
      <c r="ET66" s="27"/>
      <c r="EU66" s="27"/>
      <c r="EV66" s="27"/>
      <c r="EW66" s="27"/>
      <c r="EX66" s="27"/>
      <c r="EY66" s="27"/>
      <c r="EZ66" s="27"/>
      <c r="FA66" s="27"/>
      <c r="FB66" s="27"/>
      <c r="FC66" s="27"/>
      <c r="FD66" s="27"/>
      <c r="FE66" s="27"/>
      <c r="FF66" s="27"/>
      <c r="FG66" s="27"/>
      <c r="FH66" s="27"/>
      <c r="FI66" s="27"/>
      <c r="FJ66" s="27"/>
      <c r="FK66" s="27"/>
      <c r="FL66" s="27"/>
      <c r="FM66" s="27"/>
      <c r="FN66" s="27"/>
      <c r="FO66" s="27"/>
      <c r="FP66" s="27"/>
      <c r="FQ66" s="27"/>
      <c r="FR66" s="27"/>
      <c r="FS66" s="27"/>
      <c r="FT66" s="27"/>
      <c r="FU66" s="27"/>
      <c r="FV66" s="27"/>
      <c r="FW66" s="27"/>
      <c r="FX66" s="27"/>
      <c r="FY66" s="27"/>
      <c r="FZ66" s="27"/>
      <c r="GA66" s="27"/>
      <c r="GB66" s="27"/>
      <c r="GC66" s="27"/>
      <c r="GD66" s="27"/>
      <c r="GE66" s="27"/>
      <c r="GF66" s="27"/>
      <c r="GG66" s="27"/>
      <c r="GH66" s="27"/>
      <c r="GI66" s="27"/>
      <c r="GJ66" s="27"/>
      <c r="GK66" s="27"/>
      <c r="GL66" s="27"/>
      <c r="GM66" s="27"/>
      <c r="GN66" s="27"/>
      <c r="GO66" s="27"/>
      <c r="GP66" s="27"/>
      <c r="GQ66" s="27"/>
      <c r="GR66" s="27"/>
      <c r="GS66" s="27"/>
      <c r="GT66" s="27"/>
      <c r="GU66" s="27"/>
      <c r="GV66" s="27"/>
      <c r="GW66" s="27"/>
      <c r="GX66" s="27"/>
      <c r="GY66" s="27"/>
      <c r="GZ66" s="27"/>
      <c r="HA66" s="27"/>
      <c r="HB66" s="27"/>
      <c r="HC66" s="27"/>
      <c r="HD66" s="27"/>
      <c r="HE66" s="27"/>
      <c r="HF66" s="27"/>
      <c r="HG66" s="27"/>
      <c r="HH66" s="27"/>
    </row>
    <row r="67" spans="1:216" x14ac:dyDescent="0.3">
      <c r="A67" s="22">
        <v>378</v>
      </c>
      <c r="B67" s="30" t="s">
        <v>298</v>
      </c>
      <c r="C67" s="30" t="s">
        <v>3</v>
      </c>
      <c r="D67" s="26" t="s">
        <v>33</v>
      </c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  <c r="DC67" s="27"/>
      <c r="DD67" s="27"/>
      <c r="DE67" s="27"/>
      <c r="DF67" s="27"/>
      <c r="DG67" s="27"/>
      <c r="DH67" s="27"/>
      <c r="DI67" s="27"/>
      <c r="DJ67" s="27"/>
      <c r="DK67" s="27"/>
      <c r="DL67" s="27"/>
      <c r="DM67" s="27"/>
      <c r="DN67" s="27"/>
      <c r="DO67" s="27"/>
      <c r="DP67" s="27"/>
      <c r="DQ67" s="27"/>
      <c r="DR67" s="27"/>
      <c r="DS67" s="27"/>
      <c r="DT67" s="27"/>
      <c r="DU67" s="27"/>
      <c r="DV67" s="27"/>
      <c r="DW67" s="27"/>
      <c r="DX67" s="27"/>
      <c r="DY67" s="27"/>
      <c r="DZ67" s="27"/>
      <c r="EA67" s="27"/>
      <c r="EB67" s="27"/>
      <c r="EC67" s="27"/>
      <c r="ED67" s="27"/>
      <c r="EE67" s="27"/>
      <c r="EF67" s="27"/>
      <c r="EG67" s="27"/>
      <c r="EH67" s="27"/>
      <c r="EI67" s="27"/>
      <c r="EJ67" s="27"/>
      <c r="EK67" s="27"/>
      <c r="EL67" s="27"/>
      <c r="EM67" s="27"/>
      <c r="EN67" s="27"/>
      <c r="EO67" s="27"/>
      <c r="EP67" s="27"/>
      <c r="EQ67" s="27"/>
      <c r="ER67" s="27"/>
      <c r="ES67" s="27"/>
      <c r="ET67" s="27"/>
      <c r="EU67" s="27"/>
      <c r="EV67" s="27"/>
      <c r="EW67" s="27"/>
      <c r="EX67" s="27"/>
      <c r="EY67" s="27"/>
      <c r="EZ67" s="27"/>
      <c r="FA67" s="27"/>
      <c r="FB67" s="27"/>
      <c r="FC67" s="27"/>
      <c r="FD67" s="27"/>
      <c r="FE67" s="27"/>
      <c r="FF67" s="27"/>
      <c r="FG67" s="27"/>
      <c r="FH67" s="27"/>
      <c r="FI67" s="27"/>
      <c r="FJ67" s="27"/>
      <c r="FK67" s="27"/>
      <c r="FL67" s="27"/>
      <c r="FM67" s="27"/>
      <c r="FN67" s="27"/>
      <c r="FO67" s="27"/>
      <c r="FP67" s="27"/>
      <c r="FQ67" s="27"/>
      <c r="FR67" s="27"/>
      <c r="FS67" s="27"/>
      <c r="FT67" s="27"/>
      <c r="FU67" s="27"/>
      <c r="FV67" s="27"/>
      <c r="FW67" s="27"/>
      <c r="FX67" s="27"/>
      <c r="FY67" s="27"/>
      <c r="FZ67" s="27"/>
      <c r="GA67" s="27"/>
      <c r="GB67" s="27"/>
      <c r="GC67" s="27"/>
      <c r="GD67" s="27"/>
      <c r="GE67" s="27"/>
      <c r="GF67" s="27"/>
      <c r="GG67" s="27"/>
      <c r="GH67" s="27"/>
      <c r="GI67" s="27"/>
      <c r="GJ67" s="27"/>
      <c r="GK67" s="27"/>
      <c r="GL67" s="27"/>
      <c r="GM67" s="27"/>
      <c r="GN67" s="27"/>
      <c r="GO67" s="27"/>
      <c r="GP67" s="27"/>
      <c r="GQ67" s="27"/>
      <c r="GR67" s="27"/>
      <c r="GS67" s="27"/>
      <c r="GT67" s="27"/>
      <c r="GU67" s="27"/>
      <c r="GV67" s="27"/>
      <c r="GW67" s="27"/>
      <c r="GX67" s="27"/>
      <c r="GY67" s="27"/>
      <c r="GZ67" s="27"/>
      <c r="HA67" s="27"/>
      <c r="HB67" s="27"/>
      <c r="HC67" s="27"/>
      <c r="HD67" s="27"/>
      <c r="HE67" s="27"/>
      <c r="HF67" s="27"/>
      <c r="HG67" s="27"/>
      <c r="HH67" s="27"/>
    </row>
    <row r="68" spans="1:216" x14ac:dyDescent="0.3">
      <c r="A68" s="22">
        <v>22</v>
      </c>
      <c r="B68" s="30" t="s">
        <v>300</v>
      </c>
      <c r="C68" s="30" t="s">
        <v>3</v>
      </c>
      <c r="D68" s="26" t="s">
        <v>33</v>
      </c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7"/>
      <c r="DB68" s="27"/>
      <c r="DC68" s="27"/>
      <c r="DD68" s="27"/>
      <c r="DE68" s="27"/>
      <c r="DF68" s="27"/>
      <c r="DG68" s="27"/>
      <c r="DH68" s="27"/>
      <c r="DI68" s="27"/>
      <c r="DJ68" s="27"/>
      <c r="DK68" s="27"/>
      <c r="DL68" s="27"/>
      <c r="DM68" s="27"/>
      <c r="DN68" s="27"/>
      <c r="DO68" s="27"/>
      <c r="DP68" s="27"/>
      <c r="DQ68" s="27"/>
      <c r="DR68" s="27"/>
      <c r="DS68" s="27"/>
      <c r="DT68" s="27"/>
      <c r="DU68" s="27"/>
      <c r="DV68" s="27"/>
      <c r="DW68" s="27"/>
      <c r="DX68" s="27"/>
      <c r="DY68" s="27"/>
      <c r="DZ68" s="27"/>
      <c r="EA68" s="27"/>
      <c r="EB68" s="27"/>
      <c r="EC68" s="27"/>
      <c r="ED68" s="27"/>
      <c r="EE68" s="27"/>
      <c r="EF68" s="27"/>
      <c r="EG68" s="27"/>
      <c r="EH68" s="27"/>
      <c r="EI68" s="27"/>
      <c r="EJ68" s="27"/>
      <c r="EK68" s="27"/>
      <c r="EL68" s="27"/>
      <c r="EM68" s="27"/>
      <c r="EN68" s="27"/>
      <c r="EO68" s="27"/>
      <c r="EP68" s="27"/>
      <c r="EQ68" s="27"/>
      <c r="ER68" s="27"/>
      <c r="ES68" s="27"/>
      <c r="ET68" s="27"/>
      <c r="EU68" s="27"/>
      <c r="EV68" s="27"/>
      <c r="EW68" s="27"/>
      <c r="EX68" s="27"/>
      <c r="EY68" s="27"/>
      <c r="EZ68" s="27"/>
      <c r="FA68" s="27"/>
      <c r="FB68" s="27"/>
      <c r="FC68" s="27"/>
      <c r="FD68" s="27"/>
      <c r="FE68" s="27"/>
      <c r="FF68" s="27"/>
      <c r="FG68" s="27"/>
      <c r="FH68" s="27"/>
      <c r="FI68" s="27"/>
      <c r="FJ68" s="27"/>
      <c r="FK68" s="27"/>
      <c r="FL68" s="27"/>
      <c r="FM68" s="27"/>
      <c r="FN68" s="27"/>
      <c r="FO68" s="27"/>
      <c r="FP68" s="27"/>
      <c r="FQ68" s="27"/>
      <c r="FR68" s="27"/>
      <c r="FS68" s="27"/>
      <c r="FT68" s="27"/>
      <c r="FU68" s="27"/>
      <c r="FV68" s="27"/>
      <c r="FW68" s="27"/>
      <c r="FX68" s="27"/>
      <c r="FY68" s="27"/>
      <c r="FZ68" s="27"/>
      <c r="GA68" s="27"/>
      <c r="GB68" s="27"/>
      <c r="GC68" s="27"/>
      <c r="GD68" s="27"/>
      <c r="GE68" s="27"/>
      <c r="GF68" s="27"/>
      <c r="GG68" s="27"/>
      <c r="GH68" s="27"/>
      <c r="GI68" s="27"/>
      <c r="GJ68" s="27"/>
      <c r="GK68" s="27"/>
      <c r="GL68" s="27"/>
      <c r="GM68" s="27"/>
      <c r="GN68" s="27"/>
      <c r="GO68" s="27"/>
      <c r="GP68" s="27"/>
      <c r="GQ68" s="27"/>
      <c r="GR68" s="27"/>
      <c r="GS68" s="27"/>
      <c r="GT68" s="27"/>
      <c r="GU68" s="27"/>
      <c r="GV68" s="27"/>
      <c r="GW68" s="27"/>
      <c r="GX68" s="27"/>
      <c r="GY68" s="27"/>
      <c r="GZ68" s="27"/>
      <c r="HA68" s="27"/>
      <c r="HB68" s="27"/>
      <c r="HC68" s="27"/>
      <c r="HD68" s="27"/>
      <c r="HE68" s="27"/>
      <c r="HF68" s="27"/>
      <c r="HG68" s="27"/>
      <c r="HH68" s="27"/>
    </row>
    <row r="69" spans="1:216" x14ac:dyDescent="0.3">
      <c r="A69" s="22">
        <v>324</v>
      </c>
      <c r="B69" s="30" t="s">
        <v>300</v>
      </c>
      <c r="C69" s="30" t="s">
        <v>3</v>
      </c>
      <c r="D69" s="26" t="s">
        <v>33</v>
      </c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  <c r="DC69" s="27"/>
      <c r="DD69" s="27"/>
      <c r="DE69" s="27"/>
      <c r="DF69" s="27"/>
      <c r="DG69" s="27"/>
      <c r="DH69" s="27"/>
      <c r="DI69" s="27"/>
      <c r="DJ69" s="27"/>
      <c r="DK69" s="27"/>
      <c r="DL69" s="27"/>
      <c r="DM69" s="27"/>
      <c r="DN69" s="27"/>
      <c r="DO69" s="27"/>
      <c r="DP69" s="27"/>
      <c r="DQ69" s="27"/>
      <c r="DR69" s="27"/>
      <c r="DS69" s="27"/>
      <c r="DT69" s="27"/>
      <c r="DU69" s="27"/>
      <c r="DV69" s="27"/>
      <c r="DW69" s="27"/>
      <c r="DX69" s="27"/>
      <c r="DY69" s="27"/>
      <c r="DZ69" s="27"/>
      <c r="EA69" s="27"/>
      <c r="EB69" s="27"/>
      <c r="EC69" s="27"/>
      <c r="ED69" s="27"/>
      <c r="EE69" s="27"/>
      <c r="EF69" s="27"/>
      <c r="EG69" s="27"/>
      <c r="EH69" s="27"/>
      <c r="EI69" s="27"/>
      <c r="EJ69" s="27"/>
      <c r="EK69" s="27"/>
      <c r="EL69" s="27"/>
      <c r="EM69" s="27"/>
      <c r="EN69" s="27"/>
      <c r="EO69" s="27"/>
      <c r="EP69" s="27"/>
      <c r="EQ69" s="27"/>
      <c r="ER69" s="27"/>
      <c r="ES69" s="27"/>
      <c r="ET69" s="27"/>
      <c r="EU69" s="27"/>
      <c r="EV69" s="27"/>
      <c r="EW69" s="27"/>
      <c r="EX69" s="27"/>
      <c r="EY69" s="27"/>
      <c r="EZ69" s="27"/>
      <c r="FA69" s="27"/>
      <c r="FB69" s="27"/>
      <c r="FC69" s="27"/>
      <c r="FD69" s="27"/>
      <c r="FE69" s="27"/>
      <c r="FF69" s="27"/>
      <c r="FG69" s="27"/>
      <c r="FH69" s="27"/>
      <c r="FI69" s="27"/>
      <c r="FJ69" s="27"/>
      <c r="FK69" s="27"/>
      <c r="FL69" s="27"/>
      <c r="FM69" s="27"/>
      <c r="FN69" s="27"/>
      <c r="FO69" s="27"/>
      <c r="FP69" s="27"/>
      <c r="FQ69" s="27"/>
      <c r="FR69" s="27"/>
      <c r="FS69" s="27"/>
      <c r="FT69" s="27"/>
      <c r="FU69" s="27"/>
      <c r="FV69" s="27"/>
      <c r="FW69" s="27"/>
      <c r="FX69" s="27"/>
      <c r="FY69" s="27"/>
      <c r="FZ69" s="27"/>
      <c r="GA69" s="27"/>
      <c r="GB69" s="27"/>
      <c r="GC69" s="27"/>
      <c r="GD69" s="27"/>
      <c r="GE69" s="27"/>
      <c r="GF69" s="27"/>
      <c r="GG69" s="27"/>
      <c r="GH69" s="27"/>
      <c r="GI69" s="27"/>
      <c r="GJ69" s="27"/>
      <c r="GK69" s="27"/>
      <c r="GL69" s="27"/>
      <c r="GM69" s="27"/>
      <c r="GN69" s="27"/>
      <c r="GO69" s="27"/>
      <c r="GP69" s="27"/>
      <c r="GQ69" s="27"/>
      <c r="GR69" s="27"/>
      <c r="GS69" s="27"/>
      <c r="GT69" s="27"/>
      <c r="GU69" s="27"/>
      <c r="GV69" s="27"/>
      <c r="GW69" s="27"/>
      <c r="GX69" s="27"/>
      <c r="GY69" s="27"/>
      <c r="GZ69" s="27"/>
      <c r="HA69" s="27"/>
      <c r="HB69" s="27"/>
      <c r="HC69" s="27"/>
      <c r="HD69" s="27"/>
      <c r="HE69" s="27"/>
      <c r="HF69" s="27"/>
      <c r="HG69" s="27"/>
      <c r="HH69" s="27"/>
    </row>
    <row r="70" spans="1:216" x14ac:dyDescent="0.3">
      <c r="A70" s="22">
        <v>60</v>
      </c>
      <c r="B70" s="30" t="s">
        <v>301</v>
      </c>
      <c r="C70" s="30" t="s">
        <v>3</v>
      </c>
      <c r="D70" s="26" t="s">
        <v>33</v>
      </c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  <c r="DC70" s="27"/>
      <c r="DD70" s="27"/>
      <c r="DE70" s="27"/>
      <c r="DF70" s="27"/>
      <c r="DG70" s="27"/>
      <c r="DH70" s="27"/>
      <c r="DI70" s="27"/>
      <c r="DJ70" s="27"/>
      <c r="DK70" s="27"/>
      <c r="DL70" s="27"/>
      <c r="DM70" s="27"/>
      <c r="DN70" s="27"/>
      <c r="DO70" s="27"/>
      <c r="DP70" s="27"/>
      <c r="DQ70" s="27"/>
      <c r="DR70" s="27"/>
      <c r="DS70" s="27"/>
      <c r="DT70" s="27"/>
      <c r="DU70" s="27"/>
      <c r="DV70" s="27"/>
      <c r="DW70" s="27"/>
      <c r="DX70" s="27"/>
      <c r="DY70" s="27"/>
      <c r="DZ70" s="27"/>
      <c r="EA70" s="27"/>
      <c r="EB70" s="27"/>
      <c r="EC70" s="27"/>
      <c r="ED70" s="27"/>
      <c r="EE70" s="27"/>
      <c r="EF70" s="27"/>
      <c r="EG70" s="27"/>
      <c r="EH70" s="27"/>
      <c r="EI70" s="27"/>
      <c r="EJ70" s="27"/>
      <c r="EK70" s="27"/>
      <c r="EL70" s="27"/>
      <c r="EM70" s="27"/>
      <c r="EN70" s="27"/>
      <c r="EO70" s="27"/>
      <c r="EP70" s="27"/>
      <c r="EQ70" s="27"/>
      <c r="ER70" s="27"/>
      <c r="ES70" s="27"/>
      <c r="ET70" s="27"/>
      <c r="EU70" s="27"/>
      <c r="EV70" s="27"/>
      <c r="EW70" s="27"/>
      <c r="EX70" s="27"/>
      <c r="EY70" s="27"/>
      <c r="EZ70" s="27"/>
      <c r="FA70" s="27"/>
      <c r="FB70" s="27"/>
      <c r="FC70" s="27"/>
      <c r="FD70" s="27"/>
      <c r="FE70" s="27"/>
      <c r="FF70" s="27"/>
      <c r="FG70" s="27"/>
      <c r="FH70" s="27"/>
      <c r="FI70" s="27"/>
      <c r="FJ70" s="27"/>
      <c r="FK70" s="27"/>
      <c r="FL70" s="27"/>
      <c r="FM70" s="27"/>
      <c r="FN70" s="27"/>
      <c r="FO70" s="27"/>
      <c r="FP70" s="27"/>
      <c r="FQ70" s="27"/>
      <c r="FR70" s="27"/>
      <c r="FS70" s="27"/>
      <c r="FT70" s="27"/>
      <c r="FU70" s="27"/>
      <c r="FV70" s="27"/>
      <c r="FW70" s="27"/>
      <c r="FX70" s="27"/>
      <c r="FY70" s="27"/>
      <c r="FZ70" s="27"/>
      <c r="GA70" s="27"/>
      <c r="GB70" s="27"/>
      <c r="GC70" s="27"/>
      <c r="GD70" s="27"/>
      <c r="GE70" s="27"/>
      <c r="GF70" s="27"/>
      <c r="GG70" s="27"/>
      <c r="GH70" s="27"/>
      <c r="GI70" s="27"/>
      <c r="GJ70" s="27"/>
      <c r="GK70" s="27"/>
      <c r="GL70" s="27"/>
      <c r="GM70" s="27"/>
      <c r="GN70" s="27"/>
      <c r="GO70" s="27"/>
      <c r="GP70" s="27"/>
      <c r="GQ70" s="27"/>
      <c r="GR70" s="27"/>
      <c r="GS70" s="27"/>
      <c r="GT70" s="27"/>
      <c r="GU70" s="27"/>
      <c r="GV70" s="27"/>
      <c r="GW70" s="27"/>
      <c r="GX70" s="27"/>
      <c r="GY70" s="27"/>
      <c r="GZ70" s="27"/>
      <c r="HA70" s="27"/>
      <c r="HB70" s="27"/>
      <c r="HC70" s="27"/>
      <c r="HD70" s="27"/>
      <c r="HE70" s="27"/>
      <c r="HF70" s="27"/>
      <c r="HG70" s="27"/>
      <c r="HH70" s="27"/>
    </row>
    <row r="71" spans="1:216" x14ac:dyDescent="0.3">
      <c r="A71" s="22">
        <v>378</v>
      </c>
      <c r="B71" s="30" t="s">
        <v>303</v>
      </c>
      <c r="C71" s="30" t="s">
        <v>3</v>
      </c>
      <c r="D71" s="26" t="s">
        <v>33</v>
      </c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7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7"/>
      <c r="DB71" s="27"/>
      <c r="DC71" s="27"/>
      <c r="DD71" s="27"/>
      <c r="DE71" s="27"/>
      <c r="DF71" s="27"/>
      <c r="DG71" s="27"/>
      <c r="DH71" s="27"/>
      <c r="DI71" s="27"/>
      <c r="DJ71" s="27"/>
      <c r="DK71" s="27"/>
      <c r="DL71" s="27"/>
      <c r="DM71" s="27"/>
      <c r="DN71" s="27"/>
      <c r="DO71" s="27"/>
      <c r="DP71" s="27"/>
      <c r="DQ71" s="27"/>
      <c r="DR71" s="27"/>
      <c r="DS71" s="27"/>
      <c r="DT71" s="27"/>
      <c r="DU71" s="27"/>
      <c r="DV71" s="27"/>
      <c r="DW71" s="27"/>
      <c r="DX71" s="27"/>
      <c r="DY71" s="27"/>
      <c r="DZ71" s="27"/>
      <c r="EA71" s="27"/>
      <c r="EB71" s="27"/>
      <c r="EC71" s="27"/>
      <c r="ED71" s="27"/>
      <c r="EE71" s="27"/>
      <c r="EF71" s="27"/>
      <c r="EG71" s="27"/>
      <c r="EH71" s="27"/>
      <c r="EI71" s="27"/>
      <c r="EJ71" s="27"/>
      <c r="EK71" s="27"/>
      <c r="EL71" s="27"/>
      <c r="EM71" s="27"/>
      <c r="EN71" s="27"/>
      <c r="EO71" s="27"/>
      <c r="EP71" s="27"/>
      <c r="EQ71" s="27"/>
      <c r="ER71" s="27"/>
      <c r="ES71" s="27"/>
      <c r="ET71" s="27"/>
      <c r="EU71" s="27"/>
      <c r="EV71" s="27"/>
      <c r="EW71" s="27"/>
      <c r="EX71" s="27"/>
      <c r="EY71" s="27"/>
      <c r="EZ71" s="27"/>
      <c r="FA71" s="27"/>
      <c r="FB71" s="27"/>
      <c r="FC71" s="27"/>
      <c r="FD71" s="27"/>
      <c r="FE71" s="27"/>
      <c r="FF71" s="27"/>
      <c r="FG71" s="27"/>
      <c r="FH71" s="27"/>
      <c r="FI71" s="27"/>
      <c r="FJ71" s="27"/>
      <c r="FK71" s="27"/>
      <c r="FL71" s="27"/>
      <c r="FM71" s="27"/>
      <c r="FN71" s="27"/>
      <c r="FO71" s="27"/>
      <c r="FP71" s="27"/>
      <c r="FQ71" s="27"/>
      <c r="FR71" s="27"/>
      <c r="FS71" s="27"/>
      <c r="FT71" s="27"/>
      <c r="FU71" s="27"/>
      <c r="FV71" s="27"/>
      <c r="FW71" s="27"/>
      <c r="FX71" s="27"/>
      <c r="FY71" s="27"/>
      <c r="FZ71" s="27"/>
      <c r="GA71" s="27"/>
      <c r="GB71" s="27"/>
      <c r="GC71" s="27"/>
      <c r="GD71" s="27"/>
      <c r="GE71" s="27"/>
      <c r="GF71" s="27"/>
      <c r="GG71" s="27"/>
      <c r="GH71" s="27"/>
      <c r="GI71" s="27"/>
      <c r="GJ71" s="27"/>
      <c r="GK71" s="27"/>
      <c r="GL71" s="27"/>
      <c r="GM71" s="27"/>
      <c r="GN71" s="27"/>
      <c r="GO71" s="27"/>
      <c r="GP71" s="27"/>
      <c r="GQ71" s="27"/>
      <c r="GR71" s="27"/>
      <c r="GS71" s="27"/>
      <c r="GT71" s="27"/>
      <c r="GU71" s="27"/>
      <c r="GV71" s="27"/>
      <c r="GW71" s="27"/>
      <c r="GX71" s="27"/>
      <c r="GY71" s="27"/>
      <c r="GZ71" s="27"/>
      <c r="HA71" s="27"/>
      <c r="HB71" s="27"/>
      <c r="HC71" s="27"/>
      <c r="HD71" s="27"/>
      <c r="HE71" s="27"/>
      <c r="HF71" s="27"/>
      <c r="HG71" s="27"/>
      <c r="HH71" s="27"/>
    </row>
    <row r="72" spans="1:216" x14ac:dyDescent="0.3">
      <c r="A72" s="22">
        <v>367</v>
      </c>
      <c r="B72" s="30" t="s">
        <v>294</v>
      </c>
      <c r="C72" s="30" t="s">
        <v>3</v>
      </c>
      <c r="D72" s="26" t="s">
        <v>33</v>
      </c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  <c r="DC72" s="27"/>
      <c r="DD72" s="27"/>
      <c r="DE72" s="27"/>
      <c r="DF72" s="27"/>
      <c r="DG72" s="27"/>
      <c r="DH72" s="27"/>
      <c r="DI72" s="27"/>
      <c r="DJ72" s="27"/>
      <c r="DK72" s="27"/>
      <c r="DL72" s="27"/>
      <c r="DM72" s="27"/>
      <c r="DN72" s="27"/>
      <c r="DO72" s="27"/>
      <c r="DP72" s="27"/>
      <c r="DQ72" s="27"/>
      <c r="DR72" s="27"/>
      <c r="DS72" s="27"/>
      <c r="DT72" s="27"/>
      <c r="DU72" s="27"/>
      <c r="DV72" s="27"/>
      <c r="DW72" s="27"/>
      <c r="DX72" s="27"/>
      <c r="DY72" s="27"/>
      <c r="DZ72" s="27"/>
      <c r="EA72" s="27"/>
      <c r="EB72" s="27"/>
      <c r="EC72" s="27"/>
      <c r="ED72" s="27"/>
      <c r="EE72" s="27"/>
      <c r="EF72" s="27"/>
      <c r="EG72" s="27"/>
      <c r="EH72" s="27"/>
      <c r="EI72" s="27"/>
      <c r="EJ72" s="27"/>
      <c r="EK72" s="27"/>
      <c r="EL72" s="27"/>
      <c r="EM72" s="27"/>
      <c r="EN72" s="27"/>
      <c r="EO72" s="27"/>
      <c r="EP72" s="27"/>
      <c r="EQ72" s="27"/>
      <c r="ER72" s="27"/>
      <c r="ES72" s="27"/>
      <c r="ET72" s="27"/>
      <c r="EU72" s="27"/>
      <c r="EV72" s="27"/>
      <c r="EW72" s="27"/>
      <c r="EX72" s="27"/>
      <c r="EY72" s="27"/>
      <c r="EZ72" s="27"/>
      <c r="FA72" s="27"/>
      <c r="FB72" s="27"/>
      <c r="FC72" s="27"/>
      <c r="FD72" s="27"/>
      <c r="FE72" s="27"/>
      <c r="FF72" s="27"/>
      <c r="FG72" s="27"/>
      <c r="FH72" s="27"/>
      <c r="FI72" s="27"/>
      <c r="FJ72" s="27"/>
      <c r="FK72" s="27"/>
      <c r="FL72" s="27"/>
      <c r="FM72" s="27"/>
      <c r="FN72" s="27"/>
      <c r="FO72" s="27"/>
      <c r="FP72" s="27"/>
      <c r="FQ72" s="27"/>
      <c r="FR72" s="27"/>
      <c r="FS72" s="27"/>
      <c r="FT72" s="27"/>
      <c r="FU72" s="27"/>
      <c r="FV72" s="27"/>
      <c r="FW72" s="27"/>
      <c r="FX72" s="27"/>
      <c r="FY72" s="27"/>
      <c r="FZ72" s="27"/>
      <c r="GA72" s="27"/>
      <c r="GB72" s="27"/>
      <c r="GC72" s="27"/>
      <c r="GD72" s="27"/>
      <c r="GE72" s="27"/>
      <c r="GF72" s="27"/>
      <c r="GG72" s="27"/>
      <c r="GH72" s="27"/>
      <c r="GI72" s="27"/>
      <c r="GJ72" s="27"/>
      <c r="GK72" s="27"/>
      <c r="GL72" s="27"/>
      <c r="GM72" s="27"/>
      <c r="GN72" s="27"/>
      <c r="GO72" s="27"/>
      <c r="GP72" s="27"/>
      <c r="GQ72" s="27"/>
      <c r="GR72" s="27"/>
      <c r="GS72" s="27"/>
      <c r="GT72" s="27"/>
      <c r="GU72" s="27"/>
      <c r="GV72" s="27"/>
      <c r="GW72" s="27"/>
      <c r="GX72" s="27"/>
      <c r="GY72" s="27"/>
      <c r="GZ72" s="27"/>
      <c r="HA72" s="27"/>
      <c r="HB72" s="27"/>
      <c r="HC72" s="27"/>
      <c r="HD72" s="27"/>
      <c r="HE72" s="27"/>
      <c r="HF72" s="27"/>
      <c r="HG72" s="27"/>
      <c r="HH72" s="27"/>
    </row>
    <row r="73" spans="1:216" x14ac:dyDescent="0.3">
      <c r="A73" s="22">
        <v>69</v>
      </c>
      <c r="B73" s="30" t="s">
        <v>296</v>
      </c>
      <c r="C73" s="30" t="s">
        <v>3</v>
      </c>
      <c r="D73" s="26" t="s">
        <v>33</v>
      </c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7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  <c r="EI73" s="27"/>
      <c r="EJ73" s="27"/>
      <c r="EK73" s="27"/>
      <c r="EL73" s="27"/>
      <c r="EM73" s="27"/>
      <c r="EN73" s="27"/>
      <c r="EO73" s="27"/>
      <c r="EP73" s="27"/>
      <c r="EQ73" s="27"/>
      <c r="ER73" s="27"/>
      <c r="ES73" s="27"/>
      <c r="ET73" s="27"/>
      <c r="EU73" s="27"/>
      <c r="EV73" s="27"/>
      <c r="EW73" s="27"/>
      <c r="EX73" s="27"/>
      <c r="EY73" s="27"/>
      <c r="EZ73" s="27"/>
      <c r="FA73" s="27"/>
      <c r="FB73" s="27"/>
      <c r="FC73" s="27"/>
      <c r="FD73" s="27"/>
      <c r="FE73" s="27"/>
      <c r="FF73" s="27"/>
      <c r="FG73" s="27"/>
      <c r="FH73" s="27"/>
      <c r="FI73" s="27"/>
      <c r="FJ73" s="27"/>
      <c r="FK73" s="27"/>
      <c r="FL73" s="27"/>
      <c r="FM73" s="27"/>
      <c r="FN73" s="27"/>
      <c r="FO73" s="27"/>
      <c r="FP73" s="27"/>
      <c r="FQ73" s="27"/>
      <c r="FR73" s="27"/>
      <c r="FS73" s="27"/>
      <c r="FT73" s="27"/>
      <c r="FU73" s="27"/>
      <c r="FV73" s="27"/>
      <c r="FW73" s="27"/>
      <c r="FX73" s="27"/>
      <c r="FY73" s="27"/>
      <c r="FZ73" s="27"/>
      <c r="GA73" s="27"/>
      <c r="GB73" s="27"/>
      <c r="GC73" s="27"/>
      <c r="GD73" s="27"/>
      <c r="GE73" s="27"/>
      <c r="GF73" s="27"/>
      <c r="GG73" s="27"/>
      <c r="GH73" s="27"/>
      <c r="GI73" s="27"/>
      <c r="GJ73" s="27"/>
      <c r="GK73" s="27"/>
      <c r="GL73" s="27"/>
      <c r="GM73" s="27"/>
      <c r="GN73" s="27"/>
      <c r="GO73" s="27"/>
      <c r="GP73" s="27"/>
      <c r="GQ73" s="27"/>
      <c r="GR73" s="27"/>
      <c r="GS73" s="27"/>
      <c r="GT73" s="27"/>
      <c r="GU73" s="27"/>
      <c r="GV73" s="27"/>
      <c r="GW73" s="27"/>
      <c r="GX73" s="27"/>
      <c r="GY73" s="27"/>
      <c r="GZ73" s="27"/>
      <c r="HA73" s="27"/>
      <c r="HB73" s="27"/>
      <c r="HC73" s="27"/>
      <c r="HD73" s="27"/>
      <c r="HE73" s="27"/>
      <c r="HF73" s="27"/>
      <c r="HG73" s="27"/>
      <c r="HH73" s="27"/>
    </row>
    <row r="74" spans="1:216" x14ac:dyDescent="0.3">
      <c r="A74" s="22">
        <v>680</v>
      </c>
      <c r="B74" s="30" t="s">
        <v>296</v>
      </c>
      <c r="C74" s="30" t="s">
        <v>3</v>
      </c>
      <c r="D74" s="26" t="s">
        <v>33</v>
      </c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7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  <c r="EI74" s="27"/>
      <c r="EJ74" s="27"/>
      <c r="EK74" s="27"/>
      <c r="EL74" s="27"/>
      <c r="EM74" s="27"/>
      <c r="EN74" s="27"/>
      <c r="EO74" s="27"/>
      <c r="EP74" s="27"/>
      <c r="EQ74" s="27"/>
      <c r="ER74" s="27"/>
      <c r="ES74" s="27"/>
      <c r="ET74" s="27"/>
      <c r="EU74" s="27"/>
      <c r="EV74" s="27"/>
      <c r="EW74" s="27"/>
      <c r="EX74" s="27"/>
      <c r="EY74" s="27"/>
      <c r="EZ74" s="27"/>
      <c r="FA74" s="27"/>
      <c r="FB74" s="27"/>
      <c r="FC74" s="27"/>
      <c r="FD74" s="27"/>
      <c r="FE74" s="27"/>
      <c r="FF74" s="27"/>
      <c r="FG74" s="27"/>
      <c r="FH74" s="27"/>
      <c r="FI74" s="27"/>
      <c r="FJ74" s="27"/>
      <c r="FK74" s="27"/>
      <c r="FL74" s="27"/>
      <c r="FM74" s="27"/>
      <c r="FN74" s="27"/>
      <c r="FO74" s="27"/>
      <c r="FP74" s="27"/>
      <c r="FQ74" s="27"/>
      <c r="FR74" s="27"/>
      <c r="FS74" s="27"/>
      <c r="FT74" s="27"/>
      <c r="FU74" s="27"/>
      <c r="FV74" s="27"/>
      <c r="FW74" s="27"/>
      <c r="FX74" s="27"/>
      <c r="FY74" s="27"/>
      <c r="FZ74" s="27"/>
      <c r="GA74" s="27"/>
      <c r="GB74" s="27"/>
      <c r="GC74" s="27"/>
      <c r="GD74" s="27"/>
      <c r="GE74" s="27"/>
      <c r="GF74" s="27"/>
      <c r="GG74" s="27"/>
      <c r="GH74" s="27"/>
      <c r="GI74" s="27"/>
      <c r="GJ74" s="27"/>
      <c r="GK74" s="27"/>
      <c r="GL74" s="27"/>
      <c r="GM74" s="27"/>
      <c r="GN74" s="27"/>
      <c r="GO74" s="27"/>
      <c r="GP74" s="27"/>
      <c r="GQ74" s="27"/>
      <c r="GR74" s="27"/>
      <c r="GS74" s="27"/>
      <c r="GT74" s="27"/>
      <c r="GU74" s="27"/>
      <c r="GV74" s="27"/>
      <c r="GW74" s="27"/>
      <c r="GX74" s="27"/>
      <c r="GY74" s="27"/>
      <c r="GZ74" s="27"/>
      <c r="HA74" s="27"/>
      <c r="HB74" s="27"/>
      <c r="HC74" s="27"/>
      <c r="HD74" s="27"/>
      <c r="HE74" s="27"/>
      <c r="HF74" s="27"/>
      <c r="HG74" s="27"/>
      <c r="HH74" s="27"/>
    </row>
    <row r="75" spans="1:216" x14ac:dyDescent="0.3">
      <c r="A75" s="22">
        <v>240</v>
      </c>
      <c r="B75" s="30" t="s">
        <v>296</v>
      </c>
      <c r="C75" s="30" t="s">
        <v>3</v>
      </c>
      <c r="D75" s="26" t="s">
        <v>35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7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  <c r="ED75" s="27"/>
      <c r="EE75" s="27"/>
      <c r="EF75" s="27"/>
      <c r="EG75" s="27"/>
      <c r="EH75" s="27"/>
      <c r="EI75" s="27"/>
      <c r="EJ75" s="27"/>
      <c r="EK75" s="27"/>
      <c r="EL75" s="27"/>
      <c r="EM75" s="27"/>
      <c r="EN75" s="27"/>
      <c r="EO75" s="27"/>
      <c r="EP75" s="27"/>
      <c r="EQ75" s="27"/>
      <c r="ER75" s="27"/>
      <c r="ES75" s="27"/>
      <c r="ET75" s="27"/>
      <c r="EU75" s="27"/>
      <c r="EV75" s="27"/>
      <c r="EW75" s="27"/>
      <c r="EX75" s="27"/>
      <c r="EY75" s="27"/>
      <c r="EZ75" s="27"/>
      <c r="FA75" s="27"/>
      <c r="FB75" s="27"/>
      <c r="FC75" s="27"/>
      <c r="FD75" s="27"/>
      <c r="FE75" s="27"/>
      <c r="FF75" s="27"/>
      <c r="FG75" s="27"/>
      <c r="FH75" s="27"/>
      <c r="FI75" s="27"/>
      <c r="FJ75" s="27"/>
      <c r="FK75" s="27"/>
      <c r="FL75" s="27"/>
      <c r="FM75" s="27"/>
      <c r="FN75" s="27"/>
      <c r="FO75" s="27"/>
      <c r="FP75" s="27"/>
      <c r="FQ75" s="27"/>
      <c r="FR75" s="27"/>
      <c r="FS75" s="27"/>
      <c r="FT75" s="27"/>
      <c r="FU75" s="27"/>
      <c r="FV75" s="27"/>
      <c r="FW75" s="27"/>
      <c r="FX75" s="27"/>
      <c r="FY75" s="27"/>
      <c r="FZ75" s="27"/>
      <c r="GA75" s="27"/>
      <c r="GB75" s="27"/>
      <c r="GC75" s="27"/>
      <c r="GD75" s="27"/>
      <c r="GE75" s="27"/>
      <c r="GF75" s="27"/>
      <c r="GG75" s="27"/>
      <c r="GH75" s="27"/>
      <c r="GI75" s="27"/>
      <c r="GJ75" s="27"/>
      <c r="GK75" s="27"/>
      <c r="GL75" s="27"/>
      <c r="GM75" s="27"/>
      <c r="GN75" s="27"/>
      <c r="GO75" s="27"/>
      <c r="GP75" s="27"/>
      <c r="GQ75" s="27"/>
      <c r="GR75" s="27"/>
      <c r="GS75" s="27"/>
      <c r="GT75" s="27"/>
      <c r="GU75" s="27"/>
      <c r="GV75" s="27"/>
      <c r="GW75" s="27"/>
      <c r="GX75" s="27"/>
      <c r="GY75" s="27"/>
      <c r="GZ75" s="27"/>
      <c r="HA75" s="27"/>
      <c r="HB75" s="27"/>
      <c r="HC75" s="27"/>
      <c r="HD75" s="27"/>
      <c r="HE75" s="27"/>
      <c r="HF75" s="27"/>
      <c r="HG75" s="27"/>
      <c r="HH75" s="27"/>
    </row>
    <row r="76" spans="1:216" x14ac:dyDescent="0.3">
      <c r="A76" s="22">
        <v>418</v>
      </c>
      <c r="B76" s="30" t="s">
        <v>299</v>
      </c>
      <c r="C76" s="30" t="s">
        <v>3</v>
      </c>
      <c r="D76" s="26" t="s">
        <v>35</v>
      </c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7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  <c r="ED76" s="27"/>
      <c r="EE76" s="27"/>
      <c r="EF76" s="27"/>
      <c r="EG76" s="27"/>
      <c r="EH76" s="27"/>
      <c r="EI76" s="27"/>
      <c r="EJ76" s="27"/>
      <c r="EK76" s="27"/>
      <c r="EL76" s="27"/>
      <c r="EM76" s="27"/>
      <c r="EN76" s="27"/>
      <c r="EO76" s="27"/>
      <c r="EP76" s="27"/>
      <c r="EQ76" s="27"/>
      <c r="ER76" s="27"/>
      <c r="ES76" s="27"/>
      <c r="ET76" s="27"/>
      <c r="EU76" s="27"/>
      <c r="EV76" s="27"/>
      <c r="EW76" s="27"/>
      <c r="EX76" s="27"/>
      <c r="EY76" s="27"/>
      <c r="EZ76" s="27"/>
      <c r="FA76" s="27"/>
      <c r="FB76" s="27"/>
      <c r="FC76" s="27"/>
      <c r="FD76" s="27"/>
      <c r="FE76" s="27"/>
      <c r="FF76" s="27"/>
      <c r="FG76" s="27"/>
      <c r="FH76" s="27"/>
      <c r="FI76" s="27"/>
      <c r="FJ76" s="27"/>
      <c r="FK76" s="27"/>
      <c r="FL76" s="27"/>
      <c r="FM76" s="27"/>
      <c r="FN76" s="27"/>
      <c r="FO76" s="27"/>
      <c r="FP76" s="27"/>
      <c r="FQ76" s="27"/>
      <c r="FR76" s="27"/>
      <c r="FS76" s="27"/>
      <c r="FT76" s="27"/>
      <c r="FU76" s="27"/>
      <c r="FV76" s="27"/>
      <c r="FW76" s="27"/>
      <c r="FX76" s="27"/>
      <c r="FY76" s="27"/>
      <c r="FZ76" s="27"/>
      <c r="GA76" s="27"/>
      <c r="GB76" s="27"/>
      <c r="GC76" s="27"/>
      <c r="GD76" s="27"/>
      <c r="GE76" s="27"/>
      <c r="GF76" s="27"/>
      <c r="GG76" s="27"/>
      <c r="GH76" s="27"/>
      <c r="GI76" s="27"/>
      <c r="GJ76" s="27"/>
      <c r="GK76" s="27"/>
      <c r="GL76" s="27"/>
      <c r="GM76" s="27"/>
      <c r="GN76" s="27"/>
      <c r="GO76" s="27"/>
      <c r="GP76" s="27"/>
      <c r="GQ76" s="27"/>
      <c r="GR76" s="27"/>
      <c r="GS76" s="27"/>
      <c r="GT76" s="27"/>
      <c r="GU76" s="27"/>
      <c r="GV76" s="27"/>
      <c r="GW76" s="27"/>
      <c r="GX76" s="27"/>
      <c r="GY76" s="27"/>
      <c r="GZ76" s="27"/>
      <c r="HA76" s="27"/>
      <c r="HB76" s="27"/>
      <c r="HC76" s="27"/>
      <c r="HD76" s="27"/>
      <c r="HE76" s="27"/>
      <c r="HF76" s="27"/>
      <c r="HG76" s="27"/>
      <c r="HH76" s="27"/>
    </row>
    <row r="77" spans="1:216" x14ac:dyDescent="0.3">
      <c r="A77" s="22">
        <v>446</v>
      </c>
      <c r="B77" s="30" t="s">
        <v>301</v>
      </c>
      <c r="C77" s="30" t="s">
        <v>3</v>
      </c>
      <c r="D77" s="26" t="s">
        <v>35</v>
      </c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7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  <c r="EI77" s="27"/>
      <c r="EJ77" s="27"/>
      <c r="EK77" s="27"/>
      <c r="EL77" s="27"/>
      <c r="EM77" s="27"/>
      <c r="EN77" s="27"/>
      <c r="EO77" s="27"/>
      <c r="EP77" s="27"/>
      <c r="EQ77" s="27"/>
      <c r="ER77" s="27"/>
      <c r="ES77" s="27"/>
      <c r="ET77" s="27"/>
      <c r="EU77" s="27"/>
      <c r="EV77" s="27"/>
      <c r="EW77" s="27"/>
      <c r="EX77" s="27"/>
      <c r="EY77" s="27"/>
      <c r="EZ77" s="27"/>
      <c r="FA77" s="27"/>
      <c r="FB77" s="27"/>
      <c r="FC77" s="27"/>
      <c r="FD77" s="27"/>
      <c r="FE77" s="27"/>
      <c r="FF77" s="27"/>
      <c r="FG77" s="27"/>
      <c r="FH77" s="27"/>
      <c r="FI77" s="27"/>
      <c r="FJ77" s="27"/>
      <c r="FK77" s="27"/>
      <c r="FL77" s="27"/>
      <c r="FM77" s="27"/>
      <c r="FN77" s="27"/>
      <c r="FO77" s="27"/>
      <c r="FP77" s="27"/>
      <c r="FQ77" s="27"/>
      <c r="FR77" s="27"/>
      <c r="FS77" s="27"/>
      <c r="FT77" s="27"/>
      <c r="FU77" s="27"/>
      <c r="FV77" s="27"/>
      <c r="FW77" s="27"/>
      <c r="FX77" s="27"/>
      <c r="FY77" s="27"/>
      <c r="FZ77" s="27"/>
      <c r="GA77" s="27"/>
      <c r="GB77" s="27"/>
      <c r="GC77" s="27"/>
      <c r="GD77" s="27"/>
      <c r="GE77" s="27"/>
      <c r="GF77" s="27"/>
      <c r="GG77" s="27"/>
      <c r="GH77" s="27"/>
      <c r="GI77" s="27"/>
      <c r="GJ77" s="27"/>
      <c r="GK77" s="27"/>
      <c r="GL77" s="27"/>
      <c r="GM77" s="27"/>
      <c r="GN77" s="27"/>
      <c r="GO77" s="27"/>
      <c r="GP77" s="27"/>
      <c r="GQ77" s="27"/>
      <c r="GR77" s="27"/>
      <c r="GS77" s="27"/>
      <c r="GT77" s="27"/>
      <c r="GU77" s="27"/>
      <c r="GV77" s="27"/>
      <c r="GW77" s="27"/>
      <c r="GX77" s="27"/>
      <c r="GY77" s="27"/>
      <c r="GZ77" s="27"/>
      <c r="HA77" s="27"/>
      <c r="HB77" s="27"/>
      <c r="HC77" s="27"/>
      <c r="HD77" s="27"/>
      <c r="HE77" s="27"/>
      <c r="HF77" s="27"/>
      <c r="HG77" s="27"/>
      <c r="HH77" s="27"/>
    </row>
    <row r="78" spans="1:216" x14ac:dyDescent="0.3">
      <c r="A78" s="22">
        <v>512</v>
      </c>
      <c r="B78" s="30" t="s">
        <v>297</v>
      </c>
      <c r="C78" s="30" t="s">
        <v>3</v>
      </c>
      <c r="D78" s="26" t="s">
        <v>35</v>
      </c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7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  <c r="EI78" s="27"/>
      <c r="EJ78" s="27"/>
      <c r="EK78" s="27"/>
      <c r="EL78" s="27"/>
      <c r="EM78" s="27"/>
      <c r="EN78" s="27"/>
      <c r="EO78" s="27"/>
      <c r="EP78" s="27"/>
      <c r="EQ78" s="27"/>
      <c r="ER78" s="27"/>
      <c r="ES78" s="27"/>
      <c r="ET78" s="27"/>
      <c r="EU78" s="27"/>
      <c r="EV78" s="27"/>
      <c r="EW78" s="27"/>
      <c r="EX78" s="27"/>
      <c r="EY78" s="27"/>
      <c r="EZ78" s="27"/>
      <c r="FA78" s="27"/>
      <c r="FB78" s="27"/>
      <c r="FC78" s="27"/>
      <c r="FD78" s="27"/>
      <c r="FE78" s="27"/>
      <c r="FF78" s="27"/>
      <c r="FG78" s="27"/>
      <c r="FH78" s="27"/>
      <c r="FI78" s="27"/>
      <c r="FJ78" s="27"/>
      <c r="FK78" s="27"/>
      <c r="FL78" s="27"/>
      <c r="FM78" s="27"/>
      <c r="FN78" s="27"/>
      <c r="FO78" s="27"/>
      <c r="FP78" s="27"/>
      <c r="FQ78" s="27"/>
      <c r="FR78" s="27"/>
      <c r="FS78" s="27"/>
      <c r="FT78" s="27"/>
      <c r="FU78" s="27"/>
      <c r="FV78" s="27"/>
      <c r="FW78" s="27"/>
      <c r="FX78" s="27"/>
      <c r="FY78" s="27"/>
      <c r="FZ78" s="27"/>
      <c r="GA78" s="27"/>
      <c r="GB78" s="27"/>
      <c r="GC78" s="27"/>
      <c r="GD78" s="27"/>
      <c r="GE78" s="27"/>
      <c r="GF78" s="27"/>
      <c r="GG78" s="27"/>
      <c r="GH78" s="27"/>
      <c r="GI78" s="27"/>
      <c r="GJ78" s="27"/>
      <c r="GK78" s="27"/>
      <c r="GL78" s="27"/>
      <c r="GM78" s="27"/>
      <c r="GN78" s="27"/>
      <c r="GO78" s="27"/>
      <c r="GP78" s="27"/>
      <c r="GQ78" s="27"/>
      <c r="GR78" s="27"/>
      <c r="GS78" s="27"/>
      <c r="GT78" s="27"/>
      <c r="GU78" s="27"/>
      <c r="GV78" s="27"/>
      <c r="GW78" s="27"/>
      <c r="GX78" s="27"/>
      <c r="GY78" s="27"/>
      <c r="GZ78" s="27"/>
      <c r="HA78" s="27"/>
      <c r="HB78" s="27"/>
      <c r="HC78" s="27"/>
      <c r="HD78" s="27"/>
      <c r="HE78" s="27"/>
      <c r="HF78" s="27"/>
      <c r="HG78" s="27"/>
      <c r="HH78" s="27"/>
    </row>
    <row r="79" spans="1:216" x14ac:dyDescent="0.3">
      <c r="A79" s="22">
        <v>324</v>
      </c>
      <c r="B79" s="30" t="s">
        <v>304</v>
      </c>
      <c r="C79" s="30" t="s">
        <v>3</v>
      </c>
      <c r="D79" s="26" t="s">
        <v>33</v>
      </c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7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  <c r="EI79" s="27"/>
      <c r="EJ79" s="27"/>
      <c r="EK79" s="27"/>
      <c r="EL79" s="27"/>
      <c r="EM79" s="27"/>
      <c r="EN79" s="27"/>
      <c r="EO79" s="27"/>
      <c r="EP79" s="27"/>
      <c r="EQ79" s="27"/>
      <c r="ER79" s="27"/>
      <c r="ES79" s="27"/>
      <c r="ET79" s="27"/>
      <c r="EU79" s="27"/>
      <c r="EV79" s="27"/>
      <c r="EW79" s="27"/>
      <c r="EX79" s="27"/>
      <c r="EY79" s="27"/>
      <c r="EZ79" s="27"/>
      <c r="FA79" s="27"/>
      <c r="FB79" s="27"/>
      <c r="FC79" s="27"/>
      <c r="FD79" s="27"/>
      <c r="FE79" s="27"/>
      <c r="FF79" s="27"/>
      <c r="FG79" s="27"/>
      <c r="FH79" s="27"/>
      <c r="FI79" s="27"/>
      <c r="FJ79" s="27"/>
      <c r="FK79" s="27"/>
      <c r="FL79" s="27"/>
      <c r="FM79" s="27"/>
      <c r="FN79" s="27"/>
      <c r="FO79" s="27"/>
      <c r="FP79" s="27"/>
      <c r="FQ79" s="27"/>
      <c r="FR79" s="27"/>
      <c r="FS79" s="27"/>
      <c r="FT79" s="27"/>
      <c r="FU79" s="27"/>
      <c r="FV79" s="27"/>
      <c r="FW79" s="27"/>
      <c r="FX79" s="27"/>
      <c r="FY79" s="27"/>
      <c r="FZ79" s="27"/>
      <c r="GA79" s="27"/>
      <c r="GB79" s="27"/>
      <c r="GC79" s="27"/>
      <c r="GD79" s="27"/>
      <c r="GE79" s="27"/>
      <c r="GF79" s="27"/>
      <c r="GG79" s="27"/>
      <c r="GH79" s="27"/>
      <c r="GI79" s="27"/>
      <c r="GJ79" s="27"/>
      <c r="GK79" s="27"/>
      <c r="GL79" s="27"/>
      <c r="GM79" s="27"/>
      <c r="GN79" s="27"/>
      <c r="GO79" s="27"/>
      <c r="GP79" s="27"/>
      <c r="GQ79" s="27"/>
      <c r="GR79" s="27"/>
      <c r="GS79" s="27"/>
      <c r="GT79" s="27"/>
      <c r="GU79" s="27"/>
      <c r="GV79" s="27"/>
      <c r="GW79" s="27"/>
      <c r="GX79" s="27"/>
      <c r="GY79" s="27"/>
      <c r="GZ79" s="27"/>
      <c r="HA79" s="27"/>
      <c r="HB79" s="27"/>
      <c r="HC79" s="27"/>
      <c r="HD79" s="27"/>
      <c r="HE79" s="27"/>
      <c r="HF79" s="27"/>
      <c r="HG79" s="27"/>
      <c r="HH79" s="27"/>
    </row>
    <row r="80" spans="1:216" x14ac:dyDescent="0.3">
      <c r="A80" s="22">
        <v>154</v>
      </c>
      <c r="B80" s="30" t="s">
        <v>306</v>
      </c>
      <c r="C80" s="30" t="s">
        <v>3</v>
      </c>
      <c r="D80" s="26" t="s">
        <v>33</v>
      </c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7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  <c r="EI80" s="27"/>
      <c r="EJ80" s="27"/>
      <c r="EK80" s="27"/>
      <c r="EL80" s="27"/>
      <c r="EM80" s="27"/>
      <c r="EN80" s="27"/>
      <c r="EO80" s="27"/>
      <c r="EP80" s="27"/>
      <c r="EQ80" s="27"/>
      <c r="ER80" s="27"/>
      <c r="ES80" s="27"/>
      <c r="ET80" s="27"/>
      <c r="EU80" s="27"/>
      <c r="EV80" s="27"/>
      <c r="EW80" s="27"/>
      <c r="EX80" s="27"/>
      <c r="EY80" s="27"/>
      <c r="EZ80" s="27"/>
      <c r="FA80" s="27"/>
      <c r="FB80" s="27"/>
      <c r="FC80" s="27"/>
      <c r="FD80" s="27"/>
      <c r="FE80" s="27"/>
      <c r="FF80" s="27"/>
      <c r="FG80" s="27"/>
      <c r="FH80" s="27"/>
      <c r="FI80" s="27"/>
      <c r="FJ80" s="27"/>
      <c r="FK80" s="27"/>
      <c r="FL80" s="27"/>
      <c r="FM80" s="27"/>
      <c r="FN80" s="27"/>
      <c r="FO80" s="27"/>
      <c r="FP80" s="27"/>
      <c r="FQ80" s="27"/>
      <c r="FR80" s="27"/>
      <c r="FS80" s="27"/>
      <c r="FT80" s="27"/>
      <c r="FU80" s="27"/>
      <c r="FV80" s="27"/>
      <c r="FW80" s="27"/>
      <c r="FX80" s="27"/>
      <c r="FY80" s="27"/>
      <c r="FZ80" s="27"/>
      <c r="GA80" s="27"/>
      <c r="GB80" s="27"/>
      <c r="GC80" s="27"/>
      <c r="GD80" s="27"/>
      <c r="GE80" s="27"/>
      <c r="GF80" s="27"/>
      <c r="GG80" s="27"/>
      <c r="GH80" s="27"/>
      <c r="GI80" s="27"/>
      <c r="GJ80" s="27"/>
      <c r="GK80" s="27"/>
      <c r="GL80" s="27"/>
      <c r="GM80" s="27"/>
      <c r="GN80" s="27"/>
      <c r="GO80" s="27"/>
      <c r="GP80" s="27"/>
      <c r="GQ80" s="27"/>
      <c r="GR80" s="27"/>
      <c r="GS80" s="27"/>
      <c r="GT80" s="27"/>
      <c r="GU80" s="27"/>
      <c r="GV80" s="27"/>
      <c r="GW80" s="27"/>
      <c r="GX80" s="27"/>
      <c r="GY80" s="27"/>
      <c r="GZ80" s="27"/>
      <c r="HA80" s="27"/>
      <c r="HB80" s="27"/>
      <c r="HC80" s="27"/>
      <c r="HD80" s="27"/>
      <c r="HE80" s="27"/>
      <c r="HF80" s="27"/>
      <c r="HG80" s="27"/>
      <c r="HH80" s="27"/>
    </row>
    <row r="81" spans="1:216" x14ac:dyDescent="0.3">
      <c r="A81" s="22">
        <v>319</v>
      </c>
      <c r="B81" s="30" t="s">
        <v>294</v>
      </c>
      <c r="C81" s="30" t="s">
        <v>1</v>
      </c>
      <c r="D81" s="26" t="s">
        <v>34</v>
      </c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L81" s="27"/>
      <c r="DM81" s="27"/>
      <c r="DN81" s="27"/>
      <c r="DO81" s="27"/>
      <c r="DP81" s="27"/>
      <c r="DQ81" s="27"/>
      <c r="DR81" s="27"/>
      <c r="DS81" s="27"/>
      <c r="DT81" s="27"/>
      <c r="DU81" s="27"/>
      <c r="DV81" s="27"/>
      <c r="DW81" s="27"/>
      <c r="DX81" s="27"/>
      <c r="DY81" s="27"/>
      <c r="DZ81" s="27"/>
      <c r="EA81" s="27"/>
      <c r="EB81" s="27"/>
      <c r="EC81" s="27"/>
      <c r="ED81" s="27"/>
      <c r="EE81" s="27"/>
      <c r="EF81" s="27"/>
      <c r="EG81" s="27"/>
      <c r="EH81" s="27"/>
      <c r="EI81" s="27"/>
      <c r="EJ81" s="27"/>
      <c r="EK81" s="27"/>
      <c r="EL81" s="27"/>
      <c r="EM81" s="27"/>
      <c r="EN81" s="27"/>
      <c r="EO81" s="27"/>
      <c r="EP81" s="27"/>
      <c r="EQ81" s="27"/>
      <c r="ER81" s="27"/>
      <c r="ES81" s="27"/>
      <c r="ET81" s="27"/>
      <c r="EU81" s="27"/>
      <c r="EV81" s="27"/>
      <c r="EW81" s="27"/>
      <c r="EX81" s="27"/>
      <c r="EY81" s="27"/>
      <c r="EZ81" s="27"/>
      <c r="FA81" s="27"/>
      <c r="FB81" s="27"/>
      <c r="FC81" s="27"/>
      <c r="FD81" s="27"/>
      <c r="FE81" s="27"/>
      <c r="FF81" s="27"/>
      <c r="FG81" s="27"/>
      <c r="FH81" s="27"/>
      <c r="FI81" s="27"/>
      <c r="FJ81" s="27"/>
      <c r="FK81" s="27"/>
      <c r="FL81" s="27"/>
      <c r="FM81" s="27"/>
      <c r="FN81" s="27"/>
      <c r="FO81" s="27"/>
      <c r="FP81" s="27"/>
      <c r="FQ81" s="27"/>
      <c r="FR81" s="27"/>
      <c r="FS81" s="27"/>
      <c r="FT81" s="27"/>
      <c r="FU81" s="27"/>
      <c r="FV81" s="27"/>
      <c r="FW81" s="27"/>
      <c r="FX81" s="27"/>
      <c r="FY81" s="27"/>
      <c r="FZ81" s="27"/>
      <c r="GA81" s="27"/>
      <c r="GB81" s="27"/>
      <c r="GC81" s="27"/>
      <c r="GD81" s="27"/>
      <c r="GE81" s="27"/>
      <c r="GF81" s="27"/>
      <c r="GG81" s="27"/>
      <c r="GH81" s="27"/>
      <c r="GI81" s="27"/>
      <c r="GJ81" s="27"/>
      <c r="GK81" s="27"/>
      <c r="GL81" s="27"/>
      <c r="GM81" s="27"/>
      <c r="GN81" s="27"/>
      <c r="GO81" s="27"/>
      <c r="GP81" s="27"/>
      <c r="GQ81" s="27"/>
      <c r="GR81" s="27"/>
      <c r="GS81" s="27"/>
      <c r="GT81" s="27"/>
      <c r="GU81" s="27"/>
      <c r="GV81" s="27"/>
      <c r="GW81" s="27"/>
      <c r="GX81" s="27"/>
      <c r="GY81" s="27"/>
      <c r="GZ81" s="27"/>
      <c r="HA81" s="27"/>
      <c r="HB81" s="27"/>
      <c r="HC81" s="27"/>
      <c r="HD81" s="27"/>
      <c r="HE81" s="27"/>
      <c r="HF81" s="27"/>
      <c r="HG81" s="27"/>
      <c r="HH81" s="27"/>
    </row>
    <row r="82" spans="1:216" x14ac:dyDescent="0.3">
      <c r="A82" s="22">
        <v>391</v>
      </c>
      <c r="B82" s="30" t="s">
        <v>296</v>
      </c>
      <c r="C82" s="30" t="s">
        <v>1</v>
      </c>
      <c r="D82" s="26" t="s">
        <v>35</v>
      </c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  <c r="DC82" s="27"/>
      <c r="DD82" s="27"/>
      <c r="DE82" s="27"/>
      <c r="DF82" s="27"/>
      <c r="DG82" s="27"/>
      <c r="DH82" s="27"/>
      <c r="DI82" s="27"/>
      <c r="DJ82" s="27"/>
      <c r="DK82" s="27"/>
      <c r="DL82" s="27"/>
      <c r="DM82" s="27"/>
      <c r="DN82" s="27"/>
      <c r="DO82" s="27"/>
      <c r="DP82" s="27"/>
      <c r="DQ82" s="27"/>
      <c r="DR82" s="27"/>
      <c r="DS82" s="27"/>
      <c r="DT82" s="27"/>
      <c r="DU82" s="27"/>
      <c r="DV82" s="27"/>
      <c r="DW82" s="27"/>
      <c r="DX82" s="27"/>
      <c r="DY82" s="27"/>
      <c r="DZ82" s="27"/>
      <c r="EA82" s="27"/>
      <c r="EB82" s="27"/>
      <c r="EC82" s="27"/>
      <c r="ED82" s="27"/>
      <c r="EE82" s="27"/>
      <c r="EF82" s="27"/>
      <c r="EG82" s="27"/>
      <c r="EH82" s="27"/>
      <c r="EI82" s="27"/>
      <c r="EJ82" s="27"/>
      <c r="EK82" s="27"/>
      <c r="EL82" s="27"/>
      <c r="EM82" s="27"/>
      <c r="EN82" s="27"/>
      <c r="EO82" s="27"/>
      <c r="EP82" s="27"/>
      <c r="EQ82" s="27"/>
      <c r="ER82" s="27"/>
      <c r="ES82" s="27"/>
      <c r="ET82" s="27"/>
      <c r="EU82" s="27"/>
      <c r="EV82" s="27"/>
      <c r="EW82" s="27"/>
      <c r="EX82" s="27"/>
      <c r="EY82" s="27"/>
      <c r="EZ82" s="27"/>
      <c r="FA82" s="27"/>
      <c r="FB82" s="27"/>
      <c r="FC82" s="27"/>
      <c r="FD82" s="27"/>
      <c r="FE82" s="27"/>
      <c r="FF82" s="27"/>
      <c r="FG82" s="27"/>
      <c r="FH82" s="27"/>
      <c r="FI82" s="27"/>
      <c r="FJ82" s="27"/>
      <c r="FK82" s="27"/>
      <c r="FL82" s="27"/>
      <c r="FM82" s="27"/>
      <c r="FN82" s="27"/>
      <c r="FO82" s="27"/>
      <c r="FP82" s="27"/>
      <c r="FQ82" s="27"/>
      <c r="FR82" s="27"/>
      <c r="FS82" s="27"/>
      <c r="FT82" s="27"/>
      <c r="FU82" s="27"/>
      <c r="FV82" s="27"/>
      <c r="FW82" s="27"/>
      <c r="FX82" s="27"/>
      <c r="FY82" s="27"/>
      <c r="FZ82" s="27"/>
      <c r="GA82" s="27"/>
      <c r="GB82" s="27"/>
      <c r="GC82" s="27"/>
      <c r="GD82" s="27"/>
      <c r="GE82" s="27"/>
      <c r="GF82" s="27"/>
      <c r="GG82" s="27"/>
      <c r="GH82" s="27"/>
      <c r="GI82" s="27"/>
      <c r="GJ82" s="27"/>
      <c r="GK82" s="27"/>
      <c r="GL82" s="27"/>
      <c r="GM82" s="27"/>
      <c r="GN82" s="27"/>
      <c r="GO82" s="27"/>
      <c r="GP82" s="27"/>
      <c r="GQ82" s="27"/>
      <c r="GR82" s="27"/>
      <c r="GS82" s="27"/>
      <c r="GT82" s="27"/>
      <c r="GU82" s="27"/>
      <c r="GV82" s="27"/>
      <c r="GW82" s="27"/>
      <c r="GX82" s="27"/>
      <c r="GY82" s="27"/>
      <c r="GZ82" s="27"/>
      <c r="HA82" s="27"/>
      <c r="HB82" s="27"/>
      <c r="HC82" s="27"/>
      <c r="HD82" s="27"/>
      <c r="HE82" s="27"/>
      <c r="HF82" s="27"/>
      <c r="HG82" s="27"/>
      <c r="HH82" s="27"/>
    </row>
    <row r="83" spans="1:216" x14ac:dyDescent="0.3">
      <c r="A83" s="22">
        <v>57</v>
      </c>
      <c r="B83" s="30" t="s">
        <v>290</v>
      </c>
      <c r="C83" s="30" t="s">
        <v>1</v>
      </c>
      <c r="D83" s="26" t="s">
        <v>34</v>
      </c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7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  <c r="DC83" s="27"/>
      <c r="DD83" s="27"/>
      <c r="DE83" s="27"/>
      <c r="DF83" s="27"/>
      <c r="DG83" s="27"/>
      <c r="DH83" s="27"/>
      <c r="DI83" s="27"/>
      <c r="DJ83" s="27"/>
      <c r="DK83" s="27"/>
      <c r="DL83" s="27"/>
      <c r="DM83" s="27"/>
      <c r="DN83" s="27"/>
      <c r="DO83" s="27"/>
      <c r="DP83" s="27"/>
      <c r="DQ83" s="27"/>
      <c r="DR83" s="27"/>
      <c r="DS83" s="27"/>
      <c r="DT83" s="27"/>
      <c r="DU83" s="27"/>
      <c r="DV83" s="27"/>
      <c r="DW83" s="27"/>
      <c r="DX83" s="27"/>
      <c r="DY83" s="27"/>
      <c r="DZ83" s="27"/>
      <c r="EA83" s="27"/>
      <c r="EB83" s="27"/>
      <c r="EC83" s="27"/>
      <c r="ED83" s="27"/>
      <c r="EE83" s="27"/>
      <c r="EF83" s="27"/>
      <c r="EG83" s="27"/>
      <c r="EH83" s="27"/>
      <c r="EI83" s="27"/>
      <c r="EJ83" s="27"/>
      <c r="EK83" s="27"/>
      <c r="EL83" s="27"/>
      <c r="EM83" s="27"/>
      <c r="EN83" s="27"/>
      <c r="EO83" s="27"/>
      <c r="EP83" s="27"/>
      <c r="EQ83" s="27"/>
      <c r="ER83" s="27"/>
      <c r="ES83" s="27"/>
      <c r="ET83" s="27"/>
      <c r="EU83" s="27"/>
      <c r="EV83" s="27"/>
      <c r="EW83" s="27"/>
      <c r="EX83" s="27"/>
      <c r="EY83" s="27"/>
      <c r="EZ83" s="27"/>
      <c r="FA83" s="27"/>
      <c r="FB83" s="27"/>
      <c r="FC83" s="27"/>
      <c r="FD83" s="27"/>
      <c r="FE83" s="27"/>
      <c r="FF83" s="27"/>
      <c r="FG83" s="27"/>
      <c r="FH83" s="27"/>
      <c r="FI83" s="27"/>
      <c r="FJ83" s="27"/>
      <c r="FK83" s="27"/>
      <c r="FL83" s="27"/>
      <c r="FM83" s="27"/>
      <c r="FN83" s="27"/>
      <c r="FO83" s="27"/>
      <c r="FP83" s="27"/>
      <c r="FQ83" s="27"/>
      <c r="FR83" s="27"/>
      <c r="FS83" s="27"/>
      <c r="FT83" s="27"/>
      <c r="FU83" s="27"/>
      <c r="FV83" s="27"/>
      <c r="FW83" s="27"/>
      <c r="FX83" s="27"/>
      <c r="FY83" s="27"/>
      <c r="FZ83" s="27"/>
      <c r="GA83" s="27"/>
      <c r="GB83" s="27"/>
      <c r="GC83" s="27"/>
      <c r="GD83" s="27"/>
      <c r="GE83" s="27"/>
      <c r="GF83" s="27"/>
      <c r="GG83" s="27"/>
      <c r="GH83" s="27"/>
      <c r="GI83" s="27"/>
      <c r="GJ83" s="27"/>
      <c r="GK83" s="27"/>
      <c r="GL83" s="27"/>
      <c r="GM83" s="27"/>
      <c r="GN83" s="27"/>
      <c r="GO83" s="27"/>
      <c r="GP83" s="27"/>
      <c r="GQ83" s="27"/>
      <c r="GR83" s="27"/>
      <c r="GS83" s="27"/>
      <c r="GT83" s="27"/>
      <c r="GU83" s="27"/>
      <c r="GV83" s="27"/>
      <c r="GW83" s="27"/>
      <c r="GX83" s="27"/>
      <c r="GY83" s="27"/>
      <c r="GZ83" s="27"/>
      <c r="HA83" s="27"/>
      <c r="HB83" s="27"/>
      <c r="HC83" s="27"/>
      <c r="HD83" s="27"/>
      <c r="HE83" s="27"/>
      <c r="HF83" s="27"/>
      <c r="HG83" s="27"/>
      <c r="HH83" s="27"/>
    </row>
    <row r="84" spans="1:216" x14ac:dyDescent="0.3">
      <c r="A84" s="22">
        <v>314</v>
      </c>
      <c r="B84" s="30" t="s">
        <v>289</v>
      </c>
      <c r="C84" s="30" t="s">
        <v>1</v>
      </c>
      <c r="D84" s="26" t="s">
        <v>34</v>
      </c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  <c r="DC84" s="27"/>
      <c r="DD84" s="27"/>
      <c r="DE84" s="27"/>
      <c r="DF84" s="27"/>
      <c r="DG84" s="27"/>
      <c r="DH84" s="27"/>
      <c r="DI84" s="27"/>
      <c r="DJ84" s="27"/>
      <c r="DK84" s="27"/>
      <c r="DL84" s="27"/>
      <c r="DM84" s="27"/>
      <c r="DN84" s="27"/>
      <c r="DO84" s="27"/>
      <c r="DP84" s="27"/>
      <c r="DQ84" s="27"/>
      <c r="DR84" s="27"/>
      <c r="DS84" s="27"/>
      <c r="DT84" s="27"/>
      <c r="DU84" s="27"/>
      <c r="DV84" s="27"/>
      <c r="DW84" s="27"/>
      <c r="DX84" s="27"/>
      <c r="DY84" s="27"/>
      <c r="DZ84" s="27"/>
      <c r="EA84" s="27"/>
      <c r="EB84" s="27"/>
      <c r="EC84" s="27"/>
      <c r="ED84" s="27"/>
      <c r="EE84" s="27"/>
      <c r="EF84" s="27"/>
      <c r="EG84" s="27"/>
      <c r="EH84" s="27"/>
      <c r="EI84" s="27"/>
      <c r="EJ84" s="27"/>
      <c r="EK84" s="27"/>
      <c r="EL84" s="27"/>
      <c r="EM84" s="27"/>
      <c r="EN84" s="27"/>
      <c r="EO84" s="27"/>
      <c r="EP84" s="27"/>
      <c r="EQ84" s="27"/>
      <c r="ER84" s="27"/>
      <c r="ES84" s="27"/>
      <c r="ET84" s="27"/>
      <c r="EU84" s="27"/>
      <c r="EV84" s="27"/>
      <c r="EW84" s="27"/>
      <c r="EX84" s="27"/>
      <c r="EY84" s="27"/>
      <c r="EZ84" s="27"/>
      <c r="FA84" s="27"/>
      <c r="FB84" s="27"/>
      <c r="FC84" s="27"/>
      <c r="FD84" s="27"/>
      <c r="FE84" s="27"/>
      <c r="FF84" s="27"/>
      <c r="FG84" s="27"/>
      <c r="FH84" s="27"/>
      <c r="FI84" s="27"/>
      <c r="FJ84" s="27"/>
      <c r="FK84" s="27"/>
      <c r="FL84" s="27"/>
      <c r="FM84" s="27"/>
      <c r="FN84" s="27"/>
      <c r="FO84" s="27"/>
      <c r="FP84" s="27"/>
      <c r="FQ84" s="27"/>
      <c r="FR84" s="27"/>
      <c r="FS84" s="27"/>
      <c r="FT84" s="27"/>
      <c r="FU84" s="27"/>
      <c r="FV84" s="27"/>
      <c r="FW84" s="27"/>
      <c r="FX84" s="27"/>
      <c r="FY84" s="27"/>
      <c r="FZ84" s="27"/>
      <c r="GA84" s="27"/>
      <c r="GB84" s="27"/>
      <c r="GC84" s="27"/>
      <c r="GD84" s="27"/>
      <c r="GE84" s="27"/>
      <c r="GF84" s="27"/>
      <c r="GG84" s="27"/>
      <c r="GH84" s="27"/>
      <c r="GI84" s="27"/>
      <c r="GJ84" s="27"/>
      <c r="GK84" s="27"/>
      <c r="GL84" s="27"/>
      <c r="GM84" s="27"/>
      <c r="GN84" s="27"/>
      <c r="GO84" s="27"/>
      <c r="GP84" s="27"/>
      <c r="GQ84" s="27"/>
      <c r="GR84" s="27"/>
      <c r="GS84" s="27"/>
      <c r="GT84" s="27"/>
      <c r="GU84" s="27"/>
      <c r="GV84" s="27"/>
      <c r="GW84" s="27"/>
      <c r="GX84" s="27"/>
      <c r="GY84" s="27"/>
      <c r="GZ84" s="27"/>
      <c r="HA84" s="27"/>
      <c r="HB84" s="27"/>
      <c r="HC84" s="27"/>
      <c r="HD84" s="27"/>
      <c r="HE84" s="27"/>
      <c r="HF84" s="27"/>
      <c r="HG84" s="27"/>
      <c r="HH84" s="27"/>
    </row>
    <row r="85" spans="1:216" x14ac:dyDescent="0.3">
      <c r="A85" s="22">
        <v>147</v>
      </c>
      <c r="B85" s="30" t="s">
        <v>297</v>
      </c>
      <c r="C85" s="30" t="s">
        <v>1</v>
      </c>
      <c r="D85" s="26" t="s">
        <v>34</v>
      </c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  <c r="DC85" s="27"/>
      <c r="DD85" s="27"/>
      <c r="DE85" s="27"/>
      <c r="DF85" s="27"/>
      <c r="DG85" s="27"/>
      <c r="DH85" s="27"/>
      <c r="DI85" s="27"/>
      <c r="DJ85" s="27"/>
      <c r="DK85" s="27"/>
      <c r="DL85" s="27"/>
      <c r="DM85" s="27"/>
      <c r="DN85" s="27"/>
      <c r="DO85" s="27"/>
      <c r="DP85" s="27"/>
      <c r="DQ85" s="27"/>
      <c r="DR85" s="27"/>
      <c r="DS85" s="27"/>
      <c r="DT85" s="27"/>
      <c r="DU85" s="27"/>
      <c r="DV85" s="27"/>
      <c r="DW85" s="27"/>
      <c r="DX85" s="27"/>
      <c r="DY85" s="27"/>
      <c r="DZ85" s="27"/>
      <c r="EA85" s="27"/>
      <c r="EB85" s="27"/>
      <c r="EC85" s="27"/>
      <c r="ED85" s="27"/>
      <c r="EE85" s="27"/>
      <c r="EF85" s="27"/>
      <c r="EG85" s="27"/>
      <c r="EH85" s="27"/>
      <c r="EI85" s="27"/>
      <c r="EJ85" s="27"/>
      <c r="EK85" s="27"/>
      <c r="EL85" s="27"/>
      <c r="EM85" s="27"/>
      <c r="EN85" s="27"/>
      <c r="EO85" s="27"/>
      <c r="EP85" s="27"/>
      <c r="EQ85" s="27"/>
      <c r="ER85" s="27"/>
      <c r="ES85" s="27"/>
      <c r="ET85" s="27"/>
      <c r="EU85" s="27"/>
      <c r="EV85" s="27"/>
      <c r="EW85" s="27"/>
      <c r="EX85" s="27"/>
      <c r="EY85" s="27"/>
      <c r="EZ85" s="27"/>
      <c r="FA85" s="27"/>
      <c r="FB85" s="27"/>
      <c r="FC85" s="27"/>
      <c r="FD85" s="27"/>
      <c r="FE85" s="27"/>
      <c r="FF85" s="27"/>
      <c r="FG85" s="27"/>
      <c r="FH85" s="27"/>
      <c r="FI85" s="27"/>
      <c r="FJ85" s="27"/>
      <c r="FK85" s="27"/>
      <c r="FL85" s="27"/>
      <c r="FM85" s="27"/>
      <c r="FN85" s="27"/>
      <c r="FO85" s="27"/>
      <c r="FP85" s="27"/>
      <c r="FQ85" s="27"/>
      <c r="FR85" s="27"/>
      <c r="FS85" s="27"/>
      <c r="FT85" s="27"/>
      <c r="FU85" s="27"/>
      <c r="FV85" s="27"/>
      <c r="FW85" s="27"/>
      <c r="FX85" s="27"/>
      <c r="FY85" s="27"/>
      <c r="FZ85" s="27"/>
      <c r="GA85" s="27"/>
      <c r="GB85" s="27"/>
      <c r="GC85" s="27"/>
      <c r="GD85" s="27"/>
      <c r="GE85" s="27"/>
      <c r="GF85" s="27"/>
      <c r="GG85" s="27"/>
      <c r="GH85" s="27"/>
      <c r="GI85" s="27"/>
      <c r="GJ85" s="27"/>
      <c r="GK85" s="27"/>
      <c r="GL85" s="27"/>
      <c r="GM85" s="27"/>
      <c r="GN85" s="27"/>
      <c r="GO85" s="27"/>
      <c r="GP85" s="27"/>
      <c r="GQ85" s="27"/>
      <c r="GR85" s="27"/>
      <c r="GS85" s="27"/>
      <c r="GT85" s="27"/>
      <c r="GU85" s="27"/>
      <c r="GV85" s="27"/>
      <c r="GW85" s="27"/>
      <c r="GX85" s="27"/>
      <c r="GY85" s="27"/>
      <c r="GZ85" s="27"/>
      <c r="HA85" s="27"/>
      <c r="HB85" s="27"/>
      <c r="HC85" s="27"/>
      <c r="HD85" s="27"/>
      <c r="HE85" s="27"/>
      <c r="HF85" s="27"/>
      <c r="HG85" s="27"/>
      <c r="HH85" s="27"/>
    </row>
    <row r="86" spans="1:216" x14ac:dyDescent="0.3">
      <c r="A86" s="22">
        <v>246</v>
      </c>
      <c r="B86" s="30" t="s">
        <v>294</v>
      </c>
      <c r="C86" s="30" t="s">
        <v>1</v>
      </c>
      <c r="D86" s="26" t="s">
        <v>34</v>
      </c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  <c r="DC86" s="27"/>
      <c r="DD86" s="27"/>
      <c r="DE86" s="27"/>
      <c r="DF86" s="27"/>
      <c r="DG86" s="27"/>
      <c r="DH86" s="27"/>
      <c r="DI86" s="27"/>
      <c r="DJ86" s="27"/>
      <c r="DK86" s="27"/>
      <c r="DL86" s="27"/>
      <c r="DM86" s="27"/>
      <c r="DN86" s="27"/>
      <c r="DO86" s="27"/>
      <c r="DP86" s="27"/>
      <c r="DQ86" s="27"/>
      <c r="DR86" s="27"/>
      <c r="DS86" s="27"/>
      <c r="DT86" s="27"/>
      <c r="DU86" s="27"/>
      <c r="DV86" s="27"/>
      <c r="DW86" s="27"/>
      <c r="DX86" s="27"/>
      <c r="DY86" s="27"/>
      <c r="DZ86" s="27"/>
      <c r="EA86" s="27"/>
      <c r="EB86" s="27"/>
      <c r="EC86" s="27"/>
      <c r="ED86" s="27"/>
      <c r="EE86" s="27"/>
      <c r="EF86" s="27"/>
      <c r="EG86" s="27"/>
      <c r="EH86" s="27"/>
      <c r="EI86" s="27"/>
      <c r="EJ86" s="27"/>
      <c r="EK86" s="27"/>
      <c r="EL86" s="27"/>
      <c r="EM86" s="27"/>
      <c r="EN86" s="27"/>
      <c r="EO86" s="27"/>
      <c r="EP86" s="27"/>
      <c r="EQ86" s="27"/>
      <c r="ER86" s="27"/>
      <c r="ES86" s="27"/>
      <c r="ET86" s="27"/>
      <c r="EU86" s="27"/>
      <c r="EV86" s="27"/>
      <c r="EW86" s="27"/>
      <c r="EX86" s="27"/>
      <c r="EY86" s="27"/>
      <c r="EZ86" s="27"/>
      <c r="FA86" s="27"/>
      <c r="FB86" s="27"/>
      <c r="FC86" s="27"/>
      <c r="FD86" s="27"/>
      <c r="FE86" s="27"/>
      <c r="FF86" s="27"/>
      <c r="FG86" s="27"/>
      <c r="FH86" s="27"/>
      <c r="FI86" s="27"/>
      <c r="FJ86" s="27"/>
      <c r="FK86" s="27"/>
      <c r="FL86" s="27"/>
      <c r="FM86" s="27"/>
      <c r="FN86" s="27"/>
      <c r="FO86" s="27"/>
      <c r="FP86" s="27"/>
      <c r="FQ86" s="27"/>
      <c r="FR86" s="27"/>
      <c r="FS86" s="27"/>
      <c r="FT86" s="27"/>
      <c r="FU86" s="27"/>
      <c r="FV86" s="27"/>
      <c r="FW86" s="27"/>
      <c r="FX86" s="27"/>
      <c r="FY86" s="27"/>
      <c r="FZ86" s="27"/>
      <c r="GA86" s="27"/>
      <c r="GB86" s="27"/>
      <c r="GC86" s="27"/>
      <c r="GD86" s="27"/>
      <c r="GE86" s="27"/>
      <c r="GF86" s="27"/>
      <c r="GG86" s="27"/>
      <c r="GH86" s="27"/>
      <c r="GI86" s="27"/>
      <c r="GJ86" s="27"/>
      <c r="GK86" s="27"/>
      <c r="GL86" s="27"/>
      <c r="GM86" s="27"/>
      <c r="GN86" s="27"/>
      <c r="GO86" s="27"/>
      <c r="GP86" s="27"/>
      <c r="GQ86" s="27"/>
      <c r="GR86" s="27"/>
      <c r="GS86" s="27"/>
      <c r="GT86" s="27"/>
      <c r="GU86" s="27"/>
      <c r="GV86" s="27"/>
      <c r="GW86" s="27"/>
      <c r="GX86" s="27"/>
      <c r="GY86" s="27"/>
      <c r="GZ86" s="27"/>
      <c r="HA86" s="27"/>
      <c r="HB86" s="27"/>
      <c r="HC86" s="27"/>
      <c r="HD86" s="27"/>
      <c r="HE86" s="27"/>
      <c r="HF86" s="27"/>
      <c r="HG86" s="27"/>
      <c r="HH86" s="27"/>
    </row>
    <row r="87" spans="1:216" x14ac:dyDescent="0.3">
      <c r="A87" s="22">
        <v>626</v>
      </c>
      <c r="B87" s="30" t="s">
        <v>295</v>
      </c>
      <c r="C87" s="30" t="s">
        <v>1</v>
      </c>
      <c r="D87" s="26" t="s">
        <v>34</v>
      </c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7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  <c r="DC87" s="27"/>
      <c r="DD87" s="27"/>
      <c r="DE87" s="27"/>
      <c r="DF87" s="27"/>
      <c r="DG87" s="27"/>
      <c r="DH87" s="27"/>
      <c r="DI87" s="27"/>
      <c r="DJ87" s="27"/>
      <c r="DK87" s="27"/>
      <c r="DL87" s="27"/>
      <c r="DM87" s="27"/>
      <c r="DN87" s="27"/>
      <c r="DO87" s="27"/>
      <c r="DP87" s="27"/>
      <c r="DQ87" s="27"/>
      <c r="DR87" s="27"/>
      <c r="DS87" s="27"/>
      <c r="DT87" s="27"/>
      <c r="DU87" s="27"/>
      <c r="DV87" s="27"/>
      <c r="DW87" s="27"/>
      <c r="DX87" s="27"/>
      <c r="DY87" s="27"/>
      <c r="DZ87" s="27"/>
      <c r="EA87" s="27"/>
      <c r="EB87" s="27"/>
      <c r="EC87" s="27"/>
      <c r="ED87" s="27"/>
      <c r="EE87" s="27"/>
      <c r="EF87" s="27"/>
      <c r="EG87" s="27"/>
      <c r="EH87" s="27"/>
      <c r="EI87" s="27"/>
      <c r="EJ87" s="27"/>
      <c r="EK87" s="27"/>
      <c r="EL87" s="27"/>
      <c r="EM87" s="27"/>
      <c r="EN87" s="27"/>
      <c r="EO87" s="27"/>
      <c r="EP87" s="27"/>
      <c r="EQ87" s="27"/>
      <c r="ER87" s="27"/>
      <c r="ES87" s="27"/>
      <c r="ET87" s="27"/>
      <c r="EU87" s="27"/>
      <c r="EV87" s="27"/>
      <c r="EW87" s="27"/>
      <c r="EX87" s="27"/>
      <c r="EY87" s="27"/>
      <c r="EZ87" s="27"/>
      <c r="FA87" s="27"/>
      <c r="FB87" s="27"/>
      <c r="FC87" s="27"/>
      <c r="FD87" s="27"/>
      <c r="FE87" s="27"/>
      <c r="FF87" s="27"/>
      <c r="FG87" s="27"/>
      <c r="FH87" s="27"/>
      <c r="FI87" s="27"/>
      <c r="FJ87" s="27"/>
      <c r="FK87" s="27"/>
      <c r="FL87" s="27"/>
      <c r="FM87" s="27"/>
      <c r="FN87" s="27"/>
      <c r="FO87" s="27"/>
      <c r="FP87" s="27"/>
      <c r="FQ87" s="27"/>
      <c r="FR87" s="27"/>
      <c r="FS87" s="27"/>
      <c r="FT87" s="27"/>
      <c r="FU87" s="27"/>
      <c r="FV87" s="27"/>
      <c r="FW87" s="27"/>
      <c r="FX87" s="27"/>
      <c r="FY87" s="27"/>
      <c r="FZ87" s="27"/>
      <c r="GA87" s="27"/>
      <c r="GB87" s="27"/>
      <c r="GC87" s="27"/>
      <c r="GD87" s="27"/>
      <c r="GE87" s="27"/>
      <c r="GF87" s="27"/>
      <c r="GG87" s="27"/>
      <c r="GH87" s="27"/>
      <c r="GI87" s="27"/>
      <c r="GJ87" s="27"/>
      <c r="GK87" s="27"/>
      <c r="GL87" s="27"/>
      <c r="GM87" s="27"/>
      <c r="GN87" s="27"/>
      <c r="GO87" s="27"/>
      <c r="GP87" s="27"/>
      <c r="GQ87" s="27"/>
      <c r="GR87" s="27"/>
      <c r="GS87" s="27"/>
      <c r="GT87" s="27"/>
      <c r="GU87" s="27"/>
      <c r="GV87" s="27"/>
      <c r="GW87" s="27"/>
      <c r="GX87" s="27"/>
      <c r="GY87" s="27"/>
      <c r="GZ87" s="27"/>
      <c r="HA87" s="27"/>
      <c r="HB87" s="27"/>
      <c r="HC87" s="27"/>
      <c r="HD87" s="27"/>
      <c r="HE87" s="27"/>
      <c r="HF87" s="27"/>
      <c r="HG87" s="27"/>
      <c r="HH87" s="27"/>
    </row>
    <row r="88" spans="1:216" x14ac:dyDescent="0.3">
      <c r="A88" s="22">
        <v>492</v>
      </c>
      <c r="B88" s="30" t="s">
        <v>296</v>
      </c>
      <c r="C88" s="30" t="s">
        <v>1</v>
      </c>
      <c r="D88" s="26" t="s">
        <v>33</v>
      </c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7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/>
      <c r="DC88" s="27"/>
      <c r="DD88" s="27"/>
      <c r="DE88" s="27"/>
      <c r="DF88" s="27"/>
      <c r="DG88" s="27"/>
      <c r="DH88" s="27"/>
      <c r="DI88" s="27"/>
      <c r="DJ88" s="27"/>
      <c r="DK88" s="27"/>
      <c r="DL88" s="27"/>
      <c r="DM88" s="27"/>
      <c r="DN88" s="27"/>
      <c r="DO88" s="27"/>
      <c r="DP88" s="27"/>
      <c r="DQ88" s="27"/>
      <c r="DR88" s="27"/>
      <c r="DS88" s="27"/>
      <c r="DT88" s="27"/>
      <c r="DU88" s="27"/>
      <c r="DV88" s="27"/>
      <c r="DW88" s="27"/>
      <c r="DX88" s="27"/>
      <c r="DY88" s="27"/>
      <c r="DZ88" s="27"/>
      <c r="EA88" s="27"/>
      <c r="EB88" s="27"/>
      <c r="EC88" s="27"/>
      <c r="ED88" s="27"/>
      <c r="EE88" s="27"/>
      <c r="EF88" s="27"/>
      <c r="EG88" s="27"/>
      <c r="EH88" s="27"/>
      <c r="EI88" s="27"/>
      <c r="EJ88" s="27"/>
      <c r="EK88" s="27"/>
      <c r="EL88" s="27"/>
      <c r="EM88" s="27"/>
      <c r="EN88" s="27"/>
      <c r="EO88" s="27"/>
      <c r="EP88" s="27"/>
      <c r="EQ88" s="27"/>
      <c r="ER88" s="27"/>
      <c r="ES88" s="27"/>
      <c r="ET88" s="27"/>
      <c r="EU88" s="27"/>
      <c r="EV88" s="27"/>
      <c r="EW88" s="27"/>
      <c r="EX88" s="27"/>
      <c r="EY88" s="27"/>
      <c r="EZ88" s="27"/>
      <c r="FA88" s="27"/>
      <c r="FB88" s="27"/>
      <c r="FC88" s="27"/>
      <c r="FD88" s="27"/>
      <c r="FE88" s="27"/>
      <c r="FF88" s="27"/>
      <c r="FG88" s="27"/>
      <c r="FH88" s="27"/>
      <c r="FI88" s="27"/>
      <c r="FJ88" s="27"/>
      <c r="FK88" s="27"/>
      <c r="FL88" s="27"/>
      <c r="FM88" s="27"/>
      <c r="FN88" s="27"/>
      <c r="FO88" s="27"/>
      <c r="FP88" s="27"/>
      <c r="FQ88" s="27"/>
      <c r="FR88" s="27"/>
      <c r="FS88" s="27"/>
      <c r="FT88" s="27"/>
      <c r="FU88" s="27"/>
      <c r="FV88" s="27"/>
      <c r="FW88" s="27"/>
      <c r="FX88" s="27"/>
      <c r="FY88" s="27"/>
      <c r="FZ88" s="27"/>
      <c r="GA88" s="27"/>
      <c r="GB88" s="27"/>
      <c r="GC88" s="27"/>
      <c r="GD88" s="27"/>
      <c r="GE88" s="27"/>
      <c r="GF88" s="27"/>
      <c r="GG88" s="27"/>
      <c r="GH88" s="27"/>
      <c r="GI88" s="27"/>
      <c r="GJ88" s="27"/>
      <c r="GK88" s="27"/>
      <c r="GL88" s="27"/>
      <c r="GM88" s="27"/>
      <c r="GN88" s="27"/>
      <c r="GO88" s="27"/>
      <c r="GP88" s="27"/>
      <c r="GQ88" s="27"/>
      <c r="GR88" s="27"/>
      <c r="GS88" s="27"/>
      <c r="GT88" s="27"/>
      <c r="GU88" s="27"/>
      <c r="GV88" s="27"/>
      <c r="GW88" s="27"/>
      <c r="GX88" s="27"/>
      <c r="GY88" s="27"/>
      <c r="GZ88" s="27"/>
      <c r="HA88" s="27"/>
      <c r="HB88" s="27"/>
      <c r="HC88" s="27"/>
      <c r="HD88" s="27"/>
      <c r="HE88" s="27"/>
      <c r="HF88" s="27"/>
      <c r="HG88" s="27"/>
      <c r="HH88" s="27"/>
    </row>
    <row r="89" spans="1:216" x14ac:dyDescent="0.3">
      <c r="A89" s="22">
        <v>63</v>
      </c>
      <c r="B89" s="30" t="s">
        <v>292</v>
      </c>
      <c r="C89" s="30" t="s">
        <v>1</v>
      </c>
      <c r="D89" s="26" t="s">
        <v>33</v>
      </c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7"/>
      <c r="DB89" s="27"/>
      <c r="DC89" s="27"/>
      <c r="DD89" s="27"/>
      <c r="DE89" s="27"/>
      <c r="DF89" s="27"/>
      <c r="DG89" s="27"/>
      <c r="DH89" s="27"/>
      <c r="DI89" s="27"/>
      <c r="DJ89" s="27"/>
      <c r="DK89" s="27"/>
      <c r="DL89" s="27"/>
      <c r="DM89" s="27"/>
      <c r="DN89" s="27"/>
      <c r="DO89" s="27"/>
      <c r="DP89" s="27"/>
      <c r="DQ89" s="27"/>
      <c r="DR89" s="27"/>
      <c r="DS89" s="27"/>
      <c r="DT89" s="27"/>
      <c r="DU89" s="27"/>
      <c r="DV89" s="27"/>
      <c r="DW89" s="27"/>
      <c r="DX89" s="27"/>
      <c r="DY89" s="27"/>
      <c r="DZ89" s="27"/>
      <c r="EA89" s="27"/>
      <c r="EB89" s="27"/>
      <c r="EC89" s="27"/>
      <c r="ED89" s="27"/>
      <c r="EE89" s="27"/>
      <c r="EF89" s="27"/>
      <c r="EG89" s="27"/>
      <c r="EH89" s="27"/>
      <c r="EI89" s="27"/>
      <c r="EJ89" s="27"/>
      <c r="EK89" s="27"/>
      <c r="EL89" s="27"/>
      <c r="EM89" s="27"/>
      <c r="EN89" s="27"/>
      <c r="EO89" s="27"/>
      <c r="EP89" s="27"/>
      <c r="EQ89" s="27"/>
      <c r="ER89" s="27"/>
      <c r="ES89" s="27"/>
      <c r="ET89" s="27"/>
      <c r="EU89" s="27"/>
      <c r="EV89" s="27"/>
      <c r="EW89" s="27"/>
      <c r="EX89" s="27"/>
      <c r="EY89" s="27"/>
      <c r="EZ89" s="27"/>
      <c r="FA89" s="27"/>
      <c r="FB89" s="27"/>
      <c r="FC89" s="27"/>
      <c r="FD89" s="27"/>
      <c r="FE89" s="27"/>
      <c r="FF89" s="27"/>
      <c r="FG89" s="27"/>
      <c r="FH89" s="27"/>
      <c r="FI89" s="27"/>
      <c r="FJ89" s="27"/>
      <c r="FK89" s="27"/>
      <c r="FL89" s="27"/>
      <c r="FM89" s="27"/>
      <c r="FN89" s="27"/>
      <c r="FO89" s="27"/>
      <c r="FP89" s="27"/>
      <c r="FQ89" s="27"/>
      <c r="FR89" s="27"/>
      <c r="FS89" s="27"/>
      <c r="FT89" s="27"/>
      <c r="FU89" s="27"/>
      <c r="FV89" s="27"/>
      <c r="FW89" s="27"/>
      <c r="FX89" s="27"/>
      <c r="FY89" s="27"/>
      <c r="FZ89" s="27"/>
      <c r="GA89" s="27"/>
      <c r="GB89" s="27"/>
      <c r="GC89" s="27"/>
      <c r="GD89" s="27"/>
      <c r="GE89" s="27"/>
      <c r="GF89" s="27"/>
      <c r="GG89" s="27"/>
      <c r="GH89" s="27"/>
      <c r="GI89" s="27"/>
      <c r="GJ89" s="27"/>
      <c r="GK89" s="27"/>
      <c r="GL89" s="27"/>
      <c r="GM89" s="27"/>
      <c r="GN89" s="27"/>
      <c r="GO89" s="27"/>
      <c r="GP89" s="27"/>
      <c r="GQ89" s="27"/>
      <c r="GR89" s="27"/>
      <c r="GS89" s="27"/>
      <c r="GT89" s="27"/>
      <c r="GU89" s="27"/>
      <c r="GV89" s="27"/>
      <c r="GW89" s="27"/>
      <c r="GX89" s="27"/>
      <c r="GY89" s="27"/>
      <c r="GZ89" s="27"/>
      <c r="HA89" s="27"/>
      <c r="HB89" s="27"/>
      <c r="HC89" s="27"/>
      <c r="HD89" s="27"/>
      <c r="HE89" s="27"/>
      <c r="HF89" s="27"/>
      <c r="HG89" s="27"/>
      <c r="HH89" s="27"/>
    </row>
    <row r="90" spans="1:216" x14ac:dyDescent="0.3">
      <c r="A90" s="22">
        <v>400</v>
      </c>
      <c r="B90" s="30" t="s">
        <v>297</v>
      </c>
      <c r="C90" s="30" t="s">
        <v>1</v>
      </c>
      <c r="D90" s="26" t="s">
        <v>33</v>
      </c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/>
      <c r="CA90" s="27"/>
      <c r="CB90" s="27"/>
      <c r="CC90" s="27"/>
      <c r="CD90" s="27"/>
      <c r="CE90" s="27"/>
      <c r="CF90" s="27"/>
      <c r="CG90" s="27"/>
      <c r="CH90" s="27"/>
      <c r="CI90" s="27"/>
      <c r="CJ90" s="27"/>
      <c r="CK90" s="27"/>
      <c r="CL90" s="27"/>
      <c r="CM90" s="27"/>
      <c r="CN90" s="27"/>
      <c r="CO90" s="27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CZ90" s="27"/>
      <c r="DA90" s="27"/>
      <c r="DB90" s="27"/>
      <c r="DC90" s="27"/>
      <c r="DD90" s="27"/>
      <c r="DE90" s="27"/>
      <c r="DF90" s="27"/>
      <c r="DG90" s="27"/>
      <c r="DH90" s="27"/>
      <c r="DI90" s="27"/>
      <c r="DJ90" s="27"/>
      <c r="DK90" s="27"/>
      <c r="DL90" s="27"/>
      <c r="DM90" s="27"/>
      <c r="DN90" s="27"/>
      <c r="DO90" s="27"/>
      <c r="DP90" s="27"/>
      <c r="DQ90" s="27"/>
      <c r="DR90" s="27"/>
      <c r="DS90" s="27"/>
      <c r="DT90" s="27"/>
      <c r="DU90" s="27"/>
      <c r="DV90" s="27"/>
      <c r="DW90" s="27"/>
      <c r="DX90" s="27"/>
      <c r="DY90" s="27"/>
      <c r="DZ90" s="27"/>
      <c r="EA90" s="27"/>
      <c r="EB90" s="27"/>
      <c r="EC90" s="27"/>
      <c r="ED90" s="27"/>
      <c r="EE90" s="27"/>
      <c r="EF90" s="27"/>
      <c r="EG90" s="27"/>
      <c r="EH90" s="27"/>
      <c r="EI90" s="27"/>
      <c r="EJ90" s="27"/>
      <c r="EK90" s="27"/>
      <c r="EL90" s="27"/>
      <c r="EM90" s="27"/>
      <c r="EN90" s="27"/>
      <c r="EO90" s="27"/>
      <c r="EP90" s="27"/>
      <c r="EQ90" s="27"/>
      <c r="ER90" s="27"/>
      <c r="ES90" s="27"/>
      <c r="ET90" s="27"/>
      <c r="EU90" s="27"/>
      <c r="EV90" s="27"/>
      <c r="EW90" s="27"/>
      <c r="EX90" s="27"/>
      <c r="EY90" s="27"/>
      <c r="EZ90" s="27"/>
      <c r="FA90" s="27"/>
      <c r="FB90" s="27"/>
      <c r="FC90" s="27"/>
      <c r="FD90" s="27"/>
      <c r="FE90" s="27"/>
      <c r="FF90" s="27"/>
      <c r="FG90" s="27"/>
      <c r="FH90" s="27"/>
      <c r="FI90" s="27"/>
      <c r="FJ90" s="27"/>
      <c r="FK90" s="27"/>
      <c r="FL90" s="27"/>
      <c r="FM90" s="27"/>
      <c r="FN90" s="27"/>
      <c r="FO90" s="27"/>
      <c r="FP90" s="27"/>
      <c r="FQ90" s="27"/>
      <c r="FR90" s="27"/>
      <c r="FS90" s="27"/>
      <c r="FT90" s="27"/>
      <c r="FU90" s="27"/>
      <c r="FV90" s="27"/>
      <c r="FW90" s="27"/>
      <c r="FX90" s="27"/>
      <c r="FY90" s="27"/>
      <c r="FZ90" s="27"/>
      <c r="GA90" s="27"/>
      <c r="GB90" s="27"/>
      <c r="GC90" s="27"/>
      <c r="GD90" s="27"/>
      <c r="GE90" s="27"/>
      <c r="GF90" s="27"/>
      <c r="GG90" s="27"/>
      <c r="GH90" s="27"/>
      <c r="GI90" s="27"/>
      <c r="GJ90" s="27"/>
      <c r="GK90" s="27"/>
      <c r="GL90" s="27"/>
      <c r="GM90" s="27"/>
      <c r="GN90" s="27"/>
      <c r="GO90" s="27"/>
      <c r="GP90" s="27"/>
      <c r="GQ90" s="27"/>
      <c r="GR90" s="27"/>
      <c r="GS90" s="27"/>
      <c r="GT90" s="27"/>
      <c r="GU90" s="27"/>
      <c r="GV90" s="27"/>
      <c r="GW90" s="27"/>
      <c r="GX90" s="27"/>
      <c r="GY90" s="27"/>
      <c r="GZ90" s="27"/>
      <c r="HA90" s="27"/>
      <c r="HB90" s="27"/>
      <c r="HC90" s="27"/>
      <c r="HD90" s="27"/>
      <c r="HE90" s="27"/>
      <c r="HF90" s="27"/>
      <c r="HG90" s="27"/>
      <c r="HH90" s="27"/>
    </row>
    <row r="91" spans="1:216" x14ac:dyDescent="0.3">
      <c r="A91" s="22">
        <v>327</v>
      </c>
      <c r="B91" s="30" t="s">
        <v>290</v>
      </c>
      <c r="C91" s="30" t="s">
        <v>1</v>
      </c>
      <c r="D91" s="26" t="s">
        <v>33</v>
      </c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  <c r="CB91" s="27"/>
      <c r="CC91" s="27"/>
      <c r="CD91" s="27"/>
      <c r="CE91" s="27"/>
      <c r="CF91" s="27"/>
      <c r="CG91" s="27"/>
      <c r="CH91" s="27"/>
      <c r="CI91" s="27"/>
      <c r="CJ91" s="27"/>
      <c r="CK91" s="27"/>
      <c r="CL91" s="27"/>
      <c r="CM91" s="27"/>
      <c r="CN91" s="27"/>
      <c r="CO91" s="27"/>
      <c r="CP91" s="27"/>
      <c r="CQ91" s="27"/>
      <c r="CR91" s="27"/>
      <c r="CS91" s="27"/>
      <c r="CT91" s="27"/>
      <c r="CU91" s="27"/>
      <c r="CV91" s="27"/>
      <c r="CW91" s="27"/>
      <c r="CX91" s="27"/>
      <c r="CY91" s="27"/>
      <c r="CZ91" s="27"/>
      <c r="DA91" s="27"/>
      <c r="DB91" s="27"/>
      <c r="DC91" s="27"/>
      <c r="DD91" s="27"/>
      <c r="DE91" s="27"/>
      <c r="DF91" s="27"/>
      <c r="DG91" s="27"/>
      <c r="DH91" s="27"/>
      <c r="DI91" s="27"/>
      <c r="DJ91" s="27"/>
      <c r="DK91" s="27"/>
      <c r="DL91" s="27"/>
      <c r="DM91" s="27"/>
      <c r="DN91" s="27"/>
      <c r="DO91" s="27"/>
      <c r="DP91" s="27"/>
      <c r="DQ91" s="27"/>
      <c r="DR91" s="27"/>
      <c r="DS91" s="27"/>
      <c r="DT91" s="27"/>
      <c r="DU91" s="27"/>
      <c r="DV91" s="27"/>
      <c r="DW91" s="27"/>
      <c r="DX91" s="27"/>
      <c r="DY91" s="27"/>
      <c r="DZ91" s="27"/>
      <c r="EA91" s="27"/>
      <c r="EB91" s="27"/>
      <c r="EC91" s="27"/>
      <c r="ED91" s="27"/>
      <c r="EE91" s="27"/>
      <c r="EF91" s="27"/>
      <c r="EG91" s="27"/>
      <c r="EH91" s="27"/>
      <c r="EI91" s="27"/>
      <c r="EJ91" s="27"/>
      <c r="EK91" s="27"/>
      <c r="EL91" s="27"/>
      <c r="EM91" s="27"/>
      <c r="EN91" s="27"/>
      <c r="EO91" s="27"/>
      <c r="EP91" s="27"/>
      <c r="EQ91" s="27"/>
      <c r="ER91" s="27"/>
      <c r="ES91" s="27"/>
      <c r="ET91" s="27"/>
      <c r="EU91" s="27"/>
      <c r="EV91" s="27"/>
      <c r="EW91" s="27"/>
      <c r="EX91" s="27"/>
      <c r="EY91" s="27"/>
      <c r="EZ91" s="27"/>
      <c r="FA91" s="27"/>
      <c r="FB91" s="27"/>
      <c r="FC91" s="27"/>
      <c r="FD91" s="27"/>
      <c r="FE91" s="27"/>
      <c r="FF91" s="27"/>
      <c r="FG91" s="27"/>
      <c r="FH91" s="27"/>
      <c r="FI91" s="27"/>
      <c r="FJ91" s="27"/>
      <c r="FK91" s="27"/>
      <c r="FL91" s="27"/>
      <c r="FM91" s="27"/>
      <c r="FN91" s="27"/>
      <c r="FO91" s="27"/>
      <c r="FP91" s="27"/>
      <c r="FQ91" s="27"/>
      <c r="FR91" s="27"/>
      <c r="FS91" s="27"/>
      <c r="FT91" s="27"/>
      <c r="FU91" s="27"/>
      <c r="FV91" s="27"/>
      <c r="FW91" s="27"/>
      <c r="FX91" s="27"/>
      <c r="FY91" s="27"/>
      <c r="FZ91" s="27"/>
      <c r="GA91" s="27"/>
      <c r="GB91" s="27"/>
      <c r="GC91" s="27"/>
      <c r="GD91" s="27"/>
      <c r="GE91" s="27"/>
      <c r="GF91" s="27"/>
      <c r="GG91" s="27"/>
      <c r="GH91" s="27"/>
      <c r="GI91" s="27"/>
      <c r="GJ91" s="27"/>
      <c r="GK91" s="27"/>
      <c r="GL91" s="27"/>
      <c r="GM91" s="27"/>
      <c r="GN91" s="27"/>
      <c r="GO91" s="27"/>
      <c r="GP91" s="27"/>
      <c r="GQ91" s="27"/>
      <c r="GR91" s="27"/>
      <c r="GS91" s="27"/>
      <c r="GT91" s="27"/>
      <c r="GU91" s="27"/>
      <c r="GV91" s="27"/>
      <c r="GW91" s="27"/>
      <c r="GX91" s="27"/>
      <c r="GY91" s="27"/>
      <c r="GZ91" s="27"/>
      <c r="HA91" s="27"/>
      <c r="HB91" s="27"/>
      <c r="HC91" s="27"/>
      <c r="HD91" s="27"/>
      <c r="HE91" s="27"/>
      <c r="HF91" s="27"/>
      <c r="HG91" s="27"/>
      <c r="HH91" s="27"/>
    </row>
    <row r="92" spans="1:216" x14ac:dyDescent="0.3">
      <c r="A92" s="22">
        <v>438</v>
      </c>
      <c r="B92" s="30" t="s">
        <v>291</v>
      </c>
      <c r="C92" s="30" t="s">
        <v>1</v>
      </c>
      <c r="D92" s="26" t="s">
        <v>33</v>
      </c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  <c r="CB92" s="27"/>
      <c r="CC92" s="27"/>
      <c r="CD92" s="27"/>
      <c r="CE92" s="27"/>
      <c r="CF92" s="27"/>
      <c r="CG92" s="27"/>
      <c r="CH92" s="27"/>
      <c r="CI92" s="27"/>
      <c r="CJ92" s="27"/>
      <c r="CK92" s="27"/>
      <c r="CL92" s="27"/>
      <c r="CM92" s="27"/>
      <c r="CN92" s="27"/>
      <c r="CO92" s="27"/>
      <c r="CP92" s="27"/>
      <c r="CQ92" s="27"/>
      <c r="CR92" s="27"/>
      <c r="CS92" s="27"/>
      <c r="CT92" s="27"/>
      <c r="CU92" s="27"/>
      <c r="CV92" s="27"/>
      <c r="CW92" s="27"/>
      <c r="CX92" s="27"/>
      <c r="CY92" s="27"/>
      <c r="CZ92" s="27"/>
      <c r="DA92" s="27"/>
      <c r="DB92" s="27"/>
      <c r="DC92" s="27"/>
      <c r="DD92" s="27"/>
      <c r="DE92" s="27"/>
      <c r="DF92" s="27"/>
      <c r="DG92" s="27"/>
      <c r="DH92" s="27"/>
      <c r="DI92" s="27"/>
      <c r="DJ92" s="27"/>
      <c r="DK92" s="27"/>
      <c r="DL92" s="27"/>
      <c r="DM92" s="27"/>
      <c r="DN92" s="27"/>
      <c r="DO92" s="27"/>
      <c r="DP92" s="27"/>
      <c r="DQ92" s="27"/>
      <c r="DR92" s="27"/>
      <c r="DS92" s="27"/>
      <c r="DT92" s="27"/>
      <c r="DU92" s="27"/>
      <c r="DV92" s="27"/>
      <c r="DW92" s="27"/>
      <c r="DX92" s="27"/>
      <c r="DY92" s="27"/>
      <c r="DZ92" s="27"/>
      <c r="EA92" s="27"/>
      <c r="EB92" s="27"/>
      <c r="EC92" s="27"/>
      <c r="ED92" s="27"/>
      <c r="EE92" s="27"/>
      <c r="EF92" s="27"/>
      <c r="EG92" s="27"/>
      <c r="EH92" s="27"/>
      <c r="EI92" s="27"/>
      <c r="EJ92" s="27"/>
      <c r="EK92" s="27"/>
      <c r="EL92" s="27"/>
      <c r="EM92" s="27"/>
      <c r="EN92" s="27"/>
      <c r="EO92" s="27"/>
      <c r="EP92" s="27"/>
      <c r="EQ92" s="27"/>
      <c r="ER92" s="27"/>
      <c r="ES92" s="27"/>
      <c r="ET92" s="27"/>
      <c r="EU92" s="27"/>
      <c r="EV92" s="27"/>
      <c r="EW92" s="27"/>
      <c r="EX92" s="27"/>
      <c r="EY92" s="27"/>
      <c r="EZ92" s="27"/>
      <c r="FA92" s="27"/>
      <c r="FB92" s="27"/>
      <c r="FC92" s="27"/>
      <c r="FD92" s="27"/>
      <c r="FE92" s="27"/>
      <c r="FF92" s="27"/>
      <c r="FG92" s="27"/>
      <c r="FH92" s="27"/>
      <c r="FI92" s="27"/>
      <c r="FJ92" s="27"/>
      <c r="FK92" s="27"/>
      <c r="FL92" s="27"/>
      <c r="FM92" s="27"/>
      <c r="FN92" s="27"/>
      <c r="FO92" s="27"/>
      <c r="FP92" s="27"/>
      <c r="FQ92" s="27"/>
      <c r="FR92" s="27"/>
      <c r="FS92" s="27"/>
      <c r="FT92" s="27"/>
      <c r="FU92" s="27"/>
      <c r="FV92" s="27"/>
      <c r="FW92" s="27"/>
      <c r="FX92" s="27"/>
      <c r="FY92" s="27"/>
      <c r="FZ92" s="27"/>
      <c r="GA92" s="27"/>
      <c r="GB92" s="27"/>
      <c r="GC92" s="27"/>
      <c r="GD92" s="27"/>
      <c r="GE92" s="27"/>
      <c r="GF92" s="27"/>
      <c r="GG92" s="27"/>
      <c r="GH92" s="27"/>
      <c r="GI92" s="27"/>
      <c r="GJ92" s="27"/>
      <c r="GK92" s="27"/>
      <c r="GL92" s="27"/>
      <c r="GM92" s="27"/>
      <c r="GN92" s="27"/>
      <c r="GO92" s="27"/>
      <c r="GP92" s="27"/>
      <c r="GQ92" s="27"/>
      <c r="GR92" s="27"/>
      <c r="GS92" s="27"/>
      <c r="GT92" s="27"/>
      <c r="GU92" s="27"/>
      <c r="GV92" s="27"/>
      <c r="GW92" s="27"/>
      <c r="GX92" s="27"/>
      <c r="GY92" s="27"/>
      <c r="GZ92" s="27"/>
      <c r="HA92" s="27"/>
      <c r="HB92" s="27"/>
      <c r="HC92" s="27"/>
      <c r="HD92" s="27"/>
      <c r="HE92" s="27"/>
      <c r="HF92" s="27"/>
      <c r="HG92" s="27"/>
      <c r="HH92" s="27"/>
    </row>
    <row r="93" spans="1:216" x14ac:dyDescent="0.3">
      <c r="A93" s="22">
        <v>548</v>
      </c>
      <c r="B93" s="30" t="s">
        <v>305</v>
      </c>
      <c r="C93" s="30" t="s">
        <v>1</v>
      </c>
      <c r="D93" s="26" t="s">
        <v>33</v>
      </c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  <c r="DC93" s="27"/>
      <c r="DD93" s="27"/>
      <c r="DE93" s="27"/>
      <c r="DF93" s="27"/>
      <c r="DG93" s="27"/>
      <c r="DH93" s="27"/>
      <c r="DI93" s="27"/>
      <c r="DJ93" s="27"/>
      <c r="DK93" s="27"/>
      <c r="DL93" s="27"/>
      <c r="DM93" s="27"/>
      <c r="DN93" s="27"/>
      <c r="DO93" s="27"/>
      <c r="DP93" s="27"/>
      <c r="DQ93" s="27"/>
      <c r="DR93" s="27"/>
      <c r="DS93" s="27"/>
      <c r="DT93" s="27"/>
      <c r="DU93" s="27"/>
      <c r="DV93" s="27"/>
      <c r="DW93" s="27"/>
      <c r="DX93" s="27"/>
      <c r="DY93" s="27"/>
      <c r="DZ93" s="27"/>
      <c r="EA93" s="27"/>
      <c r="EB93" s="27"/>
      <c r="EC93" s="27"/>
      <c r="ED93" s="27"/>
      <c r="EE93" s="27"/>
      <c r="EF93" s="27"/>
      <c r="EG93" s="27"/>
      <c r="EH93" s="27"/>
      <c r="EI93" s="27"/>
      <c r="EJ93" s="27"/>
      <c r="EK93" s="27"/>
      <c r="EL93" s="27"/>
      <c r="EM93" s="27"/>
      <c r="EN93" s="27"/>
      <c r="EO93" s="27"/>
      <c r="EP93" s="27"/>
      <c r="EQ93" s="27"/>
      <c r="ER93" s="27"/>
      <c r="ES93" s="27"/>
      <c r="ET93" s="27"/>
      <c r="EU93" s="27"/>
      <c r="EV93" s="27"/>
      <c r="EW93" s="27"/>
      <c r="EX93" s="27"/>
      <c r="EY93" s="27"/>
      <c r="EZ93" s="27"/>
      <c r="FA93" s="27"/>
      <c r="FB93" s="27"/>
      <c r="FC93" s="27"/>
      <c r="FD93" s="27"/>
      <c r="FE93" s="27"/>
      <c r="FF93" s="27"/>
      <c r="FG93" s="27"/>
      <c r="FH93" s="27"/>
      <c r="FI93" s="27"/>
      <c r="FJ93" s="27"/>
      <c r="FK93" s="27"/>
      <c r="FL93" s="27"/>
      <c r="FM93" s="27"/>
      <c r="FN93" s="27"/>
      <c r="FO93" s="27"/>
      <c r="FP93" s="27"/>
      <c r="FQ93" s="27"/>
      <c r="FR93" s="27"/>
      <c r="FS93" s="27"/>
      <c r="FT93" s="27"/>
      <c r="FU93" s="27"/>
      <c r="FV93" s="27"/>
      <c r="FW93" s="27"/>
      <c r="FX93" s="27"/>
      <c r="FY93" s="27"/>
      <c r="FZ93" s="27"/>
      <c r="GA93" s="27"/>
      <c r="GB93" s="27"/>
      <c r="GC93" s="27"/>
      <c r="GD93" s="27"/>
      <c r="GE93" s="27"/>
      <c r="GF93" s="27"/>
      <c r="GG93" s="27"/>
      <c r="GH93" s="27"/>
      <c r="GI93" s="27"/>
      <c r="GJ93" s="27"/>
      <c r="GK93" s="27"/>
      <c r="GL93" s="27"/>
      <c r="GM93" s="27"/>
      <c r="GN93" s="27"/>
      <c r="GO93" s="27"/>
      <c r="GP93" s="27"/>
      <c r="GQ93" s="27"/>
      <c r="GR93" s="27"/>
      <c r="GS93" s="27"/>
      <c r="GT93" s="27"/>
      <c r="GU93" s="27"/>
      <c r="GV93" s="27"/>
      <c r="GW93" s="27"/>
      <c r="GX93" s="27"/>
      <c r="GY93" s="27"/>
      <c r="GZ93" s="27"/>
      <c r="HA93" s="27"/>
      <c r="HB93" s="27"/>
      <c r="HC93" s="27"/>
      <c r="HD93" s="27"/>
      <c r="HE93" s="27"/>
      <c r="HF93" s="27"/>
      <c r="HG93" s="27"/>
      <c r="HH93" s="27"/>
    </row>
    <row r="94" spans="1:216" x14ac:dyDescent="0.3">
      <c r="A94" s="22">
        <v>576</v>
      </c>
      <c r="B94" s="30" t="s">
        <v>289</v>
      </c>
      <c r="C94" s="30" t="s">
        <v>1</v>
      </c>
      <c r="D94" s="26" t="s">
        <v>33</v>
      </c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  <c r="DC94" s="27"/>
      <c r="DD94" s="27"/>
      <c r="DE94" s="27"/>
      <c r="DF94" s="27"/>
      <c r="DG94" s="27"/>
      <c r="DH94" s="27"/>
      <c r="DI94" s="27"/>
      <c r="DJ94" s="27"/>
      <c r="DK94" s="27"/>
      <c r="DL94" s="27"/>
      <c r="DM94" s="27"/>
      <c r="DN94" s="27"/>
      <c r="DO94" s="27"/>
      <c r="DP94" s="27"/>
      <c r="DQ94" s="27"/>
      <c r="DR94" s="27"/>
      <c r="DS94" s="27"/>
      <c r="DT94" s="27"/>
      <c r="DU94" s="27"/>
      <c r="DV94" s="27"/>
      <c r="DW94" s="27"/>
      <c r="DX94" s="27"/>
      <c r="DY94" s="27"/>
      <c r="DZ94" s="27"/>
      <c r="EA94" s="27"/>
      <c r="EB94" s="27"/>
      <c r="EC94" s="27"/>
      <c r="ED94" s="27"/>
      <c r="EE94" s="27"/>
      <c r="EF94" s="27"/>
      <c r="EG94" s="27"/>
      <c r="EH94" s="27"/>
      <c r="EI94" s="27"/>
      <c r="EJ94" s="27"/>
      <c r="EK94" s="27"/>
      <c r="EL94" s="27"/>
      <c r="EM94" s="27"/>
      <c r="EN94" s="27"/>
      <c r="EO94" s="27"/>
      <c r="EP94" s="27"/>
      <c r="EQ94" s="27"/>
      <c r="ER94" s="27"/>
      <c r="ES94" s="27"/>
      <c r="ET94" s="27"/>
      <c r="EU94" s="27"/>
      <c r="EV94" s="27"/>
      <c r="EW94" s="27"/>
      <c r="EX94" s="27"/>
      <c r="EY94" s="27"/>
      <c r="EZ94" s="27"/>
      <c r="FA94" s="27"/>
      <c r="FB94" s="27"/>
      <c r="FC94" s="27"/>
      <c r="FD94" s="27"/>
      <c r="FE94" s="27"/>
      <c r="FF94" s="27"/>
      <c r="FG94" s="27"/>
      <c r="FH94" s="27"/>
      <c r="FI94" s="27"/>
      <c r="FJ94" s="27"/>
      <c r="FK94" s="27"/>
      <c r="FL94" s="27"/>
      <c r="FM94" s="27"/>
      <c r="FN94" s="27"/>
      <c r="FO94" s="27"/>
      <c r="FP94" s="27"/>
      <c r="FQ94" s="27"/>
      <c r="FR94" s="27"/>
      <c r="FS94" s="27"/>
      <c r="FT94" s="27"/>
      <c r="FU94" s="27"/>
      <c r="FV94" s="27"/>
      <c r="FW94" s="27"/>
      <c r="FX94" s="27"/>
      <c r="FY94" s="27"/>
      <c r="FZ94" s="27"/>
      <c r="GA94" s="27"/>
      <c r="GB94" s="27"/>
      <c r="GC94" s="27"/>
      <c r="GD94" s="27"/>
      <c r="GE94" s="27"/>
      <c r="GF94" s="27"/>
      <c r="GG94" s="27"/>
      <c r="GH94" s="27"/>
      <c r="GI94" s="27"/>
      <c r="GJ94" s="27"/>
      <c r="GK94" s="27"/>
      <c r="GL94" s="27"/>
      <c r="GM94" s="27"/>
      <c r="GN94" s="27"/>
      <c r="GO94" s="27"/>
      <c r="GP94" s="27"/>
      <c r="GQ94" s="27"/>
      <c r="GR94" s="27"/>
      <c r="GS94" s="27"/>
      <c r="GT94" s="27"/>
      <c r="GU94" s="27"/>
      <c r="GV94" s="27"/>
      <c r="GW94" s="27"/>
      <c r="GX94" s="27"/>
      <c r="GY94" s="27"/>
      <c r="GZ94" s="27"/>
      <c r="HA94" s="27"/>
      <c r="HB94" s="27"/>
      <c r="HC94" s="27"/>
      <c r="HD94" s="27"/>
      <c r="HE94" s="27"/>
      <c r="HF94" s="27"/>
      <c r="HG94" s="27"/>
      <c r="HH94" s="27"/>
    </row>
    <row r="95" spans="1:216" x14ac:dyDescent="0.3">
      <c r="A95" s="22">
        <v>83</v>
      </c>
      <c r="B95" s="30" t="s">
        <v>291</v>
      </c>
      <c r="C95" s="30" t="s">
        <v>1</v>
      </c>
      <c r="D95" s="26" t="s">
        <v>33</v>
      </c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  <c r="DC95" s="27"/>
      <c r="DD95" s="27"/>
      <c r="DE95" s="27"/>
      <c r="DF95" s="27"/>
      <c r="DG95" s="27"/>
      <c r="DH95" s="27"/>
      <c r="DI95" s="27"/>
      <c r="DJ95" s="27"/>
      <c r="DK95" s="27"/>
      <c r="DL95" s="27"/>
      <c r="DM95" s="27"/>
      <c r="DN95" s="27"/>
      <c r="DO95" s="27"/>
      <c r="DP95" s="27"/>
      <c r="DQ95" s="27"/>
      <c r="DR95" s="27"/>
      <c r="DS95" s="27"/>
      <c r="DT95" s="27"/>
      <c r="DU95" s="27"/>
      <c r="DV95" s="27"/>
      <c r="DW95" s="27"/>
      <c r="DX95" s="27"/>
      <c r="DY95" s="27"/>
      <c r="DZ95" s="27"/>
      <c r="EA95" s="27"/>
      <c r="EB95" s="27"/>
      <c r="EC95" s="27"/>
      <c r="ED95" s="27"/>
      <c r="EE95" s="27"/>
      <c r="EF95" s="27"/>
      <c r="EG95" s="27"/>
      <c r="EH95" s="27"/>
      <c r="EI95" s="27"/>
      <c r="EJ95" s="27"/>
      <c r="EK95" s="27"/>
      <c r="EL95" s="27"/>
      <c r="EM95" s="27"/>
      <c r="EN95" s="27"/>
      <c r="EO95" s="27"/>
      <c r="EP95" s="27"/>
      <c r="EQ95" s="27"/>
      <c r="ER95" s="27"/>
      <c r="ES95" s="27"/>
      <c r="ET95" s="27"/>
      <c r="EU95" s="27"/>
      <c r="EV95" s="27"/>
      <c r="EW95" s="27"/>
      <c r="EX95" s="27"/>
      <c r="EY95" s="27"/>
      <c r="EZ95" s="27"/>
      <c r="FA95" s="27"/>
      <c r="FB95" s="27"/>
      <c r="FC95" s="27"/>
      <c r="FD95" s="27"/>
      <c r="FE95" s="27"/>
      <c r="FF95" s="27"/>
      <c r="FG95" s="27"/>
      <c r="FH95" s="27"/>
      <c r="FI95" s="27"/>
      <c r="FJ95" s="27"/>
      <c r="FK95" s="27"/>
      <c r="FL95" s="27"/>
      <c r="FM95" s="27"/>
      <c r="FN95" s="27"/>
      <c r="FO95" s="27"/>
      <c r="FP95" s="27"/>
      <c r="FQ95" s="27"/>
      <c r="FR95" s="27"/>
      <c r="FS95" s="27"/>
      <c r="FT95" s="27"/>
      <c r="FU95" s="27"/>
      <c r="FV95" s="27"/>
      <c r="FW95" s="27"/>
      <c r="FX95" s="27"/>
      <c r="FY95" s="27"/>
      <c r="FZ95" s="27"/>
      <c r="GA95" s="27"/>
      <c r="GB95" s="27"/>
      <c r="GC95" s="27"/>
      <c r="GD95" s="27"/>
      <c r="GE95" s="27"/>
      <c r="GF95" s="27"/>
      <c r="GG95" s="27"/>
      <c r="GH95" s="27"/>
      <c r="GI95" s="27"/>
      <c r="GJ95" s="27"/>
      <c r="GK95" s="27"/>
      <c r="GL95" s="27"/>
      <c r="GM95" s="27"/>
      <c r="GN95" s="27"/>
      <c r="GO95" s="27"/>
      <c r="GP95" s="27"/>
      <c r="GQ95" s="27"/>
      <c r="GR95" s="27"/>
      <c r="GS95" s="27"/>
      <c r="GT95" s="27"/>
      <c r="GU95" s="27"/>
      <c r="GV95" s="27"/>
      <c r="GW95" s="27"/>
      <c r="GX95" s="27"/>
      <c r="GY95" s="27"/>
      <c r="GZ95" s="27"/>
      <c r="HA95" s="27"/>
      <c r="HB95" s="27"/>
      <c r="HC95" s="27"/>
      <c r="HD95" s="27"/>
      <c r="HE95" s="27"/>
      <c r="HF95" s="27"/>
      <c r="HG95" s="27"/>
      <c r="HH95" s="27"/>
    </row>
    <row r="96" spans="1:216" x14ac:dyDescent="0.3">
      <c r="A96" s="22">
        <v>550</v>
      </c>
      <c r="B96" s="30" t="s">
        <v>302</v>
      </c>
      <c r="C96" s="30" t="s">
        <v>1</v>
      </c>
      <c r="D96" s="26" t="s">
        <v>35</v>
      </c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/>
      <c r="CS96" s="27"/>
      <c r="CT96" s="27"/>
      <c r="CU96" s="27"/>
      <c r="CV96" s="27"/>
      <c r="CW96" s="27"/>
      <c r="CX96" s="27"/>
      <c r="CY96" s="27"/>
      <c r="CZ96" s="27"/>
      <c r="DA96" s="27"/>
      <c r="DB96" s="27"/>
      <c r="DC96" s="27"/>
      <c r="DD96" s="27"/>
      <c r="DE96" s="27"/>
      <c r="DF96" s="27"/>
      <c r="DG96" s="27"/>
      <c r="DH96" s="27"/>
      <c r="DI96" s="27"/>
      <c r="DJ96" s="27"/>
      <c r="DK96" s="27"/>
      <c r="DL96" s="27"/>
      <c r="DM96" s="27"/>
      <c r="DN96" s="27"/>
      <c r="DO96" s="27"/>
      <c r="DP96" s="27"/>
      <c r="DQ96" s="27"/>
      <c r="DR96" s="27"/>
      <c r="DS96" s="27"/>
      <c r="DT96" s="27"/>
      <c r="DU96" s="27"/>
      <c r="DV96" s="27"/>
      <c r="DW96" s="27"/>
      <c r="DX96" s="27"/>
      <c r="DY96" s="27"/>
      <c r="DZ96" s="27"/>
      <c r="EA96" s="27"/>
      <c r="EB96" s="27"/>
      <c r="EC96" s="27"/>
      <c r="ED96" s="27"/>
      <c r="EE96" s="27"/>
      <c r="EF96" s="27"/>
      <c r="EG96" s="27"/>
      <c r="EH96" s="27"/>
      <c r="EI96" s="27"/>
      <c r="EJ96" s="27"/>
      <c r="EK96" s="27"/>
      <c r="EL96" s="27"/>
      <c r="EM96" s="27"/>
      <c r="EN96" s="27"/>
      <c r="EO96" s="27"/>
      <c r="EP96" s="27"/>
      <c r="EQ96" s="27"/>
      <c r="ER96" s="27"/>
      <c r="ES96" s="27"/>
      <c r="ET96" s="27"/>
      <c r="EU96" s="27"/>
      <c r="EV96" s="27"/>
      <c r="EW96" s="27"/>
      <c r="EX96" s="27"/>
      <c r="EY96" s="27"/>
      <c r="EZ96" s="27"/>
      <c r="FA96" s="27"/>
      <c r="FB96" s="27"/>
      <c r="FC96" s="27"/>
      <c r="FD96" s="27"/>
      <c r="FE96" s="27"/>
      <c r="FF96" s="27"/>
      <c r="FG96" s="27"/>
      <c r="FH96" s="27"/>
      <c r="FI96" s="27"/>
      <c r="FJ96" s="27"/>
      <c r="FK96" s="27"/>
      <c r="FL96" s="27"/>
      <c r="FM96" s="27"/>
      <c r="FN96" s="27"/>
      <c r="FO96" s="27"/>
      <c r="FP96" s="27"/>
      <c r="FQ96" s="27"/>
      <c r="FR96" s="27"/>
      <c r="FS96" s="27"/>
      <c r="FT96" s="27"/>
      <c r="FU96" s="27"/>
      <c r="FV96" s="27"/>
      <c r="FW96" s="27"/>
      <c r="FX96" s="27"/>
      <c r="FY96" s="27"/>
      <c r="FZ96" s="27"/>
      <c r="GA96" s="27"/>
      <c r="GB96" s="27"/>
      <c r="GC96" s="27"/>
      <c r="GD96" s="27"/>
      <c r="GE96" s="27"/>
      <c r="GF96" s="27"/>
      <c r="GG96" s="27"/>
      <c r="GH96" s="27"/>
      <c r="GI96" s="27"/>
      <c r="GJ96" s="27"/>
      <c r="GK96" s="27"/>
      <c r="GL96" s="27"/>
      <c r="GM96" s="27"/>
      <c r="GN96" s="27"/>
      <c r="GO96" s="27"/>
      <c r="GP96" s="27"/>
      <c r="GQ96" s="27"/>
      <c r="GR96" s="27"/>
      <c r="GS96" s="27"/>
      <c r="GT96" s="27"/>
      <c r="GU96" s="27"/>
      <c r="GV96" s="27"/>
      <c r="GW96" s="27"/>
      <c r="GX96" s="27"/>
      <c r="GY96" s="27"/>
      <c r="GZ96" s="27"/>
      <c r="HA96" s="27"/>
      <c r="HB96" s="27"/>
      <c r="HC96" s="27"/>
      <c r="HD96" s="27"/>
      <c r="HE96" s="27"/>
      <c r="HF96" s="27"/>
      <c r="HG96" s="27"/>
      <c r="HH96" s="27"/>
    </row>
    <row r="97" spans="1:216" x14ac:dyDescent="0.3">
      <c r="A97" s="22">
        <v>500</v>
      </c>
      <c r="B97" s="30" t="s">
        <v>296</v>
      </c>
      <c r="C97" s="30" t="s">
        <v>1</v>
      </c>
      <c r="D97" s="26" t="s">
        <v>35</v>
      </c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  <c r="DC97" s="27"/>
      <c r="DD97" s="27"/>
      <c r="DE97" s="27"/>
      <c r="DF97" s="27"/>
      <c r="DG97" s="27"/>
      <c r="DH97" s="27"/>
      <c r="DI97" s="27"/>
      <c r="DJ97" s="27"/>
      <c r="DK97" s="27"/>
      <c r="DL97" s="27"/>
      <c r="DM97" s="27"/>
      <c r="DN97" s="27"/>
      <c r="DO97" s="27"/>
      <c r="DP97" s="27"/>
      <c r="DQ97" s="27"/>
      <c r="DR97" s="27"/>
      <c r="DS97" s="27"/>
      <c r="DT97" s="27"/>
      <c r="DU97" s="27"/>
      <c r="DV97" s="27"/>
      <c r="DW97" s="27"/>
      <c r="DX97" s="27"/>
      <c r="DY97" s="27"/>
      <c r="DZ97" s="27"/>
      <c r="EA97" s="27"/>
      <c r="EB97" s="27"/>
      <c r="EC97" s="27"/>
      <c r="ED97" s="27"/>
      <c r="EE97" s="27"/>
      <c r="EF97" s="27"/>
      <c r="EG97" s="27"/>
      <c r="EH97" s="27"/>
      <c r="EI97" s="27"/>
      <c r="EJ97" s="27"/>
      <c r="EK97" s="27"/>
      <c r="EL97" s="27"/>
      <c r="EM97" s="27"/>
      <c r="EN97" s="27"/>
      <c r="EO97" s="27"/>
      <c r="EP97" s="27"/>
      <c r="EQ97" s="27"/>
      <c r="ER97" s="27"/>
      <c r="ES97" s="27"/>
      <c r="ET97" s="27"/>
      <c r="EU97" s="27"/>
      <c r="EV97" s="27"/>
      <c r="EW97" s="27"/>
      <c r="EX97" s="27"/>
      <c r="EY97" s="27"/>
      <c r="EZ97" s="27"/>
      <c r="FA97" s="27"/>
      <c r="FB97" s="27"/>
      <c r="FC97" s="27"/>
      <c r="FD97" s="27"/>
      <c r="FE97" s="27"/>
      <c r="FF97" s="27"/>
      <c r="FG97" s="27"/>
      <c r="FH97" s="27"/>
      <c r="FI97" s="27"/>
      <c r="FJ97" s="27"/>
      <c r="FK97" s="27"/>
      <c r="FL97" s="27"/>
      <c r="FM97" s="27"/>
      <c r="FN97" s="27"/>
      <c r="FO97" s="27"/>
      <c r="FP97" s="27"/>
      <c r="FQ97" s="27"/>
      <c r="FR97" s="27"/>
      <c r="FS97" s="27"/>
      <c r="FT97" s="27"/>
      <c r="FU97" s="27"/>
      <c r="FV97" s="27"/>
      <c r="FW97" s="27"/>
      <c r="FX97" s="27"/>
      <c r="FY97" s="27"/>
      <c r="FZ97" s="27"/>
      <c r="GA97" s="27"/>
      <c r="GB97" s="27"/>
      <c r="GC97" s="27"/>
      <c r="GD97" s="27"/>
      <c r="GE97" s="27"/>
      <c r="GF97" s="27"/>
      <c r="GG97" s="27"/>
      <c r="GH97" s="27"/>
      <c r="GI97" s="27"/>
      <c r="GJ97" s="27"/>
      <c r="GK97" s="27"/>
      <c r="GL97" s="27"/>
      <c r="GM97" s="27"/>
      <c r="GN97" s="27"/>
      <c r="GO97" s="27"/>
      <c r="GP97" s="27"/>
      <c r="GQ97" s="27"/>
      <c r="GR97" s="27"/>
      <c r="GS97" s="27"/>
      <c r="GT97" s="27"/>
      <c r="GU97" s="27"/>
      <c r="GV97" s="27"/>
      <c r="GW97" s="27"/>
      <c r="GX97" s="27"/>
      <c r="GY97" s="27"/>
      <c r="GZ97" s="27"/>
      <c r="HA97" s="27"/>
      <c r="HB97" s="27"/>
      <c r="HC97" s="27"/>
      <c r="HD97" s="27"/>
      <c r="HE97" s="27"/>
      <c r="HF97" s="27"/>
      <c r="HG97" s="27"/>
      <c r="HH97" s="27"/>
    </row>
    <row r="98" spans="1:216" x14ac:dyDescent="0.3">
      <c r="A98" s="22">
        <v>620</v>
      </c>
      <c r="B98" s="30" t="s">
        <v>289</v>
      </c>
      <c r="C98" s="30" t="s">
        <v>1</v>
      </c>
      <c r="D98" s="26" t="s">
        <v>35</v>
      </c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  <c r="BX98" s="27"/>
      <c r="BY98" s="27"/>
      <c r="BZ98" s="27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7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  <c r="DC98" s="27"/>
      <c r="DD98" s="27"/>
      <c r="DE98" s="27"/>
      <c r="DF98" s="27"/>
      <c r="DG98" s="27"/>
      <c r="DH98" s="27"/>
      <c r="DI98" s="27"/>
      <c r="DJ98" s="27"/>
      <c r="DK98" s="27"/>
      <c r="DL98" s="27"/>
      <c r="DM98" s="27"/>
      <c r="DN98" s="27"/>
      <c r="DO98" s="27"/>
      <c r="DP98" s="27"/>
      <c r="DQ98" s="27"/>
      <c r="DR98" s="27"/>
      <c r="DS98" s="27"/>
      <c r="DT98" s="27"/>
      <c r="DU98" s="27"/>
      <c r="DV98" s="27"/>
      <c r="DW98" s="27"/>
      <c r="DX98" s="27"/>
      <c r="DY98" s="27"/>
      <c r="DZ98" s="27"/>
      <c r="EA98" s="27"/>
      <c r="EB98" s="27"/>
      <c r="EC98" s="27"/>
      <c r="ED98" s="27"/>
      <c r="EE98" s="27"/>
      <c r="EF98" s="27"/>
      <c r="EG98" s="27"/>
      <c r="EH98" s="27"/>
      <c r="EI98" s="27"/>
      <c r="EJ98" s="27"/>
      <c r="EK98" s="27"/>
      <c r="EL98" s="27"/>
      <c r="EM98" s="27"/>
      <c r="EN98" s="27"/>
      <c r="EO98" s="27"/>
      <c r="EP98" s="27"/>
      <c r="EQ98" s="27"/>
      <c r="ER98" s="27"/>
      <c r="ES98" s="27"/>
      <c r="ET98" s="27"/>
      <c r="EU98" s="27"/>
      <c r="EV98" s="27"/>
      <c r="EW98" s="27"/>
      <c r="EX98" s="27"/>
      <c r="EY98" s="27"/>
      <c r="EZ98" s="27"/>
      <c r="FA98" s="27"/>
      <c r="FB98" s="27"/>
      <c r="FC98" s="27"/>
      <c r="FD98" s="27"/>
      <c r="FE98" s="27"/>
      <c r="FF98" s="27"/>
      <c r="FG98" s="27"/>
      <c r="FH98" s="27"/>
      <c r="FI98" s="27"/>
      <c r="FJ98" s="27"/>
      <c r="FK98" s="27"/>
      <c r="FL98" s="27"/>
      <c r="FM98" s="27"/>
      <c r="FN98" s="27"/>
      <c r="FO98" s="27"/>
      <c r="FP98" s="27"/>
      <c r="FQ98" s="27"/>
      <c r="FR98" s="27"/>
      <c r="FS98" s="27"/>
      <c r="FT98" s="27"/>
      <c r="FU98" s="27"/>
      <c r="FV98" s="27"/>
      <c r="FW98" s="27"/>
      <c r="FX98" s="27"/>
      <c r="FY98" s="27"/>
      <c r="FZ98" s="27"/>
      <c r="GA98" s="27"/>
      <c r="GB98" s="27"/>
      <c r="GC98" s="27"/>
      <c r="GD98" s="27"/>
      <c r="GE98" s="27"/>
      <c r="GF98" s="27"/>
      <c r="GG98" s="27"/>
      <c r="GH98" s="27"/>
      <c r="GI98" s="27"/>
      <c r="GJ98" s="27"/>
      <c r="GK98" s="27"/>
      <c r="GL98" s="27"/>
      <c r="GM98" s="27"/>
      <c r="GN98" s="27"/>
      <c r="GO98" s="27"/>
      <c r="GP98" s="27"/>
      <c r="GQ98" s="27"/>
      <c r="GR98" s="27"/>
      <c r="GS98" s="27"/>
      <c r="GT98" s="27"/>
      <c r="GU98" s="27"/>
      <c r="GV98" s="27"/>
      <c r="GW98" s="27"/>
      <c r="GX98" s="27"/>
      <c r="GY98" s="27"/>
      <c r="GZ98" s="27"/>
      <c r="HA98" s="27"/>
      <c r="HB98" s="27"/>
      <c r="HC98" s="27"/>
      <c r="HD98" s="27"/>
      <c r="HE98" s="27"/>
      <c r="HF98" s="27"/>
      <c r="HG98" s="27"/>
      <c r="HH98" s="27"/>
    </row>
    <row r="99" spans="1:216" x14ac:dyDescent="0.3">
      <c r="A99" s="22">
        <v>431</v>
      </c>
      <c r="B99" s="30" t="s">
        <v>302</v>
      </c>
      <c r="C99" s="30" t="s">
        <v>1</v>
      </c>
      <c r="D99" s="26" t="s">
        <v>35</v>
      </c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  <c r="DC99" s="27"/>
      <c r="DD99" s="27"/>
      <c r="DE99" s="27"/>
      <c r="DF99" s="27"/>
      <c r="DG99" s="27"/>
      <c r="DH99" s="27"/>
      <c r="DI99" s="27"/>
      <c r="DJ99" s="27"/>
      <c r="DK99" s="27"/>
      <c r="DL99" s="27"/>
      <c r="DM99" s="27"/>
      <c r="DN99" s="27"/>
      <c r="DO99" s="27"/>
      <c r="DP99" s="27"/>
      <c r="DQ99" s="27"/>
      <c r="DR99" s="27"/>
      <c r="DS99" s="27"/>
      <c r="DT99" s="27"/>
      <c r="DU99" s="27"/>
      <c r="DV99" s="27"/>
      <c r="DW99" s="27"/>
      <c r="DX99" s="27"/>
      <c r="DY99" s="27"/>
      <c r="DZ99" s="27"/>
      <c r="EA99" s="27"/>
      <c r="EB99" s="27"/>
      <c r="EC99" s="27"/>
      <c r="ED99" s="27"/>
      <c r="EE99" s="27"/>
      <c r="EF99" s="27"/>
      <c r="EG99" s="27"/>
      <c r="EH99" s="27"/>
      <c r="EI99" s="27"/>
      <c r="EJ99" s="27"/>
      <c r="EK99" s="27"/>
      <c r="EL99" s="27"/>
      <c r="EM99" s="27"/>
      <c r="EN99" s="27"/>
      <c r="EO99" s="27"/>
      <c r="EP99" s="27"/>
      <c r="EQ99" s="27"/>
      <c r="ER99" s="27"/>
      <c r="ES99" s="27"/>
      <c r="ET99" s="27"/>
      <c r="EU99" s="27"/>
      <c r="EV99" s="27"/>
      <c r="EW99" s="27"/>
      <c r="EX99" s="27"/>
      <c r="EY99" s="27"/>
      <c r="EZ99" s="27"/>
      <c r="FA99" s="27"/>
      <c r="FB99" s="27"/>
      <c r="FC99" s="27"/>
      <c r="FD99" s="27"/>
      <c r="FE99" s="27"/>
      <c r="FF99" s="27"/>
      <c r="FG99" s="27"/>
      <c r="FH99" s="27"/>
      <c r="FI99" s="27"/>
      <c r="FJ99" s="27"/>
      <c r="FK99" s="27"/>
      <c r="FL99" s="27"/>
      <c r="FM99" s="27"/>
      <c r="FN99" s="27"/>
      <c r="FO99" s="27"/>
      <c r="FP99" s="27"/>
      <c r="FQ99" s="27"/>
      <c r="FR99" s="27"/>
      <c r="FS99" s="27"/>
      <c r="FT99" s="27"/>
      <c r="FU99" s="27"/>
      <c r="FV99" s="27"/>
      <c r="FW99" s="27"/>
      <c r="FX99" s="27"/>
      <c r="FY99" s="27"/>
      <c r="FZ99" s="27"/>
      <c r="GA99" s="27"/>
      <c r="GB99" s="27"/>
      <c r="GC99" s="27"/>
      <c r="GD99" s="27"/>
      <c r="GE99" s="27"/>
      <c r="GF99" s="27"/>
      <c r="GG99" s="27"/>
      <c r="GH99" s="27"/>
      <c r="GI99" s="27"/>
      <c r="GJ99" s="27"/>
      <c r="GK99" s="27"/>
      <c r="GL99" s="27"/>
      <c r="GM99" s="27"/>
      <c r="GN99" s="27"/>
      <c r="GO99" s="27"/>
      <c r="GP99" s="27"/>
      <c r="GQ99" s="27"/>
      <c r="GR99" s="27"/>
      <c r="GS99" s="27"/>
      <c r="GT99" s="27"/>
      <c r="GU99" s="27"/>
      <c r="GV99" s="27"/>
      <c r="GW99" s="27"/>
      <c r="GX99" s="27"/>
      <c r="GY99" s="27"/>
      <c r="GZ99" s="27"/>
      <c r="HA99" s="27"/>
      <c r="HB99" s="27"/>
      <c r="HC99" s="27"/>
      <c r="HD99" s="27"/>
      <c r="HE99" s="27"/>
      <c r="HF99" s="27"/>
      <c r="HG99" s="27"/>
      <c r="HH99" s="27"/>
    </row>
    <row r="100" spans="1:216" x14ac:dyDescent="0.3">
      <c r="A100" s="22">
        <v>63</v>
      </c>
      <c r="B100" s="30" t="s">
        <v>304</v>
      </c>
      <c r="C100" s="30" t="s">
        <v>1</v>
      </c>
      <c r="D100" s="26" t="s">
        <v>33</v>
      </c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  <c r="BZ100" s="27"/>
      <c r="CA100" s="27"/>
      <c r="CB100" s="27"/>
      <c r="CC100" s="27"/>
      <c r="CD100" s="27"/>
      <c r="CE100" s="27"/>
      <c r="CF100" s="27"/>
      <c r="CG100" s="27"/>
      <c r="CH100" s="27"/>
      <c r="CI100" s="27"/>
      <c r="CJ100" s="27"/>
      <c r="CK100" s="27"/>
      <c r="CL100" s="27"/>
      <c r="CM100" s="27"/>
      <c r="CN100" s="27"/>
      <c r="CO100" s="27"/>
      <c r="CP100" s="27"/>
      <c r="CQ100" s="27"/>
      <c r="CR100" s="27"/>
      <c r="CS100" s="27"/>
      <c r="CT100" s="27"/>
      <c r="CU100" s="27"/>
      <c r="CV100" s="27"/>
      <c r="CW100" s="27"/>
      <c r="CX100" s="27"/>
      <c r="CY100" s="27"/>
      <c r="CZ100" s="27"/>
      <c r="DA100" s="27"/>
      <c r="DB100" s="27"/>
      <c r="DC100" s="27"/>
      <c r="DD100" s="27"/>
      <c r="DE100" s="27"/>
      <c r="DF100" s="27"/>
      <c r="DG100" s="27"/>
      <c r="DH100" s="27"/>
      <c r="DI100" s="27"/>
      <c r="DJ100" s="27"/>
      <c r="DK100" s="27"/>
      <c r="DL100" s="27"/>
      <c r="DM100" s="27"/>
      <c r="DN100" s="27"/>
      <c r="DO100" s="27"/>
      <c r="DP100" s="27"/>
      <c r="DQ100" s="27"/>
      <c r="DR100" s="27"/>
      <c r="DS100" s="27"/>
      <c r="DT100" s="27"/>
      <c r="DU100" s="27"/>
      <c r="DV100" s="27"/>
      <c r="DW100" s="27"/>
      <c r="DX100" s="27"/>
      <c r="DY100" s="27"/>
      <c r="DZ100" s="27"/>
      <c r="EA100" s="27"/>
      <c r="EB100" s="27"/>
      <c r="EC100" s="27"/>
      <c r="ED100" s="27"/>
      <c r="EE100" s="27"/>
      <c r="EF100" s="27"/>
      <c r="EG100" s="27"/>
      <c r="EH100" s="27"/>
      <c r="EI100" s="27"/>
      <c r="EJ100" s="27"/>
      <c r="EK100" s="27"/>
      <c r="EL100" s="27"/>
      <c r="EM100" s="27"/>
      <c r="EN100" s="27"/>
      <c r="EO100" s="27"/>
      <c r="EP100" s="27"/>
      <c r="EQ100" s="27"/>
      <c r="ER100" s="27"/>
      <c r="ES100" s="27"/>
      <c r="ET100" s="27"/>
      <c r="EU100" s="27"/>
      <c r="EV100" s="27"/>
      <c r="EW100" s="27"/>
      <c r="EX100" s="27"/>
      <c r="EY100" s="27"/>
      <c r="EZ100" s="27"/>
      <c r="FA100" s="27"/>
      <c r="FB100" s="27"/>
      <c r="FC100" s="27"/>
      <c r="FD100" s="27"/>
      <c r="FE100" s="27"/>
      <c r="FF100" s="27"/>
      <c r="FG100" s="27"/>
      <c r="FH100" s="27"/>
      <c r="FI100" s="27"/>
      <c r="FJ100" s="27"/>
      <c r="FK100" s="27"/>
      <c r="FL100" s="27"/>
      <c r="FM100" s="27"/>
      <c r="FN100" s="27"/>
      <c r="FO100" s="27"/>
      <c r="FP100" s="27"/>
      <c r="FQ100" s="27"/>
      <c r="FR100" s="27"/>
      <c r="FS100" s="27"/>
      <c r="FT100" s="27"/>
      <c r="FU100" s="27"/>
      <c r="FV100" s="27"/>
      <c r="FW100" s="27"/>
      <c r="FX100" s="27"/>
      <c r="FY100" s="27"/>
      <c r="FZ100" s="27"/>
      <c r="GA100" s="27"/>
      <c r="GB100" s="27"/>
      <c r="GC100" s="27"/>
      <c r="GD100" s="27"/>
      <c r="GE100" s="27"/>
      <c r="GF100" s="27"/>
      <c r="GG100" s="27"/>
      <c r="GH100" s="27"/>
      <c r="GI100" s="27"/>
      <c r="GJ100" s="27"/>
      <c r="GK100" s="27"/>
      <c r="GL100" s="27"/>
      <c r="GM100" s="27"/>
      <c r="GN100" s="27"/>
      <c r="GO100" s="27"/>
      <c r="GP100" s="27"/>
      <c r="GQ100" s="27"/>
      <c r="GR100" s="27"/>
      <c r="GS100" s="27"/>
      <c r="GT100" s="27"/>
      <c r="GU100" s="27"/>
      <c r="GV100" s="27"/>
      <c r="GW100" s="27"/>
      <c r="GX100" s="27"/>
      <c r="GY100" s="27"/>
      <c r="GZ100" s="27"/>
      <c r="HA100" s="27"/>
      <c r="HB100" s="27"/>
      <c r="HC100" s="27"/>
      <c r="HD100" s="27"/>
      <c r="HE100" s="27"/>
      <c r="HF100" s="27"/>
      <c r="HG100" s="27"/>
      <c r="HH100" s="27"/>
    </row>
    <row r="101" spans="1:216" x14ac:dyDescent="0.3">
      <c r="A101" s="22">
        <v>400</v>
      </c>
      <c r="B101" s="30" t="s">
        <v>300</v>
      </c>
      <c r="C101" s="30" t="s">
        <v>1</v>
      </c>
      <c r="D101" s="26" t="s">
        <v>33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7"/>
      <c r="CO101" s="27"/>
      <c r="CP101" s="27"/>
      <c r="CQ101" s="27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  <c r="DC101" s="27"/>
      <c r="DD101" s="27"/>
      <c r="DE101" s="27"/>
      <c r="DF101" s="27"/>
      <c r="DG101" s="27"/>
      <c r="DH101" s="27"/>
      <c r="DI101" s="27"/>
      <c r="DJ101" s="27"/>
      <c r="DK101" s="27"/>
      <c r="DL101" s="27"/>
      <c r="DM101" s="27"/>
      <c r="DN101" s="27"/>
      <c r="DO101" s="27"/>
      <c r="DP101" s="27"/>
      <c r="DQ101" s="27"/>
      <c r="DR101" s="27"/>
      <c r="DS101" s="27"/>
      <c r="DT101" s="27"/>
      <c r="DU101" s="27"/>
      <c r="DV101" s="27"/>
      <c r="DW101" s="27"/>
      <c r="DX101" s="27"/>
      <c r="DY101" s="27"/>
      <c r="DZ101" s="27"/>
      <c r="EA101" s="27"/>
      <c r="EB101" s="27"/>
      <c r="EC101" s="27"/>
      <c r="ED101" s="27"/>
      <c r="EE101" s="27"/>
      <c r="EF101" s="27"/>
      <c r="EG101" s="27"/>
      <c r="EH101" s="27"/>
      <c r="EI101" s="27"/>
      <c r="EJ101" s="27"/>
      <c r="EK101" s="27"/>
      <c r="EL101" s="27"/>
      <c r="EM101" s="27"/>
      <c r="EN101" s="27"/>
      <c r="EO101" s="27"/>
      <c r="EP101" s="27"/>
      <c r="EQ101" s="27"/>
      <c r="ER101" s="27"/>
      <c r="ES101" s="27"/>
      <c r="ET101" s="27"/>
      <c r="EU101" s="27"/>
      <c r="EV101" s="27"/>
      <c r="EW101" s="27"/>
      <c r="EX101" s="27"/>
      <c r="EY101" s="27"/>
      <c r="EZ101" s="27"/>
      <c r="FA101" s="27"/>
      <c r="FB101" s="27"/>
      <c r="FC101" s="27"/>
      <c r="FD101" s="27"/>
      <c r="FE101" s="27"/>
      <c r="FF101" s="27"/>
      <c r="FG101" s="27"/>
      <c r="FH101" s="27"/>
      <c r="FI101" s="27"/>
      <c r="FJ101" s="27"/>
      <c r="FK101" s="27"/>
      <c r="FL101" s="27"/>
      <c r="FM101" s="27"/>
      <c r="FN101" s="27"/>
      <c r="FO101" s="27"/>
      <c r="FP101" s="27"/>
      <c r="FQ101" s="27"/>
      <c r="FR101" s="27"/>
      <c r="FS101" s="27"/>
      <c r="FT101" s="27"/>
      <c r="FU101" s="27"/>
      <c r="FV101" s="27"/>
      <c r="FW101" s="27"/>
      <c r="FX101" s="27"/>
      <c r="FY101" s="27"/>
      <c r="FZ101" s="27"/>
      <c r="GA101" s="27"/>
      <c r="GB101" s="27"/>
      <c r="GC101" s="27"/>
      <c r="GD101" s="27"/>
      <c r="GE101" s="27"/>
      <c r="GF101" s="27"/>
      <c r="GG101" s="27"/>
      <c r="GH101" s="27"/>
      <c r="GI101" s="27"/>
      <c r="GJ101" s="27"/>
      <c r="GK101" s="27"/>
      <c r="GL101" s="27"/>
      <c r="GM101" s="27"/>
      <c r="GN101" s="27"/>
      <c r="GO101" s="27"/>
      <c r="GP101" s="27"/>
      <c r="GQ101" s="27"/>
      <c r="GR101" s="27"/>
      <c r="GS101" s="27"/>
      <c r="GT101" s="27"/>
      <c r="GU101" s="27"/>
      <c r="GV101" s="27"/>
      <c r="GW101" s="27"/>
      <c r="GX101" s="27"/>
      <c r="GY101" s="27"/>
      <c r="GZ101" s="27"/>
      <c r="HA101" s="27"/>
      <c r="HB101" s="27"/>
      <c r="HC101" s="27"/>
      <c r="HD101" s="27"/>
      <c r="HE101" s="27"/>
      <c r="HF101" s="27"/>
      <c r="HG101" s="27"/>
      <c r="HH101" s="27"/>
    </row>
    <row r="102" spans="1:216" x14ac:dyDescent="0.3">
      <c r="A102" s="22">
        <v>496</v>
      </c>
      <c r="B102" s="30" t="s">
        <v>297</v>
      </c>
      <c r="C102" s="30" t="s">
        <v>1</v>
      </c>
      <c r="D102" s="26" t="s">
        <v>33</v>
      </c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  <c r="DC102" s="27"/>
      <c r="DD102" s="27"/>
      <c r="DE102" s="27"/>
      <c r="DF102" s="27"/>
      <c r="DG102" s="27"/>
      <c r="DH102" s="27"/>
      <c r="DI102" s="27"/>
      <c r="DJ102" s="27"/>
      <c r="DK102" s="27"/>
      <c r="DL102" s="27"/>
      <c r="DM102" s="27"/>
      <c r="DN102" s="27"/>
      <c r="DO102" s="27"/>
      <c r="DP102" s="27"/>
      <c r="DQ102" s="27"/>
      <c r="DR102" s="27"/>
      <c r="DS102" s="27"/>
      <c r="DT102" s="27"/>
      <c r="DU102" s="27"/>
      <c r="DV102" s="27"/>
      <c r="DW102" s="27"/>
      <c r="DX102" s="27"/>
      <c r="DY102" s="27"/>
      <c r="DZ102" s="27"/>
      <c r="EA102" s="27"/>
      <c r="EB102" s="27"/>
      <c r="EC102" s="27"/>
      <c r="ED102" s="27"/>
      <c r="EE102" s="27"/>
      <c r="EF102" s="27"/>
      <c r="EG102" s="27"/>
      <c r="EH102" s="27"/>
      <c r="EI102" s="27"/>
      <c r="EJ102" s="27"/>
      <c r="EK102" s="27"/>
      <c r="EL102" s="27"/>
      <c r="EM102" s="27"/>
      <c r="EN102" s="27"/>
      <c r="EO102" s="27"/>
      <c r="EP102" s="27"/>
      <c r="EQ102" s="27"/>
      <c r="ER102" s="27"/>
      <c r="ES102" s="27"/>
      <c r="ET102" s="27"/>
      <c r="EU102" s="27"/>
      <c r="EV102" s="27"/>
      <c r="EW102" s="27"/>
      <c r="EX102" s="27"/>
      <c r="EY102" s="27"/>
      <c r="EZ102" s="27"/>
      <c r="FA102" s="27"/>
      <c r="FB102" s="27"/>
      <c r="FC102" s="27"/>
      <c r="FD102" s="27"/>
      <c r="FE102" s="27"/>
      <c r="FF102" s="27"/>
      <c r="FG102" s="27"/>
      <c r="FH102" s="27"/>
      <c r="FI102" s="27"/>
      <c r="FJ102" s="27"/>
      <c r="FK102" s="27"/>
      <c r="FL102" s="27"/>
      <c r="FM102" s="27"/>
      <c r="FN102" s="27"/>
      <c r="FO102" s="27"/>
      <c r="FP102" s="27"/>
      <c r="FQ102" s="27"/>
      <c r="FR102" s="27"/>
      <c r="FS102" s="27"/>
      <c r="FT102" s="27"/>
      <c r="FU102" s="27"/>
      <c r="FV102" s="27"/>
      <c r="FW102" s="27"/>
      <c r="FX102" s="27"/>
      <c r="FY102" s="27"/>
      <c r="FZ102" s="27"/>
      <c r="GA102" s="27"/>
      <c r="GB102" s="27"/>
      <c r="GC102" s="27"/>
      <c r="GD102" s="27"/>
      <c r="GE102" s="27"/>
      <c r="GF102" s="27"/>
      <c r="GG102" s="27"/>
      <c r="GH102" s="27"/>
      <c r="GI102" s="27"/>
      <c r="GJ102" s="27"/>
      <c r="GK102" s="27"/>
      <c r="GL102" s="27"/>
      <c r="GM102" s="27"/>
      <c r="GN102" s="27"/>
      <c r="GO102" s="27"/>
      <c r="GP102" s="27"/>
      <c r="GQ102" s="27"/>
      <c r="GR102" s="27"/>
      <c r="GS102" s="27"/>
      <c r="GT102" s="27"/>
      <c r="GU102" s="27"/>
      <c r="GV102" s="27"/>
      <c r="GW102" s="27"/>
      <c r="GX102" s="27"/>
      <c r="GY102" s="27"/>
      <c r="GZ102" s="27"/>
      <c r="HA102" s="27"/>
      <c r="HB102" s="27"/>
      <c r="HC102" s="27"/>
      <c r="HD102" s="27"/>
      <c r="HE102" s="27"/>
      <c r="HF102" s="27"/>
      <c r="HG102" s="27"/>
      <c r="HH102" s="27"/>
    </row>
    <row r="103" spans="1:216" x14ac:dyDescent="0.3">
      <c r="A103" s="22">
        <v>65</v>
      </c>
      <c r="B103" s="30" t="s">
        <v>303</v>
      </c>
      <c r="C103" s="30" t="s">
        <v>4</v>
      </c>
      <c r="D103" s="26" t="s">
        <v>34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  <c r="DC103" s="27"/>
      <c r="DD103" s="27"/>
      <c r="DE103" s="27"/>
      <c r="DF103" s="27"/>
      <c r="DG103" s="27"/>
      <c r="DH103" s="27"/>
      <c r="DI103" s="27"/>
      <c r="DJ103" s="27"/>
      <c r="DK103" s="27"/>
      <c r="DL103" s="27"/>
      <c r="DM103" s="27"/>
      <c r="DN103" s="27"/>
      <c r="DO103" s="27"/>
      <c r="DP103" s="27"/>
      <c r="DQ103" s="27"/>
      <c r="DR103" s="27"/>
      <c r="DS103" s="27"/>
      <c r="DT103" s="27"/>
      <c r="DU103" s="27"/>
      <c r="DV103" s="27"/>
      <c r="DW103" s="27"/>
      <c r="DX103" s="27"/>
      <c r="DY103" s="27"/>
      <c r="DZ103" s="27"/>
      <c r="EA103" s="27"/>
      <c r="EB103" s="27"/>
      <c r="EC103" s="27"/>
      <c r="ED103" s="27"/>
      <c r="EE103" s="27"/>
      <c r="EF103" s="27"/>
      <c r="EG103" s="27"/>
      <c r="EH103" s="27"/>
      <c r="EI103" s="27"/>
      <c r="EJ103" s="27"/>
      <c r="EK103" s="27"/>
      <c r="EL103" s="27"/>
      <c r="EM103" s="27"/>
      <c r="EN103" s="27"/>
      <c r="EO103" s="27"/>
      <c r="EP103" s="27"/>
      <c r="EQ103" s="27"/>
      <c r="ER103" s="27"/>
      <c r="ES103" s="27"/>
      <c r="ET103" s="27"/>
      <c r="EU103" s="27"/>
      <c r="EV103" s="27"/>
      <c r="EW103" s="27"/>
      <c r="EX103" s="27"/>
      <c r="EY103" s="27"/>
      <c r="EZ103" s="27"/>
      <c r="FA103" s="27"/>
      <c r="FB103" s="27"/>
      <c r="FC103" s="27"/>
      <c r="FD103" s="27"/>
      <c r="FE103" s="27"/>
      <c r="FF103" s="27"/>
      <c r="FG103" s="27"/>
      <c r="FH103" s="27"/>
      <c r="FI103" s="27"/>
      <c r="FJ103" s="27"/>
      <c r="FK103" s="27"/>
      <c r="FL103" s="27"/>
      <c r="FM103" s="27"/>
      <c r="FN103" s="27"/>
      <c r="FO103" s="27"/>
      <c r="FP103" s="27"/>
      <c r="FQ103" s="27"/>
      <c r="FR103" s="27"/>
      <c r="FS103" s="27"/>
      <c r="FT103" s="27"/>
      <c r="FU103" s="27"/>
      <c r="FV103" s="27"/>
      <c r="FW103" s="27"/>
      <c r="FX103" s="27"/>
      <c r="FY103" s="27"/>
      <c r="FZ103" s="27"/>
      <c r="GA103" s="27"/>
      <c r="GB103" s="27"/>
      <c r="GC103" s="27"/>
      <c r="GD103" s="27"/>
      <c r="GE103" s="27"/>
      <c r="GF103" s="27"/>
      <c r="GG103" s="27"/>
      <c r="GH103" s="27"/>
      <c r="GI103" s="27"/>
      <c r="GJ103" s="27"/>
      <c r="GK103" s="27"/>
      <c r="GL103" s="27"/>
      <c r="GM103" s="27"/>
      <c r="GN103" s="27"/>
      <c r="GO103" s="27"/>
      <c r="GP103" s="27"/>
      <c r="GQ103" s="27"/>
      <c r="GR103" s="27"/>
      <c r="GS103" s="27"/>
      <c r="GT103" s="27"/>
      <c r="GU103" s="27"/>
      <c r="GV103" s="27"/>
      <c r="GW103" s="27"/>
      <c r="GX103" s="27"/>
      <c r="GY103" s="27"/>
      <c r="GZ103" s="27"/>
      <c r="HA103" s="27"/>
      <c r="HB103" s="27"/>
      <c r="HC103" s="27"/>
      <c r="HD103" s="27"/>
      <c r="HE103" s="27"/>
      <c r="HF103" s="27"/>
      <c r="HG103" s="27"/>
      <c r="HH103" s="27"/>
    </row>
    <row r="104" spans="1:216" x14ac:dyDescent="0.3">
      <c r="A104" s="22">
        <v>82</v>
      </c>
      <c r="B104" s="30" t="s">
        <v>292</v>
      </c>
      <c r="C104" s="30" t="s">
        <v>4</v>
      </c>
      <c r="D104" s="26" t="s">
        <v>35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  <c r="DC104" s="27"/>
      <c r="DD104" s="27"/>
      <c r="DE104" s="27"/>
      <c r="DF104" s="27"/>
      <c r="DG104" s="27"/>
      <c r="DH104" s="27"/>
      <c r="DI104" s="27"/>
      <c r="DJ104" s="27"/>
      <c r="DK104" s="27"/>
      <c r="DL104" s="27"/>
      <c r="DM104" s="27"/>
      <c r="DN104" s="27"/>
      <c r="DO104" s="27"/>
      <c r="DP104" s="27"/>
      <c r="DQ104" s="27"/>
      <c r="DR104" s="27"/>
      <c r="DS104" s="27"/>
      <c r="DT104" s="27"/>
      <c r="DU104" s="27"/>
      <c r="DV104" s="27"/>
      <c r="DW104" s="27"/>
      <c r="DX104" s="27"/>
      <c r="DY104" s="27"/>
      <c r="DZ104" s="27"/>
      <c r="EA104" s="27"/>
      <c r="EB104" s="27"/>
      <c r="EC104" s="27"/>
      <c r="ED104" s="27"/>
      <c r="EE104" s="27"/>
      <c r="EF104" s="27"/>
      <c r="EG104" s="27"/>
      <c r="EH104" s="27"/>
      <c r="EI104" s="27"/>
      <c r="EJ104" s="27"/>
      <c r="EK104" s="27"/>
      <c r="EL104" s="27"/>
      <c r="EM104" s="27"/>
      <c r="EN104" s="27"/>
      <c r="EO104" s="27"/>
      <c r="EP104" s="27"/>
      <c r="EQ104" s="27"/>
      <c r="ER104" s="27"/>
      <c r="ES104" s="27"/>
      <c r="ET104" s="27"/>
      <c r="EU104" s="27"/>
      <c r="EV104" s="27"/>
      <c r="EW104" s="27"/>
      <c r="EX104" s="27"/>
      <c r="EY104" s="27"/>
      <c r="EZ104" s="27"/>
      <c r="FA104" s="27"/>
      <c r="FB104" s="27"/>
      <c r="FC104" s="27"/>
      <c r="FD104" s="27"/>
      <c r="FE104" s="27"/>
      <c r="FF104" s="27"/>
      <c r="FG104" s="27"/>
      <c r="FH104" s="27"/>
      <c r="FI104" s="27"/>
      <c r="FJ104" s="27"/>
      <c r="FK104" s="27"/>
      <c r="FL104" s="27"/>
      <c r="FM104" s="27"/>
      <c r="FN104" s="27"/>
      <c r="FO104" s="27"/>
      <c r="FP104" s="27"/>
      <c r="FQ104" s="27"/>
      <c r="FR104" s="27"/>
      <c r="FS104" s="27"/>
      <c r="FT104" s="27"/>
      <c r="FU104" s="27"/>
      <c r="FV104" s="27"/>
      <c r="FW104" s="27"/>
      <c r="FX104" s="27"/>
      <c r="FY104" s="27"/>
      <c r="FZ104" s="27"/>
      <c r="GA104" s="27"/>
      <c r="GB104" s="27"/>
      <c r="GC104" s="27"/>
      <c r="GD104" s="27"/>
      <c r="GE104" s="27"/>
      <c r="GF104" s="27"/>
      <c r="GG104" s="27"/>
      <c r="GH104" s="27"/>
      <c r="GI104" s="27"/>
      <c r="GJ104" s="27"/>
      <c r="GK104" s="27"/>
      <c r="GL104" s="27"/>
      <c r="GM104" s="27"/>
      <c r="GN104" s="27"/>
      <c r="GO104" s="27"/>
      <c r="GP104" s="27"/>
      <c r="GQ104" s="27"/>
      <c r="GR104" s="27"/>
      <c r="GS104" s="27"/>
      <c r="GT104" s="27"/>
      <c r="GU104" s="27"/>
      <c r="GV104" s="27"/>
      <c r="GW104" s="27"/>
      <c r="GX104" s="27"/>
      <c r="GY104" s="27"/>
      <c r="GZ104" s="27"/>
      <c r="HA104" s="27"/>
      <c r="HB104" s="27"/>
      <c r="HC104" s="27"/>
      <c r="HD104" s="27"/>
      <c r="HE104" s="27"/>
      <c r="HF104" s="27"/>
      <c r="HG104" s="27"/>
      <c r="HH104" s="27"/>
    </row>
    <row r="105" spans="1:216" x14ac:dyDescent="0.3">
      <c r="A105" s="22">
        <v>436</v>
      </c>
      <c r="B105" s="30" t="s">
        <v>293</v>
      </c>
      <c r="C105" s="30" t="s">
        <v>4</v>
      </c>
      <c r="D105" s="26" t="s">
        <v>34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  <c r="BZ105" s="27"/>
      <c r="CA105" s="27"/>
      <c r="CB105" s="27"/>
      <c r="CC105" s="27"/>
      <c r="CD105" s="27"/>
      <c r="CE105" s="27"/>
      <c r="CF105" s="27"/>
      <c r="CG105" s="27"/>
      <c r="CH105" s="27"/>
      <c r="CI105" s="27"/>
      <c r="CJ105" s="27"/>
      <c r="CK105" s="27"/>
      <c r="CL105" s="27"/>
      <c r="CM105" s="27"/>
      <c r="CN105" s="27"/>
      <c r="CO105" s="27"/>
      <c r="CP105" s="27"/>
      <c r="CQ105" s="27"/>
      <c r="CR105" s="27"/>
      <c r="CS105" s="27"/>
      <c r="CT105" s="27"/>
      <c r="CU105" s="27"/>
      <c r="CV105" s="27"/>
      <c r="CW105" s="27"/>
      <c r="CX105" s="27"/>
      <c r="CY105" s="27"/>
      <c r="CZ105" s="27"/>
      <c r="DA105" s="27"/>
      <c r="DB105" s="27"/>
      <c r="DC105" s="27"/>
      <c r="DD105" s="27"/>
      <c r="DE105" s="27"/>
      <c r="DF105" s="27"/>
      <c r="DG105" s="27"/>
      <c r="DH105" s="27"/>
      <c r="DI105" s="27"/>
      <c r="DJ105" s="27"/>
      <c r="DK105" s="27"/>
      <c r="DL105" s="27"/>
      <c r="DM105" s="27"/>
      <c r="DN105" s="27"/>
      <c r="DO105" s="27"/>
      <c r="DP105" s="27"/>
      <c r="DQ105" s="27"/>
      <c r="DR105" s="27"/>
      <c r="DS105" s="27"/>
      <c r="DT105" s="27"/>
      <c r="DU105" s="27"/>
      <c r="DV105" s="27"/>
      <c r="DW105" s="27"/>
      <c r="DX105" s="27"/>
      <c r="DY105" s="27"/>
      <c r="DZ105" s="27"/>
      <c r="EA105" s="27"/>
      <c r="EB105" s="27"/>
      <c r="EC105" s="27"/>
      <c r="ED105" s="27"/>
      <c r="EE105" s="27"/>
      <c r="EF105" s="27"/>
      <c r="EG105" s="27"/>
      <c r="EH105" s="27"/>
      <c r="EI105" s="27"/>
      <c r="EJ105" s="27"/>
      <c r="EK105" s="27"/>
      <c r="EL105" s="27"/>
      <c r="EM105" s="27"/>
      <c r="EN105" s="27"/>
      <c r="EO105" s="27"/>
      <c r="EP105" s="27"/>
      <c r="EQ105" s="27"/>
      <c r="ER105" s="27"/>
      <c r="ES105" s="27"/>
      <c r="ET105" s="27"/>
      <c r="EU105" s="27"/>
      <c r="EV105" s="27"/>
      <c r="EW105" s="27"/>
      <c r="EX105" s="27"/>
      <c r="EY105" s="27"/>
      <c r="EZ105" s="27"/>
      <c r="FA105" s="27"/>
      <c r="FB105" s="27"/>
      <c r="FC105" s="27"/>
      <c r="FD105" s="27"/>
      <c r="FE105" s="27"/>
      <c r="FF105" s="27"/>
      <c r="FG105" s="27"/>
      <c r="FH105" s="27"/>
      <c r="FI105" s="27"/>
      <c r="FJ105" s="27"/>
      <c r="FK105" s="27"/>
      <c r="FL105" s="27"/>
      <c r="FM105" s="27"/>
      <c r="FN105" s="27"/>
      <c r="FO105" s="27"/>
      <c r="FP105" s="27"/>
      <c r="FQ105" s="27"/>
      <c r="FR105" s="27"/>
      <c r="FS105" s="27"/>
      <c r="FT105" s="27"/>
      <c r="FU105" s="27"/>
      <c r="FV105" s="27"/>
      <c r="FW105" s="27"/>
      <c r="FX105" s="27"/>
      <c r="FY105" s="27"/>
      <c r="FZ105" s="27"/>
      <c r="GA105" s="27"/>
      <c r="GB105" s="27"/>
      <c r="GC105" s="27"/>
      <c r="GD105" s="27"/>
      <c r="GE105" s="27"/>
      <c r="GF105" s="27"/>
      <c r="GG105" s="27"/>
      <c r="GH105" s="27"/>
      <c r="GI105" s="27"/>
      <c r="GJ105" s="27"/>
      <c r="GK105" s="27"/>
      <c r="GL105" s="27"/>
      <c r="GM105" s="27"/>
      <c r="GN105" s="27"/>
      <c r="GO105" s="27"/>
      <c r="GP105" s="27"/>
      <c r="GQ105" s="27"/>
      <c r="GR105" s="27"/>
      <c r="GS105" s="27"/>
      <c r="GT105" s="27"/>
      <c r="GU105" s="27"/>
      <c r="GV105" s="27"/>
      <c r="GW105" s="27"/>
      <c r="GX105" s="27"/>
      <c r="GY105" s="27"/>
      <c r="GZ105" s="27"/>
      <c r="HA105" s="27"/>
      <c r="HB105" s="27"/>
      <c r="HC105" s="27"/>
      <c r="HD105" s="27"/>
      <c r="HE105" s="27"/>
      <c r="HF105" s="27"/>
      <c r="HG105" s="27"/>
      <c r="HH105" s="27"/>
    </row>
    <row r="106" spans="1:216" x14ac:dyDescent="0.3">
      <c r="A106" s="22">
        <v>484</v>
      </c>
      <c r="B106" s="30" t="s">
        <v>299</v>
      </c>
      <c r="C106" s="30" t="s">
        <v>4</v>
      </c>
      <c r="D106" s="26" t="s">
        <v>34</v>
      </c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27"/>
      <c r="CM106" s="27"/>
      <c r="CN106" s="27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27"/>
      <c r="DB106" s="27"/>
      <c r="DC106" s="27"/>
      <c r="DD106" s="27"/>
      <c r="DE106" s="27"/>
      <c r="DF106" s="27"/>
      <c r="DG106" s="27"/>
      <c r="DH106" s="27"/>
      <c r="DI106" s="27"/>
      <c r="DJ106" s="27"/>
      <c r="DK106" s="27"/>
      <c r="DL106" s="27"/>
      <c r="DM106" s="27"/>
      <c r="DN106" s="27"/>
      <c r="DO106" s="27"/>
      <c r="DP106" s="27"/>
      <c r="DQ106" s="27"/>
      <c r="DR106" s="27"/>
      <c r="DS106" s="27"/>
      <c r="DT106" s="27"/>
      <c r="DU106" s="27"/>
      <c r="DV106" s="27"/>
      <c r="DW106" s="27"/>
      <c r="DX106" s="27"/>
      <c r="DY106" s="27"/>
      <c r="DZ106" s="27"/>
      <c r="EA106" s="27"/>
      <c r="EB106" s="27"/>
      <c r="EC106" s="27"/>
      <c r="ED106" s="27"/>
      <c r="EE106" s="27"/>
      <c r="EF106" s="27"/>
      <c r="EG106" s="27"/>
      <c r="EH106" s="27"/>
      <c r="EI106" s="27"/>
      <c r="EJ106" s="27"/>
      <c r="EK106" s="27"/>
      <c r="EL106" s="27"/>
      <c r="EM106" s="27"/>
      <c r="EN106" s="27"/>
      <c r="EO106" s="27"/>
      <c r="EP106" s="27"/>
      <c r="EQ106" s="27"/>
      <c r="ER106" s="27"/>
      <c r="ES106" s="27"/>
      <c r="ET106" s="27"/>
      <c r="EU106" s="27"/>
      <c r="EV106" s="27"/>
      <c r="EW106" s="27"/>
      <c r="EX106" s="27"/>
      <c r="EY106" s="27"/>
      <c r="EZ106" s="27"/>
      <c r="FA106" s="27"/>
      <c r="FB106" s="27"/>
      <c r="FC106" s="27"/>
      <c r="FD106" s="27"/>
      <c r="FE106" s="27"/>
      <c r="FF106" s="27"/>
      <c r="FG106" s="27"/>
      <c r="FH106" s="27"/>
      <c r="FI106" s="27"/>
      <c r="FJ106" s="27"/>
      <c r="FK106" s="27"/>
      <c r="FL106" s="27"/>
      <c r="FM106" s="27"/>
      <c r="FN106" s="27"/>
      <c r="FO106" s="27"/>
      <c r="FP106" s="27"/>
      <c r="FQ106" s="27"/>
      <c r="FR106" s="27"/>
      <c r="FS106" s="27"/>
      <c r="FT106" s="27"/>
      <c r="FU106" s="27"/>
      <c r="FV106" s="27"/>
      <c r="FW106" s="27"/>
      <c r="FX106" s="27"/>
      <c r="FY106" s="27"/>
      <c r="FZ106" s="27"/>
      <c r="GA106" s="27"/>
      <c r="GB106" s="27"/>
      <c r="GC106" s="27"/>
      <c r="GD106" s="27"/>
      <c r="GE106" s="27"/>
      <c r="GF106" s="27"/>
      <c r="GG106" s="27"/>
      <c r="GH106" s="27"/>
      <c r="GI106" s="27"/>
      <c r="GJ106" s="27"/>
      <c r="GK106" s="27"/>
      <c r="GL106" s="27"/>
      <c r="GM106" s="27"/>
      <c r="GN106" s="27"/>
      <c r="GO106" s="27"/>
      <c r="GP106" s="27"/>
      <c r="GQ106" s="27"/>
      <c r="GR106" s="27"/>
      <c r="GS106" s="27"/>
      <c r="GT106" s="27"/>
      <c r="GU106" s="27"/>
      <c r="GV106" s="27"/>
      <c r="GW106" s="27"/>
      <c r="GX106" s="27"/>
      <c r="GY106" s="27"/>
      <c r="GZ106" s="27"/>
      <c r="HA106" s="27"/>
      <c r="HB106" s="27"/>
      <c r="HC106" s="27"/>
      <c r="HD106" s="27"/>
      <c r="HE106" s="27"/>
      <c r="HF106" s="27"/>
      <c r="HG106" s="27"/>
      <c r="HH106" s="27"/>
    </row>
    <row r="107" spans="1:216" x14ac:dyDescent="0.3">
      <c r="A107" s="22">
        <v>405</v>
      </c>
      <c r="B107" s="30" t="s">
        <v>302</v>
      </c>
      <c r="C107" s="30" t="s">
        <v>4</v>
      </c>
      <c r="D107" s="26" t="s">
        <v>34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  <c r="BY107" s="27"/>
      <c r="BZ107" s="27"/>
      <c r="CA107" s="27"/>
      <c r="CB107" s="27"/>
      <c r="CC107" s="27"/>
      <c r="CD107" s="27"/>
      <c r="CE107" s="27"/>
      <c r="CF107" s="27"/>
      <c r="CG107" s="27"/>
      <c r="CH107" s="27"/>
      <c r="CI107" s="27"/>
      <c r="CJ107" s="27"/>
      <c r="CK107" s="27"/>
      <c r="CL107" s="27"/>
      <c r="CM107" s="27"/>
      <c r="CN107" s="27"/>
      <c r="CO107" s="27"/>
      <c r="CP107" s="27"/>
      <c r="CQ107" s="27"/>
      <c r="CR107" s="27"/>
      <c r="CS107" s="27"/>
      <c r="CT107" s="27"/>
      <c r="CU107" s="27"/>
      <c r="CV107" s="27"/>
      <c r="CW107" s="27"/>
      <c r="CX107" s="27"/>
      <c r="CY107" s="27"/>
      <c r="CZ107" s="27"/>
      <c r="DA107" s="27"/>
      <c r="DB107" s="27"/>
      <c r="DC107" s="27"/>
      <c r="DD107" s="27"/>
      <c r="DE107" s="27"/>
      <c r="DF107" s="27"/>
      <c r="DG107" s="27"/>
      <c r="DH107" s="27"/>
      <c r="DI107" s="27"/>
      <c r="DJ107" s="27"/>
      <c r="DK107" s="27"/>
      <c r="DL107" s="27"/>
      <c r="DM107" s="27"/>
      <c r="DN107" s="27"/>
      <c r="DO107" s="27"/>
      <c r="DP107" s="27"/>
      <c r="DQ107" s="27"/>
      <c r="DR107" s="27"/>
      <c r="DS107" s="27"/>
      <c r="DT107" s="27"/>
      <c r="DU107" s="27"/>
      <c r="DV107" s="27"/>
      <c r="DW107" s="27"/>
      <c r="DX107" s="27"/>
      <c r="DY107" s="27"/>
      <c r="DZ107" s="27"/>
      <c r="EA107" s="27"/>
      <c r="EB107" s="27"/>
      <c r="EC107" s="27"/>
      <c r="ED107" s="27"/>
      <c r="EE107" s="27"/>
      <c r="EF107" s="27"/>
      <c r="EG107" s="27"/>
      <c r="EH107" s="27"/>
      <c r="EI107" s="27"/>
      <c r="EJ107" s="27"/>
      <c r="EK107" s="27"/>
      <c r="EL107" s="27"/>
      <c r="EM107" s="27"/>
      <c r="EN107" s="27"/>
      <c r="EO107" s="27"/>
      <c r="EP107" s="27"/>
      <c r="EQ107" s="27"/>
      <c r="ER107" s="27"/>
      <c r="ES107" s="27"/>
      <c r="ET107" s="27"/>
      <c r="EU107" s="27"/>
      <c r="EV107" s="27"/>
      <c r="EW107" s="27"/>
      <c r="EX107" s="27"/>
      <c r="EY107" s="27"/>
      <c r="EZ107" s="27"/>
      <c r="FA107" s="27"/>
      <c r="FB107" s="27"/>
      <c r="FC107" s="27"/>
      <c r="FD107" s="27"/>
      <c r="FE107" s="27"/>
      <c r="FF107" s="27"/>
      <c r="FG107" s="27"/>
      <c r="FH107" s="27"/>
      <c r="FI107" s="27"/>
      <c r="FJ107" s="27"/>
      <c r="FK107" s="27"/>
      <c r="FL107" s="27"/>
      <c r="FM107" s="27"/>
      <c r="FN107" s="27"/>
      <c r="FO107" s="27"/>
      <c r="FP107" s="27"/>
      <c r="FQ107" s="27"/>
      <c r="FR107" s="27"/>
      <c r="FS107" s="27"/>
      <c r="FT107" s="27"/>
      <c r="FU107" s="27"/>
      <c r="FV107" s="27"/>
      <c r="FW107" s="27"/>
      <c r="FX107" s="27"/>
      <c r="FY107" s="27"/>
      <c r="FZ107" s="27"/>
      <c r="GA107" s="27"/>
      <c r="GB107" s="27"/>
      <c r="GC107" s="27"/>
      <c r="GD107" s="27"/>
      <c r="GE107" s="27"/>
      <c r="GF107" s="27"/>
      <c r="GG107" s="27"/>
      <c r="GH107" s="27"/>
      <c r="GI107" s="27"/>
      <c r="GJ107" s="27"/>
      <c r="GK107" s="27"/>
      <c r="GL107" s="27"/>
      <c r="GM107" s="27"/>
      <c r="GN107" s="27"/>
      <c r="GO107" s="27"/>
      <c r="GP107" s="27"/>
      <c r="GQ107" s="27"/>
      <c r="GR107" s="27"/>
      <c r="GS107" s="27"/>
      <c r="GT107" s="27"/>
      <c r="GU107" s="27"/>
      <c r="GV107" s="27"/>
      <c r="GW107" s="27"/>
      <c r="GX107" s="27"/>
      <c r="GY107" s="27"/>
      <c r="GZ107" s="27"/>
      <c r="HA107" s="27"/>
      <c r="HB107" s="27"/>
      <c r="HC107" s="27"/>
      <c r="HD107" s="27"/>
      <c r="HE107" s="27"/>
      <c r="HF107" s="27"/>
      <c r="HG107" s="27"/>
      <c r="HH107" s="27"/>
    </row>
    <row r="108" spans="1:216" x14ac:dyDescent="0.3">
      <c r="A108" s="22">
        <v>704</v>
      </c>
      <c r="B108" s="30" t="s">
        <v>303</v>
      </c>
      <c r="C108" s="30" t="s">
        <v>4</v>
      </c>
      <c r="D108" s="26" t="s">
        <v>34</v>
      </c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  <c r="BY108" s="27"/>
      <c r="BZ108" s="27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7"/>
      <c r="CR108" s="27"/>
      <c r="CS108" s="27"/>
      <c r="CT108" s="27"/>
      <c r="CU108" s="27"/>
      <c r="CV108" s="27"/>
      <c r="CW108" s="27"/>
      <c r="CX108" s="27"/>
      <c r="CY108" s="27"/>
      <c r="CZ108" s="27"/>
      <c r="DA108" s="27"/>
      <c r="DB108" s="27"/>
      <c r="DC108" s="27"/>
      <c r="DD108" s="27"/>
      <c r="DE108" s="27"/>
      <c r="DF108" s="27"/>
      <c r="DG108" s="27"/>
      <c r="DH108" s="27"/>
      <c r="DI108" s="27"/>
      <c r="DJ108" s="27"/>
      <c r="DK108" s="27"/>
      <c r="DL108" s="27"/>
      <c r="DM108" s="27"/>
      <c r="DN108" s="27"/>
      <c r="DO108" s="27"/>
      <c r="DP108" s="27"/>
      <c r="DQ108" s="27"/>
      <c r="DR108" s="27"/>
      <c r="DS108" s="27"/>
      <c r="DT108" s="27"/>
      <c r="DU108" s="27"/>
      <c r="DV108" s="27"/>
      <c r="DW108" s="27"/>
      <c r="DX108" s="27"/>
      <c r="DY108" s="27"/>
      <c r="DZ108" s="27"/>
      <c r="EA108" s="27"/>
      <c r="EB108" s="27"/>
      <c r="EC108" s="27"/>
      <c r="ED108" s="27"/>
      <c r="EE108" s="27"/>
      <c r="EF108" s="27"/>
      <c r="EG108" s="27"/>
      <c r="EH108" s="27"/>
      <c r="EI108" s="27"/>
      <c r="EJ108" s="27"/>
      <c r="EK108" s="27"/>
      <c r="EL108" s="27"/>
      <c r="EM108" s="27"/>
      <c r="EN108" s="27"/>
      <c r="EO108" s="27"/>
      <c r="EP108" s="27"/>
      <c r="EQ108" s="27"/>
      <c r="ER108" s="27"/>
      <c r="ES108" s="27"/>
      <c r="ET108" s="27"/>
      <c r="EU108" s="27"/>
      <c r="EV108" s="27"/>
      <c r="EW108" s="27"/>
      <c r="EX108" s="27"/>
      <c r="EY108" s="27"/>
      <c r="EZ108" s="27"/>
      <c r="FA108" s="27"/>
      <c r="FB108" s="27"/>
      <c r="FC108" s="27"/>
      <c r="FD108" s="27"/>
      <c r="FE108" s="27"/>
      <c r="FF108" s="27"/>
      <c r="FG108" s="27"/>
      <c r="FH108" s="27"/>
      <c r="FI108" s="27"/>
      <c r="FJ108" s="27"/>
      <c r="FK108" s="27"/>
      <c r="FL108" s="27"/>
      <c r="FM108" s="27"/>
      <c r="FN108" s="27"/>
      <c r="FO108" s="27"/>
      <c r="FP108" s="27"/>
      <c r="FQ108" s="27"/>
      <c r="FR108" s="27"/>
      <c r="FS108" s="27"/>
      <c r="FT108" s="27"/>
      <c r="FU108" s="27"/>
      <c r="FV108" s="27"/>
      <c r="FW108" s="27"/>
      <c r="FX108" s="27"/>
      <c r="FY108" s="27"/>
      <c r="FZ108" s="27"/>
      <c r="GA108" s="27"/>
      <c r="GB108" s="27"/>
      <c r="GC108" s="27"/>
      <c r="GD108" s="27"/>
      <c r="GE108" s="27"/>
      <c r="GF108" s="27"/>
      <c r="GG108" s="27"/>
      <c r="GH108" s="27"/>
      <c r="GI108" s="27"/>
      <c r="GJ108" s="27"/>
      <c r="GK108" s="27"/>
      <c r="GL108" s="27"/>
      <c r="GM108" s="27"/>
      <c r="GN108" s="27"/>
      <c r="GO108" s="27"/>
      <c r="GP108" s="27"/>
      <c r="GQ108" s="27"/>
      <c r="GR108" s="27"/>
      <c r="GS108" s="27"/>
      <c r="GT108" s="27"/>
      <c r="GU108" s="27"/>
      <c r="GV108" s="27"/>
      <c r="GW108" s="27"/>
      <c r="GX108" s="27"/>
      <c r="GY108" s="27"/>
      <c r="GZ108" s="27"/>
      <c r="HA108" s="27"/>
      <c r="HB108" s="27"/>
      <c r="HC108" s="27"/>
      <c r="HD108" s="27"/>
      <c r="HE108" s="27"/>
      <c r="HF108" s="27"/>
      <c r="HG108" s="27"/>
      <c r="HH108" s="27"/>
    </row>
    <row r="109" spans="1:216" x14ac:dyDescent="0.3">
      <c r="A109" s="22">
        <v>50</v>
      </c>
      <c r="B109" s="30" t="s">
        <v>304</v>
      </c>
      <c r="C109" s="30" t="s">
        <v>4</v>
      </c>
      <c r="D109" s="26" t="s">
        <v>34</v>
      </c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27"/>
      <c r="BM109" s="27"/>
      <c r="BN109" s="27"/>
      <c r="BO109" s="27"/>
      <c r="BP109" s="27"/>
      <c r="BQ109" s="27"/>
      <c r="BR109" s="27"/>
      <c r="BS109" s="27"/>
      <c r="BT109" s="27"/>
      <c r="BU109" s="27"/>
      <c r="BV109" s="27"/>
      <c r="BW109" s="27"/>
      <c r="BX109" s="27"/>
      <c r="BY109" s="27"/>
      <c r="BZ109" s="27"/>
      <c r="CA109" s="27"/>
      <c r="CB109" s="27"/>
      <c r="CC109" s="27"/>
      <c r="CD109" s="27"/>
      <c r="CE109" s="27"/>
      <c r="CF109" s="27"/>
      <c r="CG109" s="27"/>
      <c r="CH109" s="27"/>
      <c r="CI109" s="27"/>
      <c r="CJ109" s="27"/>
      <c r="CK109" s="27"/>
      <c r="CL109" s="27"/>
      <c r="CM109" s="27"/>
      <c r="CN109" s="27"/>
      <c r="CO109" s="27"/>
      <c r="CP109" s="27"/>
      <c r="CQ109" s="27"/>
      <c r="CR109" s="27"/>
      <c r="CS109" s="27"/>
      <c r="CT109" s="27"/>
      <c r="CU109" s="27"/>
      <c r="CV109" s="27"/>
      <c r="CW109" s="27"/>
      <c r="CX109" s="27"/>
      <c r="CY109" s="27"/>
      <c r="CZ109" s="27"/>
      <c r="DA109" s="27"/>
      <c r="DB109" s="27"/>
      <c r="DC109" s="27"/>
      <c r="DD109" s="27"/>
      <c r="DE109" s="27"/>
      <c r="DF109" s="27"/>
      <c r="DG109" s="27"/>
      <c r="DH109" s="27"/>
      <c r="DI109" s="27"/>
      <c r="DJ109" s="27"/>
      <c r="DK109" s="27"/>
      <c r="DL109" s="27"/>
      <c r="DM109" s="27"/>
      <c r="DN109" s="27"/>
      <c r="DO109" s="27"/>
      <c r="DP109" s="27"/>
      <c r="DQ109" s="27"/>
      <c r="DR109" s="27"/>
      <c r="DS109" s="27"/>
      <c r="DT109" s="27"/>
      <c r="DU109" s="27"/>
      <c r="DV109" s="27"/>
      <c r="DW109" s="27"/>
      <c r="DX109" s="27"/>
      <c r="DY109" s="27"/>
      <c r="DZ109" s="27"/>
      <c r="EA109" s="27"/>
      <c r="EB109" s="27"/>
      <c r="EC109" s="27"/>
      <c r="ED109" s="27"/>
      <c r="EE109" s="27"/>
      <c r="EF109" s="27"/>
      <c r="EG109" s="27"/>
      <c r="EH109" s="27"/>
      <c r="EI109" s="27"/>
      <c r="EJ109" s="27"/>
      <c r="EK109" s="27"/>
      <c r="EL109" s="27"/>
      <c r="EM109" s="27"/>
      <c r="EN109" s="27"/>
      <c r="EO109" s="27"/>
      <c r="EP109" s="27"/>
      <c r="EQ109" s="27"/>
      <c r="ER109" s="27"/>
      <c r="ES109" s="27"/>
      <c r="ET109" s="27"/>
      <c r="EU109" s="27"/>
      <c r="EV109" s="27"/>
      <c r="EW109" s="27"/>
      <c r="EX109" s="27"/>
      <c r="EY109" s="27"/>
      <c r="EZ109" s="27"/>
      <c r="FA109" s="27"/>
      <c r="FB109" s="27"/>
      <c r="FC109" s="27"/>
      <c r="FD109" s="27"/>
      <c r="FE109" s="27"/>
      <c r="FF109" s="27"/>
      <c r="FG109" s="27"/>
      <c r="FH109" s="27"/>
      <c r="FI109" s="27"/>
      <c r="FJ109" s="27"/>
      <c r="FK109" s="27"/>
      <c r="FL109" s="27"/>
      <c r="FM109" s="27"/>
      <c r="FN109" s="27"/>
      <c r="FO109" s="27"/>
      <c r="FP109" s="27"/>
      <c r="FQ109" s="27"/>
      <c r="FR109" s="27"/>
      <c r="FS109" s="27"/>
      <c r="FT109" s="27"/>
      <c r="FU109" s="27"/>
      <c r="FV109" s="27"/>
      <c r="FW109" s="27"/>
      <c r="FX109" s="27"/>
      <c r="FY109" s="27"/>
      <c r="FZ109" s="27"/>
      <c r="GA109" s="27"/>
      <c r="GB109" s="27"/>
      <c r="GC109" s="27"/>
      <c r="GD109" s="27"/>
      <c r="GE109" s="27"/>
      <c r="GF109" s="27"/>
      <c r="GG109" s="27"/>
      <c r="GH109" s="27"/>
      <c r="GI109" s="27"/>
      <c r="GJ109" s="27"/>
      <c r="GK109" s="27"/>
      <c r="GL109" s="27"/>
      <c r="GM109" s="27"/>
      <c r="GN109" s="27"/>
      <c r="GO109" s="27"/>
      <c r="GP109" s="27"/>
      <c r="GQ109" s="27"/>
      <c r="GR109" s="27"/>
      <c r="GS109" s="27"/>
      <c r="GT109" s="27"/>
      <c r="GU109" s="27"/>
      <c r="GV109" s="27"/>
      <c r="GW109" s="27"/>
      <c r="GX109" s="27"/>
      <c r="GY109" s="27"/>
      <c r="GZ109" s="27"/>
      <c r="HA109" s="27"/>
      <c r="HB109" s="27"/>
      <c r="HC109" s="27"/>
      <c r="HD109" s="27"/>
      <c r="HE109" s="27"/>
      <c r="HF109" s="27"/>
      <c r="HG109" s="27"/>
      <c r="HH109" s="27"/>
    </row>
    <row r="110" spans="1:216" x14ac:dyDescent="0.3">
      <c r="A110" s="22">
        <v>693</v>
      </c>
      <c r="B110" s="30" t="s">
        <v>293</v>
      </c>
      <c r="C110" s="30" t="s">
        <v>4</v>
      </c>
      <c r="D110" s="26" t="s">
        <v>33</v>
      </c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  <c r="BM110" s="27"/>
      <c r="BN110" s="27"/>
      <c r="BO110" s="27"/>
      <c r="BP110" s="27"/>
      <c r="BQ110" s="27"/>
      <c r="BR110" s="27"/>
      <c r="BS110" s="27"/>
      <c r="BT110" s="27"/>
      <c r="BU110" s="27"/>
      <c r="BV110" s="27"/>
      <c r="BW110" s="27"/>
      <c r="BX110" s="27"/>
      <c r="BY110" s="27"/>
      <c r="BZ110" s="27"/>
      <c r="CA110" s="27"/>
      <c r="CB110" s="27"/>
      <c r="CC110" s="27"/>
      <c r="CD110" s="27"/>
      <c r="CE110" s="27"/>
      <c r="CF110" s="27"/>
      <c r="CG110" s="27"/>
      <c r="CH110" s="27"/>
      <c r="CI110" s="27"/>
      <c r="CJ110" s="27"/>
      <c r="CK110" s="27"/>
      <c r="CL110" s="27"/>
      <c r="CM110" s="27"/>
      <c r="CN110" s="27"/>
      <c r="CO110" s="27"/>
      <c r="CP110" s="27"/>
      <c r="CQ110" s="27"/>
      <c r="CR110" s="27"/>
      <c r="CS110" s="27"/>
      <c r="CT110" s="27"/>
      <c r="CU110" s="27"/>
      <c r="CV110" s="27"/>
      <c r="CW110" s="27"/>
      <c r="CX110" s="27"/>
      <c r="CY110" s="27"/>
      <c r="CZ110" s="27"/>
      <c r="DA110" s="27"/>
      <c r="DB110" s="27"/>
      <c r="DC110" s="27"/>
      <c r="DD110" s="27"/>
      <c r="DE110" s="27"/>
      <c r="DF110" s="27"/>
      <c r="DG110" s="27"/>
      <c r="DH110" s="27"/>
      <c r="DI110" s="27"/>
      <c r="DJ110" s="27"/>
      <c r="DK110" s="27"/>
      <c r="DL110" s="27"/>
      <c r="DM110" s="27"/>
      <c r="DN110" s="27"/>
      <c r="DO110" s="27"/>
      <c r="DP110" s="27"/>
      <c r="DQ110" s="27"/>
      <c r="DR110" s="27"/>
      <c r="DS110" s="27"/>
      <c r="DT110" s="27"/>
      <c r="DU110" s="27"/>
      <c r="DV110" s="27"/>
      <c r="DW110" s="27"/>
      <c r="DX110" s="27"/>
      <c r="DY110" s="27"/>
      <c r="DZ110" s="27"/>
      <c r="EA110" s="27"/>
      <c r="EB110" s="27"/>
      <c r="EC110" s="27"/>
      <c r="ED110" s="27"/>
      <c r="EE110" s="27"/>
      <c r="EF110" s="27"/>
      <c r="EG110" s="27"/>
      <c r="EH110" s="27"/>
      <c r="EI110" s="27"/>
      <c r="EJ110" s="27"/>
      <c r="EK110" s="27"/>
      <c r="EL110" s="27"/>
      <c r="EM110" s="27"/>
      <c r="EN110" s="27"/>
      <c r="EO110" s="27"/>
      <c r="EP110" s="27"/>
      <c r="EQ110" s="27"/>
      <c r="ER110" s="27"/>
      <c r="ES110" s="27"/>
      <c r="ET110" s="27"/>
      <c r="EU110" s="27"/>
      <c r="EV110" s="27"/>
      <c r="EW110" s="27"/>
      <c r="EX110" s="27"/>
      <c r="EY110" s="27"/>
      <c r="EZ110" s="27"/>
      <c r="FA110" s="27"/>
      <c r="FB110" s="27"/>
      <c r="FC110" s="27"/>
      <c r="FD110" s="27"/>
      <c r="FE110" s="27"/>
      <c r="FF110" s="27"/>
      <c r="FG110" s="27"/>
      <c r="FH110" s="27"/>
      <c r="FI110" s="27"/>
      <c r="FJ110" s="27"/>
      <c r="FK110" s="27"/>
      <c r="FL110" s="27"/>
      <c r="FM110" s="27"/>
      <c r="FN110" s="27"/>
      <c r="FO110" s="27"/>
      <c r="FP110" s="27"/>
      <c r="FQ110" s="27"/>
      <c r="FR110" s="27"/>
      <c r="FS110" s="27"/>
      <c r="FT110" s="27"/>
      <c r="FU110" s="27"/>
      <c r="FV110" s="27"/>
      <c r="FW110" s="27"/>
      <c r="FX110" s="27"/>
      <c r="FY110" s="27"/>
      <c r="FZ110" s="27"/>
      <c r="GA110" s="27"/>
      <c r="GB110" s="27"/>
      <c r="GC110" s="27"/>
      <c r="GD110" s="27"/>
      <c r="GE110" s="27"/>
      <c r="GF110" s="27"/>
      <c r="GG110" s="27"/>
      <c r="GH110" s="27"/>
      <c r="GI110" s="27"/>
      <c r="GJ110" s="27"/>
      <c r="GK110" s="27"/>
      <c r="GL110" s="27"/>
      <c r="GM110" s="27"/>
      <c r="GN110" s="27"/>
      <c r="GO110" s="27"/>
      <c r="GP110" s="27"/>
      <c r="GQ110" s="27"/>
      <c r="GR110" s="27"/>
      <c r="GS110" s="27"/>
      <c r="GT110" s="27"/>
      <c r="GU110" s="27"/>
      <c r="GV110" s="27"/>
      <c r="GW110" s="27"/>
      <c r="GX110" s="27"/>
      <c r="GY110" s="27"/>
      <c r="GZ110" s="27"/>
      <c r="HA110" s="27"/>
      <c r="HB110" s="27"/>
      <c r="HC110" s="27"/>
      <c r="HD110" s="27"/>
      <c r="HE110" s="27"/>
      <c r="HF110" s="27"/>
      <c r="HG110" s="27"/>
      <c r="HH110" s="27"/>
    </row>
    <row r="111" spans="1:216" x14ac:dyDescent="0.3">
      <c r="A111" s="22">
        <v>642</v>
      </c>
      <c r="B111" s="30" t="s">
        <v>295</v>
      </c>
      <c r="C111" s="30" t="s">
        <v>4</v>
      </c>
      <c r="D111" s="26" t="s">
        <v>33</v>
      </c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  <c r="BM111" s="27"/>
      <c r="BN111" s="27"/>
      <c r="BO111" s="27"/>
      <c r="BP111" s="27"/>
      <c r="BQ111" s="27"/>
      <c r="BR111" s="27"/>
      <c r="BS111" s="27"/>
      <c r="BT111" s="27"/>
      <c r="BU111" s="27"/>
      <c r="BV111" s="27"/>
      <c r="BW111" s="27"/>
      <c r="BX111" s="27"/>
      <c r="BY111" s="27"/>
      <c r="BZ111" s="27"/>
      <c r="CA111" s="27"/>
      <c r="CB111" s="27"/>
      <c r="CC111" s="27"/>
      <c r="CD111" s="27"/>
      <c r="CE111" s="27"/>
      <c r="CF111" s="27"/>
      <c r="CG111" s="27"/>
      <c r="CH111" s="27"/>
      <c r="CI111" s="27"/>
      <c r="CJ111" s="27"/>
      <c r="CK111" s="27"/>
      <c r="CL111" s="27"/>
      <c r="CM111" s="27"/>
      <c r="CN111" s="27"/>
      <c r="CO111" s="27"/>
      <c r="CP111" s="27"/>
      <c r="CQ111" s="27"/>
      <c r="CR111" s="27"/>
      <c r="CS111" s="27"/>
      <c r="CT111" s="27"/>
      <c r="CU111" s="27"/>
      <c r="CV111" s="27"/>
      <c r="CW111" s="27"/>
      <c r="CX111" s="27"/>
      <c r="CY111" s="27"/>
      <c r="CZ111" s="27"/>
      <c r="DA111" s="27"/>
      <c r="DB111" s="27"/>
      <c r="DC111" s="27"/>
      <c r="DD111" s="27"/>
      <c r="DE111" s="27"/>
      <c r="DF111" s="27"/>
      <c r="DG111" s="27"/>
      <c r="DH111" s="27"/>
      <c r="DI111" s="27"/>
      <c r="DJ111" s="27"/>
      <c r="DK111" s="27"/>
      <c r="DL111" s="27"/>
      <c r="DM111" s="27"/>
      <c r="DN111" s="27"/>
      <c r="DO111" s="27"/>
      <c r="DP111" s="27"/>
      <c r="DQ111" s="27"/>
      <c r="DR111" s="27"/>
      <c r="DS111" s="27"/>
      <c r="DT111" s="27"/>
      <c r="DU111" s="27"/>
      <c r="DV111" s="27"/>
      <c r="DW111" s="27"/>
      <c r="DX111" s="27"/>
      <c r="DY111" s="27"/>
      <c r="DZ111" s="27"/>
      <c r="EA111" s="27"/>
      <c r="EB111" s="27"/>
      <c r="EC111" s="27"/>
      <c r="ED111" s="27"/>
      <c r="EE111" s="27"/>
      <c r="EF111" s="27"/>
      <c r="EG111" s="27"/>
      <c r="EH111" s="27"/>
      <c r="EI111" s="27"/>
      <c r="EJ111" s="27"/>
      <c r="EK111" s="27"/>
      <c r="EL111" s="27"/>
      <c r="EM111" s="27"/>
      <c r="EN111" s="27"/>
      <c r="EO111" s="27"/>
      <c r="EP111" s="27"/>
      <c r="EQ111" s="27"/>
      <c r="ER111" s="27"/>
      <c r="ES111" s="27"/>
      <c r="ET111" s="27"/>
      <c r="EU111" s="27"/>
      <c r="EV111" s="27"/>
      <c r="EW111" s="27"/>
      <c r="EX111" s="27"/>
      <c r="EY111" s="27"/>
      <c r="EZ111" s="27"/>
      <c r="FA111" s="27"/>
      <c r="FB111" s="27"/>
      <c r="FC111" s="27"/>
      <c r="FD111" s="27"/>
      <c r="FE111" s="27"/>
      <c r="FF111" s="27"/>
      <c r="FG111" s="27"/>
      <c r="FH111" s="27"/>
      <c r="FI111" s="27"/>
      <c r="FJ111" s="27"/>
      <c r="FK111" s="27"/>
      <c r="FL111" s="27"/>
      <c r="FM111" s="27"/>
      <c r="FN111" s="27"/>
      <c r="FO111" s="27"/>
      <c r="FP111" s="27"/>
      <c r="FQ111" s="27"/>
      <c r="FR111" s="27"/>
      <c r="FS111" s="27"/>
      <c r="FT111" s="27"/>
      <c r="FU111" s="27"/>
      <c r="FV111" s="27"/>
      <c r="FW111" s="27"/>
      <c r="FX111" s="27"/>
      <c r="FY111" s="27"/>
      <c r="FZ111" s="27"/>
      <c r="GA111" s="27"/>
      <c r="GB111" s="27"/>
      <c r="GC111" s="27"/>
      <c r="GD111" s="27"/>
      <c r="GE111" s="27"/>
      <c r="GF111" s="27"/>
      <c r="GG111" s="27"/>
      <c r="GH111" s="27"/>
      <c r="GI111" s="27"/>
      <c r="GJ111" s="27"/>
      <c r="GK111" s="27"/>
      <c r="GL111" s="27"/>
      <c r="GM111" s="27"/>
      <c r="GN111" s="27"/>
      <c r="GO111" s="27"/>
      <c r="GP111" s="27"/>
      <c r="GQ111" s="27"/>
      <c r="GR111" s="27"/>
      <c r="GS111" s="27"/>
      <c r="GT111" s="27"/>
      <c r="GU111" s="27"/>
      <c r="GV111" s="27"/>
      <c r="GW111" s="27"/>
      <c r="GX111" s="27"/>
      <c r="GY111" s="27"/>
      <c r="GZ111" s="27"/>
      <c r="HA111" s="27"/>
      <c r="HB111" s="27"/>
      <c r="HC111" s="27"/>
      <c r="HD111" s="27"/>
      <c r="HE111" s="27"/>
      <c r="HF111" s="27"/>
      <c r="HG111" s="27"/>
      <c r="HH111" s="27"/>
    </row>
    <row r="112" spans="1:216" x14ac:dyDescent="0.3">
      <c r="A112" s="22">
        <v>239</v>
      </c>
      <c r="B112" s="30" t="s">
        <v>302</v>
      </c>
      <c r="C112" s="30" t="s">
        <v>4</v>
      </c>
      <c r="D112" s="26" t="s">
        <v>33</v>
      </c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  <c r="BZ112" s="27"/>
      <c r="CA112" s="27"/>
      <c r="CB112" s="27"/>
      <c r="CC112" s="27"/>
      <c r="CD112" s="27"/>
      <c r="CE112" s="27"/>
      <c r="CF112" s="27"/>
      <c r="CG112" s="27"/>
      <c r="CH112" s="27"/>
      <c r="CI112" s="27"/>
      <c r="CJ112" s="27"/>
      <c r="CK112" s="27"/>
      <c r="CL112" s="27"/>
      <c r="CM112" s="27"/>
      <c r="CN112" s="27"/>
      <c r="CO112" s="27"/>
      <c r="CP112" s="27"/>
      <c r="CQ112" s="27"/>
      <c r="CR112" s="27"/>
      <c r="CS112" s="27"/>
      <c r="CT112" s="27"/>
      <c r="CU112" s="27"/>
      <c r="CV112" s="27"/>
      <c r="CW112" s="27"/>
      <c r="CX112" s="27"/>
      <c r="CY112" s="27"/>
      <c r="CZ112" s="27"/>
      <c r="DA112" s="27"/>
      <c r="DB112" s="27"/>
      <c r="DC112" s="27"/>
      <c r="DD112" s="27"/>
      <c r="DE112" s="27"/>
      <c r="DF112" s="27"/>
      <c r="DG112" s="27"/>
      <c r="DH112" s="27"/>
      <c r="DI112" s="27"/>
      <c r="DJ112" s="27"/>
      <c r="DK112" s="27"/>
      <c r="DL112" s="27"/>
      <c r="DM112" s="27"/>
      <c r="DN112" s="27"/>
      <c r="DO112" s="27"/>
      <c r="DP112" s="27"/>
      <c r="DQ112" s="27"/>
      <c r="DR112" s="27"/>
      <c r="DS112" s="27"/>
      <c r="DT112" s="27"/>
      <c r="DU112" s="27"/>
      <c r="DV112" s="27"/>
      <c r="DW112" s="27"/>
      <c r="DX112" s="27"/>
      <c r="DY112" s="27"/>
      <c r="DZ112" s="27"/>
      <c r="EA112" s="27"/>
      <c r="EB112" s="27"/>
      <c r="EC112" s="27"/>
      <c r="ED112" s="27"/>
      <c r="EE112" s="27"/>
      <c r="EF112" s="27"/>
      <c r="EG112" s="27"/>
      <c r="EH112" s="27"/>
      <c r="EI112" s="27"/>
      <c r="EJ112" s="27"/>
      <c r="EK112" s="27"/>
      <c r="EL112" s="27"/>
      <c r="EM112" s="27"/>
      <c r="EN112" s="27"/>
      <c r="EO112" s="27"/>
      <c r="EP112" s="27"/>
      <c r="EQ112" s="27"/>
      <c r="ER112" s="27"/>
      <c r="ES112" s="27"/>
      <c r="ET112" s="27"/>
      <c r="EU112" s="27"/>
      <c r="EV112" s="27"/>
      <c r="EW112" s="27"/>
      <c r="EX112" s="27"/>
      <c r="EY112" s="27"/>
      <c r="EZ112" s="27"/>
      <c r="FA112" s="27"/>
      <c r="FB112" s="27"/>
      <c r="FC112" s="27"/>
      <c r="FD112" s="27"/>
      <c r="FE112" s="27"/>
      <c r="FF112" s="27"/>
      <c r="FG112" s="27"/>
      <c r="FH112" s="27"/>
      <c r="FI112" s="27"/>
      <c r="FJ112" s="27"/>
      <c r="FK112" s="27"/>
      <c r="FL112" s="27"/>
      <c r="FM112" s="27"/>
      <c r="FN112" s="27"/>
      <c r="FO112" s="27"/>
      <c r="FP112" s="27"/>
      <c r="FQ112" s="27"/>
      <c r="FR112" s="27"/>
      <c r="FS112" s="27"/>
      <c r="FT112" s="27"/>
      <c r="FU112" s="27"/>
      <c r="FV112" s="27"/>
      <c r="FW112" s="27"/>
      <c r="FX112" s="27"/>
      <c r="FY112" s="27"/>
      <c r="FZ112" s="27"/>
      <c r="GA112" s="27"/>
      <c r="GB112" s="27"/>
      <c r="GC112" s="27"/>
      <c r="GD112" s="27"/>
      <c r="GE112" s="27"/>
      <c r="GF112" s="27"/>
      <c r="GG112" s="27"/>
      <c r="GH112" s="27"/>
      <c r="GI112" s="27"/>
      <c r="GJ112" s="27"/>
      <c r="GK112" s="27"/>
      <c r="GL112" s="27"/>
      <c r="GM112" s="27"/>
      <c r="GN112" s="27"/>
      <c r="GO112" s="27"/>
      <c r="GP112" s="27"/>
      <c r="GQ112" s="27"/>
      <c r="GR112" s="27"/>
      <c r="GS112" s="27"/>
      <c r="GT112" s="27"/>
      <c r="GU112" s="27"/>
      <c r="GV112" s="27"/>
      <c r="GW112" s="27"/>
      <c r="GX112" s="27"/>
      <c r="GY112" s="27"/>
      <c r="GZ112" s="27"/>
      <c r="HA112" s="27"/>
      <c r="HB112" s="27"/>
      <c r="HC112" s="27"/>
      <c r="HD112" s="27"/>
      <c r="HE112" s="27"/>
      <c r="HF112" s="27"/>
      <c r="HG112" s="27"/>
      <c r="HH112" s="27"/>
    </row>
    <row r="113" spans="1:216" x14ac:dyDescent="0.3">
      <c r="A113" s="22">
        <v>506</v>
      </c>
      <c r="B113" s="30" t="s">
        <v>298</v>
      </c>
      <c r="C113" s="30" t="s">
        <v>4</v>
      </c>
      <c r="D113" s="26" t="s">
        <v>33</v>
      </c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  <c r="BY113" s="27"/>
      <c r="BZ113" s="27"/>
      <c r="CA113" s="27"/>
      <c r="CB113" s="27"/>
      <c r="CC113" s="27"/>
      <c r="CD113" s="27"/>
      <c r="CE113" s="27"/>
      <c r="CF113" s="27"/>
      <c r="CG113" s="27"/>
      <c r="CH113" s="27"/>
      <c r="CI113" s="27"/>
      <c r="CJ113" s="27"/>
      <c r="CK113" s="27"/>
      <c r="CL113" s="27"/>
      <c r="CM113" s="27"/>
      <c r="CN113" s="27"/>
      <c r="CO113" s="27"/>
      <c r="CP113" s="27"/>
      <c r="CQ113" s="27"/>
      <c r="CR113" s="27"/>
      <c r="CS113" s="27"/>
      <c r="CT113" s="27"/>
      <c r="CU113" s="27"/>
      <c r="CV113" s="27"/>
      <c r="CW113" s="27"/>
      <c r="CX113" s="27"/>
      <c r="CY113" s="27"/>
      <c r="CZ113" s="27"/>
      <c r="DA113" s="27"/>
      <c r="DB113" s="27"/>
      <c r="DC113" s="27"/>
      <c r="DD113" s="27"/>
      <c r="DE113" s="27"/>
      <c r="DF113" s="27"/>
      <c r="DG113" s="27"/>
      <c r="DH113" s="27"/>
      <c r="DI113" s="27"/>
      <c r="DJ113" s="27"/>
      <c r="DK113" s="27"/>
      <c r="DL113" s="27"/>
      <c r="DM113" s="27"/>
      <c r="DN113" s="27"/>
      <c r="DO113" s="27"/>
      <c r="DP113" s="27"/>
      <c r="DQ113" s="27"/>
      <c r="DR113" s="27"/>
      <c r="DS113" s="27"/>
      <c r="DT113" s="27"/>
      <c r="DU113" s="27"/>
      <c r="DV113" s="27"/>
      <c r="DW113" s="27"/>
      <c r="DX113" s="27"/>
      <c r="DY113" s="27"/>
      <c r="DZ113" s="27"/>
      <c r="EA113" s="27"/>
      <c r="EB113" s="27"/>
      <c r="EC113" s="27"/>
      <c r="ED113" s="27"/>
      <c r="EE113" s="27"/>
      <c r="EF113" s="27"/>
      <c r="EG113" s="27"/>
      <c r="EH113" s="27"/>
      <c r="EI113" s="27"/>
      <c r="EJ113" s="27"/>
      <c r="EK113" s="27"/>
      <c r="EL113" s="27"/>
      <c r="EM113" s="27"/>
      <c r="EN113" s="27"/>
      <c r="EO113" s="27"/>
      <c r="EP113" s="27"/>
      <c r="EQ113" s="27"/>
      <c r="ER113" s="27"/>
      <c r="ES113" s="27"/>
      <c r="ET113" s="27"/>
      <c r="EU113" s="27"/>
      <c r="EV113" s="27"/>
      <c r="EW113" s="27"/>
      <c r="EX113" s="27"/>
      <c r="EY113" s="27"/>
      <c r="EZ113" s="27"/>
      <c r="FA113" s="27"/>
      <c r="FB113" s="27"/>
      <c r="FC113" s="27"/>
      <c r="FD113" s="27"/>
      <c r="FE113" s="27"/>
      <c r="FF113" s="27"/>
      <c r="FG113" s="27"/>
      <c r="FH113" s="27"/>
      <c r="FI113" s="27"/>
      <c r="FJ113" s="27"/>
      <c r="FK113" s="27"/>
      <c r="FL113" s="27"/>
      <c r="FM113" s="27"/>
      <c r="FN113" s="27"/>
      <c r="FO113" s="27"/>
      <c r="FP113" s="27"/>
      <c r="FQ113" s="27"/>
      <c r="FR113" s="27"/>
      <c r="FS113" s="27"/>
      <c r="FT113" s="27"/>
      <c r="FU113" s="27"/>
      <c r="FV113" s="27"/>
      <c r="FW113" s="27"/>
      <c r="FX113" s="27"/>
      <c r="FY113" s="27"/>
      <c r="FZ113" s="27"/>
      <c r="GA113" s="27"/>
      <c r="GB113" s="27"/>
      <c r="GC113" s="27"/>
      <c r="GD113" s="27"/>
      <c r="GE113" s="27"/>
      <c r="GF113" s="27"/>
      <c r="GG113" s="27"/>
      <c r="GH113" s="27"/>
      <c r="GI113" s="27"/>
      <c r="GJ113" s="27"/>
      <c r="GK113" s="27"/>
      <c r="GL113" s="27"/>
      <c r="GM113" s="27"/>
      <c r="GN113" s="27"/>
      <c r="GO113" s="27"/>
      <c r="GP113" s="27"/>
      <c r="GQ113" s="27"/>
      <c r="GR113" s="27"/>
      <c r="GS113" s="27"/>
      <c r="GT113" s="27"/>
      <c r="GU113" s="27"/>
      <c r="GV113" s="27"/>
      <c r="GW113" s="27"/>
      <c r="GX113" s="27"/>
      <c r="GY113" s="27"/>
      <c r="GZ113" s="27"/>
      <c r="HA113" s="27"/>
      <c r="HB113" s="27"/>
      <c r="HC113" s="27"/>
      <c r="HD113" s="27"/>
      <c r="HE113" s="27"/>
      <c r="HF113" s="27"/>
      <c r="HG113" s="27"/>
      <c r="HH113" s="27"/>
    </row>
    <row r="114" spans="1:216" x14ac:dyDescent="0.3">
      <c r="A114" s="22">
        <v>239</v>
      </c>
      <c r="B114" s="30" t="s">
        <v>291</v>
      </c>
      <c r="C114" s="30" t="s">
        <v>4</v>
      </c>
      <c r="D114" s="26" t="s">
        <v>33</v>
      </c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  <c r="BY114" s="27"/>
      <c r="BZ114" s="27"/>
      <c r="CA114" s="27"/>
      <c r="CB114" s="27"/>
      <c r="CC114" s="27"/>
      <c r="CD114" s="27"/>
      <c r="CE114" s="27"/>
      <c r="CF114" s="27"/>
      <c r="CG114" s="27"/>
      <c r="CH114" s="27"/>
      <c r="CI114" s="27"/>
      <c r="CJ114" s="27"/>
      <c r="CK114" s="27"/>
      <c r="CL114" s="27"/>
      <c r="CM114" s="27"/>
      <c r="CN114" s="27"/>
      <c r="CO114" s="27"/>
      <c r="CP114" s="27"/>
      <c r="CQ114" s="27"/>
      <c r="CR114" s="27"/>
      <c r="CS114" s="27"/>
      <c r="CT114" s="27"/>
      <c r="CU114" s="27"/>
      <c r="CV114" s="27"/>
      <c r="CW114" s="27"/>
      <c r="CX114" s="27"/>
      <c r="CY114" s="27"/>
      <c r="CZ114" s="27"/>
      <c r="DA114" s="27"/>
      <c r="DB114" s="27"/>
      <c r="DC114" s="27"/>
      <c r="DD114" s="27"/>
      <c r="DE114" s="27"/>
      <c r="DF114" s="27"/>
      <c r="DG114" s="27"/>
      <c r="DH114" s="27"/>
      <c r="DI114" s="27"/>
      <c r="DJ114" s="27"/>
      <c r="DK114" s="27"/>
      <c r="DL114" s="27"/>
      <c r="DM114" s="27"/>
      <c r="DN114" s="27"/>
      <c r="DO114" s="27"/>
      <c r="DP114" s="27"/>
      <c r="DQ114" s="27"/>
      <c r="DR114" s="27"/>
      <c r="DS114" s="27"/>
      <c r="DT114" s="27"/>
      <c r="DU114" s="27"/>
      <c r="DV114" s="27"/>
      <c r="DW114" s="27"/>
      <c r="DX114" s="27"/>
      <c r="DY114" s="27"/>
      <c r="DZ114" s="27"/>
      <c r="EA114" s="27"/>
      <c r="EB114" s="27"/>
      <c r="EC114" s="27"/>
      <c r="ED114" s="27"/>
      <c r="EE114" s="27"/>
      <c r="EF114" s="27"/>
      <c r="EG114" s="27"/>
      <c r="EH114" s="27"/>
      <c r="EI114" s="27"/>
      <c r="EJ114" s="27"/>
      <c r="EK114" s="27"/>
      <c r="EL114" s="27"/>
      <c r="EM114" s="27"/>
      <c r="EN114" s="27"/>
      <c r="EO114" s="27"/>
      <c r="EP114" s="27"/>
      <c r="EQ114" s="27"/>
      <c r="ER114" s="27"/>
      <c r="ES114" s="27"/>
      <c r="ET114" s="27"/>
      <c r="EU114" s="27"/>
      <c r="EV114" s="27"/>
      <c r="EW114" s="27"/>
      <c r="EX114" s="27"/>
      <c r="EY114" s="27"/>
      <c r="EZ114" s="27"/>
      <c r="FA114" s="27"/>
      <c r="FB114" s="27"/>
      <c r="FC114" s="27"/>
      <c r="FD114" s="27"/>
      <c r="FE114" s="27"/>
      <c r="FF114" s="27"/>
      <c r="FG114" s="27"/>
      <c r="FH114" s="27"/>
      <c r="FI114" s="27"/>
      <c r="FJ114" s="27"/>
      <c r="FK114" s="27"/>
      <c r="FL114" s="27"/>
      <c r="FM114" s="27"/>
      <c r="FN114" s="27"/>
      <c r="FO114" s="27"/>
      <c r="FP114" s="27"/>
      <c r="FQ114" s="27"/>
      <c r="FR114" s="27"/>
      <c r="FS114" s="27"/>
      <c r="FT114" s="27"/>
      <c r="FU114" s="27"/>
      <c r="FV114" s="27"/>
      <c r="FW114" s="27"/>
      <c r="FX114" s="27"/>
      <c r="FY114" s="27"/>
      <c r="FZ114" s="27"/>
      <c r="GA114" s="27"/>
      <c r="GB114" s="27"/>
      <c r="GC114" s="27"/>
      <c r="GD114" s="27"/>
      <c r="GE114" s="27"/>
      <c r="GF114" s="27"/>
      <c r="GG114" s="27"/>
      <c r="GH114" s="27"/>
      <c r="GI114" s="27"/>
      <c r="GJ114" s="27"/>
      <c r="GK114" s="27"/>
      <c r="GL114" s="27"/>
      <c r="GM114" s="27"/>
      <c r="GN114" s="27"/>
      <c r="GO114" s="27"/>
      <c r="GP114" s="27"/>
      <c r="GQ114" s="27"/>
      <c r="GR114" s="27"/>
      <c r="GS114" s="27"/>
      <c r="GT114" s="27"/>
      <c r="GU114" s="27"/>
      <c r="GV114" s="27"/>
      <c r="GW114" s="27"/>
      <c r="GX114" s="27"/>
      <c r="GY114" s="27"/>
      <c r="GZ114" s="27"/>
      <c r="HA114" s="27"/>
      <c r="HB114" s="27"/>
      <c r="HC114" s="27"/>
      <c r="HD114" s="27"/>
      <c r="HE114" s="27"/>
      <c r="HF114" s="27"/>
      <c r="HG114" s="27"/>
      <c r="HH114" s="27"/>
    </row>
    <row r="115" spans="1:216" x14ac:dyDescent="0.3">
      <c r="A115" s="22">
        <v>213</v>
      </c>
      <c r="B115" s="30" t="s">
        <v>303</v>
      </c>
      <c r="C115" s="30" t="s">
        <v>4</v>
      </c>
      <c r="D115" s="26" t="s">
        <v>33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27"/>
      <c r="BM115" s="27"/>
      <c r="BN115" s="27"/>
      <c r="BO115" s="27"/>
      <c r="BP115" s="27"/>
      <c r="BQ115" s="27"/>
      <c r="BR115" s="27"/>
      <c r="BS115" s="27"/>
      <c r="BT115" s="27"/>
      <c r="BU115" s="27"/>
      <c r="BV115" s="27"/>
      <c r="BW115" s="27"/>
      <c r="BX115" s="27"/>
      <c r="BY115" s="27"/>
      <c r="BZ115" s="27"/>
      <c r="CA115" s="27"/>
      <c r="CB115" s="27"/>
      <c r="CC115" s="27"/>
      <c r="CD115" s="27"/>
      <c r="CE115" s="27"/>
      <c r="CF115" s="27"/>
      <c r="CG115" s="27"/>
      <c r="CH115" s="27"/>
      <c r="CI115" s="27"/>
      <c r="CJ115" s="27"/>
      <c r="CK115" s="27"/>
      <c r="CL115" s="27"/>
      <c r="CM115" s="27"/>
      <c r="CN115" s="27"/>
      <c r="CO115" s="27"/>
      <c r="CP115" s="27"/>
      <c r="CQ115" s="27"/>
      <c r="CR115" s="27"/>
      <c r="CS115" s="27"/>
      <c r="CT115" s="27"/>
      <c r="CU115" s="27"/>
      <c r="CV115" s="27"/>
      <c r="CW115" s="27"/>
      <c r="CX115" s="27"/>
      <c r="CY115" s="27"/>
      <c r="CZ115" s="27"/>
      <c r="DA115" s="27"/>
      <c r="DB115" s="27"/>
      <c r="DC115" s="27"/>
      <c r="DD115" s="27"/>
      <c r="DE115" s="27"/>
      <c r="DF115" s="27"/>
      <c r="DG115" s="27"/>
      <c r="DH115" s="27"/>
      <c r="DI115" s="27"/>
      <c r="DJ115" s="27"/>
      <c r="DK115" s="27"/>
      <c r="DL115" s="27"/>
      <c r="DM115" s="27"/>
      <c r="DN115" s="27"/>
      <c r="DO115" s="27"/>
      <c r="DP115" s="27"/>
      <c r="DQ115" s="27"/>
      <c r="DR115" s="27"/>
      <c r="DS115" s="27"/>
      <c r="DT115" s="27"/>
      <c r="DU115" s="27"/>
      <c r="DV115" s="27"/>
      <c r="DW115" s="27"/>
      <c r="DX115" s="27"/>
      <c r="DY115" s="27"/>
      <c r="DZ115" s="27"/>
      <c r="EA115" s="27"/>
      <c r="EB115" s="27"/>
      <c r="EC115" s="27"/>
      <c r="ED115" s="27"/>
      <c r="EE115" s="27"/>
      <c r="EF115" s="27"/>
      <c r="EG115" s="27"/>
      <c r="EH115" s="27"/>
      <c r="EI115" s="27"/>
      <c r="EJ115" s="27"/>
      <c r="EK115" s="27"/>
      <c r="EL115" s="27"/>
      <c r="EM115" s="27"/>
      <c r="EN115" s="27"/>
      <c r="EO115" s="27"/>
      <c r="EP115" s="27"/>
      <c r="EQ115" s="27"/>
      <c r="ER115" s="27"/>
      <c r="ES115" s="27"/>
      <c r="ET115" s="27"/>
      <c r="EU115" s="27"/>
      <c r="EV115" s="27"/>
      <c r="EW115" s="27"/>
      <c r="EX115" s="27"/>
      <c r="EY115" s="27"/>
      <c r="EZ115" s="27"/>
      <c r="FA115" s="27"/>
      <c r="FB115" s="27"/>
      <c r="FC115" s="27"/>
      <c r="FD115" s="27"/>
      <c r="FE115" s="27"/>
      <c r="FF115" s="27"/>
      <c r="FG115" s="27"/>
      <c r="FH115" s="27"/>
      <c r="FI115" s="27"/>
      <c r="FJ115" s="27"/>
      <c r="FK115" s="27"/>
      <c r="FL115" s="27"/>
      <c r="FM115" s="27"/>
      <c r="FN115" s="27"/>
      <c r="FO115" s="27"/>
      <c r="FP115" s="27"/>
      <c r="FQ115" s="27"/>
      <c r="FR115" s="27"/>
      <c r="FS115" s="27"/>
      <c r="FT115" s="27"/>
      <c r="FU115" s="27"/>
      <c r="FV115" s="27"/>
      <c r="FW115" s="27"/>
      <c r="FX115" s="27"/>
      <c r="FY115" s="27"/>
      <c r="FZ115" s="27"/>
      <c r="GA115" s="27"/>
      <c r="GB115" s="27"/>
      <c r="GC115" s="27"/>
      <c r="GD115" s="27"/>
      <c r="GE115" s="27"/>
      <c r="GF115" s="27"/>
      <c r="GG115" s="27"/>
      <c r="GH115" s="27"/>
      <c r="GI115" s="27"/>
      <c r="GJ115" s="27"/>
      <c r="GK115" s="27"/>
      <c r="GL115" s="27"/>
      <c r="GM115" s="27"/>
      <c r="GN115" s="27"/>
      <c r="GO115" s="27"/>
      <c r="GP115" s="27"/>
      <c r="GQ115" s="27"/>
      <c r="GR115" s="27"/>
      <c r="GS115" s="27"/>
      <c r="GT115" s="27"/>
      <c r="GU115" s="27"/>
      <c r="GV115" s="27"/>
      <c r="GW115" s="27"/>
      <c r="GX115" s="27"/>
      <c r="GY115" s="27"/>
      <c r="GZ115" s="27"/>
      <c r="HA115" s="27"/>
      <c r="HB115" s="27"/>
      <c r="HC115" s="27"/>
      <c r="HD115" s="27"/>
      <c r="HE115" s="27"/>
      <c r="HF115" s="27"/>
      <c r="HG115" s="27"/>
      <c r="HH115" s="27"/>
    </row>
    <row r="116" spans="1:216" x14ac:dyDescent="0.3">
      <c r="A116" s="22">
        <v>745</v>
      </c>
      <c r="B116" s="30" t="s">
        <v>303</v>
      </c>
      <c r="C116" s="30" t="s">
        <v>4</v>
      </c>
      <c r="D116" s="26" t="s">
        <v>33</v>
      </c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  <c r="BX116" s="27"/>
      <c r="BY116" s="27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27"/>
      <c r="CM116" s="27"/>
      <c r="CN116" s="27"/>
      <c r="CO116" s="27"/>
      <c r="CP116" s="27"/>
      <c r="CQ116" s="27"/>
      <c r="CR116" s="27"/>
      <c r="CS116" s="27"/>
      <c r="CT116" s="27"/>
      <c r="CU116" s="27"/>
      <c r="CV116" s="27"/>
      <c r="CW116" s="27"/>
      <c r="CX116" s="27"/>
      <c r="CY116" s="27"/>
      <c r="CZ116" s="27"/>
      <c r="DA116" s="27"/>
      <c r="DB116" s="27"/>
      <c r="DC116" s="27"/>
      <c r="DD116" s="27"/>
      <c r="DE116" s="27"/>
      <c r="DF116" s="27"/>
      <c r="DG116" s="27"/>
      <c r="DH116" s="27"/>
      <c r="DI116" s="27"/>
      <c r="DJ116" s="27"/>
      <c r="DK116" s="27"/>
      <c r="DL116" s="27"/>
      <c r="DM116" s="27"/>
      <c r="DN116" s="27"/>
      <c r="DO116" s="27"/>
      <c r="DP116" s="27"/>
      <c r="DQ116" s="27"/>
      <c r="DR116" s="27"/>
      <c r="DS116" s="27"/>
      <c r="DT116" s="27"/>
      <c r="DU116" s="27"/>
      <c r="DV116" s="27"/>
      <c r="DW116" s="27"/>
      <c r="DX116" s="27"/>
      <c r="DY116" s="27"/>
      <c r="DZ116" s="27"/>
      <c r="EA116" s="27"/>
      <c r="EB116" s="27"/>
      <c r="EC116" s="27"/>
      <c r="ED116" s="27"/>
      <c r="EE116" s="27"/>
      <c r="EF116" s="27"/>
      <c r="EG116" s="27"/>
      <c r="EH116" s="27"/>
      <c r="EI116" s="27"/>
      <c r="EJ116" s="27"/>
      <c r="EK116" s="27"/>
      <c r="EL116" s="27"/>
      <c r="EM116" s="27"/>
      <c r="EN116" s="27"/>
      <c r="EO116" s="27"/>
      <c r="EP116" s="27"/>
      <c r="EQ116" s="27"/>
      <c r="ER116" s="27"/>
      <c r="ES116" s="27"/>
      <c r="ET116" s="27"/>
      <c r="EU116" s="27"/>
      <c r="EV116" s="27"/>
      <c r="EW116" s="27"/>
      <c r="EX116" s="27"/>
      <c r="EY116" s="27"/>
      <c r="EZ116" s="27"/>
      <c r="FA116" s="27"/>
      <c r="FB116" s="27"/>
      <c r="FC116" s="27"/>
      <c r="FD116" s="27"/>
      <c r="FE116" s="27"/>
      <c r="FF116" s="27"/>
      <c r="FG116" s="27"/>
      <c r="FH116" s="27"/>
      <c r="FI116" s="27"/>
      <c r="FJ116" s="27"/>
      <c r="FK116" s="27"/>
      <c r="FL116" s="27"/>
      <c r="FM116" s="27"/>
      <c r="FN116" s="27"/>
      <c r="FO116" s="27"/>
      <c r="FP116" s="27"/>
      <c r="FQ116" s="27"/>
      <c r="FR116" s="27"/>
      <c r="FS116" s="27"/>
      <c r="FT116" s="27"/>
      <c r="FU116" s="27"/>
      <c r="FV116" s="27"/>
      <c r="FW116" s="27"/>
      <c r="FX116" s="27"/>
      <c r="FY116" s="27"/>
      <c r="FZ116" s="27"/>
      <c r="GA116" s="27"/>
      <c r="GB116" s="27"/>
      <c r="GC116" s="27"/>
      <c r="GD116" s="27"/>
      <c r="GE116" s="27"/>
      <c r="GF116" s="27"/>
      <c r="GG116" s="27"/>
      <c r="GH116" s="27"/>
      <c r="GI116" s="27"/>
      <c r="GJ116" s="27"/>
      <c r="GK116" s="27"/>
      <c r="GL116" s="27"/>
      <c r="GM116" s="27"/>
      <c r="GN116" s="27"/>
      <c r="GO116" s="27"/>
      <c r="GP116" s="27"/>
      <c r="GQ116" s="27"/>
      <c r="GR116" s="27"/>
      <c r="GS116" s="27"/>
      <c r="GT116" s="27"/>
      <c r="GU116" s="27"/>
      <c r="GV116" s="27"/>
      <c r="GW116" s="27"/>
      <c r="GX116" s="27"/>
      <c r="GY116" s="27"/>
      <c r="GZ116" s="27"/>
      <c r="HA116" s="27"/>
      <c r="HB116" s="27"/>
      <c r="HC116" s="27"/>
      <c r="HD116" s="27"/>
      <c r="HE116" s="27"/>
      <c r="HF116" s="27"/>
      <c r="HG116" s="27"/>
      <c r="HH116" s="27"/>
    </row>
    <row r="117" spans="1:216" x14ac:dyDescent="0.3">
      <c r="A117" s="22">
        <v>412</v>
      </c>
      <c r="B117" s="30" t="s">
        <v>293</v>
      </c>
      <c r="C117" s="30" t="s">
        <v>4</v>
      </c>
      <c r="D117" s="26" t="s">
        <v>33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  <c r="BX117" s="27"/>
      <c r="BY117" s="27"/>
      <c r="BZ117" s="27"/>
      <c r="CA117" s="27"/>
      <c r="CB117" s="27"/>
      <c r="CC117" s="27"/>
      <c r="CD117" s="27"/>
      <c r="CE117" s="27"/>
      <c r="CF117" s="27"/>
      <c r="CG117" s="27"/>
      <c r="CH117" s="27"/>
      <c r="CI117" s="27"/>
      <c r="CJ117" s="27"/>
      <c r="CK117" s="27"/>
      <c r="CL117" s="27"/>
      <c r="CM117" s="27"/>
      <c r="CN117" s="27"/>
      <c r="CO117" s="27"/>
      <c r="CP117" s="27"/>
      <c r="CQ117" s="27"/>
      <c r="CR117" s="27"/>
      <c r="CS117" s="27"/>
      <c r="CT117" s="27"/>
      <c r="CU117" s="27"/>
      <c r="CV117" s="27"/>
      <c r="CW117" s="27"/>
      <c r="CX117" s="27"/>
      <c r="CY117" s="27"/>
      <c r="CZ117" s="27"/>
      <c r="DA117" s="27"/>
      <c r="DB117" s="27"/>
      <c r="DC117" s="27"/>
      <c r="DD117" s="27"/>
      <c r="DE117" s="27"/>
      <c r="DF117" s="27"/>
      <c r="DG117" s="27"/>
      <c r="DH117" s="27"/>
      <c r="DI117" s="27"/>
      <c r="DJ117" s="27"/>
      <c r="DK117" s="27"/>
      <c r="DL117" s="27"/>
      <c r="DM117" s="27"/>
      <c r="DN117" s="27"/>
      <c r="DO117" s="27"/>
      <c r="DP117" s="27"/>
      <c r="DQ117" s="27"/>
      <c r="DR117" s="27"/>
      <c r="DS117" s="27"/>
      <c r="DT117" s="27"/>
      <c r="DU117" s="27"/>
      <c r="DV117" s="27"/>
      <c r="DW117" s="27"/>
      <c r="DX117" s="27"/>
      <c r="DY117" s="27"/>
      <c r="DZ117" s="27"/>
      <c r="EA117" s="27"/>
      <c r="EB117" s="27"/>
      <c r="EC117" s="27"/>
      <c r="ED117" s="27"/>
      <c r="EE117" s="27"/>
      <c r="EF117" s="27"/>
      <c r="EG117" s="27"/>
      <c r="EH117" s="27"/>
      <c r="EI117" s="27"/>
      <c r="EJ117" s="27"/>
      <c r="EK117" s="27"/>
      <c r="EL117" s="27"/>
      <c r="EM117" s="27"/>
      <c r="EN117" s="27"/>
      <c r="EO117" s="27"/>
      <c r="EP117" s="27"/>
      <c r="EQ117" s="27"/>
      <c r="ER117" s="27"/>
      <c r="ES117" s="27"/>
      <c r="ET117" s="27"/>
      <c r="EU117" s="27"/>
      <c r="EV117" s="27"/>
      <c r="EW117" s="27"/>
      <c r="EX117" s="27"/>
      <c r="EY117" s="27"/>
      <c r="EZ117" s="27"/>
      <c r="FA117" s="27"/>
      <c r="FB117" s="27"/>
      <c r="FC117" s="27"/>
      <c r="FD117" s="27"/>
      <c r="FE117" s="27"/>
      <c r="FF117" s="27"/>
      <c r="FG117" s="27"/>
      <c r="FH117" s="27"/>
      <c r="FI117" s="27"/>
      <c r="FJ117" s="27"/>
      <c r="FK117" s="27"/>
      <c r="FL117" s="27"/>
      <c r="FM117" s="27"/>
      <c r="FN117" s="27"/>
      <c r="FO117" s="27"/>
      <c r="FP117" s="27"/>
      <c r="FQ117" s="27"/>
      <c r="FR117" s="27"/>
      <c r="FS117" s="27"/>
      <c r="FT117" s="27"/>
      <c r="FU117" s="27"/>
      <c r="FV117" s="27"/>
      <c r="FW117" s="27"/>
      <c r="FX117" s="27"/>
      <c r="FY117" s="27"/>
      <c r="FZ117" s="27"/>
      <c r="GA117" s="27"/>
      <c r="GB117" s="27"/>
      <c r="GC117" s="27"/>
      <c r="GD117" s="27"/>
      <c r="GE117" s="27"/>
      <c r="GF117" s="27"/>
      <c r="GG117" s="27"/>
      <c r="GH117" s="27"/>
      <c r="GI117" s="27"/>
      <c r="GJ117" s="27"/>
      <c r="GK117" s="27"/>
      <c r="GL117" s="27"/>
      <c r="GM117" s="27"/>
      <c r="GN117" s="27"/>
      <c r="GO117" s="27"/>
      <c r="GP117" s="27"/>
      <c r="GQ117" s="27"/>
      <c r="GR117" s="27"/>
      <c r="GS117" s="27"/>
      <c r="GT117" s="27"/>
      <c r="GU117" s="27"/>
      <c r="GV117" s="27"/>
      <c r="GW117" s="27"/>
      <c r="GX117" s="27"/>
      <c r="GY117" s="27"/>
      <c r="GZ117" s="27"/>
      <c r="HA117" s="27"/>
      <c r="HB117" s="27"/>
      <c r="HC117" s="27"/>
      <c r="HD117" s="27"/>
      <c r="HE117" s="27"/>
      <c r="HF117" s="27"/>
      <c r="HG117" s="27"/>
      <c r="HH117" s="27"/>
    </row>
    <row r="118" spans="1:216" x14ac:dyDescent="0.3">
      <c r="A118" s="22">
        <v>402</v>
      </c>
      <c r="B118" s="30" t="s">
        <v>303</v>
      </c>
      <c r="C118" s="30" t="s">
        <v>4</v>
      </c>
      <c r="D118" s="26" t="s">
        <v>35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  <c r="BY118" s="27"/>
      <c r="BZ118" s="27"/>
      <c r="CA118" s="27"/>
      <c r="CB118" s="27"/>
      <c r="CC118" s="27"/>
      <c r="CD118" s="27"/>
      <c r="CE118" s="27"/>
      <c r="CF118" s="27"/>
      <c r="CG118" s="27"/>
      <c r="CH118" s="27"/>
      <c r="CI118" s="27"/>
      <c r="CJ118" s="27"/>
      <c r="CK118" s="27"/>
      <c r="CL118" s="27"/>
      <c r="CM118" s="27"/>
      <c r="CN118" s="27"/>
      <c r="CO118" s="27"/>
      <c r="CP118" s="27"/>
      <c r="CQ118" s="27"/>
      <c r="CR118" s="27"/>
      <c r="CS118" s="27"/>
      <c r="CT118" s="27"/>
      <c r="CU118" s="27"/>
      <c r="CV118" s="27"/>
      <c r="CW118" s="27"/>
      <c r="CX118" s="27"/>
      <c r="CY118" s="27"/>
      <c r="CZ118" s="27"/>
      <c r="DA118" s="27"/>
      <c r="DB118" s="27"/>
      <c r="DC118" s="27"/>
      <c r="DD118" s="27"/>
      <c r="DE118" s="27"/>
      <c r="DF118" s="27"/>
      <c r="DG118" s="27"/>
      <c r="DH118" s="27"/>
      <c r="DI118" s="27"/>
      <c r="DJ118" s="27"/>
      <c r="DK118" s="27"/>
      <c r="DL118" s="27"/>
      <c r="DM118" s="27"/>
      <c r="DN118" s="27"/>
      <c r="DO118" s="27"/>
      <c r="DP118" s="27"/>
      <c r="DQ118" s="27"/>
      <c r="DR118" s="27"/>
      <c r="DS118" s="27"/>
      <c r="DT118" s="27"/>
      <c r="DU118" s="27"/>
      <c r="DV118" s="27"/>
      <c r="DW118" s="27"/>
      <c r="DX118" s="27"/>
      <c r="DY118" s="27"/>
      <c r="DZ118" s="27"/>
      <c r="EA118" s="27"/>
      <c r="EB118" s="27"/>
      <c r="EC118" s="27"/>
      <c r="ED118" s="27"/>
      <c r="EE118" s="27"/>
      <c r="EF118" s="27"/>
      <c r="EG118" s="27"/>
      <c r="EH118" s="27"/>
      <c r="EI118" s="27"/>
      <c r="EJ118" s="27"/>
      <c r="EK118" s="27"/>
      <c r="EL118" s="27"/>
      <c r="EM118" s="27"/>
      <c r="EN118" s="27"/>
      <c r="EO118" s="27"/>
      <c r="EP118" s="27"/>
      <c r="EQ118" s="27"/>
      <c r="ER118" s="27"/>
      <c r="ES118" s="27"/>
      <c r="ET118" s="27"/>
      <c r="EU118" s="27"/>
      <c r="EV118" s="27"/>
      <c r="EW118" s="27"/>
      <c r="EX118" s="27"/>
      <c r="EY118" s="27"/>
      <c r="EZ118" s="27"/>
      <c r="FA118" s="27"/>
      <c r="FB118" s="27"/>
      <c r="FC118" s="27"/>
      <c r="FD118" s="27"/>
      <c r="FE118" s="27"/>
      <c r="FF118" s="27"/>
      <c r="FG118" s="27"/>
      <c r="FH118" s="27"/>
      <c r="FI118" s="27"/>
      <c r="FJ118" s="27"/>
      <c r="FK118" s="27"/>
      <c r="FL118" s="27"/>
      <c r="FM118" s="27"/>
      <c r="FN118" s="27"/>
      <c r="FO118" s="27"/>
      <c r="FP118" s="27"/>
      <c r="FQ118" s="27"/>
      <c r="FR118" s="27"/>
      <c r="FS118" s="27"/>
      <c r="FT118" s="27"/>
      <c r="FU118" s="27"/>
      <c r="FV118" s="27"/>
      <c r="FW118" s="27"/>
      <c r="FX118" s="27"/>
      <c r="FY118" s="27"/>
      <c r="FZ118" s="27"/>
      <c r="GA118" s="27"/>
      <c r="GB118" s="27"/>
      <c r="GC118" s="27"/>
      <c r="GD118" s="27"/>
      <c r="GE118" s="27"/>
      <c r="GF118" s="27"/>
      <c r="GG118" s="27"/>
      <c r="GH118" s="27"/>
      <c r="GI118" s="27"/>
      <c r="GJ118" s="27"/>
      <c r="GK118" s="27"/>
      <c r="GL118" s="27"/>
      <c r="GM118" s="27"/>
      <c r="GN118" s="27"/>
      <c r="GO118" s="27"/>
      <c r="GP118" s="27"/>
      <c r="GQ118" s="27"/>
      <c r="GR118" s="27"/>
      <c r="GS118" s="27"/>
      <c r="GT118" s="27"/>
      <c r="GU118" s="27"/>
      <c r="GV118" s="27"/>
      <c r="GW118" s="27"/>
      <c r="GX118" s="27"/>
      <c r="GY118" s="27"/>
      <c r="GZ118" s="27"/>
      <c r="HA118" s="27"/>
      <c r="HB118" s="27"/>
      <c r="HC118" s="27"/>
      <c r="HD118" s="27"/>
      <c r="HE118" s="27"/>
      <c r="HF118" s="27"/>
      <c r="HG118" s="27"/>
      <c r="HH118" s="27"/>
    </row>
    <row r="119" spans="1:216" x14ac:dyDescent="0.3">
      <c r="A119" s="22">
        <v>741</v>
      </c>
      <c r="B119" s="30" t="s">
        <v>289</v>
      </c>
      <c r="C119" s="30" t="s">
        <v>4</v>
      </c>
      <c r="D119" s="26" t="s">
        <v>35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7"/>
      <c r="BX119" s="27"/>
      <c r="BY119" s="27"/>
      <c r="BZ119" s="27"/>
      <c r="CA119" s="27"/>
      <c r="CB119" s="27"/>
      <c r="CC119" s="27"/>
      <c r="CD119" s="27"/>
      <c r="CE119" s="27"/>
      <c r="CF119" s="27"/>
      <c r="CG119" s="27"/>
      <c r="CH119" s="27"/>
      <c r="CI119" s="27"/>
      <c r="CJ119" s="27"/>
      <c r="CK119" s="27"/>
      <c r="CL119" s="27"/>
      <c r="CM119" s="27"/>
      <c r="CN119" s="27"/>
      <c r="CO119" s="27"/>
      <c r="CP119" s="27"/>
      <c r="CQ119" s="27"/>
      <c r="CR119" s="27"/>
      <c r="CS119" s="27"/>
      <c r="CT119" s="27"/>
      <c r="CU119" s="27"/>
      <c r="CV119" s="27"/>
      <c r="CW119" s="27"/>
      <c r="CX119" s="27"/>
      <c r="CY119" s="27"/>
      <c r="CZ119" s="27"/>
      <c r="DA119" s="27"/>
      <c r="DB119" s="27"/>
      <c r="DC119" s="27"/>
      <c r="DD119" s="27"/>
      <c r="DE119" s="27"/>
      <c r="DF119" s="27"/>
      <c r="DG119" s="27"/>
      <c r="DH119" s="27"/>
      <c r="DI119" s="27"/>
      <c r="DJ119" s="27"/>
      <c r="DK119" s="27"/>
      <c r="DL119" s="27"/>
      <c r="DM119" s="27"/>
      <c r="DN119" s="27"/>
      <c r="DO119" s="27"/>
      <c r="DP119" s="27"/>
      <c r="DQ119" s="27"/>
      <c r="DR119" s="27"/>
      <c r="DS119" s="27"/>
      <c r="DT119" s="27"/>
      <c r="DU119" s="27"/>
      <c r="DV119" s="27"/>
      <c r="DW119" s="27"/>
      <c r="DX119" s="27"/>
      <c r="DY119" s="27"/>
      <c r="DZ119" s="27"/>
      <c r="EA119" s="27"/>
      <c r="EB119" s="27"/>
      <c r="EC119" s="27"/>
      <c r="ED119" s="27"/>
      <c r="EE119" s="27"/>
      <c r="EF119" s="27"/>
      <c r="EG119" s="27"/>
      <c r="EH119" s="27"/>
      <c r="EI119" s="27"/>
      <c r="EJ119" s="27"/>
      <c r="EK119" s="27"/>
      <c r="EL119" s="27"/>
      <c r="EM119" s="27"/>
      <c r="EN119" s="27"/>
      <c r="EO119" s="27"/>
      <c r="EP119" s="27"/>
      <c r="EQ119" s="27"/>
      <c r="ER119" s="27"/>
      <c r="ES119" s="27"/>
      <c r="ET119" s="27"/>
      <c r="EU119" s="27"/>
      <c r="EV119" s="27"/>
      <c r="EW119" s="27"/>
      <c r="EX119" s="27"/>
      <c r="EY119" s="27"/>
      <c r="EZ119" s="27"/>
      <c r="FA119" s="27"/>
      <c r="FB119" s="27"/>
      <c r="FC119" s="27"/>
      <c r="FD119" s="27"/>
      <c r="FE119" s="27"/>
      <c r="FF119" s="27"/>
      <c r="FG119" s="27"/>
      <c r="FH119" s="27"/>
      <c r="FI119" s="27"/>
      <c r="FJ119" s="27"/>
      <c r="FK119" s="27"/>
      <c r="FL119" s="27"/>
      <c r="FM119" s="27"/>
      <c r="FN119" s="27"/>
      <c r="FO119" s="27"/>
      <c r="FP119" s="27"/>
      <c r="FQ119" s="27"/>
      <c r="FR119" s="27"/>
      <c r="FS119" s="27"/>
      <c r="FT119" s="27"/>
      <c r="FU119" s="27"/>
      <c r="FV119" s="27"/>
      <c r="FW119" s="27"/>
      <c r="FX119" s="27"/>
      <c r="FY119" s="27"/>
      <c r="FZ119" s="27"/>
      <c r="GA119" s="27"/>
      <c r="GB119" s="27"/>
      <c r="GC119" s="27"/>
      <c r="GD119" s="27"/>
      <c r="GE119" s="27"/>
      <c r="GF119" s="27"/>
      <c r="GG119" s="27"/>
      <c r="GH119" s="27"/>
      <c r="GI119" s="27"/>
      <c r="GJ119" s="27"/>
      <c r="GK119" s="27"/>
      <c r="GL119" s="27"/>
      <c r="GM119" s="27"/>
      <c r="GN119" s="27"/>
      <c r="GO119" s="27"/>
      <c r="GP119" s="27"/>
      <c r="GQ119" s="27"/>
      <c r="GR119" s="27"/>
      <c r="GS119" s="27"/>
      <c r="GT119" s="27"/>
      <c r="GU119" s="27"/>
      <c r="GV119" s="27"/>
      <c r="GW119" s="27"/>
      <c r="GX119" s="27"/>
      <c r="GY119" s="27"/>
      <c r="GZ119" s="27"/>
      <c r="HA119" s="27"/>
      <c r="HB119" s="27"/>
      <c r="HC119" s="27"/>
      <c r="HD119" s="27"/>
      <c r="HE119" s="27"/>
      <c r="HF119" s="27"/>
      <c r="HG119" s="27"/>
      <c r="HH119" s="27"/>
    </row>
    <row r="120" spans="1:216" x14ac:dyDescent="0.3">
      <c r="A120" s="22">
        <v>419</v>
      </c>
      <c r="B120" s="30" t="s">
        <v>302</v>
      </c>
      <c r="C120" s="30" t="s">
        <v>4</v>
      </c>
      <c r="D120" s="26" t="s">
        <v>35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27"/>
      <c r="BS120" s="27"/>
      <c r="BT120" s="27"/>
      <c r="BU120" s="27"/>
      <c r="BV120" s="27"/>
      <c r="BW120" s="27"/>
      <c r="BX120" s="27"/>
      <c r="BY120" s="27"/>
      <c r="BZ120" s="27"/>
      <c r="CA120" s="27"/>
      <c r="CB120" s="27"/>
      <c r="CC120" s="27"/>
      <c r="CD120" s="27"/>
      <c r="CE120" s="27"/>
      <c r="CF120" s="27"/>
      <c r="CG120" s="27"/>
      <c r="CH120" s="27"/>
      <c r="CI120" s="27"/>
      <c r="CJ120" s="27"/>
      <c r="CK120" s="27"/>
      <c r="CL120" s="27"/>
      <c r="CM120" s="27"/>
      <c r="CN120" s="27"/>
      <c r="CO120" s="27"/>
      <c r="CP120" s="27"/>
      <c r="CQ120" s="27"/>
      <c r="CR120" s="27"/>
      <c r="CS120" s="27"/>
      <c r="CT120" s="27"/>
      <c r="CU120" s="27"/>
      <c r="CV120" s="27"/>
      <c r="CW120" s="27"/>
      <c r="CX120" s="27"/>
      <c r="CY120" s="27"/>
      <c r="CZ120" s="27"/>
      <c r="DA120" s="27"/>
      <c r="DB120" s="27"/>
      <c r="DC120" s="27"/>
      <c r="DD120" s="27"/>
      <c r="DE120" s="27"/>
      <c r="DF120" s="27"/>
      <c r="DG120" s="27"/>
      <c r="DH120" s="27"/>
      <c r="DI120" s="27"/>
      <c r="DJ120" s="27"/>
      <c r="DK120" s="27"/>
      <c r="DL120" s="27"/>
      <c r="DM120" s="27"/>
      <c r="DN120" s="27"/>
      <c r="DO120" s="27"/>
      <c r="DP120" s="27"/>
      <c r="DQ120" s="27"/>
      <c r="DR120" s="27"/>
      <c r="DS120" s="27"/>
      <c r="DT120" s="27"/>
      <c r="DU120" s="27"/>
      <c r="DV120" s="27"/>
      <c r="DW120" s="27"/>
      <c r="DX120" s="27"/>
      <c r="DY120" s="27"/>
      <c r="DZ120" s="27"/>
      <c r="EA120" s="27"/>
      <c r="EB120" s="27"/>
      <c r="EC120" s="27"/>
      <c r="ED120" s="27"/>
      <c r="EE120" s="27"/>
      <c r="EF120" s="27"/>
      <c r="EG120" s="27"/>
      <c r="EH120" s="27"/>
      <c r="EI120" s="27"/>
      <c r="EJ120" s="27"/>
      <c r="EK120" s="27"/>
      <c r="EL120" s="27"/>
      <c r="EM120" s="27"/>
      <c r="EN120" s="27"/>
      <c r="EO120" s="27"/>
      <c r="EP120" s="27"/>
      <c r="EQ120" s="27"/>
      <c r="ER120" s="27"/>
      <c r="ES120" s="27"/>
      <c r="ET120" s="27"/>
      <c r="EU120" s="27"/>
      <c r="EV120" s="27"/>
      <c r="EW120" s="27"/>
      <c r="EX120" s="27"/>
      <c r="EY120" s="27"/>
      <c r="EZ120" s="27"/>
      <c r="FA120" s="27"/>
      <c r="FB120" s="27"/>
      <c r="FC120" s="27"/>
      <c r="FD120" s="27"/>
      <c r="FE120" s="27"/>
      <c r="FF120" s="27"/>
      <c r="FG120" s="27"/>
      <c r="FH120" s="27"/>
      <c r="FI120" s="27"/>
      <c r="FJ120" s="27"/>
      <c r="FK120" s="27"/>
      <c r="FL120" s="27"/>
      <c r="FM120" s="27"/>
      <c r="FN120" s="27"/>
      <c r="FO120" s="27"/>
      <c r="FP120" s="27"/>
      <c r="FQ120" s="27"/>
      <c r="FR120" s="27"/>
      <c r="FS120" s="27"/>
      <c r="FT120" s="27"/>
      <c r="FU120" s="27"/>
      <c r="FV120" s="27"/>
      <c r="FW120" s="27"/>
      <c r="FX120" s="27"/>
      <c r="FY120" s="27"/>
      <c r="FZ120" s="27"/>
      <c r="GA120" s="27"/>
      <c r="GB120" s="27"/>
      <c r="GC120" s="27"/>
      <c r="GD120" s="27"/>
      <c r="GE120" s="27"/>
      <c r="GF120" s="27"/>
      <c r="GG120" s="27"/>
      <c r="GH120" s="27"/>
      <c r="GI120" s="27"/>
      <c r="GJ120" s="27"/>
      <c r="GK120" s="27"/>
      <c r="GL120" s="27"/>
      <c r="GM120" s="27"/>
      <c r="GN120" s="27"/>
      <c r="GO120" s="27"/>
      <c r="GP120" s="27"/>
      <c r="GQ120" s="27"/>
      <c r="GR120" s="27"/>
      <c r="GS120" s="27"/>
      <c r="GT120" s="27"/>
      <c r="GU120" s="27"/>
      <c r="GV120" s="27"/>
      <c r="GW120" s="27"/>
      <c r="GX120" s="27"/>
      <c r="GY120" s="27"/>
      <c r="GZ120" s="27"/>
      <c r="HA120" s="27"/>
      <c r="HB120" s="27"/>
      <c r="HC120" s="27"/>
      <c r="HD120" s="27"/>
      <c r="HE120" s="27"/>
      <c r="HF120" s="27"/>
      <c r="HG120" s="27"/>
      <c r="HH120" s="27"/>
    </row>
    <row r="121" spans="1:216" x14ac:dyDescent="0.3">
      <c r="A121" s="22">
        <v>547</v>
      </c>
      <c r="B121" s="30" t="s">
        <v>302</v>
      </c>
      <c r="C121" s="30" t="s">
        <v>4</v>
      </c>
      <c r="D121" s="26" t="s">
        <v>35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  <c r="BM121" s="27"/>
      <c r="BN121" s="27"/>
      <c r="BO121" s="27"/>
      <c r="BP121" s="27"/>
      <c r="BQ121" s="27"/>
      <c r="BR121" s="27"/>
      <c r="BS121" s="27"/>
      <c r="BT121" s="27"/>
      <c r="BU121" s="27"/>
      <c r="BV121" s="27"/>
      <c r="BW121" s="27"/>
      <c r="BX121" s="27"/>
      <c r="BY121" s="27"/>
      <c r="BZ121" s="27"/>
      <c r="CA121" s="27"/>
      <c r="CB121" s="27"/>
      <c r="CC121" s="27"/>
      <c r="CD121" s="27"/>
      <c r="CE121" s="27"/>
      <c r="CF121" s="27"/>
      <c r="CG121" s="27"/>
      <c r="CH121" s="27"/>
      <c r="CI121" s="27"/>
      <c r="CJ121" s="27"/>
      <c r="CK121" s="27"/>
      <c r="CL121" s="27"/>
      <c r="CM121" s="27"/>
      <c r="CN121" s="27"/>
      <c r="CO121" s="27"/>
      <c r="CP121" s="27"/>
      <c r="CQ121" s="27"/>
      <c r="CR121" s="27"/>
      <c r="CS121" s="27"/>
      <c r="CT121" s="27"/>
      <c r="CU121" s="27"/>
      <c r="CV121" s="27"/>
      <c r="CW121" s="27"/>
      <c r="CX121" s="27"/>
      <c r="CY121" s="27"/>
      <c r="CZ121" s="27"/>
      <c r="DA121" s="27"/>
      <c r="DB121" s="27"/>
      <c r="DC121" s="27"/>
      <c r="DD121" s="27"/>
      <c r="DE121" s="27"/>
      <c r="DF121" s="27"/>
      <c r="DG121" s="27"/>
      <c r="DH121" s="27"/>
      <c r="DI121" s="27"/>
      <c r="DJ121" s="27"/>
      <c r="DK121" s="27"/>
      <c r="DL121" s="27"/>
      <c r="DM121" s="27"/>
      <c r="DN121" s="27"/>
      <c r="DO121" s="27"/>
      <c r="DP121" s="27"/>
      <c r="DQ121" s="27"/>
      <c r="DR121" s="27"/>
      <c r="DS121" s="27"/>
      <c r="DT121" s="27"/>
      <c r="DU121" s="27"/>
      <c r="DV121" s="27"/>
      <c r="DW121" s="27"/>
      <c r="DX121" s="27"/>
      <c r="DY121" s="27"/>
      <c r="DZ121" s="27"/>
      <c r="EA121" s="27"/>
      <c r="EB121" s="27"/>
      <c r="EC121" s="27"/>
      <c r="ED121" s="27"/>
      <c r="EE121" s="27"/>
      <c r="EF121" s="27"/>
      <c r="EG121" s="27"/>
      <c r="EH121" s="27"/>
      <c r="EI121" s="27"/>
      <c r="EJ121" s="27"/>
      <c r="EK121" s="27"/>
      <c r="EL121" s="27"/>
      <c r="EM121" s="27"/>
      <c r="EN121" s="27"/>
      <c r="EO121" s="27"/>
      <c r="EP121" s="27"/>
      <c r="EQ121" s="27"/>
      <c r="ER121" s="27"/>
      <c r="ES121" s="27"/>
      <c r="ET121" s="27"/>
      <c r="EU121" s="27"/>
      <c r="EV121" s="27"/>
      <c r="EW121" s="27"/>
      <c r="EX121" s="27"/>
      <c r="EY121" s="27"/>
      <c r="EZ121" s="27"/>
      <c r="FA121" s="27"/>
      <c r="FB121" s="27"/>
      <c r="FC121" s="27"/>
      <c r="FD121" s="27"/>
      <c r="FE121" s="27"/>
      <c r="FF121" s="27"/>
      <c r="FG121" s="27"/>
      <c r="FH121" s="27"/>
      <c r="FI121" s="27"/>
      <c r="FJ121" s="27"/>
      <c r="FK121" s="27"/>
      <c r="FL121" s="27"/>
      <c r="FM121" s="27"/>
      <c r="FN121" s="27"/>
      <c r="FO121" s="27"/>
      <c r="FP121" s="27"/>
      <c r="FQ121" s="27"/>
      <c r="FR121" s="27"/>
      <c r="FS121" s="27"/>
      <c r="FT121" s="27"/>
      <c r="FU121" s="27"/>
      <c r="FV121" s="27"/>
      <c r="FW121" s="27"/>
      <c r="FX121" s="27"/>
      <c r="FY121" s="27"/>
      <c r="FZ121" s="27"/>
      <c r="GA121" s="27"/>
      <c r="GB121" s="27"/>
      <c r="GC121" s="27"/>
      <c r="GD121" s="27"/>
      <c r="GE121" s="27"/>
      <c r="GF121" s="27"/>
      <c r="GG121" s="27"/>
      <c r="GH121" s="27"/>
      <c r="GI121" s="27"/>
      <c r="GJ121" s="27"/>
      <c r="GK121" s="27"/>
      <c r="GL121" s="27"/>
      <c r="GM121" s="27"/>
      <c r="GN121" s="27"/>
      <c r="GO121" s="27"/>
      <c r="GP121" s="27"/>
      <c r="GQ121" s="27"/>
      <c r="GR121" s="27"/>
      <c r="GS121" s="27"/>
      <c r="GT121" s="27"/>
      <c r="GU121" s="27"/>
      <c r="GV121" s="27"/>
      <c r="GW121" s="27"/>
      <c r="GX121" s="27"/>
      <c r="GY121" s="27"/>
      <c r="GZ121" s="27"/>
      <c r="HA121" s="27"/>
      <c r="HB121" s="27"/>
      <c r="HC121" s="27"/>
      <c r="HD121" s="27"/>
      <c r="HE121" s="27"/>
      <c r="HF121" s="27"/>
      <c r="HG121" s="27"/>
      <c r="HH121" s="27"/>
    </row>
    <row r="122" spans="1:216" x14ac:dyDescent="0.3">
      <c r="A122" s="22">
        <v>209</v>
      </c>
      <c r="B122" s="30" t="s">
        <v>295</v>
      </c>
      <c r="C122" s="30" t="s">
        <v>4</v>
      </c>
      <c r="D122" s="26" t="s">
        <v>33</v>
      </c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  <c r="DC122" s="27"/>
      <c r="DD122" s="27"/>
      <c r="DE122" s="27"/>
      <c r="DF122" s="27"/>
      <c r="DG122" s="27"/>
      <c r="DH122" s="27"/>
      <c r="DI122" s="27"/>
      <c r="DJ122" s="27"/>
      <c r="DK122" s="27"/>
      <c r="DL122" s="27"/>
      <c r="DM122" s="27"/>
      <c r="DN122" s="27"/>
      <c r="DO122" s="27"/>
      <c r="DP122" s="27"/>
      <c r="DQ122" s="27"/>
      <c r="DR122" s="27"/>
      <c r="DS122" s="27"/>
      <c r="DT122" s="27"/>
      <c r="DU122" s="27"/>
      <c r="DV122" s="27"/>
      <c r="DW122" s="27"/>
      <c r="DX122" s="27"/>
      <c r="DY122" s="27"/>
      <c r="DZ122" s="27"/>
      <c r="EA122" s="27"/>
      <c r="EB122" s="27"/>
      <c r="EC122" s="27"/>
      <c r="ED122" s="27"/>
      <c r="EE122" s="27"/>
      <c r="EF122" s="27"/>
      <c r="EG122" s="27"/>
      <c r="EH122" s="27"/>
      <c r="EI122" s="27"/>
      <c r="EJ122" s="27"/>
      <c r="EK122" s="27"/>
      <c r="EL122" s="27"/>
      <c r="EM122" s="27"/>
      <c r="EN122" s="27"/>
      <c r="EO122" s="27"/>
      <c r="EP122" s="27"/>
      <c r="EQ122" s="27"/>
      <c r="ER122" s="27"/>
      <c r="ES122" s="27"/>
      <c r="ET122" s="27"/>
      <c r="EU122" s="27"/>
      <c r="EV122" s="27"/>
      <c r="EW122" s="27"/>
      <c r="EX122" s="27"/>
      <c r="EY122" s="27"/>
      <c r="EZ122" s="27"/>
      <c r="FA122" s="27"/>
      <c r="FB122" s="27"/>
      <c r="FC122" s="27"/>
      <c r="FD122" s="27"/>
      <c r="FE122" s="27"/>
      <c r="FF122" s="27"/>
      <c r="FG122" s="27"/>
      <c r="FH122" s="27"/>
      <c r="FI122" s="27"/>
      <c r="FJ122" s="27"/>
      <c r="FK122" s="27"/>
      <c r="FL122" s="27"/>
      <c r="FM122" s="27"/>
      <c r="FN122" s="27"/>
      <c r="FO122" s="27"/>
      <c r="FP122" s="27"/>
      <c r="FQ122" s="27"/>
      <c r="FR122" s="27"/>
      <c r="FS122" s="27"/>
      <c r="FT122" s="27"/>
      <c r="FU122" s="27"/>
      <c r="FV122" s="27"/>
      <c r="FW122" s="27"/>
      <c r="FX122" s="27"/>
      <c r="FY122" s="27"/>
      <c r="FZ122" s="27"/>
      <c r="GA122" s="27"/>
      <c r="GB122" s="27"/>
      <c r="GC122" s="27"/>
      <c r="GD122" s="27"/>
      <c r="GE122" s="27"/>
      <c r="GF122" s="27"/>
      <c r="GG122" s="27"/>
      <c r="GH122" s="27"/>
      <c r="GI122" s="27"/>
      <c r="GJ122" s="27"/>
      <c r="GK122" s="27"/>
      <c r="GL122" s="27"/>
      <c r="GM122" s="27"/>
      <c r="GN122" s="27"/>
      <c r="GO122" s="27"/>
      <c r="GP122" s="27"/>
      <c r="GQ122" s="27"/>
      <c r="GR122" s="27"/>
      <c r="GS122" s="27"/>
      <c r="GT122" s="27"/>
      <c r="GU122" s="27"/>
      <c r="GV122" s="27"/>
      <c r="GW122" s="27"/>
      <c r="GX122" s="27"/>
      <c r="GY122" s="27"/>
      <c r="GZ122" s="27"/>
      <c r="HA122" s="27"/>
      <c r="HB122" s="27"/>
      <c r="HC122" s="27"/>
      <c r="HD122" s="27"/>
      <c r="HE122" s="27"/>
      <c r="HF122" s="27"/>
      <c r="HG122" s="27"/>
      <c r="HH122" s="27"/>
    </row>
    <row r="123" spans="1:216" x14ac:dyDescent="0.3">
      <c r="A123" s="22">
        <v>642</v>
      </c>
      <c r="B123" s="30" t="s">
        <v>291</v>
      </c>
      <c r="C123" s="30" t="s">
        <v>4</v>
      </c>
      <c r="D123" s="26" t="s">
        <v>33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7"/>
      <c r="BX123" s="27"/>
      <c r="BY123" s="27"/>
      <c r="BZ123" s="27"/>
      <c r="CA123" s="27"/>
      <c r="CB123" s="27"/>
      <c r="CC123" s="27"/>
      <c r="CD123" s="27"/>
      <c r="CE123" s="27"/>
      <c r="CF123" s="27"/>
      <c r="CG123" s="27"/>
      <c r="CH123" s="27"/>
      <c r="CI123" s="27"/>
      <c r="CJ123" s="27"/>
      <c r="CK123" s="27"/>
      <c r="CL123" s="27"/>
      <c r="CM123" s="27"/>
      <c r="CN123" s="27"/>
      <c r="CO123" s="27"/>
      <c r="CP123" s="27"/>
      <c r="CQ123" s="27"/>
      <c r="CR123" s="27"/>
      <c r="CS123" s="27"/>
      <c r="CT123" s="27"/>
      <c r="CU123" s="27"/>
      <c r="CV123" s="27"/>
      <c r="CW123" s="27"/>
      <c r="CX123" s="27"/>
      <c r="CY123" s="27"/>
      <c r="CZ123" s="27"/>
      <c r="DA123" s="27"/>
      <c r="DB123" s="27"/>
      <c r="DC123" s="27"/>
      <c r="DD123" s="27"/>
      <c r="DE123" s="27"/>
      <c r="DF123" s="27"/>
      <c r="DG123" s="27"/>
      <c r="DH123" s="27"/>
      <c r="DI123" s="27"/>
      <c r="DJ123" s="27"/>
      <c r="DK123" s="27"/>
      <c r="DL123" s="27"/>
      <c r="DM123" s="27"/>
      <c r="DN123" s="27"/>
      <c r="DO123" s="27"/>
      <c r="DP123" s="27"/>
      <c r="DQ123" s="27"/>
      <c r="DR123" s="27"/>
      <c r="DS123" s="27"/>
      <c r="DT123" s="27"/>
      <c r="DU123" s="27"/>
      <c r="DV123" s="27"/>
      <c r="DW123" s="27"/>
      <c r="DX123" s="27"/>
      <c r="DY123" s="27"/>
      <c r="DZ123" s="27"/>
      <c r="EA123" s="27"/>
      <c r="EB123" s="27"/>
      <c r="EC123" s="27"/>
      <c r="ED123" s="27"/>
      <c r="EE123" s="27"/>
      <c r="EF123" s="27"/>
      <c r="EG123" s="27"/>
      <c r="EH123" s="27"/>
      <c r="EI123" s="27"/>
      <c r="EJ123" s="27"/>
      <c r="EK123" s="27"/>
      <c r="EL123" s="27"/>
      <c r="EM123" s="27"/>
      <c r="EN123" s="27"/>
      <c r="EO123" s="27"/>
      <c r="EP123" s="27"/>
      <c r="EQ123" s="27"/>
      <c r="ER123" s="27"/>
      <c r="ES123" s="27"/>
      <c r="ET123" s="27"/>
      <c r="EU123" s="27"/>
      <c r="EV123" s="27"/>
      <c r="EW123" s="27"/>
      <c r="EX123" s="27"/>
      <c r="EY123" s="27"/>
      <c r="EZ123" s="27"/>
      <c r="FA123" s="27"/>
      <c r="FB123" s="27"/>
      <c r="FC123" s="27"/>
      <c r="FD123" s="27"/>
      <c r="FE123" s="27"/>
      <c r="FF123" s="27"/>
      <c r="FG123" s="27"/>
      <c r="FH123" s="27"/>
      <c r="FI123" s="27"/>
      <c r="FJ123" s="27"/>
      <c r="FK123" s="27"/>
      <c r="FL123" s="27"/>
      <c r="FM123" s="27"/>
      <c r="FN123" s="27"/>
      <c r="FO123" s="27"/>
      <c r="FP123" s="27"/>
      <c r="FQ123" s="27"/>
      <c r="FR123" s="27"/>
      <c r="FS123" s="27"/>
      <c r="FT123" s="27"/>
      <c r="FU123" s="27"/>
      <c r="FV123" s="27"/>
      <c r="FW123" s="27"/>
      <c r="FX123" s="27"/>
      <c r="FY123" s="27"/>
      <c r="FZ123" s="27"/>
      <c r="GA123" s="27"/>
      <c r="GB123" s="27"/>
      <c r="GC123" s="27"/>
      <c r="GD123" s="27"/>
      <c r="GE123" s="27"/>
      <c r="GF123" s="27"/>
      <c r="GG123" s="27"/>
      <c r="GH123" s="27"/>
      <c r="GI123" s="27"/>
      <c r="GJ123" s="27"/>
      <c r="GK123" s="27"/>
      <c r="GL123" s="27"/>
      <c r="GM123" s="27"/>
      <c r="GN123" s="27"/>
      <c r="GO123" s="27"/>
      <c r="GP123" s="27"/>
      <c r="GQ123" s="27"/>
      <c r="GR123" s="27"/>
      <c r="GS123" s="27"/>
      <c r="GT123" s="27"/>
      <c r="GU123" s="27"/>
      <c r="GV123" s="27"/>
      <c r="GW123" s="27"/>
      <c r="GX123" s="27"/>
      <c r="GY123" s="27"/>
      <c r="GZ123" s="27"/>
      <c r="HA123" s="27"/>
      <c r="HB123" s="27"/>
      <c r="HC123" s="27"/>
      <c r="HD123" s="27"/>
      <c r="HE123" s="27"/>
      <c r="HF123" s="27"/>
      <c r="HG123" s="27"/>
      <c r="HH123" s="27"/>
    </row>
    <row r="124" spans="1:216" x14ac:dyDescent="0.3">
      <c r="A124" s="22">
        <v>22</v>
      </c>
      <c r="B124" s="30" t="s">
        <v>295</v>
      </c>
      <c r="C124" s="30" t="s">
        <v>4</v>
      </c>
      <c r="D124" s="26" t="s">
        <v>33</v>
      </c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  <c r="CB124" s="27"/>
      <c r="CC124" s="27"/>
      <c r="CD124" s="27"/>
      <c r="CE124" s="27"/>
      <c r="CF124" s="27"/>
      <c r="CG124" s="27"/>
      <c r="CH124" s="27"/>
      <c r="CI124" s="27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  <c r="CT124" s="27"/>
      <c r="CU124" s="27"/>
      <c r="CV124" s="27"/>
      <c r="CW124" s="27"/>
      <c r="CX124" s="27"/>
      <c r="CY124" s="27"/>
      <c r="CZ124" s="27"/>
      <c r="DA124" s="27"/>
      <c r="DB124" s="27"/>
      <c r="DC124" s="27"/>
      <c r="DD124" s="27"/>
      <c r="DE124" s="27"/>
      <c r="DF124" s="27"/>
      <c r="DG124" s="27"/>
      <c r="DH124" s="27"/>
      <c r="DI124" s="27"/>
      <c r="DJ124" s="27"/>
      <c r="DK124" s="27"/>
      <c r="DL124" s="27"/>
      <c r="DM124" s="27"/>
      <c r="DN124" s="27"/>
      <c r="DO124" s="27"/>
      <c r="DP124" s="27"/>
      <c r="DQ124" s="27"/>
      <c r="DR124" s="27"/>
      <c r="DS124" s="27"/>
      <c r="DT124" s="27"/>
      <c r="DU124" s="27"/>
      <c r="DV124" s="27"/>
      <c r="DW124" s="27"/>
      <c r="DX124" s="27"/>
      <c r="DY124" s="27"/>
      <c r="DZ124" s="27"/>
      <c r="EA124" s="27"/>
      <c r="EB124" s="27"/>
      <c r="EC124" s="27"/>
      <c r="ED124" s="27"/>
      <c r="EE124" s="27"/>
      <c r="EF124" s="27"/>
      <c r="EG124" s="27"/>
      <c r="EH124" s="27"/>
      <c r="EI124" s="27"/>
      <c r="EJ124" s="27"/>
      <c r="EK124" s="27"/>
      <c r="EL124" s="27"/>
      <c r="EM124" s="27"/>
      <c r="EN124" s="27"/>
      <c r="EO124" s="27"/>
      <c r="EP124" s="27"/>
      <c r="EQ124" s="27"/>
      <c r="ER124" s="27"/>
      <c r="ES124" s="27"/>
      <c r="ET124" s="27"/>
      <c r="EU124" s="27"/>
      <c r="EV124" s="27"/>
      <c r="EW124" s="27"/>
      <c r="EX124" s="27"/>
      <c r="EY124" s="27"/>
      <c r="EZ124" s="27"/>
      <c r="FA124" s="27"/>
      <c r="FB124" s="27"/>
      <c r="FC124" s="27"/>
      <c r="FD124" s="27"/>
      <c r="FE124" s="27"/>
      <c r="FF124" s="27"/>
      <c r="FG124" s="27"/>
      <c r="FH124" s="27"/>
      <c r="FI124" s="27"/>
      <c r="FJ124" s="27"/>
      <c r="FK124" s="27"/>
      <c r="FL124" s="27"/>
      <c r="FM124" s="27"/>
      <c r="FN124" s="27"/>
      <c r="FO124" s="27"/>
      <c r="FP124" s="27"/>
      <c r="FQ124" s="27"/>
      <c r="FR124" s="27"/>
      <c r="FS124" s="27"/>
      <c r="FT124" s="27"/>
      <c r="FU124" s="27"/>
      <c r="FV124" s="27"/>
      <c r="FW124" s="27"/>
      <c r="FX124" s="27"/>
      <c r="FY124" s="27"/>
      <c r="FZ124" s="27"/>
      <c r="GA124" s="27"/>
      <c r="GB124" s="27"/>
      <c r="GC124" s="27"/>
      <c r="GD124" s="27"/>
      <c r="GE124" s="27"/>
      <c r="GF124" s="27"/>
      <c r="GG124" s="27"/>
      <c r="GH124" s="27"/>
      <c r="GI124" s="27"/>
      <c r="GJ124" s="27"/>
      <c r="GK124" s="27"/>
      <c r="GL124" s="27"/>
      <c r="GM124" s="27"/>
      <c r="GN124" s="27"/>
      <c r="GO124" s="27"/>
      <c r="GP124" s="27"/>
      <c r="GQ124" s="27"/>
      <c r="GR124" s="27"/>
      <c r="GS124" s="27"/>
      <c r="GT124" s="27"/>
      <c r="GU124" s="27"/>
      <c r="GV124" s="27"/>
      <c r="GW124" s="27"/>
      <c r="GX124" s="27"/>
      <c r="GY124" s="27"/>
      <c r="GZ124" s="27"/>
      <c r="HA124" s="27"/>
      <c r="HB124" s="27"/>
      <c r="HC124" s="27"/>
      <c r="HD124" s="27"/>
      <c r="HE124" s="27"/>
      <c r="HF124" s="27"/>
      <c r="HG124" s="27"/>
      <c r="HH124" s="27"/>
    </row>
    <row r="125" spans="1:216" x14ac:dyDescent="0.3">
      <c r="A125" s="22">
        <v>291</v>
      </c>
      <c r="B125" s="30" t="s">
        <v>305</v>
      </c>
      <c r="C125" s="30" t="s">
        <v>6</v>
      </c>
      <c r="D125" s="26" t="s">
        <v>34</v>
      </c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  <c r="BT125" s="27"/>
      <c r="BU125" s="27"/>
      <c r="BV125" s="27"/>
      <c r="BW125" s="27"/>
      <c r="BX125" s="27"/>
      <c r="BY125" s="27"/>
      <c r="BZ125" s="27"/>
      <c r="CA125" s="27"/>
      <c r="CB125" s="27"/>
      <c r="CC125" s="27"/>
      <c r="CD125" s="27"/>
      <c r="CE125" s="27"/>
      <c r="CF125" s="27"/>
      <c r="CG125" s="27"/>
      <c r="CH125" s="27"/>
      <c r="CI125" s="27"/>
      <c r="CJ125" s="27"/>
      <c r="CK125" s="27"/>
      <c r="CL125" s="27"/>
      <c r="CM125" s="27"/>
      <c r="CN125" s="27"/>
      <c r="CO125" s="27"/>
      <c r="CP125" s="27"/>
      <c r="CQ125" s="27"/>
      <c r="CR125" s="27"/>
      <c r="CS125" s="27"/>
      <c r="CT125" s="27"/>
      <c r="CU125" s="27"/>
      <c r="CV125" s="27"/>
      <c r="CW125" s="27"/>
      <c r="CX125" s="27"/>
      <c r="CY125" s="27"/>
      <c r="CZ125" s="27"/>
      <c r="DA125" s="27"/>
      <c r="DB125" s="27"/>
      <c r="DC125" s="27"/>
      <c r="DD125" s="27"/>
      <c r="DE125" s="27"/>
      <c r="DF125" s="27"/>
      <c r="DG125" s="27"/>
      <c r="DH125" s="27"/>
      <c r="DI125" s="27"/>
      <c r="DJ125" s="27"/>
      <c r="DK125" s="27"/>
      <c r="DL125" s="27"/>
      <c r="DM125" s="27"/>
      <c r="DN125" s="27"/>
      <c r="DO125" s="27"/>
      <c r="DP125" s="27"/>
      <c r="DQ125" s="27"/>
      <c r="DR125" s="27"/>
      <c r="DS125" s="27"/>
      <c r="DT125" s="27"/>
      <c r="DU125" s="27"/>
      <c r="DV125" s="27"/>
      <c r="DW125" s="27"/>
      <c r="DX125" s="27"/>
      <c r="DY125" s="27"/>
      <c r="DZ125" s="27"/>
      <c r="EA125" s="27"/>
      <c r="EB125" s="27"/>
      <c r="EC125" s="27"/>
      <c r="ED125" s="27"/>
      <c r="EE125" s="27"/>
      <c r="EF125" s="27"/>
      <c r="EG125" s="27"/>
      <c r="EH125" s="27"/>
      <c r="EI125" s="27"/>
      <c r="EJ125" s="27"/>
      <c r="EK125" s="27"/>
      <c r="EL125" s="27"/>
      <c r="EM125" s="27"/>
      <c r="EN125" s="27"/>
      <c r="EO125" s="27"/>
      <c r="EP125" s="27"/>
      <c r="EQ125" s="27"/>
      <c r="ER125" s="27"/>
      <c r="ES125" s="27"/>
      <c r="ET125" s="27"/>
      <c r="EU125" s="27"/>
      <c r="EV125" s="27"/>
      <c r="EW125" s="27"/>
      <c r="EX125" s="27"/>
      <c r="EY125" s="27"/>
      <c r="EZ125" s="27"/>
      <c r="FA125" s="27"/>
      <c r="FB125" s="27"/>
      <c r="FC125" s="27"/>
      <c r="FD125" s="27"/>
      <c r="FE125" s="27"/>
      <c r="FF125" s="27"/>
      <c r="FG125" s="27"/>
      <c r="FH125" s="27"/>
      <c r="FI125" s="27"/>
      <c r="FJ125" s="27"/>
      <c r="FK125" s="27"/>
      <c r="FL125" s="27"/>
      <c r="FM125" s="27"/>
      <c r="FN125" s="27"/>
      <c r="FO125" s="27"/>
      <c r="FP125" s="27"/>
      <c r="FQ125" s="27"/>
      <c r="FR125" s="27"/>
      <c r="FS125" s="27"/>
      <c r="FT125" s="27"/>
      <c r="FU125" s="27"/>
      <c r="FV125" s="27"/>
      <c r="FW125" s="27"/>
      <c r="FX125" s="27"/>
      <c r="FY125" s="27"/>
      <c r="FZ125" s="27"/>
      <c r="GA125" s="27"/>
      <c r="GB125" s="27"/>
      <c r="GC125" s="27"/>
      <c r="GD125" s="27"/>
      <c r="GE125" s="27"/>
      <c r="GF125" s="27"/>
      <c r="GG125" s="27"/>
      <c r="GH125" s="27"/>
      <c r="GI125" s="27"/>
      <c r="GJ125" s="27"/>
      <c r="GK125" s="27"/>
      <c r="GL125" s="27"/>
      <c r="GM125" s="27"/>
      <c r="GN125" s="27"/>
      <c r="GO125" s="27"/>
      <c r="GP125" s="27"/>
      <c r="GQ125" s="27"/>
      <c r="GR125" s="27"/>
      <c r="GS125" s="27"/>
      <c r="GT125" s="27"/>
      <c r="GU125" s="27"/>
      <c r="GV125" s="27"/>
      <c r="GW125" s="27"/>
      <c r="GX125" s="27"/>
      <c r="GY125" s="27"/>
      <c r="GZ125" s="27"/>
      <c r="HA125" s="27"/>
      <c r="HB125" s="27"/>
      <c r="HC125" s="27"/>
      <c r="HD125" s="27"/>
      <c r="HE125" s="27"/>
      <c r="HF125" s="27"/>
      <c r="HG125" s="27"/>
      <c r="HH125" s="27"/>
    </row>
    <row r="126" spans="1:216" x14ac:dyDescent="0.3">
      <c r="A126" s="22">
        <v>298</v>
      </c>
      <c r="B126" s="30" t="s">
        <v>297</v>
      </c>
      <c r="C126" s="30" t="s">
        <v>6</v>
      </c>
      <c r="D126" s="26" t="s">
        <v>35</v>
      </c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  <c r="BT126" s="27"/>
      <c r="BU126" s="27"/>
      <c r="BV126" s="27"/>
      <c r="BW126" s="27"/>
      <c r="BX126" s="27"/>
      <c r="BY126" s="27"/>
      <c r="BZ126" s="27"/>
      <c r="CA126" s="27"/>
      <c r="CB126" s="27"/>
      <c r="CC126" s="27"/>
      <c r="CD126" s="27"/>
      <c r="CE126" s="27"/>
      <c r="CF126" s="27"/>
      <c r="CG126" s="27"/>
      <c r="CH126" s="27"/>
      <c r="CI126" s="27"/>
      <c r="CJ126" s="27"/>
      <c r="CK126" s="27"/>
      <c r="CL126" s="27"/>
      <c r="CM126" s="27"/>
      <c r="CN126" s="27"/>
      <c r="CO126" s="27"/>
      <c r="CP126" s="27"/>
      <c r="CQ126" s="27"/>
      <c r="CR126" s="27"/>
      <c r="CS126" s="27"/>
      <c r="CT126" s="27"/>
      <c r="CU126" s="27"/>
      <c r="CV126" s="27"/>
      <c r="CW126" s="27"/>
      <c r="CX126" s="27"/>
      <c r="CY126" s="27"/>
      <c r="CZ126" s="27"/>
      <c r="DA126" s="27"/>
      <c r="DB126" s="27"/>
      <c r="DC126" s="27"/>
      <c r="DD126" s="27"/>
      <c r="DE126" s="27"/>
      <c r="DF126" s="27"/>
      <c r="DG126" s="27"/>
      <c r="DH126" s="27"/>
      <c r="DI126" s="27"/>
      <c r="DJ126" s="27"/>
      <c r="DK126" s="27"/>
      <c r="DL126" s="27"/>
      <c r="DM126" s="27"/>
      <c r="DN126" s="27"/>
      <c r="DO126" s="27"/>
      <c r="DP126" s="27"/>
      <c r="DQ126" s="27"/>
      <c r="DR126" s="27"/>
      <c r="DS126" s="27"/>
      <c r="DT126" s="27"/>
      <c r="DU126" s="27"/>
      <c r="DV126" s="27"/>
      <c r="DW126" s="27"/>
      <c r="DX126" s="27"/>
      <c r="DY126" s="27"/>
      <c r="DZ126" s="27"/>
      <c r="EA126" s="27"/>
      <c r="EB126" s="27"/>
      <c r="EC126" s="27"/>
      <c r="ED126" s="27"/>
      <c r="EE126" s="27"/>
      <c r="EF126" s="27"/>
      <c r="EG126" s="27"/>
      <c r="EH126" s="27"/>
      <c r="EI126" s="27"/>
      <c r="EJ126" s="27"/>
      <c r="EK126" s="27"/>
      <c r="EL126" s="27"/>
      <c r="EM126" s="27"/>
      <c r="EN126" s="27"/>
      <c r="EO126" s="27"/>
      <c r="EP126" s="27"/>
      <c r="EQ126" s="27"/>
      <c r="ER126" s="27"/>
      <c r="ES126" s="27"/>
      <c r="ET126" s="27"/>
      <c r="EU126" s="27"/>
      <c r="EV126" s="27"/>
      <c r="EW126" s="27"/>
      <c r="EX126" s="27"/>
      <c r="EY126" s="27"/>
      <c r="EZ126" s="27"/>
      <c r="FA126" s="27"/>
      <c r="FB126" s="27"/>
      <c r="FC126" s="27"/>
      <c r="FD126" s="27"/>
      <c r="FE126" s="27"/>
      <c r="FF126" s="27"/>
      <c r="FG126" s="27"/>
      <c r="FH126" s="27"/>
      <c r="FI126" s="27"/>
      <c r="FJ126" s="27"/>
      <c r="FK126" s="27"/>
      <c r="FL126" s="27"/>
      <c r="FM126" s="27"/>
      <c r="FN126" s="27"/>
      <c r="FO126" s="27"/>
      <c r="FP126" s="27"/>
      <c r="FQ126" s="27"/>
      <c r="FR126" s="27"/>
      <c r="FS126" s="27"/>
      <c r="FT126" s="27"/>
      <c r="FU126" s="27"/>
      <c r="FV126" s="27"/>
      <c r="FW126" s="27"/>
      <c r="FX126" s="27"/>
      <c r="FY126" s="27"/>
      <c r="FZ126" s="27"/>
      <c r="GA126" s="27"/>
      <c r="GB126" s="27"/>
      <c r="GC126" s="27"/>
      <c r="GD126" s="27"/>
      <c r="GE126" s="27"/>
      <c r="GF126" s="27"/>
      <c r="GG126" s="27"/>
      <c r="GH126" s="27"/>
      <c r="GI126" s="27"/>
      <c r="GJ126" s="27"/>
      <c r="GK126" s="27"/>
      <c r="GL126" s="27"/>
      <c r="GM126" s="27"/>
      <c r="GN126" s="27"/>
      <c r="GO126" s="27"/>
      <c r="GP126" s="27"/>
      <c r="GQ126" s="27"/>
      <c r="GR126" s="27"/>
      <c r="GS126" s="27"/>
      <c r="GT126" s="27"/>
      <c r="GU126" s="27"/>
      <c r="GV126" s="27"/>
      <c r="GW126" s="27"/>
      <c r="GX126" s="27"/>
      <c r="GY126" s="27"/>
      <c r="GZ126" s="27"/>
      <c r="HA126" s="27"/>
      <c r="HB126" s="27"/>
      <c r="HC126" s="27"/>
      <c r="HD126" s="27"/>
      <c r="HE126" s="27"/>
      <c r="HF126" s="27"/>
      <c r="HG126" s="27"/>
      <c r="HH126" s="27"/>
    </row>
    <row r="127" spans="1:216" x14ac:dyDescent="0.3">
      <c r="A127" s="22">
        <v>683</v>
      </c>
      <c r="B127" s="30" t="s">
        <v>304</v>
      </c>
      <c r="C127" s="30" t="s">
        <v>6</v>
      </c>
      <c r="D127" s="26" t="s">
        <v>34</v>
      </c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27"/>
      <c r="BM127" s="27"/>
      <c r="BN127" s="27"/>
      <c r="BO127" s="27"/>
      <c r="BP127" s="27"/>
      <c r="BQ127" s="27"/>
      <c r="BR127" s="27"/>
      <c r="BS127" s="27"/>
      <c r="BT127" s="27"/>
      <c r="BU127" s="27"/>
      <c r="BV127" s="27"/>
      <c r="BW127" s="27"/>
      <c r="BX127" s="27"/>
      <c r="BY127" s="27"/>
      <c r="BZ127" s="27"/>
      <c r="CA127" s="27"/>
      <c r="CB127" s="27"/>
      <c r="CC127" s="27"/>
      <c r="CD127" s="27"/>
      <c r="CE127" s="27"/>
      <c r="CF127" s="27"/>
      <c r="CG127" s="27"/>
      <c r="CH127" s="27"/>
      <c r="CI127" s="27"/>
      <c r="CJ127" s="27"/>
      <c r="CK127" s="27"/>
      <c r="CL127" s="27"/>
      <c r="CM127" s="27"/>
      <c r="CN127" s="27"/>
      <c r="CO127" s="27"/>
      <c r="CP127" s="27"/>
      <c r="CQ127" s="27"/>
      <c r="CR127" s="27"/>
      <c r="CS127" s="27"/>
      <c r="CT127" s="27"/>
      <c r="CU127" s="27"/>
      <c r="CV127" s="27"/>
      <c r="CW127" s="27"/>
      <c r="CX127" s="27"/>
      <c r="CY127" s="27"/>
      <c r="CZ127" s="27"/>
      <c r="DA127" s="27"/>
      <c r="DB127" s="27"/>
      <c r="DC127" s="27"/>
      <c r="DD127" s="27"/>
      <c r="DE127" s="27"/>
      <c r="DF127" s="27"/>
      <c r="DG127" s="27"/>
      <c r="DH127" s="27"/>
      <c r="DI127" s="27"/>
      <c r="DJ127" s="27"/>
      <c r="DK127" s="27"/>
      <c r="DL127" s="27"/>
      <c r="DM127" s="27"/>
      <c r="DN127" s="27"/>
      <c r="DO127" s="27"/>
      <c r="DP127" s="27"/>
      <c r="DQ127" s="27"/>
      <c r="DR127" s="27"/>
      <c r="DS127" s="27"/>
      <c r="DT127" s="27"/>
      <c r="DU127" s="27"/>
      <c r="DV127" s="27"/>
      <c r="DW127" s="27"/>
      <c r="DX127" s="27"/>
      <c r="DY127" s="27"/>
      <c r="DZ127" s="27"/>
      <c r="EA127" s="27"/>
      <c r="EB127" s="27"/>
      <c r="EC127" s="27"/>
      <c r="ED127" s="27"/>
      <c r="EE127" s="27"/>
      <c r="EF127" s="27"/>
      <c r="EG127" s="27"/>
      <c r="EH127" s="27"/>
      <c r="EI127" s="27"/>
      <c r="EJ127" s="27"/>
      <c r="EK127" s="27"/>
      <c r="EL127" s="27"/>
      <c r="EM127" s="27"/>
      <c r="EN127" s="27"/>
      <c r="EO127" s="27"/>
      <c r="EP127" s="27"/>
      <c r="EQ127" s="27"/>
      <c r="ER127" s="27"/>
      <c r="ES127" s="27"/>
      <c r="ET127" s="27"/>
      <c r="EU127" s="27"/>
      <c r="EV127" s="27"/>
      <c r="EW127" s="27"/>
      <c r="EX127" s="27"/>
      <c r="EY127" s="27"/>
      <c r="EZ127" s="27"/>
      <c r="FA127" s="27"/>
      <c r="FB127" s="27"/>
      <c r="FC127" s="27"/>
      <c r="FD127" s="27"/>
      <c r="FE127" s="27"/>
      <c r="FF127" s="27"/>
      <c r="FG127" s="27"/>
      <c r="FH127" s="27"/>
      <c r="FI127" s="27"/>
      <c r="FJ127" s="27"/>
      <c r="FK127" s="27"/>
      <c r="FL127" s="27"/>
      <c r="FM127" s="27"/>
      <c r="FN127" s="27"/>
      <c r="FO127" s="27"/>
      <c r="FP127" s="27"/>
      <c r="FQ127" s="27"/>
      <c r="FR127" s="27"/>
      <c r="FS127" s="27"/>
      <c r="FT127" s="27"/>
      <c r="FU127" s="27"/>
      <c r="FV127" s="27"/>
      <c r="FW127" s="27"/>
      <c r="FX127" s="27"/>
      <c r="FY127" s="27"/>
      <c r="FZ127" s="27"/>
      <c r="GA127" s="27"/>
      <c r="GB127" s="27"/>
      <c r="GC127" s="27"/>
      <c r="GD127" s="27"/>
      <c r="GE127" s="27"/>
      <c r="GF127" s="27"/>
      <c r="GG127" s="27"/>
      <c r="GH127" s="27"/>
      <c r="GI127" s="27"/>
      <c r="GJ127" s="27"/>
      <c r="GK127" s="27"/>
      <c r="GL127" s="27"/>
      <c r="GM127" s="27"/>
      <c r="GN127" s="27"/>
      <c r="GO127" s="27"/>
      <c r="GP127" s="27"/>
      <c r="GQ127" s="27"/>
      <c r="GR127" s="27"/>
      <c r="GS127" s="27"/>
      <c r="GT127" s="27"/>
      <c r="GU127" s="27"/>
      <c r="GV127" s="27"/>
      <c r="GW127" s="27"/>
      <c r="GX127" s="27"/>
      <c r="GY127" s="27"/>
      <c r="GZ127" s="27"/>
      <c r="HA127" s="27"/>
      <c r="HB127" s="27"/>
      <c r="HC127" s="27"/>
      <c r="HD127" s="27"/>
      <c r="HE127" s="27"/>
      <c r="HF127" s="27"/>
      <c r="HG127" s="27"/>
      <c r="HH127" s="27"/>
    </row>
    <row r="128" spans="1:216" x14ac:dyDescent="0.3">
      <c r="A128" s="22">
        <v>72</v>
      </c>
      <c r="B128" s="30" t="s">
        <v>290</v>
      </c>
      <c r="C128" s="30" t="s">
        <v>6</v>
      </c>
      <c r="D128" s="26" t="s">
        <v>34</v>
      </c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  <c r="BM128" s="27"/>
      <c r="BN128" s="27"/>
      <c r="BO128" s="27"/>
      <c r="BP128" s="27"/>
      <c r="BQ128" s="27"/>
      <c r="BR128" s="27"/>
      <c r="BS128" s="27"/>
      <c r="BT128" s="27"/>
      <c r="BU128" s="27"/>
      <c r="BV128" s="27"/>
      <c r="BW128" s="27"/>
      <c r="BX128" s="27"/>
      <c r="BY128" s="27"/>
      <c r="BZ128" s="27"/>
      <c r="CA128" s="27"/>
      <c r="CB128" s="27"/>
      <c r="CC128" s="27"/>
      <c r="CD128" s="27"/>
      <c r="CE128" s="27"/>
      <c r="CF128" s="27"/>
      <c r="CG128" s="27"/>
      <c r="CH128" s="27"/>
      <c r="CI128" s="27"/>
      <c r="CJ128" s="27"/>
      <c r="CK128" s="27"/>
      <c r="CL128" s="27"/>
      <c r="CM128" s="27"/>
      <c r="CN128" s="27"/>
      <c r="CO128" s="27"/>
      <c r="CP128" s="27"/>
      <c r="CQ128" s="27"/>
      <c r="CR128" s="27"/>
      <c r="CS128" s="27"/>
      <c r="CT128" s="27"/>
      <c r="CU128" s="27"/>
      <c r="CV128" s="27"/>
      <c r="CW128" s="27"/>
      <c r="CX128" s="27"/>
      <c r="CY128" s="27"/>
      <c r="CZ128" s="27"/>
      <c r="DA128" s="27"/>
      <c r="DB128" s="27"/>
      <c r="DC128" s="27"/>
      <c r="DD128" s="27"/>
      <c r="DE128" s="27"/>
      <c r="DF128" s="27"/>
      <c r="DG128" s="27"/>
      <c r="DH128" s="27"/>
      <c r="DI128" s="27"/>
      <c r="DJ128" s="27"/>
      <c r="DK128" s="27"/>
      <c r="DL128" s="27"/>
      <c r="DM128" s="27"/>
      <c r="DN128" s="27"/>
      <c r="DO128" s="27"/>
      <c r="DP128" s="27"/>
      <c r="DQ128" s="27"/>
      <c r="DR128" s="27"/>
      <c r="DS128" s="27"/>
      <c r="DT128" s="27"/>
      <c r="DU128" s="27"/>
      <c r="DV128" s="27"/>
      <c r="DW128" s="27"/>
      <c r="DX128" s="27"/>
      <c r="DY128" s="27"/>
      <c r="DZ128" s="27"/>
      <c r="EA128" s="27"/>
      <c r="EB128" s="27"/>
      <c r="EC128" s="27"/>
      <c r="ED128" s="27"/>
      <c r="EE128" s="27"/>
      <c r="EF128" s="27"/>
      <c r="EG128" s="27"/>
      <c r="EH128" s="27"/>
      <c r="EI128" s="27"/>
      <c r="EJ128" s="27"/>
      <c r="EK128" s="27"/>
      <c r="EL128" s="27"/>
      <c r="EM128" s="27"/>
      <c r="EN128" s="27"/>
      <c r="EO128" s="27"/>
      <c r="EP128" s="27"/>
      <c r="EQ128" s="27"/>
      <c r="ER128" s="27"/>
      <c r="ES128" s="27"/>
      <c r="ET128" s="27"/>
      <c r="EU128" s="27"/>
      <c r="EV128" s="27"/>
      <c r="EW128" s="27"/>
      <c r="EX128" s="27"/>
      <c r="EY128" s="27"/>
      <c r="EZ128" s="27"/>
      <c r="FA128" s="27"/>
      <c r="FB128" s="27"/>
      <c r="FC128" s="27"/>
      <c r="FD128" s="27"/>
      <c r="FE128" s="27"/>
      <c r="FF128" s="27"/>
      <c r="FG128" s="27"/>
      <c r="FH128" s="27"/>
      <c r="FI128" s="27"/>
      <c r="FJ128" s="27"/>
      <c r="FK128" s="27"/>
      <c r="FL128" s="27"/>
      <c r="FM128" s="27"/>
      <c r="FN128" s="27"/>
      <c r="FO128" s="27"/>
      <c r="FP128" s="27"/>
      <c r="FQ128" s="27"/>
      <c r="FR128" s="27"/>
      <c r="FS128" s="27"/>
      <c r="FT128" s="27"/>
      <c r="FU128" s="27"/>
      <c r="FV128" s="27"/>
      <c r="FW128" s="27"/>
      <c r="FX128" s="27"/>
      <c r="FY128" s="27"/>
      <c r="FZ128" s="27"/>
      <c r="GA128" s="27"/>
      <c r="GB128" s="27"/>
      <c r="GC128" s="27"/>
      <c r="GD128" s="27"/>
      <c r="GE128" s="27"/>
      <c r="GF128" s="27"/>
      <c r="GG128" s="27"/>
      <c r="GH128" s="27"/>
      <c r="GI128" s="27"/>
      <c r="GJ128" s="27"/>
      <c r="GK128" s="27"/>
      <c r="GL128" s="27"/>
      <c r="GM128" s="27"/>
      <c r="GN128" s="27"/>
      <c r="GO128" s="27"/>
      <c r="GP128" s="27"/>
      <c r="GQ128" s="27"/>
      <c r="GR128" s="27"/>
      <c r="GS128" s="27"/>
      <c r="GT128" s="27"/>
      <c r="GU128" s="27"/>
      <c r="GV128" s="27"/>
      <c r="GW128" s="27"/>
      <c r="GX128" s="27"/>
      <c r="GY128" s="27"/>
      <c r="GZ128" s="27"/>
      <c r="HA128" s="27"/>
      <c r="HB128" s="27"/>
      <c r="HC128" s="27"/>
      <c r="HD128" s="27"/>
      <c r="HE128" s="27"/>
      <c r="HF128" s="27"/>
      <c r="HG128" s="27"/>
      <c r="HH128" s="27"/>
    </row>
    <row r="129" spans="1:216" x14ac:dyDescent="0.3">
      <c r="A129" s="22">
        <v>313</v>
      </c>
      <c r="B129" s="30" t="s">
        <v>304</v>
      </c>
      <c r="C129" s="30" t="s">
        <v>6</v>
      </c>
      <c r="D129" s="26" t="s">
        <v>34</v>
      </c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27"/>
      <c r="BM129" s="27"/>
      <c r="BN129" s="27"/>
      <c r="BO129" s="27"/>
      <c r="BP129" s="27"/>
      <c r="BQ129" s="27"/>
      <c r="BR129" s="27"/>
      <c r="BS129" s="27"/>
      <c r="BT129" s="27"/>
      <c r="BU129" s="27"/>
      <c r="BV129" s="27"/>
      <c r="BW129" s="27"/>
      <c r="BX129" s="27"/>
      <c r="BY129" s="27"/>
      <c r="BZ129" s="27"/>
      <c r="CA129" s="27"/>
      <c r="CB129" s="27"/>
      <c r="CC129" s="27"/>
      <c r="CD129" s="27"/>
      <c r="CE129" s="27"/>
      <c r="CF129" s="27"/>
      <c r="CG129" s="27"/>
      <c r="CH129" s="27"/>
      <c r="CI129" s="27"/>
      <c r="CJ129" s="27"/>
      <c r="CK129" s="27"/>
      <c r="CL129" s="27"/>
      <c r="CM129" s="27"/>
      <c r="CN129" s="27"/>
      <c r="CO129" s="27"/>
      <c r="CP129" s="27"/>
      <c r="CQ129" s="27"/>
      <c r="CR129" s="27"/>
      <c r="CS129" s="27"/>
      <c r="CT129" s="27"/>
      <c r="CU129" s="27"/>
      <c r="CV129" s="27"/>
      <c r="CW129" s="27"/>
      <c r="CX129" s="27"/>
      <c r="CY129" s="27"/>
      <c r="CZ129" s="27"/>
      <c r="DA129" s="27"/>
      <c r="DB129" s="27"/>
      <c r="DC129" s="27"/>
      <c r="DD129" s="27"/>
      <c r="DE129" s="27"/>
      <c r="DF129" s="27"/>
      <c r="DG129" s="27"/>
      <c r="DH129" s="27"/>
      <c r="DI129" s="27"/>
      <c r="DJ129" s="27"/>
      <c r="DK129" s="27"/>
      <c r="DL129" s="27"/>
      <c r="DM129" s="27"/>
      <c r="DN129" s="27"/>
      <c r="DO129" s="27"/>
      <c r="DP129" s="27"/>
      <c r="DQ129" s="27"/>
      <c r="DR129" s="27"/>
      <c r="DS129" s="27"/>
      <c r="DT129" s="27"/>
      <c r="DU129" s="27"/>
      <c r="DV129" s="27"/>
      <c r="DW129" s="27"/>
      <c r="DX129" s="27"/>
      <c r="DY129" s="27"/>
      <c r="DZ129" s="27"/>
      <c r="EA129" s="27"/>
      <c r="EB129" s="27"/>
      <c r="EC129" s="27"/>
      <c r="ED129" s="27"/>
      <c r="EE129" s="27"/>
      <c r="EF129" s="27"/>
      <c r="EG129" s="27"/>
      <c r="EH129" s="27"/>
      <c r="EI129" s="27"/>
      <c r="EJ129" s="27"/>
      <c r="EK129" s="27"/>
      <c r="EL129" s="27"/>
      <c r="EM129" s="27"/>
      <c r="EN129" s="27"/>
      <c r="EO129" s="27"/>
      <c r="EP129" s="27"/>
      <c r="EQ129" s="27"/>
      <c r="ER129" s="27"/>
      <c r="ES129" s="27"/>
      <c r="ET129" s="27"/>
      <c r="EU129" s="27"/>
      <c r="EV129" s="27"/>
      <c r="EW129" s="27"/>
      <c r="EX129" s="27"/>
      <c r="EY129" s="27"/>
      <c r="EZ129" s="27"/>
      <c r="FA129" s="27"/>
      <c r="FB129" s="27"/>
      <c r="FC129" s="27"/>
      <c r="FD129" s="27"/>
      <c r="FE129" s="27"/>
      <c r="FF129" s="27"/>
      <c r="FG129" s="27"/>
      <c r="FH129" s="27"/>
      <c r="FI129" s="27"/>
      <c r="FJ129" s="27"/>
      <c r="FK129" s="27"/>
      <c r="FL129" s="27"/>
      <c r="FM129" s="27"/>
      <c r="FN129" s="27"/>
      <c r="FO129" s="27"/>
      <c r="FP129" s="27"/>
      <c r="FQ129" s="27"/>
      <c r="FR129" s="27"/>
      <c r="FS129" s="27"/>
      <c r="FT129" s="27"/>
      <c r="FU129" s="27"/>
      <c r="FV129" s="27"/>
      <c r="FW129" s="27"/>
      <c r="FX129" s="27"/>
      <c r="FY129" s="27"/>
      <c r="FZ129" s="27"/>
      <c r="GA129" s="27"/>
      <c r="GB129" s="27"/>
      <c r="GC129" s="27"/>
      <c r="GD129" s="27"/>
      <c r="GE129" s="27"/>
      <c r="GF129" s="27"/>
      <c r="GG129" s="27"/>
      <c r="GH129" s="27"/>
      <c r="GI129" s="27"/>
      <c r="GJ129" s="27"/>
      <c r="GK129" s="27"/>
      <c r="GL129" s="27"/>
      <c r="GM129" s="27"/>
      <c r="GN129" s="27"/>
      <c r="GO129" s="27"/>
      <c r="GP129" s="27"/>
      <c r="GQ129" s="27"/>
      <c r="GR129" s="27"/>
      <c r="GS129" s="27"/>
      <c r="GT129" s="27"/>
      <c r="GU129" s="27"/>
      <c r="GV129" s="27"/>
      <c r="GW129" s="27"/>
      <c r="GX129" s="27"/>
      <c r="GY129" s="27"/>
      <c r="GZ129" s="27"/>
      <c r="HA129" s="27"/>
      <c r="HB129" s="27"/>
      <c r="HC129" s="27"/>
      <c r="HD129" s="27"/>
      <c r="HE129" s="27"/>
      <c r="HF129" s="27"/>
      <c r="HG129" s="27"/>
      <c r="HH129" s="27"/>
    </row>
    <row r="130" spans="1:216" x14ac:dyDescent="0.3">
      <c r="A130" s="22">
        <v>236</v>
      </c>
      <c r="B130" s="30" t="s">
        <v>290</v>
      </c>
      <c r="C130" s="30" t="s">
        <v>6</v>
      </c>
      <c r="D130" s="26" t="s">
        <v>34</v>
      </c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  <c r="CB130" s="27"/>
      <c r="CC130" s="27"/>
      <c r="CD130" s="27"/>
      <c r="CE130" s="27"/>
      <c r="CF130" s="27"/>
      <c r="CG130" s="27"/>
      <c r="CH130" s="27"/>
      <c r="CI130" s="27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  <c r="CT130" s="27"/>
      <c r="CU130" s="27"/>
      <c r="CV130" s="27"/>
      <c r="CW130" s="27"/>
      <c r="CX130" s="27"/>
      <c r="CY130" s="27"/>
      <c r="CZ130" s="27"/>
      <c r="DA130" s="27"/>
      <c r="DB130" s="27"/>
      <c r="DC130" s="27"/>
      <c r="DD130" s="27"/>
      <c r="DE130" s="27"/>
      <c r="DF130" s="27"/>
      <c r="DG130" s="27"/>
      <c r="DH130" s="27"/>
      <c r="DI130" s="27"/>
      <c r="DJ130" s="27"/>
      <c r="DK130" s="27"/>
      <c r="DL130" s="27"/>
      <c r="DM130" s="27"/>
      <c r="DN130" s="27"/>
      <c r="DO130" s="27"/>
      <c r="DP130" s="27"/>
      <c r="DQ130" s="27"/>
      <c r="DR130" s="27"/>
      <c r="DS130" s="27"/>
      <c r="DT130" s="27"/>
      <c r="DU130" s="27"/>
      <c r="DV130" s="27"/>
      <c r="DW130" s="27"/>
      <c r="DX130" s="27"/>
      <c r="DY130" s="27"/>
      <c r="DZ130" s="27"/>
      <c r="EA130" s="27"/>
      <c r="EB130" s="27"/>
      <c r="EC130" s="27"/>
      <c r="ED130" s="27"/>
      <c r="EE130" s="27"/>
      <c r="EF130" s="27"/>
      <c r="EG130" s="27"/>
      <c r="EH130" s="27"/>
      <c r="EI130" s="27"/>
      <c r="EJ130" s="27"/>
      <c r="EK130" s="27"/>
      <c r="EL130" s="27"/>
      <c r="EM130" s="27"/>
      <c r="EN130" s="27"/>
      <c r="EO130" s="27"/>
      <c r="EP130" s="27"/>
      <c r="EQ130" s="27"/>
      <c r="ER130" s="27"/>
      <c r="ES130" s="27"/>
      <c r="ET130" s="27"/>
      <c r="EU130" s="27"/>
      <c r="EV130" s="27"/>
      <c r="EW130" s="27"/>
      <c r="EX130" s="27"/>
      <c r="EY130" s="27"/>
      <c r="EZ130" s="27"/>
      <c r="FA130" s="27"/>
      <c r="FB130" s="27"/>
      <c r="FC130" s="27"/>
      <c r="FD130" s="27"/>
      <c r="FE130" s="27"/>
      <c r="FF130" s="27"/>
      <c r="FG130" s="27"/>
      <c r="FH130" s="27"/>
      <c r="FI130" s="27"/>
      <c r="FJ130" s="27"/>
      <c r="FK130" s="27"/>
      <c r="FL130" s="27"/>
      <c r="FM130" s="27"/>
      <c r="FN130" s="27"/>
      <c r="FO130" s="27"/>
      <c r="FP130" s="27"/>
      <c r="FQ130" s="27"/>
      <c r="FR130" s="27"/>
      <c r="FS130" s="27"/>
      <c r="FT130" s="27"/>
      <c r="FU130" s="27"/>
      <c r="FV130" s="27"/>
      <c r="FW130" s="27"/>
      <c r="FX130" s="27"/>
      <c r="FY130" s="27"/>
      <c r="FZ130" s="27"/>
      <c r="GA130" s="27"/>
      <c r="GB130" s="27"/>
      <c r="GC130" s="27"/>
      <c r="GD130" s="27"/>
      <c r="GE130" s="27"/>
      <c r="GF130" s="27"/>
      <c r="GG130" s="27"/>
      <c r="GH130" s="27"/>
      <c r="GI130" s="27"/>
      <c r="GJ130" s="27"/>
      <c r="GK130" s="27"/>
      <c r="GL130" s="27"/>
      <c r="GM130" s="27"/>
      <c r="GN130" s="27"/>
      <c r="GO130" s="27"/>
      <c r="GP130" s="27"/>
      <c r="GQ130" s="27"/>
      <c r="GR130" s="27"/>
      <c r="GS130" s="27"/>
      <c r="GT130" s="27"/>
      <c r="GU130" s="27"/>
      <c r="GV130" s="27"/>
      <c r="GW130" s="27"/>
      <c r="GX130" s="27"/>
      <c r="GY130" s="27"/>
      <c r="GZ130" s="27"/>
      <c r="HA130" s="27"/>
      <c r="HB130" s="27"/>
      <c r="HC130" s="27"/>
      <c r="HD130" s="27"/>
      <c r="HE130" s="27"/>
      <c r="HF130" s="27"/>
      <c r="HG130" s="27"/>
      <c r="HH130" s="27"/>
    </row>
    <row r="131" spans="1:216" x14ac:dyDescent="0.3">
      <c r="A131" s="22">
        <v>535</v>
      </c>
      <c r="B131" s="30" t="s">
        <v>294</v>
      </c>
      <c r="C131" s="30" t="s">
        <v>6</v>
      </c>
      <c r="D131" s="26" t="s">
        <v>34</v>
      </c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  <c r="BM131" s="27"/>
      <c r="BN131" s="27"/>
      <c r="BO131" s="27"/>
      <c r="BP131" s="27"/>
      <c r="BQ131" s="27"/>
      <c r="BR131" s="27"/>
      <c r="BS131" s="27"/>
      <c r="BT131" s="27"/>
      <c r="BU131" s="27"/>
      <c r="BV131" s="27"/>
      <c r="BW131" s="27"/>
      <c r="BX131" s="27"/>
      <c r="BY131" s="27"/>
      <c r="BZ131" s="27"/>
      <c r="CA131" s="27"/>
      <c r="CB131" s="27"/>
      <c r="CC131" s="27"/>
      <c r="CD131" s="27"/>
      <c r="CE131" s="27"/>
      <c r="CF131" s="27"/>
      <c r="CG131" s="27"/>
      <c r="CH131" s="27"/>
      <c r="CI131" s="27"/>
      <c r="CJ131" s="27"/>
      <c r="CK131" s="27"/>
      <c r="CL131" s="27"/>
      <c r="CM131" s="27"/>
      <c r="CN131" s="27"/>
      <c r="CO131" s="27"/>
      <c r="CP131" s="27"/>
      <c r="CQ131" s="27"/>
      <c r="CR131" s="27"/>
      <c r="CS131" s="27"/>
      <c r="CT131" s="27"/>
      <c r="CU131" s="27"/>
      <c r="CV131" s="27"/>
      <c r="CW131" s="27"/>
      <c r="CX131" s="27"/>
      <c r="CY131" s="27"/>
      <c r="CZ131" s="27"/>
      <c r="DA131" s="27"/>
      <c r="DB131" s="27"/>
      <c r="DC131" s="27"/>
      <c r="DD131" s="27"/>
      <c r="DE131" s="27"/>
      <c r="DF131" s="27"/>
      <c r="DG131" s="27"/>
      <c r="DH131" s="27"/>
      <c r="DI131" s="27"/>
      <c r="DJ131" s="27"/>
      <c r="DK131" s="27"/>
      <c r="DL131" s="27"/>
      <c r="DM131" s="27"/>
      <c r="DN131" s="27"/>
      <c r="DO131" s="27"/>
      <c r="DP131" s="27"/>
      <c r="DQ131" s="27"/>
      <c r="DR131" s="27"/>
      <c r="DS131" s="27"/>
      <c r="DT131" s="27"/>
      <c r="DU131" s="27"/>
      <c r="DV131" s="27"/>
      <c r="DW131" s="27"/>
      <c r="DX131" s="27"/>
      <c r="DY131" s="27"/>
      <c r="DZ131" s="27"/>
      <c r="EA131" s="27"/>
      <c r="EB131" s="27"/>
      <c r="EC131" s="27"/>
      <c r="ED131" s="27"/>
      <c r="EE131" s="27"/>
      <c r="EF131" s="27"/>
      <c r="EG131" s="27"/>
      <c r="EH131" s="27"/>
      <c r="EI131" s="27"/>
      <c r="EJ131" s="27"/>
      <c r="EK131" s="27"/>
      <c r="EL131" s="27"/>
      <c r="EM131" s="27"/>
      <c r="EN131" s="27"/>
      <c r="EO131" s="27"/>
      <c r="EP131" s="27"/>
      <c r="EQ131" s="27"/>
      <c r="ER131" s="27"/>
      <c r="ES131" s="27"/>
      <c r="ET131" s="27"/>
      <c r="EU131" s="27"/>
      <c r="EV131" s="27"/>
      <c r="EW131" s="27"/>
      <c r="EX131" s="27"/>
      <c r="EY131" s="27"/>
      <c r="EZ131" s="27"/>
      <c r="FA131" s="27"/>
      <c r="FB131" s="27"/>
      <c r="FC131" s="27"/>
      <c r="FD131" s="27"/>
      <c r="FE131" s="27"/>
      <c r="FF131" s="27"/>
      <c r="FG131" s="27"/>
      <c r="FH131" s="27"/>
      <c r="FI131" s="27"/>
      <c r="FJ131" s="27"/>
      <c r="FK131" s="27"/>
      <c r="FL131" s="27"/>
      <c r="FM131" s="27"/>
      <c r="FN131" s="27"/>
      <c r="FO131" s="27"/>
      <c r="FP131" s="27"/>
      <c r="FQ131" s="27"/>
      <c r="FR131" s="27"/>
      <c r="FS131" s="27"/>
      <c r="FT131" s="27"/>
      <c r="FU131" s="27"/>
      <c r="FV131" s="27"/>
      <c r="FW131" s="27"/>
      <c r="FX131" s="27"/>
      <c r="FY131" s="27"/>
      <c r="FZ131" s="27"/>
      <c r="GA131" s="27"/>
      <c r="GB131" s="27"/>
      <c r="GC131" s="27"/>
      <c r="GD131" s="27"/>
      <c r="GE131" s="27"/>
      <c r="GF131" s="27"/>
      <c r="GG131" s="27"/>
      <c r="GH131" s="27"/>
      <c r="GI131" s="27"/>
      <c r="GJ131" s="27"/>
      <c r="GK131" s="27"/>
      <c r="GL131" s="27"/>
      <c r="GM131" s="27"/>
      <c r="GN131" s="27"/>
      <c r="GO131" s="27"/>
      <c r="GP131" s="27"/>
      <c r="GQ131" s="27"/>
      <c r="GR131" s="27"/>
      <c r="GS131" s="27"/>
      <c r="GT131" s="27"/>
      <c r="GU131" s="27"/>
      <c r="GV131" s="27"/>
      <c r="GW131" s="27"/>
      <c r="GX131" s="27"/>
      <c r="GY131" s="27"/>
      <c r="GZ131" s="27"/>
      <c r="HA131" s="27"/>
      <c r="HB131" s="27"/>
      <c r="HC131" s="27"/>
      <c r="HD131" s="27"/>
      <c r="HE131" s="27"/>
      <c r="HF131" s="27"/>
      <c r="HG131" s="27"/>
      <c r="HH131" s="27"/>
    </row>
    <row r="132" spans="1:216" x14ac:dyDescent="0.3">
      <c r="A132" s="22">
        <v>236</v>
      </c>
      <c r="B132" s="30" t="s">
        <v>300</v>
      </c>
      <c r="C132" s="30" t="s">
        <v>6</v>
      </c>
      <c r="D132" s="26" t="s">
        <v>35</v>
      </c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  <c r="BM132" s="27"/>
      <c r="BN132" s="27"/>
      <c r="BO132" s="27"/>
      <c r="BP132" s="27"/>
      <c r="BQ132" s="27"/>
      <c r="BR132" s="27"/>
      <c r="BS132" s="27"/>
      <c r="BT132" s="27"/>
      <c r="BU132" s="27"/>
      <c r="BV132" s="27"/>
      <c r="BW132" s="27"/>
      <c r="BX132" s="27"/>
      <c r="BY132" s="27"/>
      <c r="BZ132" s="27"/>
      <c r="CA132" s="27"/>
      <c r="CB132" s="27"/>
      <c r="CC132" s="27"/>
      <c r="CD132" s="27"/>
      <c r="CE132" s="27"/>
      <c r="CF132" s="27"/>
      <c r="CG132" s="27"/>
      <c r="CH132" s="27"/>
      <c r="CI132" s="27"/>
      <c r="CJ132" s="27"/>
      <c r="CK132" s="27"/>
      <c r="CL132" s="27"/>
      <c r="CM132" s="27"/>
      <c r="CN132" s="27"/>
      <c r="CO132" s="27"/>
      <c r="CP132" s="27"/>
      <c r="CQ132" s="27"/>
      <c r="CR132" s="27"/>
      <c r="CS132" s="27"/>
      <c r="CT132" s="27"/>
      <c r="CU132" s="27"/>
      <c r="CV132" s="27"/>
      <c r="CW132" s="27"/>
      <c r="CX132" s="27"/>
      <c r="CY132" s="27"/>
      <c r="CZ132" s="27"/>
      <c r="DA132" s="27"/>
      <c r="DB132" s="27"/>
      <c r="DC132" s="27"/>
      <c r="DD132" s="27"/>
      <c r="DE132" s="27"/>
      <c r="DF132" s="27"/>
      <c r="DG132" s="27"/>
      <c r="DH132" s="27"/>
      <c r="DI132" s="27"/>
      <c r="DJ132" s="27"/>
      <c r="DK132" s="27"/>
      <c r="DL132" s="27"/>
      <c r="DM132" s="27"/>
      <c r="DN132" s="27"/>
      <c r="DO132" s="27"/>
      <c r="DP132" s="27"/>
      <c r="DQ132" s="27"/>
      <c r="DR132" s="27"/>
      <c r="DS132" s="27"/>
      <c r="DT132" s="27"/>
      <c r="DU132" s="27"/>
      <c r="DV132" s="27"/>
      <c r="DW132" s="27"/>
      <c r="DX132" s="27"/>
      <c r="DY132" s="27"/>
      <c r="DZ132" s="27"/>
      <c r="EA132" s="27"/>
      <c r="EB132" s="27"/>
      <c r="EC132" s="27"/>
      <c r="ED132" s="27"/>
      <c r="EE132" s="27"/>
      <c r="EF132" s="27"/>
      <c r="EG132" s="27"/>
      <c r="EH132" s="27"/>
      <c r="EI132" s="27"/>
      <c r="EJ132" s="27"/>
      <c r="EK132" s="27"/>
      <c r="EL132" s="27"/>
      <c r="EM132" s="27"/>
      <c r="EN132" s="27"/>
      <c r="EO132" s="27"/>
      <c r="EP132" s="27"/>
      <c r="EQ132" s="27"/>
      <c r="ER132" s="27"/>
      <c r="ES132" s="27"/>
      <c r="ET132" s="27"/>
      <c r="EU132" s="27"/>
      <c r="EV132" s="27"/>
      <c r="EW132" s="27"/>
      <c r="EX132" s="27"/>
      <c r="EY132" s="27"/>
      <c r="EZ132" s="27"/>
      <c r="FA132" s="27"/>
      <c r="FB132" s="27"/>
      <c r="FC132" s="27"/>
      <c r="FD132" s="27"/>
      <c r="FE132" s="27"/>
      <c r="FF132" s="27"/>
      <c r="FG132" s="27"/>
      <c r="FH132" s="27"/>
      <c r="FI132" s="27"/>
      <c r="FJ132" s="27"/>
      <c r="FK132" s="27"/>
      <c r="FL132" s="27"/>
      <c r="FM132" s="27"/>
      <c r="FN132" s="27"/>
      <c r="FO132" s="27"/>
      <c r="FP132" s="27"/>
      <c r="FQ132" s="27"/>
      <c r="FR132" s="27"/>
      <c r="FS132" s="27"/>
      <c r="FT132" s="27"/>
      <c r="FU132" s="27"/>
      <c r="FV132" s="27"/>
      <c r="FW132" s="27"/>
      <c r="FX132" s="27"/>
      <c r="FY132" s="27"/>
      <c r="FZ132" s="27"/>
      <c r="GA132" s="27"/>
      <c r="GB132" s="27"/>
      <c r="GC132" s="27"/>
      <c r="GD132" s="27"/>
      <c r="GE132" s="27"/>
      <c r="GF132" s="27"/>
      <c r="GG132" s="27"/>
      <c r="GH132" s="27"/>
      <c r="GI132" s="27"/>
      <c r="GJ132" s="27"/>
      <c r="GK132" s="27"/>
      <c r="GL132" s="27"/>
      <c r="GM132" s="27"/>
      <c r="GN132" s="27"/>
      <c r="GO132" s="27"/>
      <c r="GP132" s="27"/>
      <c r="GQ132" s="27"/>
      <c r="GR132" s="27"/>
      <c r="GS132" s="27"/>
      <c r="GT132" s="27"/>
      <c r="GU132" s="27"/>
      <c r="GV132" s="27"/>
      <c r="GW132" s="27"/>
      <c r="GX132" s="27"/>
      <c r="GY132" s="27"/>
      <c r="GZ132" s="27"/>
      <c r="HA132" s="27"/>
      <c r="HB132" s="27"/>
      <c r="HC132" s="27"/>
      <c r="HD132" s="27"/>
      <c r="HE132" s="27"/>
      <c r="HF132" s="27"/>
      <c r="HG132" s="27"/>
      <c r="HH132" s="27"/>
    </row>
    <row r="133" spans="1:216" x14ac:dyDescent="0.3">
      <c r="A133" s="22">
        <v>535</v>
      </c>
      <c r="B133" s="30" t="s">
        <v>291</v>
      </c>
      <c r="C133" s="30" t="s">
        <v>6</v>
      </c>
      <c r="D133" s="26" t="s">
        <v>35</v>
      </c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  <c r="BM133" s="27"/>
      <c r="BN133" s="27"/>
      <c r="BO133" s="27"/>
      <c r="BP133" s="27"/>
      <c r="BQ133" s="27"/>
      <c r="BR133" s="27"/>
      <c r="BS133" s="27"/>
      <c r="BT133" s="27"/>
      <c r="BU133" s="27"/>
      <c r="BV133" s="27"/>
      <c r="BW133" s="27"/>
      <c r="BX133" s="27"/>
      <c r="BY133" s="27"/>
      <c r="BZ133" s="27"/>
      <c r="CA133" s="27"/>
      <c r="CB133" s="27"/>
      <c r="CC133" s="27"/>
      <c r="CD133" s="27"/>
      <c r="CE133" s="27"/>
      <c r="CF133" s="27"/>
      <c r="CG133" s="27"/>
      <c r="CH133" s="27"/>
      <c r="CI133" s="27"/>
      <c r="CJ133" s="27"/>
      <c r="CK133" s="27"/>
      <c r="CL133" s="27"/>
      <c r="CM133" s="27"/>
      <c r="CN133" s="27"/>
      <c r="CO133" s="27"/>
      <c r="CP133" s="27"/>
      <c r="CQ133" s="27"/>
      <c r="CR133" s="27"/>
      <c r="CS133" s="27"/>
      <c r="CT133" s="27"/>
      <c r="CU133" s="27"/>
      <c r="CV133" s="27"/>
      <c r="CW133" s="27"/>
      <c r="CX133" s="27"/>
      <c r="CY133" s="27"/>
      <c r="CZ133" s="27"/>
      <c r="DA133" s="27"/>
      <c r="DB133" s="27"/>
      <c r="DC133" s="27"/>
      <c r="DD133" s="27"/>
      <c r="DE133" s="27"/>
      <c r="DF133" s="27"/>
      <c r="DG133" s="27"/>
      <c r="DH133" s="27"/>
      <c r="DI133" s="27"/>
      <c r="DJ133" s="27"/>
      <c r="DK133" s="27"/>
      <c r="DL133" s="27"/>
      <c r="DM133" s="27"/>
      <c r="DN133" s="27"/>
      <c r="DO133" s="27"/>
      <c r="DP133" s="27"/>
      <c r="DQ133" s="27"/>
      <c r="DR133" s="27"/>
      <c r="DS133" s="27"/>
      <c r="DT133" s="27"/>
      <c r="DU133" s="27"/>
      <c r="DV133" s="27"/>
      <c r="DW133" s="27"/>
      <c r="DX133" s="27"/>
      <c r="DY133" s="27"/>
      <c r="DZ133" s="27"/>
      <c r="EA133" s="27"/>
      <c r="EB133" s="27"/>
      <c r="EC133" s="27"/>
      <c r="ED133" s="27"/>
      <c r="EE133" s="27"/>
      <c r="EF133" s="27"/>
      <c r="EG133" s="27"/>
      <c r="EH133" s="27"/>
      <c r="EI133" s="27"/>
      <c r="EJ133" s="27"/>
      <c r="EK133" s="27"/>
      <c r="EL133" s="27"/>
      <c r="EM133" s="27"/>
      <c r="EN133" s="27"/>
      <c r="EO133" s="27"/>
      <c r="EP133" s="27"/>
      <c r="EQ133" s="27"/>
      <c r="ER133" s="27"/>
      <c r="ES133" s="27"/>
      <c r="ET133" s="27"/>
      <c r="EU133" s="27"/>
      <c r="EV133" s="27"/>
      <c r="EW133" s="27"/>
      <c r="EX133" s="27"/>
      <c r="EY133" s="27"/>
      <c r="EZ133" s="27"/>
      <c r="FA133" s="27"/>
      <c r="FB133" s="27"/>
      <c r="FC133" s="27"/>
      <c r="FD133" s="27"/>
      <c r="FE133" s="27"/>
      <c r="FF133" s="27"/>
      <c r="FG133" s="27"/>
      <c r="FH133" s="27"/>
      <c r="FI133" s="27"/>
      <c r="FJ133" s="27"/>
      <c r="FK133" s="27"/>
      <c r="FL133" s="27"/>
      <c r="FM133" s="27"/>
      <c r="FN133" s="27"/>
      <c r="FO133" s="27"/>
      <c r="FP133" s="27"/>
      <c r="FQ133" s="27"/>
      <c r="FR133" s="27"/>
      <c r="FS133" s="27"/>
      <c r="FT133" s="27"/>
      <c r="FU133" s="27"/>
      <c r="FV133" s="27"/>
      <c r="FW133" s="27"/>
      <c r="FX133" s="27"/>
      <c r="FY133" s="27"/>
      <c r="FZ133" s="27"/>
      <c r="GA133" s="27"/>
      <c r="GB133" s="27"/>
      <c r="GC133" s="27"/>
      <c r="GD133" s="27"/>
      <c r="GE133" s="27"/>
      <c r="GF133" s="27"/>
      <c r="GG133" s="27"/>
      <c r="GH133" s="27"/>
      <c r="GI133" s="27"/>
      <c r="GJ133" s="27"/>
      <c r="GK133" s="27"/>
      <c r="GL133" s="27"/>
      <c r="GM133" s="27"/>
      <c r="GN133" s="27"/>
      <c r="GO133" s="27"/>
      <c r="GP133" s="27"/>
      <c r="GQ133" s="27"/>
      <c r="GR133" s="27"/>
      <c r="GS133" s="27"/>
      <c r="GT133" s="27"/>
      <c r="GU133" s="27"/>
      <c r="GV133" s="27"/>
      <c r="GW133" s="27"/>
      <c r="GX133" s="27"/>
      <c r="GY133" s="27"/>
      <c r="GZ133" s="27"/>
      <c r="HA133" s="27"/>
      <c r="HB133" s="27"/>
      <c r="HC133" s="27"/>
      <c r="HD133" s="27"/>
      <c r="HE133" s="27"/>
      <c r="HF133" s="27"/>
      <c r="HG133" s="27"/>
      <c r="HH133" s="27"/>
    </row>
    <row r="134" spans="1:216" x14ac:dyDescent="0.3">
      <c r="A134" s="22">
        <v>291</v>
      </c>
      <c r="B134" s="30" t="s">
        <v>303</v>
      </c>
      <c r="C134" s="30" t="s">
        <v>6</v>
      </c>
      <c r="D134" s="26" t="s">
        <v>35</v>
      </c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  <c r="CB134" s="27"/>
      <c r="CC134" s="27"/>
      <c r="CD134" s="27"/>
      <c r="CE134" s="27"/>
      <c r="CF134" s="27"/>
      <c r="CG134" s="27"/>
      <c r="CH134" s="27"/>
      <c r="CI134" s="27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  <c r="CT134" s="27"/>
      <c r="CU134" s="27"/>
      <c r="CV134" s="27"/>
      <c r="CW134" s="27"/>
      <c r="CX134" s="27"/>
      <c r="CY134" s="27"/>
      <c r="CZ134" s="27"/>
      <c r="DA134" s="27"/>
      <c r="DB134" s="27"/>
      <c r="DC134" s="27"/>
      <c r="DD134" s="27"/>
      <c r="DE134" s="27"/>
      <c r="DF134" s="27"/>
      <c r="DG134" s="27"/>
      <c r="DH134" s="27"/>
      <c r="DI134" s="27"/>
      <c r="DJ134" s="27"/>
      <c r="DK134" s="27"/>
      <c r="DL134" s="27"/>
      <c r="DM134" s="27"/>
      <c r="DN134" s="27"/>
      <c r="DO134" s="27"/>
      <c r="DP134" s="27"/>
      <c r="DQ134" s="27"/>
      <c r="DR134" s="27"/>
      <c r="DS134" s="27"/>
      <c r="DT134" s="27"/>
      <c r="DU134" s="27"/>
      <c r="DV134" s="27"/>
      <c r="DW134" s="27"/>
      <c r="DX134" s="27"/>
      <c r="DY134" s="27"/>
      <c r="DZ134" s="27"/>
      <c r="EA134" s="27"/>
      <c r="EB134" s="27"/>
      <c r="EC134" s="27"/>
      <c r="ED134" s="27"/>
      <c r="EE134" s="27"/>
      <c r="EF134" s="27"/>
      <c r="EG134" s="27"/>
      <c r="EH134" s="27"/>
      <c r="EI134" s="27"/>
      <c r="EJ134" s="27"/>
      <c r="EK134" s="27"/>
      <c r="EL134" s="27"/>
      <c r="EM134" s="27"/>
      <c r="EN134" s="27"/>
      <c r="EO134" s="27"/>
      <c r="EP134" s="27"/>
      <c r="EQ134" s="27"/>
      <c r="ER134" s="27"/>
      <c r="ES134" s="27"/>
      <c r="ET134" s="27"/>
      <c r="EU134" s="27"/>
      <c r="EV134" s="27"/>
      <c r="EW134" s="27"/>
      <c r="EX134" s="27"/>
      <c r="EY134" s="27"/>
      <c r="EZ134" s="27"/>
      <c r="FA134" s="27"/>
      <c r="FB134" s="27"/>
      <c r="FC134" s="27"/>
      <c r="FD134" s="27"/>
      <c r="FE134" s="27"/>
      <c r="FF134" s="27"/>
      <c r="FG134" s="27"/>
      <c r="FH134" s="27"/>
      <c r="FI134" s="27"/>
      <c r="FJ134" s="27"/>
      <c r="FK134" s="27"/>
      <c r="FL134" s="27"/>
      <c r="FM134" s="27"/>
      <c r="FN134" s="27"/>
      <c r="FO134" s="27"/>
      <c r="FP134" s="27"/>
      <c r="FQ134" s="27"/>
      <c r="FR134" s="27"/>
      <c r="FS134" s="27"/>
      <c r="FT134" s="27"/>
      <c r="FU134" s="27"/>
      <c r="FV134" s="27"/>
      <c r="FW134" s="27"/>
      <c r="FX134" s="27"/>
      <c r="FY134" s="27"/>
      <c r="FZ134" s="27"/>
      <c r="GA134" s="27"/>
      <c r="GB134" s="27"/>
      <c r="GC134" s="27"/>
      <c r="GD134" s="27"/>
      <c r="GE134" s="27"/>
      <c r="GF134" s="27"/>
      <c r="GG134" s="27"/>
      <c r="GH134" s="27"/>
      <c r="GI134" s="27"/>
      <c r="GJ134" s="27"/>
      <c r="GK134" s="27"/>
      <c r="GL134" s="27"/>
      <c r="GM134" s="27"/>
      <c r="GN134" s="27"/>
      <c r="GO134" s="27"/>
      <c r="GP134" s="27"/>
      <c r="GQ134" s="27"/>
      <c r="GR134" s="27"/>
      <c r="GS134" s="27"/>
      <c r="GT134" s="27"/>
      <c r="GU134" s="27"/>
      <c r="GV134" s="27"/>
      <c r="GW134" s="27"/>
      <c r="GX134" s="27"/>
      <c r="GY134" s="27"/>
      <c r="GZ134" s="27"/>
      <c r="HA134" s="27"/>
      <c r="HB134" s="27"/>
      <c r="HC134" s="27"/>
      <c r="HD134" s="27"/>
      <c r="HE134" s="27"/>
      <c r="HF134" s="27"/>
      <c r="HG134" s="27"/>
      <c r="HH134" s="27"/>
    </row>
    <row r="135" spans="1:216" x14ac:dyDescent="0.3">
      <c r="A135" s="22">
        <v>417</v>
      </c>
      <c r="B135" s="30" t="s">
        <v>299</v>
      </c>
      <c r="C135" s="30" t="s">
        <v>6</v>
      </c>
      <c r="D135" s="26" t="s">
        <v>35</v>
      </c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  <c r="BM135" s="27"/>
      <c r="BN135" s="27"/>
      <c r="BO135" s="27"/>
      <c r="BP135" s="27"/>
      <c r="BQ135" s="27"/>
      <c r="BR135" s="27"/>
      <c r="BS135" s="27"/>
      <c r="BT135" s="27"/>
      <c r="BU135" s="27"/>
      <c r="BV135" s="27"/>
      <c r="BW135" s="27"/>
      <c r="BX135" s="27"/>
      <c r="BY135" s="27"/>
      <c r="BZ135" s="27"/>
      <c r="CA135" s="27"/>
      <c r="CB135" s="27"/>
      <c r="CC135" s="27"/>
      <c r="CD135" s="27"/>
      <c r="CE135" s="27"/>
      <c r="CF135" s="27"/>
      <c r="CG135" s="27"/>
      <c r="CH135" s="27"/>
      <c r="CI135" s="27"/>
      <c r="CJ135" s="27"/>
      <c r="CK135" s="27"/>
      <c r="CL135" s="27"/>
      <c r="CM135" s="27"/>
      <c r="CN135" s="27"/>
      <c r="CO135" s="27"/>
      <c r="CP135" s="27"/>
      <c r="CQ135" s="27"/>
      <c r="CR135" s="27"/>
      <c r="CS135" s="27"/>
      <c r="CT135" s="27"/>
      <c r="CU135" s="27"/>
      <c r="CV135" s="27"/>
      <c r="CW135" s="27"/>
      <c r="CX135" s="27"/>
      <c r="CY135" s="27"/>
      <c r="CZ135" s="27"/>
      <c r="DA135" s="27"/>
      <c r="DB135" s="27"/>
      <c r="DC135" s="27"/>
      <c r="DD135" s="27"/>
      <c r="DE135" s="27"/>
      <c r="DF135" s="27"/>
      <c r="DG135" s="27"/>
      <c r="DH135" s="27"/>
      <c r="DI135" s="27"/>
      <c r="DJ135" s="27"/>
      <c r="DK135" s="27"/>
      <c r="DL135" s="27"/>
      <c r="DM135" s="27"/>
      <c r="DN135" s="27"/>
      <c r="DO135" s="27"/>
      <c r="DP135" s="27"/>
      <c r="DQ135" s="27"/>
      <c r="DR135" s="27"/>
      <c r="DS135" s="27"/>
      <c r="DT135" s="27"/>
      <c r="DU135" s="27"/>
      <c r="DV135" s="27"/>
      <c r="DW135" s="27"/>
      <c r="DX135" s="27"/>
      <c r="DY135" s="27"/>
      <c r="DZ135" s="27"/>
      <c r="EA135" s="27"/>
      <c r="EB135" s="27"/>
      <c r="EC135" s="27"/>
      <c r="ED135" s="27"/>
      <c r="EE135" s="27"/>
      <c r="EF135" s="27"/>
      <c r="EG135" s="27"/>
      <c r="EH135" s="27"/>
      <c r="EI135" s="27"/>
      <c r="EJ135" s="27"/>
      <c r="EK135" s="27"/>
      <c r="EL135" s="27"/>
      <c r="EM135" s="27"/>
      <c r="EN135" s="27"/>
      <c r="EO135" s="27"/>
      <c r="EP135" s="27"/>
      <c r="EQ135" s="27"/>
      <c r="ER135" s="27"/>
      <c r="ES135" s="27"/>
      <c r="ET135" s="27"/>
      <c r="EU135" s="27"/>
      <c r="EV135" s="27"/>
      <c r="EW135" s="27"/>
      <c r="EX135" s="27"/>
      <c r="EY135" s="27"/>
      <c r="EZ135" s="27"/>
      <c r="FA135" s="27"/>
      <c r="FB135" s="27"/>
      <c r="FC135" s="27"/>
      <c r="FD135" s="27"/>
      <c r="FE135" s="27"/>
      <c r="FF135" s="27"/>
      <c r="FG135" s="27"/>
      <c r="FH135" s="27"/>
      <c r="FI135" s="27"/>
      <c r="FJ135" s="27"/>
      <c r="FK135" s="27"/>
      <c r="FL135" s="27"/>
      <c r="FM135" s="27"/>
      <c r="FN135" s="27"/>
      <c r="FO135" s="27"/>
      <c r="FP135" s="27"/>
      <c r="FQ135" s="27"/>
      <c r="FR135" s="27"/>
      <c r="FS135" s="27"/>
      <c r="FT135" s="27"/>
      <c r="FU135" s="27"/>
      <c r="FV135" s="27"/>
      <c r="FW135" s="27"/>
      <c r="FX135" s="27"/>
      <c r="FY135" s="27"/>
      <c r="FZ135" s="27"/>
      <c r="GA135" s="27"/>
      <c r="GB135" s="27"/>
      <c r="GC135" s="27"/>
      <c r="GD135" s="27"/>
      <c r="GE135" s="27"/>
      <c r="GF135" s="27"/>
      <c r="GG135" s="27"/>
      <c r="GH135" s="27"/>
      <c r="GI135" s="27"/>
      <c r="GJ135" s="27"/>
      <c r="GK135" s="27"/>
      <c r="GL135" s="27"/>
      <c r="GM135" s="27"/>
      <c r="GN135" s="27"/>
      <c r="GO135" s="27"/>
      <c r="GP135" s="27"/>
      <c r="GQ135" s="27"/>
      <c r="GR135" s="27"/>
      <c r="GS135" s="27"/>
      <c r="GT135" s="27"/>
      <c r="GU135" s="27"/>
      <c r="GV135" s="27"/>
      <c r="GW135" s="27"/>
      <c r="GX135" s="27"/>
      <c r="GY135" s="27"/>
      <c r="GZ135" s="27"/>
      <c r="HA135" s="27"/>
      <c r="HB135" s="27"/>
      <c r="HC135" s="27"/>
      <c r="HD135" s="27"/>
      <c r="HE135" s="27"/>
      <c r="HF135" s="27"/>
      <c r="HG135" s="27"/>
      <c r="HH135" s="27"/>
    </row>
    <row r="136" spans="1:216" x14ac:dyDescent="0.3">
      <c r="A136" s="22">
        <v>72</v>
      </c>
      <c r="B136" s="30" t="s">
        <v>302</v>
      </c>
      <c r="C136" s="30" t="s">
        <v>6</v>
      </c>
      <c r="D136" s="26" t="s">
        <v>33</v>
      </c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  <c r="BM136" s="27"/>
      <c r="BN136" s="27"/>
      <c r="BO136" s="27"/>
      <c r="BP136" s="27"/>
      <c r="BQ136" s="27"/>
      <c r="BR136" s="27"/>
      <c r="BS136" s="27"/>
      <c r="BT136" s="27"/>
      <c r="BU136" s="27"/>
      <c r="BV136" s="27"/>
      <c r="BW136" s="27"/>
      <c r="BX136" s="27"/>
      <c r="BY136" s="27"/>
      <c r="BZ136" s="27"/>
      <c r="CA136" s="27"/>
      <c r="CB136" s="27"/>
      <c r="CC136" s="27"/>
      <c r="CD136" s="27"/>
      <c r="CE136" s="27"/>
      <c r="CF136" s="27"/>
      <c r="CG136" s="27"/>
      <c r="CH136" s="27"/>
      <c r="CI136" s="27"/>
      <c r="CJ136" s="27"/>
      <c r="CK136" s="27"/>
      <c r="CL136" s="27"/>
      <c r="CM136" s="27"/>
      <c r="CN136" s="27"/>
      <c r="CO136" s="27"/>
      <c r="CP136" s="27"/>
      <c r="CQ136" s="27"/>
      <c r="CR136" s="27"/>
      <c r="CS136" s="27"/>
      <c r="CT136" s="27"/>
      <c r="CU136" s="27"/>
      <c r="CV136" s="27"/>
      <c r="CW136" s="27"/>
      <c r="CX136" s="27"/>
      <c r="CY136" s="27"/>
      <c r="CZ136" s="27"/>
      <c r="DA136" s="27"/>
      <c r="DB136" s="27"/>
      <c r="DC136" s="27"/>
      <c r="DD136" s="27"/>
      <c r="DE136" s="27"/>
      <c r="DF136" s="27"/>
      <c r="DG136" s="27"/>
      <c r="DH136" s="27"/>
      <c r="DI136" s="27"/>
      <c r="DJ136" s="27"/>
      <c r="DK136" s="27"/>
      <c r="DL136" s="27"/>
      <c r="DM136" s="27"/>
      <c r="DN136" s="27"/>
      <c r="DO136" s="27"/>
      <c r="DP136" s="27"/>
      <c r="DQ136" s="27"/>
      <c r="DR136" s="27"/>
      <c r="DS136" s="27"/>
      <c r="DT136" s="27"/>
      <c r="DU136" s="27"/>
      <c r="DV136" s="27"/>
      <c r="DW136" s="27"/>
      <c r="DX136" s="27"/>
      <c r="DY136" s="27"/>
      <c r="DZ136" s="27"/>
      <c r="EA136" s="27"/>
      <c r="EB136" s="27"/>
      <c r="EC136" s="27"/>
      <c r="ED136" s="27"/>
      <c r="EE136" s="27"/>
      <c r="EF136" s="27"/>
      <c r="EG136" s="27"/>
      <c r="EH136" s="27"/>
      <c r="EI136" s="27"/>
      <c r="EJ136" s="27"/>
      <c r="EK136" s="27"/>
      <c r="EL136" s="27"/>
      <c r="EM136" s="27"/>
      <c r="EN136" s="27"/>
      <c r="EO136" s="27"/>
      <c r="EP136" s="27"/>
      <c r="EQ136" s="27"/>
      <c r="ER136" s="27"/>
      <c r="ES136" s="27"/>
      <c r="ET136" s="27"/>
      <c r="EU136" s="27"/>
      <c r="EV136" s="27"/>
      <c r="EW136" s="27"/>
      <c r="EX136" s="27"/>
      <c r="EY136" s="27"/>
      <c r="EZ136" s="27"/>
      <c r="FA136" s="27"/>
      <c r="FB136" s="27"/>
      <c r="FC136" s="27"/>
      <c r="FD136" s="27"/>
      <c r="FE136" s="27"/>
      <c r="FF136" s="27"/>
      <c r="FG136" s="27"/>
      <c r="FH136" s="27"/>
      <c r="FI136" s="27"/>
      <c r="FJ136" s="27"/>
      <c r="FK136" s="27"/>
      <c r="FL136" s="27"/>
      <c r="FM136" s="27"/>
      <c r="FN136" s="27"/>
      <c r="FO136" s="27"/>
      <c r="FP136" s="27"/>
      <c r="FQ136" s="27"/>
      <c r="FR136" s="27"/>
      <c r="FS136" s="27"/>
      <c r="FT136" s="27"/>
      <c r="FU136" s="27"/>
      <c r="FV136" s="27"/>
      <c r="FW136" s="27"/>
      <c r="FX136" s="27"/>
      <c r="FY136" s="27"/>
      <c r="FZ136" s="27"/>
      <c r="GA136" s="27"/>
      <c r="GB136" s="27"/>
      <c r="GC136" s="27"/>
      <c r="GD136" s="27"/>
      <c r="GE136" s="27"/>
      <c r="GF136" s="27"/>
      <c r="GG136" s="27"/>
      <c r="GH136" s="27"/>
      <c r="GI136" s="27"/>
      <c r="GJ136" s="27"/>
      <c r="GK136" s="27"/>
      <c r="GL136" s="27"/>
      <c r="GM136" s="27"/>
      <c r="GN136" s="27"/>
      <c r="GO136" s="27"/>
      <c r="GP136" s="27"/>
      <c r="GQ136" s="27"/>
      <c r="GR136" s="27"/>
      <c r="GS136" s="27"/>
      <c r="GT136" s="27"/>
      <c r="GU136" s="27"/>
      <c r="GV136" s="27"/>
      <c r="GW136" s="27"/>
      <c r="GX136" s="27"/>
      <c r="GY136" s="27"/>
      <c r="GZ136" s="27"/>
      <c r="HA136" s="27"/>
      <c r="HB136" s="27"/>
      <c r="HC136" s="27"/>
      <c r="HD136" s="27"/>
      <c r="HE136" s="27"/>
      <c r="HF136" s="27"/>
      <c r="HG136" s="27"/>
      <c r="HH136" s="27"/>
    </row>
    <row r="137" spans="1:216" x14ac:dyDescent="0.3">
      <c r="A137" s="22" t="s">
        <v>38</v>
      </c>
      <c r="B137" s="30" t="s">
        <v>291</v>
      </c>
      <c r="C137" s="30" t="s">
        <v>6</v>
      </c>
      <c r="D137" s="26" t="s">
        <v>33</v>
      </c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27"/>
      <c r="CM137" s="27"/>
      <c r="CN137" s="27"/>
      <c r="CO137" s="27"/>
      <c r="CP137" s="27"/>
      <c r="CQ137" s="27"/>
      <c r="CR137" s="27"/>
      <c r="CS137" s="27"/>
      <c r="CT137" s="27"/>
      <c r="CU137" s="27"/>
      <c r="CV137" s="27"/>
      <c r="CW137" s="27"/>
      <c r="CX137" s="27"/>
      <c r="CY137" s="27"/>
      <c r="CZ137" s="27"/>
      <c r="DA137" s="27"/>
      <c r="DB137" s="27"/>
      <c r="DC137" s="27"/>
      <c r="DD137" s="27"/>
      <c r="DE137" s="27"/>
      <c r="DF137" s="27"/>
      <c r="DG137" s="27"/>
      <c r="DH137" s="27"/>
      <c r="DI137" s="27"/>
      <c r="DJ137" s="27"/>
      <c r="DK137" s="27"/>
      <c r="DL137" s="27"/>
      <c r="DM137" s="27"/>
      <c r="DN137" s="27"/>
      <c r="DO137" s="27"/>
      <c r="DP137" s="27"/>
      <c r="DQ137" s="27"/>
      <c r="DR137" s="27"/>
      <c r="DS137" s="27"/>
      <c r="DT137" s="27"/>
      <c r="DU137" s="27"/>
      <c r="DV137" s="27"/>
      <c r="DW137" s="27"/>
      <c r="DX137" s="27"/>
      <c r="DY137" s="27"/>
      <c r="DZ137" s="27"/>
      <c r="EA137" s="27"/>
      <c r="EB137" s="27"/>
      <c r="EC137" s="27"/>
      <c r="ED137" s="27"/>
      <c r="EE137" s="27"/>
      <c r="EF137" s="27"/>
      <c r="EG137" s="27"/>
      <c r="EH137" s="27"/>
      <c r="EI137" s="27"/>
      <c r="EJ137" s="27"/>
      <c r="EK137" s="27"/>
      <c r="EL137" s="27"/>
      <c r="EM137" s="27"/>
      <c r="EN137" s="27"/>
      <c r="EO137" s="27"/>
      <c r="EP137" s="27"/>
      <c r="EQ137" s="27"/>
      <c r="ER137" s="27"/>
      <c r="ES137" s="27"/>
      <c r="ET137" s="27"/>
      <c r="EU137" s="27"/>
      <c r="EV137" s="27"/>
      <c r="EW137" s="27"/>
      <c r="EX137" s="27"/>
      <c r="EY137" s="27"/>
      <c r="EZ137" s="27"/>
      <c r="FA137" s="27"/>
      <c r="FB137" s="27"/>
      <c r="FC137" s="27"/>
      <c r="FD137" s="27"/>
      <c r="FE137" s="27"/>
      <c r="FF137" s="27"/>
      <c r="FG137" s="27"/>
      <c r="FH137" s="27"/>
      <c r="FI137" s="27"/>
      <c r="FJ137" s="27"/>
      <c r="FK137" s="27"/>
      <c r="FL137" s="27"/>
      <c r="FM137" s="27"/>
      <c r="FN137" s="27"/>
      <c r="FO137" s="27"/>
      <c r="FP137" s="27"/>
      <c r="FQ137" s="27"/>
      <c r="FR137" s="27"/>
      <c r="FS137" s="27"/>
      <c r="FT137" s="27"/>
      <c r="FU137" s="27"/>
      <c r="FV137" s="27"/>
      <c r="FW137" s="27"/>
      <c r="FX137" s="27"/>
      <c r="FY137" s="27"/>
      <c r="FZ137" s="27"/>
      <c r="GA137" s="27"/>
      <c r="GB137" s="27"/>
      <c r="GC137" s="27"/>
      <c r="GD137" s="27"/>
      <c r="GE137" s="27"/>
      <c r="GF137" s="27"/>
      <c r="GG137" s="27"/>
      <c r="GH137" s="27"/>
      <c r="GI137" s="27"/>
      <c r="GJ137" s="27"/>
      <c r="GK137" s="27"/>
      <c r="GL137" s="27"/>
      <c r="GM137" s="27"/>
      <c r="GN137" s="27"/>
      <c r="GO137" s="27"/>
      <c r="GP137" s="27"/>
      <c r="GQ137" s="27"/>
      <c r="GR137" s="27"/>
      <c r="GS137" s="27"/>
      <c r="GT137" s="27"/>
      <c r="GU137" s="27"/>
      <c r="GV137" s="27"/>
      <c r="GW137" s="27"/>
      <c r="GX137" s="27"/>
      <c r="GY137" s="27"/>
      <c r="GZ137" s="27"/>
      <c r="HA137" s="27"/>
      <c r="HB137" s="27"/>
      <c r="HC137" s="27"/>
      <c r="HD137" s="27"/>
      <c r="HE137" s="27"/>
      <c r="HF137" s="27"/>
      <c r="HG137" s="27"/>
      <c r="HH137" s="27"/>
    </row>
  </sheetData>
  <conditionalFormatting sqref="A6 A10:A102 A113:A137 D38:D137">
    <cfRule type="cellIs" dxfId="170" priority="120" operator="equal">
      <formula>1</formula>
    </cfRule>
  </conditionalFormatting>
  <conditionalFormatting sqref="A6 A10:A102 A113:A137 D38:D137">
    <cfRule type="cellIs" dxfId="169" priority="117" operator="equal">
      <formula>1</formula>
    </cfRule>
    <cfRule type="cellIs" dxfId="168" priority="118" operator="equal">
      <formula>3</formula>
    </cfRule>
    <cfRule type="cellIs" dxfId="167" priority="119" operator="equal">
      <formula>2</formula>
    </cfRule>
  </conditionalFormatting>
  <conditionalFormatting sqref="A6 A10:A102 A113:A137 D38:D137">
    <cfRule type="cellIs" dxfId="166" priority="116" operator="equal">
      <formula>"?"</formula>
    </cfRule>
  </conditionalFormatting>
  <conditionalFormatting sqref="A6 A10:A102 A113:A137">
    <cfRule type="cellIs" dxfId="165" priority="111" operator="equal">
      <formula>"?"</formula>
    </cfRule>
    <cfRule type="cellIs" dxfId="164" priority="112" operator="equal">
      <formula>1</formula>
    </cfRule>
  </conditionalFormatting>
  <conditionalFormatting sqref="A6 A10:A102 A113:A137">
    <cfRule type="cellIs" dxfId="163" priority="113" operator="equal">
      <formula>3</formula>
    </cfRule>
    <cfRule type="cellIs" dxfId="162" priority="114" operator="equal">
      <formula>2</formula>
    </cfRule>
    <cfRule type="cellIs" dxfId="161" priority="115" operator="equal">
      <formula>1</formula>
    </cfRule>
  </conditionalFormatting>
  <conditionalFormatting sqref="A103:A111">
    <cfRule type="cellIs" dxfId="160" priority="65" operator="equal">
      <formula>1</formula>
    </cfRule>
  </conditionalFormatting>
  <conditionalFormatting sqref="A103:A111">
    <cfRule type="cellIs" dxfId="159" priority="62" operator="equal">
      <formula>1</formula>
    </cfRule>
    <cfRule type="cellIs" dxfId="158" priority="63" operator="equal">
      <formula>3</formula>
    </cfRule>
    <cfRule type="cellIs" dxfId="157" priority="64" operator="equal">
      <formula>2</formula>
    </cfRule>
  </conditionalFormatting>
  <conditionalFormatting sqref="A103:A111">
    <cfRule type="cellIs" dxfId="156" priority="61" operator="equal">
      <formula>"?"</formula>
    </cfRule>
  </conditionalFormatting>
  <conditionalFormatting sqref="A103:A111">
    <cfRule type="cellIs" dxfId="155" priority="56" operator="equal">
      <formula>"?"</formula>
    </cfRule>
    <cfRule type="cellIs" dxfId="154" priority="57" operator="equal">
      <formula>1</formula>
    </cfRule>
  </conditionalFormatting>
  <conditionalFormatting sqref="A103:A111">
    <cfRule type="cellIs" dxfId="153" priority="58" operator="equal">
      <formula>3</formula>
    </cfRule>
    <cfRule type="cellIs" dxfId="152" priority="59" operator="equal">
      <formula>2</formula>
    </cfRule>
    <cfRule type="cellIs" dxfId="151" priority="60" operator="equal">
      <formula>1</formula>
    </cfRule>
  </conditionalFormatting>
  <conditionalFormatting sqref="A112">
    <cfRule type="cellIs" dxfId="150" priority="55" operator="equal">
      <formula>1</formula>
    </cfRule>
  </conditionalFormatting>
  <conditionalFormatting sqref="A112">
    <cfRule type="cellIs" dxfId="149" priority="52" operator="equal">
      <formula>1</formula>
    </cfRule>
    <cfRule type="cellIs" dxfId="148" priority="53" operator="equal">
      <formula>3</formula>
    </cfRule>
    <cfRule type="cellIs" dxfId="147" priority="54" operator="equal">
      <formula>2</formula>
    </cfRule>
  </conditionalFormatting>
  <conditionalFormatting sqref="A112">
    <cfRule type="cellIs" dxfId="146" priority="51" operator="equal">
      <formula>"?"</formula>
    </cfRule>
  </conditionalFormatting>
  <conditionalFormatting sqref="A112">
    <cfRule type="cellIs" dxfId="145" priority="46" operator="equal">
      <formula>"?"</formula>
    </cfRule>
    <cfRule type="cellIs" dxfId="144" priority="47" operator="equal">
      <formula>1</formula>
    </cfRule>
  </conditionalFormatting>
  <conditionalFormatting sqref="A112">
    <cfRule type="cellIs" dxfId="143" priority="48" operator="equal">
      <formula>3</formula>
    </cfRule>
    <cfRule type="cellIs" dxfId="142" priority="49" operator="equal">
      <formula>2</formula>
    </cfRule>
    <cfRule type="cellIs" dxfId="141" priority="50" operator="equal">
      <formula>1</formula>
    </cfRule>
  </conditionalFormatting>
  <conditionalFormatting sqref="A7:A9">
    <cfRule type="cellIs" dxfId="140" priority="10" operator="equal">
      <formula>1</formula>
    </cfRule>
  </conditionalFormatting>
  <conditionalFormatting sqref="A7:A9">
    <cfRule type="cellIs" dxfId="139" priority="7" operator="equal">
      <formula>1</formula>
    </cfRule>
    <cfRule type="cellIs" dxfId="138" priority="8" operator="equal">
      <formula>3</formula>
    </cfRule>
    <cfRule type="cellIs" dxfId="137" priority="9" operator="equal">
      <formula>2</formula>
    </cfRule>
  </conditionalFormatting>
  <conditionalFormatting sqref="A7:A9">
    <cfRule type="cellIs" dxfId="136" priority="6" operator="equal">
      <formula>"?"</formula>
    </cfRule>
  </conditionalFormatting>
  <conditionalFormatting sqref="A7:A9">
    <cfRule type="cellIs" dxfId="135" priority="1" operator="equal">
      <formula>"?"</formula>
    </cfRule>
    <cfRule type="cellIs" dxfId="134" priority="2" operator="equal">
      <formula>1</formula>
    </cfRule>
  </conditionalFormatting>
  <conditionalFormatting sqref="A7:A9">
    <cfRule type="cellIs" dxfId="133" priority="3" operator="equal">
      <formula>3</formula>
    </cfRule>
    <cfRule type="cellIs" dxfId="132" priority="4" operator="equal">
      <formula>2</formula>
    </cfRule>
    <cfRule type="cellIs" dxfId="131" priority="5" operator="equal">
      <formula>1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D133"/>
  <sheetViews>
    <sheetView showGridLines="0" workbookViewId="0">
      <selection activeCell="B4" sqref="B4"/>
    </sheetView>
  </sheetViews>
  <sheetFormatPr baseColWidth="10" defaultRowHeight="12" x14ac:dyDescent="0.3"/>
  <cols>
    <col min="1" max="1" width="16.33203125" bestFit="1" customWidth="1"/>
    <col min="2" max="2" width="13.33203125" bestFit="1" customWidth="1"/>
    <col min="3" max="3" width="13.5546875" bestFit="1" customWidth="1"/>
    <col min="4" max="4" width="17.77734375" bestFit="1" customWidth="1"/>
  </cols>
  <sheetData>
    <row r="1" spans="1:4" ht="14.5" x14ac:dyDescent="0.3">
      <c r="A1" s="41" t="s">
        <v>0</v>
      </c>
      <c r="B1" s="41" t="s">
        <v>287</v>
      </c>
      <c r="C1" s="44" t="s">
        <v>288</v>
      </c>
      <c r="D1" s="44" t="s">
        <v>39</v>
      </c>
    </row>
    <row r="2" spans="1:4" ht="14.5" x14ac:dyDescent="0.3">
      <c r="A2" s="39">
        <v>76</v>
      </c>
      <c r="B2" s="36" t="s">
        <v>289</v>
      </c>
      <c r="C2" s="33" t="s">
        <v>5</v>
      </c>
      <c r="D2" s="30" t="s">
        <v>34</v>
      </c>
    </row>
    <row r="3" spans="1:4" ht="14.5" x14ac:dyDescent="0.3">
      <c r="A3" s="40">
        <v>76</v>
      </c>
      <c r="B3" s="37" t="s">
        <v>291</v>
      </c>
      <c r="C3" s="30" t="s">
        <v>5</v>
      </c>
      <c r="D3" s="30" t="s">
        <v>34</v>
      </c>
    </row>
    <row r="4" spans="1:4" ht="14.5" x14ac:dyDescent="0.3">
      <c r="A4" s="39">
        <v>76</v>
      </c>
      <c r="B4" s="36" t="s">
        <v>302</v>
      </c>
      <c r="C4" s="30" t="s">
        <v>5</v>
      </c>
      <c r="D4" s="30" t="s">
        <v>34</v>
      </c>
    </row>
    <row r="5" spans="1:4" ht="14.5" x14ac:dyDescent="0.3">
      <c r="A5" s="40">
        <v>76</v>
      </c>
      <c r="B5" s="37" t="s">
        <v>305</v>
      </c>
      <c r="C5" s="30" t="s">
        <v>5</v>
      </c>
      <c r="D5" s="30" t="s">
        <v>34</v>
      </c>
    </row>
    <row r="6" spans="1:4" ht="14.5" x14ac:dyDescent="0.3">
      <c r="A6" s="39">
        <v>549</v>
      </c>
      <c r="B6" s="36" t="s">
        <v>290</v>
      </c>
      <c r="C6" s="30" t="s">
        <v>5</v>
      </c>
      <c r="D6" s="30" t="s">
        <v>35</v>
      </c>
    </row>
    <row r="7" spans="1:4" ht="14.5" x14ac:dyDescent="0.3">
      <c r="A7" s="40">
        <v>403</v>
      </c>
      <c r="B7" s="37" t="s">
        <v>291</v>
      </c>
      <c r="C7" s="30" t="s">
        <v>5</v>
      </c>
      <c r="D7" s="30" t="s">
        <v>34</v>
      </c>
    </row>
    <row r="8" spans="1:4" ht="14.5" x14ac:dyDescent="0.3">
      <c r="A8" s="39">
        <v>516</v>
      </c>
      <c r="B8" s="36" t="s">
        <v>292</v>
      </c>
      <c r="C8" s="30" t="s">
        <v>5</v>
      </c>
      <c r="D8" s="30" t="s">
        <v>34</v>
      </c>
    </row>
    <row r="9" spans="1:4" ht="14.5" x14ac:dyDescent="0.3">
      <c r="A9" s="40">
        <v>444</v>
      </c>
      <c r="B9" s="37" t="s">
        <v>293</v>
      </c>
      <c r="C9" s="30" t="s">
        <v>5</v>
      </c>
      <c r="D9" s="30" t="s">
        <v>34</v>
      </c>
    </row>
    <row r="10" spans="1:4" ht="14.5" x14ac:dyDescent="0.3">
      <c r="A10" s="39">
        <v>525</v>
      </c>
      <c r="B10" s="36" t="s">
        <v>294</v>
      </c>
      <c r="C10" s="30" t="s">
        <v>5</v>
      </c>
      <c r="D10" s="30" t="s">
        <v>34</v>
      </c>
    </row>
    <row r="11" spans="1:4" ht="14.5" x14ac:dyDescent="0.3">
      <c r="A11" s="40">
        <v>441</v>
      </c>
      <c r="B11" s="37" t="s">
        <v>289</v>
      </c>
      <c r="C11" s="30" t="s">
        <v>5</v>
      </c>
      <c r="D11" s="30" t="s">
        <v>34</v>
      </c>
    </row>
    <row r="12" spans="1:4" ht="14.5" x14ac:dyDescent="0.3">
      <c r="A12" s="39">
        <v>515</v>
      </c>
      <c r="B12" s="36" t="s">
        <v>293</v>
      </c>
      <c r="C12" s="30" t="s">
        <v>5</v>
      </c>
      <c r="D12" s="30" t="s">
        <v>34</v>
      </c>
    </row>
    <row r="13" spans="1:4" ht="14.5" x14ac:dyDescent="0.3">
      <c r="A13" s="40">
        <v>515</v>
      </c>
      <c r="B13" s="37" t="s">
        <v>291</v>
      </c>
      <c r="C13" s="30" t="s">
        <v>5</v>
      </c>
      <c r="D13" s="30" t="s">
        <v>34</v>
      </c>
    </row>
    <row r="14" spans="1:4" ht="14.5" x14ac:dyDescent="0.3">
      <c r="A14" s="39">
        <v>515</v>
      </c>
      <c r="B14" s="36" t="s">
        <v>290</v>
      </c>
      <c r="C14" s="30" t="s">
        <v>5</v>
      </c>
      <c r="D14" s="30" t="s">
        <v>34</v>
      </c>
    </row>
    <row r="15" spans="1:4" ht="14.5" x14ac:dyDescent="0.3">
      <c r="A15" s="40">
        <v>515</v>
      </c>
      <c r="B15" s="37" t="s">
        <v>294</v>
      </c>
      <c r="C15" s="30" t="s">
        <v>5</v>
      </c>
      <c r="D15" s="30" t="s">
        <v>33</v>
      </c>
    </row>
    <row r="16" spans="1:4" ht="14.5" x14ac:dyDescent="0.3">
      <c r="A16" s="39">
        <v>78</v>
      </c>
      <c r="B16" s="36" t="s">
        <v>295</v>
      </c>
      <c r="C16" s="30" t="s">
        <v>5</v>
      </c>
      <c r="D16" s="30" t="s">
        <v>33</v>
      </c>
    </row>
    <row r="17" spans="1:4" ht="14.5" x14ac:dyDescent="0.3">
      <c r="A17" s="40">
        <v>143</v>
      </c>
      <c r="B17" s="37" t="s">
        <v>291</v>
      </c>
      <c r="C17" s="30" t="s">
        <v>5</v>
      </c>
      <c r="D17" s="30" t="s">
        <v>33</v>
      </c>
    </row>
    <row r="18" spans="1:4" ht="14.5" x14ac:dyDescent="0.3">
      <c r="A18" s="39">
        <v>520</v>
      </c>
      <c r="B18" s="36" t="s">
        <v>296</v>
      </c>
      <c r="C18" s="30" t="s">
        <v>5</v>
      </c>
      <c r="D18" s="30" t="s">
        <v>33</v>
      </c>
    </row>
    <row r="19" spans="1:4" ht="14.5" x14ac:dyDescent="0.3">
      <c r="A19" s="40">
        <v>515</v>
      </c>
      <c r="B19" s="37" t="s">
        <v>293</v>
      </c>
      <c r="C19" s="30" t="s">
        <v>5</v>
      </c>
      <c r="D19" s="30" t="s">
        <v>33</v>
      </c>
    </row>
    <row r="20" spans="1:4" ht="14.5" x14ac:dyDescent="0.3">
      <c r="A20" s="39">
        <v>253</v>
      </c>
      <c r="B20" s="36" t="s">
        <v>297</v>
      </c>
      <c r="C20" s="30" t="s">
        <v>5</v>
      </c>
      <c r="D20" s="30" t="s">
        <v>33</v>
      </c>
    </row>
    <row r="21" spans="1:4" ht="14.5" x14ac:dyDescent="0.3">
      <c r="A21" s="40">
        <v>525</v>
      </c>
      <c r="B21" s="37" t="s">
        <v>298</v>
      </c>
      <c r="C21" s="30" t="s">
        <v>5</v>
      </c>
      <c r="D21" s="30" t="s">
        <v>33</v>
      </c>
    </row>
    <row r="22" spans="1:4" ht="14.5" x14ac:dyDescent="0.3">
      <c r="A22" s="39">
        <v>294</v>
      </c>
      <c r="B22" s="36" t="s">
        <v>299</v>
      </c>
      <c r="C22" s="30" t="s">
        <v>5</v>
      </c>
      <c r="D22" s="30" t="s">
        <v>33</v>
      </c>
    </row>
    <row r="23" spans="1:4" ht="14.5" x14ac:dyDescent="0.3">
      <c r="A23" s="40">
        <v>163</v>
      </c>
      <c r="B23" s="37" t="s">
        <v>300</v>
      </c>
      <c r="C23" s="30" t="s">
        <v>5</v>
      </c>
      <c r="D23" s="30" t="s">
        <v>35</v>
      </c>
    </row>
    <row r="24" spans="1:4" ht="14.5" x14ac:dyDescent="0.3">
      <c r="A24" s="39">
        <v>389</v>
      </c>
      <c r="B24" s="36" t="s">
        <v>300</v>
      </c>
      <c r="C24" s="30" t="s">
        <v>5</v>
      </c>
      <c r="D24" s="30" t="s">
        <v>35</v>
      </c>
    </row>
    <row r="25" spans="1:4" ht="14.5" x14ac:dyDescent="0.3">
      <c r="A25" s="40">
        <v>208</v>
      </c>
      <c r="B25" s="37" t="s">
        <v>299</v>
      </c>
      <c r="C25" s="30" t="s">
        <v>5</v>
      </c>
      <c r="D25" s="30" t="s">
        <v>35</v>
      </c>
    </row>
    <row r="26" spans="1:4" ht="14.5" x14ac:dyDescent="0.3">
      <c r="A26" s="39">
        <v>260</v>
      </c>
      <c r="B26" s="36" t="s">
        <v>301</v>
      </c>
      <c r="C26" s="30" t="s">
        <v>5</v>
      </c>
      <c r="D26" s="30" t="s">
        <v>35</v>
      </c>
    </row>
    <row r="27" spans="1:4" ht="14.5" x14ac:dyDescent="0.3">
      <c r="A27" s="40">
        <v>78</v>
      </c>
      <c r="B27" s="37" t="s">
        <v>289</v>
      </c>
      <c r="C27" s="30" t="s">
        <v>5</v>
      </c>
      <c r="D27" s="30" t="s">
        <v>33</v>
      </c>
    </row>
    <row r="28" spans="1:4" ht="14.5" x14ac:dyDescent="0.3">
      <c r="A28" s="39">
        <v>220</v>
      </c>
      <c r="B28" s="36" t="s">
        <v>299</v>
      </c>
      <c r="C28" s="30" t="s">
        <v>5</v>
      </c>
      <c r="D28" s="30" t="s">
        <v>33</v>
      </c>
    </row>
    <row r="29" spans="1:4" ht="14.5" x14ac:dyDescent="0.3">
      <c r="A29" s="40">
        <v>399</v>
      </c>
      <c r="B29" s="37" t="s">
        <v>292</v>
      </c>
      <c r="C29" s="30" t="s">
        <v>5</v>
      </c>
      <c r="D29" s="30" t="s">
        <v>33</v>
      </c>
    </row>
    <row r="30" spans="1:4" ht="14.5" x14ac:dyDescent="0.3">
      <c r="A30" s="39">
        <v>143</v>
      </c>
      <c r="B30" s="36" t="s">
        <v>302</v>
      </c>
      <c r="C30" s="30" t="s">
        <v>5</v>
      </c>
      <c r="D30" s="30" t="s">
        <v>33</v>
      </c>
    </row>
    <row r="31" spans="1:4" ht="14.5" x14ac:dyDescent="0.3">
      <c r="A31" s="40">
        <v>250</v>
      </c>
      <c r="B31" s="37" t="s">
        <v>303</v>
      </c>
      <c r="C31" s="30" t="s">
        <v>5</v>
      </c>
      <c r="D31" s="30" t="s">
        <v>33</v>
      </c>
    </row>
    <row r="32" spans="1:4" ht="14.5" x14ac:dyDescent="0.3">
      <c r="A32" s="39">
        <v>640</v>
      </c>
      <c r="B32" s="36" t="s">
        <v>293</v>
      </c>
      <c r="C32" s="30" t="s">
        <v>5</v>
      </c>
      <c r="D32" s="30" t="s">
        <v>33</v>
      </c>
    </row>
    <row r="33" spans="1:4" ht="14.5" x14ac:dyDescent="0.3">
      <c r="A33" s="40">
        <v>376</v>
      </c>
      <c r="B33" s="37" t="s">
        <v>304</v>
      </c>
      <c r="C33" s="30" t="s">
        <v>5</v>
      </c>
      <c r="D33" s="30" t="s">
        <v>33</v>
      </c>
    </row>
    <row r="34" spans="1:4" ht="14.5" x14ac:dyDescent="0.3">
      <c r="A34" s="39">
        <v>243</v>
      </c>
      <c r="B34" s="36" t="s">
        <v>290</v>
      </c>
      <c r="C34" s="30" t="s">
        <v>2</v>
      </c>
      <c r="D34" s="26" t="s">
        <v>34</v>
      </c>
    </row>
    <row r="35" spans="1:4" ht="14.5" x14ac:dyDescent="0.3">
      <c r="A35" s="40">
        <v>146</v>
      </c>
      <c r="B35" s="37" t="s">
        <v>304</v>
      </c>
      <c r="C35" s="30" t="s">
        <v>2</v>
      </c>
      <c r="D35" s="26" t="s">
        <v>35</v>
      </c>
    </row>
    <row r="36" spans="1:4" ht="14.5" x14ac:dyDescent="0.3">
      <c r="A36" s="39">
        <v>554</v>
      </c>
      <c r="B36" s="36" t="s">
        <v>295</v>
      </c>
      <c r="C36" s="30" t="s">
        <v>2</v>
      </c>
      <c r="D36" s="26" t="s">
        <v>34</v>
      </c>
    </row>
    <row r="37" spans="1:4" ht="14.5" x14ac:dyDescent="0.3">
      <c r="A37" s="40">
        <v>414</v>
      </c>
      <c r="B37" s="37" t="s">
        <v>298</v>
      </c>
      <c r="C37" s="30" t="s">
        <v>2</v>
      </c>
      <c r="D37" s="26" t="s">
        <v>34</v>
      </c>
    </row>
    <row r="38" spans="1:4" ht="14.5" x14ac:dyDescent="0.3">
      <c r="A38" s="39">
        <v>51</v>
      </c>
      <c r="B38" s="36" t="s">
        <v>305</v>
      </c>
      <c r="C38" s="30" t="s">
        <v>2</v>
      </c>
      <c r="D38" s="26" t="s">
        <v>34</v>
      </c>
    </row>
    <row r="39" spans="1:4" ht="14.5" x14ac:dyDescent="0.3">
      <c r="A39" s="40">
        <v>641</v>
      </c>
      <c r="B39" s="37" t="s">
        <v>298</v>
      </c>
      <c r="C39" s="30" t="s">
        <v>2</v>
      </c>
      <c r="D39" s="26" t="s">
        <v>34</v>
      </c>
    </row>
    <row r="40" spans="1:4" ht="14.5" x14ac:dyDescent="0.3">
      <c r="A40" s="39">
        <v>486</v>
      </c>
      <c r="B40" s="36" t="s">
        <v>305</v>
      </c>
      <c r="C40" s="30" t="s">
        <v>2</v>
      </c>
      <c r="D40" s="26" t="s">
        <v>34</v>
      </c>
    </row>
    <row r="41" spans="1:4" ht="14.5" x14ac:dyDescent="0.3">
      <c r="A41" s="40">
        <v>442</v>
      </c>
      <c r="B41" s="37" t="s">
        <v>305</v>
      </c>
      <c r="C41" s="30" t="s">
        <v>2</v>
      </c>
      <c r="D41" s="26" t="s">
        <v>33</v>
      </c>
    </row>
    <row r="42" spans="1:4" ht="14.5" x14ac:dyDescent="0.3">
      <c r="A42" s="39">
        <v>321</v>
      </c>
      <c r="B42" s="36" t="s">
        <v>291</v>
      </c>
      <c r="C42" s="30" t="s">
        <v>2</v>
      </c>
      <c r="D42" s="26" t="s">
        <v>33</v>
      </c>
    </row>
    <row r="43" spans="1:4" ht="14.5" x14ac:dyDescent="0.3">
      <c r="A43" s="40">
        <v>443</v>
      </c>
      <c r="B43" s="37" t="s">
        <v>305</v>
      </c>
      <c r="C43" s="30" t="s">
        <v>2</v>
      </c>
      <c r="D43" s="26" t="s">
        <v>33</v>
      </c>
    </row>
    <row r="44" spans="1:4" ht="14.5" x14ac:dyDescent="0.3">
      <c r="A44" s="39">
        <v>150</v>
      </c>
      <c r="B44" s="36" t="s">
        <v>306</v>
      </c>
      <c r="C44" s="30" t="s">
        <v>2</v>
      </c>
      <c r="D44" s="26" t="s">
        <v>33</v>
      </c>
    </row>
    <row r="45" spans="1:4" ht="14.5" x14ac:dyDescent="0.3">
      <c r="A45" s="40">
        <v>210</v>
      </c>
      <c r="B45" s="37" t="s">
        <v>305</v>
      </c>
      <c r="C45" s="30" t="s">
        <v>2</v>
      </c>
      <c r="D45" s="26" t="s">
        <v>33</v>
      </c>
    </row>
    <row r="46" spans="1:4" ht="14.5" x14ac:dyDescent="0.3">
      <c r="A46" s="39">
        <v>224</v>
      </c>
      <c r="B46" s="36" t="s">
        <v>302</v>
      </c>
      <c r="C46" s="30" t="s">
        <v>2</v>
      </c>
      <c r="D46" s="26" t="s">
        <v>33</v>
      </c>
    </row>
    <row r="47" spans="1:4" ht="14.5" x14ac:dyDescent="0.3">
      <c r="A47" s="40">
        <v>355</v>
      </c>
      <c r="B47" s="37" t="s">
        <v>296</v>
      </c>
      <c r="C47" s="30" t="s">
        <v>2</v>
      </c>
      <c r="D47" s="26" t="s">
        <v>33</v>
      </c>
    </row>
    <row r="48" spans="1:4" ht="14.5" x14ac:dyDescent="0.3">
      <c r="A48" s="39">
        <v>393</v>
      </c>
      <c r="B48" s="36" t="s">
        <v>296</v>
      </c>
      <c r="C48" s="30" t="s">
        <v>2</v>
      </c>
      <c r="D48" s="26" t="s">
        <v>33</v>
      </c>
    </row>
    <row r="49" spans="1:4" ht="14.5" x14ac:dyDescent="0.3">
      <c r="A49" s="40">
        <v>440</v>
      </c>
      <c r="B49" s="37" t="s">
        <v>305</v>
      </c>
      <c r="C49" s="30" t="s">
        <v>2</v>
      </c>
      <c r="D49" s="26" t="s">
        <v>35</v>
      </c>
    </row>
    <row r="50" spans="1:4" ht="14.5" x14ac:dyDescent="0.3">
      <c r="A50" s="39">
        <v>289</v>
      </c>
      <c r="B50" s="36" t="s">
        <v>303</v>
      </c>
      <c r="C50" s="30" t="s">
        <v>2</v>
      </c>
      <c r="D50" s="26" t="s">
        <v>35</v>
      </c>
    </row>
    <row r="51" spans="1:4" ht="14.5" x14ac:dyDescent="0.3">
      <c r="A51" s="40">
        <v>368</v>
      </c>
      <c r="B51" s="37" t="s">
        <v>291</v>
      </c>
      <c r="C51" s="30" t="s">
        <v>2</v>
      </c>
      <c r="D51" s="26" t="s">
        <v>35</v>
      </c>
    </row>
    <row r="52" spans="1:4" ht="14.5" x14ac:dyDescent="0.3">
      <c r="A52" s="39">
        <v>730</v>
      </c>
      <c r="B52" s="36" t="s">
        <v>301</v>
      </c>
      <c r="C52" s="30" t="s">
        <v>2</v>
      </c>
      <c r="D52" s="26" t="s">
        <v>35</v>
      </c>
    </row>
    <row r="53" spans="1:4" ht="14.5" x14ac:dyDescent="0.3">
      <c r="A53" s="40">
        <v>321</v>
      </c>
      <c r="B53" s="37" t="s">
        <v>305</v>
      </c>
      <c r="C53" s="30" t="s">
        <v>2</v>
      </c>
      <c r="D53" s="26" t="s">
        <v>33</v>
      </c>
    </row>
    <row r="54" spans="1:4" ht="14.5" x14ac:dyDescent="0.3">
      <c r="A54" s="39">
        <v>442</v>
      </c>
      <c r="B54" s="36" t="s">
        <v>300</v>
      </c>
      <c r="C54" s="30" t="s">
        <v>2</v>
      </c>
      <c r="D54" s="26" t="s">
        <v>33</v>
      </c>
    </row>
    <row r="55" spans="1:4" ht="14.5" x14ac:dyDescent="0.3">
      <c r="A55" s="40">
        <v>443</v>
      </c>
      <c r="B55" s="37" t="s">
        <v>298</v>
      </c>
      <c r="C55" s="30" t="s">
        <v>2</v>
      </c>
      <c r="D55" s="26" t="s">
        <v>33</v>
      </c>
    </row>
    <row r="56" spans="1:4" ht="14.5" x14ac:dyDescent="0.3">
      <c r="A56" s="39">
        <v>107</v>
      </c>
      <c r="B56" s="36" t="s">
        <v>298</v>
      </c>
      <c r="C56" s="30" t="s">
        <v>3</v>
      </c>
      <c r="D56" s="26" t="s">
        <v>34</v>
      </c>
    </row>
    <row r="57" spans="1:4" ht="14.5" x14ac:dyDescent="0.3">
      <c r="A57" s="40">
        <v>366</v>
      </c>
      <c r="B57" s="37" t="s">
        <v>304</v>
      </c>
      <c r="C57" s="30" t="s">
        <v>3</v>
      </c>
      <c r="D57" s="26" t="s">
        <v>35</v>
      </c>
    </row>
    <row r="58" spans="1:4" ht="14.5" x14ac:dyDescent="0.3">
      <c r="A58" s="39">
        <v>230</v>
      </c>
      <c r="B58" s="36" t="s">
        <v>303</v>
      </c>
      <c r="C58" s="30" t="s">
        <v>3</v>
      </c>
      <c r="D58" s="26" t="s">
        <v>34</v>
      </c>
    </row>
    <row r="59" spans="1:4" ht="14.5" x14ac:dyDescent="0.3">
      <c r="A59" s="40">
        <v>660</v>
      </c>
      <c r="B59" s="37" t="s">
        <v>295</v>
      </c>
      <c r="C59" s="30" t="s">
        <v>3</v>
      </c>
      <c r="D59" s="26" t="s">
        <v>34</v>
      </c>
    </row>
    <row r="60" spans="1:4" ht="14.5" x14ac:dyDescent="0.3">
      <c r="A60" s="39">
        <v>691</v>
      </c>
      <c r="B60" s="36" t="s">
        <v>292</v>
      </c>
      <c r="C60" s="30" t="s">
        <v>3</v>
      </c>
      <c r="D60" s="26" t="s">
        <v>34</v>
      </c>
    </row>
    <row r="61" spans="1:4" ht="14.5" x14ac:dyDescent="0.3">
      <c r="A61" s="40">
        <v>551</v>
      </c>
      <c r="B61" s="37" t="s">
        <v>289</v>
      </c>
      <c r="C61" s="30" t="s">
        <v>3</v>
      </c>
      <c r="D61" s="26" t="s">
        <v>34</v>
      </c>
    </row>
    <row r="62" spans="1:4" ht="14.5" x14ac:dyDescent="0.3">
      <c r="A62" s="39">
        <v>667</v>
      </c>
      <c r="B62" s="36" t="s">
        <v>291</v>
      </c>
      <c r="C62" s="30" t="s">
        <v>3</v>
      </c>
      <c r="D62" s="26" t="s">
        <v>34</v>
      </c>
    </row>
    <row r="63" spans="1:4" ht="14.5" x14ac:dyDescent="0.3">
      <c r="A63" s="40">
        <v>378</v>
      </c>
      <c r="B63" s="37" t="s">
        <v>298</v>
      </c>
      <c r="C63" s="30" t="s">
        <v>3</v>
      </c>
      <c r="D63" s="26" t="s">
        <v>33</v>
      </c>
    </row>
    <row r="64" spans="1:4" ht="14.5" x14ac:dyDescent="0.3">
      <c r="A64" s="39">
        <v>22</v>
      </c>
      <c r="B64" s="36" t="s">
        <v>300</v>
      </c>
      <c r="C64" s="30" t="s">
        <v>3</v>
      </c>
      <c r="D64" s="26" t="s">
        <v>33</v>
      </c>
    </row>
    <row r="65" spans="1:4" ht="14.5" x14ac:dyDescent="0.3">
      <c r="A65" s="40">
        <v>324</v>
      </c>
      <c r="B65" s="37" t="s">
        <v>300</v>
      </c>
      <c r="C65" s="30" t="s">
        <v>3</v>
      </c>
      <c r="D65" s="26" t="s">
        <v>33</v>
      </c>
    </row>
    <row r="66" spans="1:4" ht="14.5" x14ac:dyDescent="0.3">
      <c r="A66" s="39">
        <v>60</v>
      </c>
      <c r="B66" s="36" t="s">
        <v>301</v>
      </c>
      <c r="C66" s="30" t="s">
        <v>3</v>
      </c>
      <c r="D66" s="26" t="s">
        <v>33</v>
      </c>
    </row>
    <row r="67" spans="1:4" ht="14.5" x14ac:dyDescent="0.3">
      <c r="A67" s="40">
        <v>378</v>
      </c>
      <c r="B67" s="37" t="s">
        <v>303</v>
      </c>
      <c r="C67" s="30" t="s">
        <v>3</v>
      </c>
      <c r="D67" s="26" t="s">
        <v>33</v>
      </c>
    </row>
    <row r="68" spans="1:4" ht="14.5" x14ac:dyDescent="0.3">
      <c r="A68" s="39">
        <v>367</v>
      </c>
      <c r="B68" s="36" t="s">
        <v>294</v>
      </c>
      <c r="C68" s="30" t="s">
        <v>3</v>
      </c>
      <c r="D68" s="26" t="s">
        <v>33</v>
      </c>
    </row>
    <row r="69" spans="1:4" ht="14.5" x14ac:dyDescent="0.3">
      <c r="A69" s="40">
        <v>69</v>
      </c>
      <c r="B69" s="37" t="s">
        <v>296</v>
      </c>
      <c r="C69" s="30" t="s">
        <v>3</v>
      </c>
      <c r="D69" s="26" t="s">
        <v>33</v>
      </c>
    </row>
    <row r="70" spans="1:4" ht="14.5" x14ac:dyDescent="0.3">
      <c r="A70" s="39">
        <v>680</v>
      </c>
      <c r="B70" s="36" t="s">
        <v>296</v>
      </c>
      <c r="C70" s="30" t="s">
        <v>3</v>
      </c>
      <c r="D70" s="26" t="s">
        <v>33</v>
      </c>
    </row>
    <row r="71" spans="1:4" ht="14.5" x14ac:dyDescent="0.3">
      <c r="A71" s="40">
        <v>240</v>
      </c>
      <c r="B71" s="37" t="s">
        <v>296</v>
      </c>
      <c r="C71" s="30" t="s">
        <v>3</v>
      </c>
      <c r="D71" s="26" t="s">
        <v>35</v>
      </c>
    </row>
    <row r="72" spans="1:4" ht="14.5" x14ac:dyDescent="0.3">
      <c r="A72" s="39">
        <v>418</v>
      </c>
      <c r="B72" s="36" t="s">
        <v>299</v>
      </c>
      <c r="C72" s="30" t="s">
        <v>3</v>
      </c>
      <c r="D72" s="26" t="s">
        <v>35</v>
      </c>
    </row>
    <row r="73" spans="1:4" ht="14.5" x14ac:dyDescent="0.3">
      <c r="A73" s="40">
        <v>446</v>
      </c>
      <c r="B73" s="37" t="s">
        <v>301</v>
      </c>
      <c r="C73" s="30" t="s">
        <v>3</v>
      </c>
      <c r="D73" s="26" t="s">
        <v>35</v>
      </c>
    </row>
    <row r="74" spans="1:4" ht="14.5" x14ac:dyDescent="0.3">
      <c r="A74" s="39">
        <v>512</v>
      </c>
      <c r="B74" s="36" t="s">
        <v>297</v>
      </c>
      <c r="C74" s="30" t="s">
        <v>3</v>
      </c>
      <c r="D74" s="26" t="s">
        <v>35</v>
      </c>
    </row>
    <row r="75" spans="1:4" ht="14.5" x14ac:dyDescent="0.3">
      <c r="A75" s="40">
        <v>324</v>
      </c>
      <c r="B75" s="37" t="s">
        <v>304</v>
      </c>
      <c r="C75" s="30" t="s">
        <v>3</v>
      </c>
      <c r="D75" s="26" t="s">
        <v>33</v>
      </c>
    </row>
    <row r="76" spans="1:4" ht="14.5" x14ac:dyDescent="0.3">
      <c r="A76" s="39">
        <v>154</v>
      </c>
      <c r="B76" s="36" t="s">
        <v>306</v>
      </c>
      <c r="C76" s="30" t="s">
        <v>3</v>
      </c>
      <c r="D76" s="26" t="s">
        <v>33</v>
      </c>
    </row>
    <row r="77" spans="1:4" ht="14.5" x14ac:dyDescent="0.3">
      <c r="A77" s="40">
        <v>319</v>
      </c>
      <c r="B77" s="37" t="s">
        <v>294</v>
      </c>
      <c r="C77" s="30" t="s">
        <v>1</v>
      </c>
      <c r="D77" s="26" t="s">
        <v>34</v>
      </c>
    </row>
    <row r="78" spans="1:4" ht="14.5" x14ac:dyDescent="0.3">
      <c r="A78" s="39">
        <v>391</v>
      </c>
      <c r="B78" s="36" t="s">
        <v>296</v>
      </c>
      <c r="C78" s="30" t="s">
        <v>1</v>
      </c>
      <c r="D78" s="26" t="s">
        <v>35</v>
      </c>
    </row>
    <row r="79" spans="1:4" ht="14.5" x14ac:dyDescent="0.3">
      <c r="A79" s="40">
        <v>57</v>
      </c>
      <c r="B79" s="37" t="s">
        <v>290</v>
      </c>
      <c r="C79" s="30" t="s">
        <v>1</v>
      </c>
      <c r="D79" s="26" t="s">
        <v>34</v>
      </c>
    </row>
    <row r="80" spans="1:4" ht="14.5" x14ac:dyDescent="0.3">
      <c r="A80" s="39">
        <v>314</v>
      </c>
      <c r="B80" s="36" t="s">
        <v>289</v>
      </c>
      <c r="C80" s="30" t="s">
        <v>1</v>
      </c>
      <c r="D80" s="26" t="s">
        <v>34</v>
      </c>
    </row>
    <row r="81" spans="1:4" ht="14.5" x14ac:dyDescent="0.3">
      <c r="A81" s="40">
        <v>147</v>
      </c>
      <c r="B81" s="37" t="s">
        <v>297</v>
      </c>
      <c r="C81" s="30" t="s">
        <v>1</v>
      </c>
      <c r="D81" s="26" t="s">
        <v>34</v>
      </c>
    </row>
    <row r="82" spans="1:4" ht="14.5" x14ac:dyDescent="0.3">
      <c r="A82" s="39">
        <v>246</v>
      </c>
      <c r="B82" s="36" t="s">
        <v>294</v>
      </c>
      <c r="C82" s="30" t="s">
        <v>1</v>
      </c>
      <c r="D82" s="26" t="s">
        <v>34</v>
      </c>
    </row>
    <row r="83" spans="1:4" ht="14.5" x14ac:dyDescent="0.3">
      <c r="A83" s="40">
        <v>626</v>
      </c>
      <c r="B83" s="37" t="s">
        <v>295</v>
      </c>
      <c r="C83" s="30" t="s">
        <v>1</v>
      </c>
      <c r="D83" s="26" t="s">
        <v>34</v>
      </c>
    </row>
    <row r="84" spans="1:4" ht="14.5" x14ac:dyDescent="0.3">
      <c r="A84" s="39">
        <v>492</v>
      </c>
      <c r="B84" s="36" t="s">
        <v>296</v>
      </c>
      <c r="C84" s="30" t="s">
        <v>1</v>
      </c>
      <c r="D84" s="26" t="s">
        <v>33</v>
      </c>
    </row>
    <row r="85" spans="1:4" ht="14.5" x14ac:dyDescent="0.3">
      <c r="A85" s="40">
        <v>63</v>
      </c>
      <c r="B85" s="37" t="s">
        <v>292</v>
      </c>
      <c r="C85" s="30" t="s">
        <v>1</v>
      </c>
      <c r="D85" s="26" t="s">
        <v>33</v>
      </c>
    </row>
    <row r="86" spans="1:4" ht="14.5" x14ac:dyDescent="0.3">
      <c r="A86" s="39">
        <v>400</v>
      </c>
      <c r="B86" s="36" t="s">
        <v>297</v>
      </c>
      <c r="C86" s="30" t="s">
        <v>1</v>
      </c>
      <c r="D86" s="26" t="s">
        <v>33</v>
      </c>
    </row>
    <row r="87" spans="1:4" ht="14.5" x14ac:dyDescent="0.3">
      <c r="A87" s="40">
        <v>327</v>
      </c>
      <c r="B87" s="37" t="s">
        <v>290</v>
      </c>
      <c r="C87" s="30" t="s">
        <v>1</v>
      </c>
      <c r="D87" s="26" t="s">
        <v>33</v>
      </c>
    </row>
    <row r="88" spans="1:4" ht="14.5" x14ac:dyDescent="0.3">
      <c r="A88" s="39">
        <v>438</v>
      </c>
      <c r="B88" s="36" t="s">
        <v>291</v>
      </c>
      <c r="C88" s="30" t="s">
        <v>1</v>
      </c>
      <c r="D88" s="26" t="s">
        <v>33</v>
      </c>
    </row>
    <row r="89" spans="1:4" ht="14.5" x14ac:dyDescent="0.3">
      <c r="A89" s="40">
        <v>548</v>
      </c>
      <c r="B89" s="37" t="s">
        <v>305</v>
      </c>
      <c r="C89" s="30" t="s">
        <v>1</v>
      </c>
      <c r="D89" s="26" t="s">
        <v>33</v>
      </c>
    </row>
    <row r="90" spans="1:4" ht="14.5" x14ac:dyDescent="0.3">
      <c r="A90" s="39">
        <v>576</v>
      </c>
      <c r="B90" s="36" t="s">
        <v>289</v>
      </c>
      <c r="C90" s="30" t="s">
        <v>1</v>
      </c>
      <c r="D90" s="26" t="s">
        <v>33</v>
      </c>
    </row>
    <row r="91" spans="1:4" ht="14.5" x14ac:dyDescent="0.3">
      <c r="A91" s="40">
        <v>83</v>
      </c>
      <c r="B91" s="37" t="s">
        <v>291</v>
      </c>
      <c r="C91" s="30" t="s">
        <v>1</v>
      </c>
      <c r="D91" s="26" t="s">
        <v>33</v>
      </c>
    </row>
    <row r="92" spans="1:4" ht="14.5" x14ac:dyDescent="0.3">
      <c r="A92" s="39">
        <v>550</v>
      </c>
      <c r="B92" s="36" t="s">
        <v>302</v>
      </c>
      <c r="C92" s="30" t="s">
        <v>1</v>
      </c>
      <c r="D92" s="26" t="s">
        <v>35</v>
      </c>
    </row>
    <row r="93" spans="1:4" ht="14.5" x14ac:dyDescent="0.3">
      <c r="A93" s="40">
        <v>500</v>
      </c>
      <c r="B93" s="37" t="s">
        <v>296</v>
      </c>
      <c r="C93" s="30" t="s">
        <v>1</v>
      </c>
      <c r="D93" s="26" t="s">
        <v>35</v>
      </c>
    </row>
    <row r="94" spans="1:4" ht="14.5" x14ac:dyDescent="0.3">
      <c r="A94" s="39">
        <v>620</v>
      </c>
      <c r="B94" s="36" t="s">
        <v>289</v>
      </c>
      <c r="C94" s="30" t="s">
        <v>1</v>
      </c>
      <c r="D94" s="26" t="s">
        <v>35</v>
      </c>
    </row>
    <row r="95" spans="1:4" ht="14.5" x14ac:dyDescent="0.3">
      <c r="A95" s="40">
        <v>431</v>
      </c>
      <c r="B95" s="37" t="s">
        <v>302</v>
      </c>
      <c r="C95" s="30" t="s">
        <v>1</v>
      </c>
      <c r="D95" s="26" t="s">
        <v>35</v>
      </c>
    </row>
    <row r="96" spans="1:4" ht="14.5" x14ac:dyDescent="0.3">
      <c r="A96" s="39">
        <v>63</v>
      </c>
      <c r="B96" s="36" t="s">
        <v>304</v>
      </c>
      <c r="C96" s="30" t="s">
        <v>1</v>
      </c>
      <c r="D96" s="26" t="s">
        <v>33</v>
      </c>
    </row>
    <row r="97" spans="1:4" ht="14.5" x14ac:dyDescent="0.3">
      <c r="A97" s="40">
        <v>400</v>
      </c>
      <c r="B97" s="37" t="s">
        <v>300</v>
      </c>
      <c r="C97" s="30" t="s">
        <v>1</v>
      </c>
      <c r="D97" s="26" t="s">
        <v>33</v>
      </c>
    </row>
    <row r="98" spans="1:4" ht="14.5" x14ac:dyDescent="0.3">
      <c r="A98" s="39">
        <v>496</v>
      </c>
      <c r="B98" s="36" t="s">
        <v>297</v>
      </c>
      <c r="C98" s="30" t="s">
        <v>1</v>
      </c>
      <c r="D98" s="26" t="s">
        <v>33</v>
      </c>
    </row>
    <row r="99" spans="1:4" ht="14.5" x14ac:dyDescent="0.3">
      <c r="A99" s="40">
        <v>65</v>
      </c>
      <c r="B99" s="37" t="s">
        <v>303</v>
      </c>
      <c r="C99" s="30" t="s">
        <v>4</v>
      </c>
      <c r="D99" s="26" t="s">
        <v>34</v>
      </c>
    </row>
    <row r="100" spans="1:4" ht="14.5" x14ac:dyDescent="0.3">
      <c r="A100" s="39">
        <v>82</v>
      </c>
      <c r="B100" s="36" t="s">
        <v>292</v>
      </c>
      <c r="C100" s="30" t="s">
        <v>4</v>
      </c>
      <c r="D100" s="26" t="s">
        <v>35</v>
      </c>
    </row>
    <row r="101" spans="1:4" ht="14.5" x14ac:dyDescent="0.3">
      <c r="A101" s="40">
        <v>436</v>
      </c>
      <c r="B101" s="37" t="s">
        <v>293</v>
      </c>
      <c r="C101" s="30" t="s">
        <v>4</v>
      </c>
      <c r="D101" s="26" t="s">
        <v>34</v>
      </c>
    </row>
    <row r="102" spans="1:4" ht="14.5" x14ac:dyDescent="0.3">
      <c r="A102" s="39">
        <v>484</v>
      </c>
      <c r="B102" s="36" t="s">
        <v>299</v>
      </c>
      <c r="C102" s="30" t="s">
        <v>4</v>
      </c>
      <c r="D102" s="26" t="s">
        <v>34</v>
      </c>
    </row>
    <row r="103" spans="1:4" ht="14.5" x14ac:dyDescent="0.3">
      <c r="A103" s="40">
        <v>405</v>
      </c>
      <c r="B103" s="37" t="s">
        <v>302</v>
      </c>
      <c r="C103" s="30" t="s">
        <v>4</v>
      </c>
      <c r="D103" s="26" t="s">
        <v>34</v>
      </c>
    </row>
    <row r="104" spans="1:4" ht="14.5" x14ac:dyDescent="0.3">
      <c r="A104" s="39">
        <v>704</v>
      </c>
      <c r="B104" s="36" t="s">
        <v>303</v>
      </c>
      <c r="C104" s="30" t="s">
        <v>4</v>
      </c>
      <c r="D104" s="26" t="s">
        <v>34</v>
      </c>
    </row>
    <row r="105" spans="1:4" ht="14.5" x14ac:dyDescent="0.3">
      <c r="A105" s="40">
        <v>50</v>
      </c>
      <c r="B105" s="37" t="s">
        <v>304</v>
      </c>
      <c r="C105" s="30" t="s">
        <v>4</v>
      </c>
      <c r="D105" s="26" t="s">
        <v>34</v>
      </c>
    </row>
    <row r="106" spans="1:4" ht="14.5" x14ac:dyDescent="0.3">
      <c r="A106" s="39">
        <v>693</v>
      </c>
      <c r="B106" s="36" t="s">
        <v>293</v>
      </c>
      <c r="C106" s="30" t="s">
        <v>4</v>
      </c>
      <c r="D106" s="26" t="s">
        <v>33</v>
      </c>
    </row>
    <row r="107" spans="1:4" ht="14.5" x14ac:dyDescent="0.3">
      <c r="A107" s="40">
        <v>642</v>
      </c>
      <c r="B107" s="37" t="s">
        <v>295</v>
      </c>
      <c r="C107" s="30" t="s">
        <v>4</v>
      </c>
      <c r="D107" s="26" t="s">
        <v>33</v>
      </c>
    </row>
    <row r="108" spans="1:4" ht="14.5" x14ac:dyDescent="0.3">
      <c r="A108" s="39">
        <v>239</v>
      </c>
      <c r="B108" s="36" t="s">
        <v>302</v>
      </c>
      <c r="C108" s="30" t="s">
        <v>4</v>
      </c>
      <c r="D108" s="26" t="s">
        <v>33</v>
      </c>
    </row>
    <row r="109" spans="1:4" ht="14.5" x14ac:dyDescent="0.3">
      <c r="A109" s="40">
        <v>506</v>
      </c>
      <c r="B109" s="37" t="s">
        <v>298</v>
      </c>
      <c r="C109" s="30" t="s">
        <v>4</v>
      </c>
      <c r="D109" s="26" t="s">
        <v>33</v>
      </c>
    </row>
    <row r="110" spans="1:4" ht="14.5" x14ac:dyDescent="0.3">
      <c r="A110" s="39">
        <v>239</v>
      </c>
      <c r="B110" s="36" t="s">
        <v>291</v>
      </c>
      <c r="C110" s="30" t="s">
        <v>4</v>
      </c>
      <c r="D110" s="26" t="s">
        <v>33</v>
      </c>
    </row>
    <row r="111" spans="1:4" ht="14.5" x14ac:dyDescent="0.3">
      <c r="A111" s="40">
        <v>213</v>
      </c>
      <c r="B111" s="37" t="s">
        <v>303</v>
      </c>
      <c r="C111" s="30" t="s">
        <v>4</v>
      </c>
      <c r="D111" s="26" t="s">
        <v>33</v>
      </c>
    </row>
    <row r="112" spans="1:4" ht="14.5" x14ac:dyDescent="0.3">
      <c r="A112" s="39">
        <v>745</v>
      </c>
      <c r="B112" s="36" t="s">
        <v>303</v>
      </c>
      <c r="C112" s="30" t="s">
        <v>4</v>
      </c>
      <c r="D112" s="26" t="s">
        <v>33</v>
      </c>
    </row>
    <row r="113" spans="1:4" ht="14.5" x14ac:dyDescent="0.3">
      <c r="A113" s="40">
        <v>412</v>
      </c>
      <c r="B113" s="37" t="s">
        <v>293</v>
      </c>
      <c r="C113" s="30" t="s">
        <v>4</v>
      </c>
      <c r="D113" s="26" t="s">
        <v>33</v>
      </c>
    </row>
    <row r="114" spans="1:4" ht="14.5" x14ac:dyDescent="0.3">
      <c r="A114" s="39">
        <v>402</v>
      </c>
      <c r="B114" s="36" t="s">
        <v>303</v>
      </c>
      <c r="C114" s="30" t="s">
        <v>4</v>
      </c>
      <c r="D114" s="26" t="s">
        <v>35</v>
      </c>
    </row>
    <row r="115" spans="1:4" ht="14.5" x14ac:dyDescent="0.3">
      <c r="A115" s="40">
        <v>741</v>
      </c>
      <c r="B115" s="37" t="s">
        <v>289</v>
      </c>
      <c r="C115" s="30" t="s">
        <v>4</v>
      </c>
      <c r="D115" s="26" t="s">
        <v>35</v>
      </c>
    </row>
    <row r="116" spans="1:4" ht="14.5" x14ac:dyDescent="0.3">
      <c r="A116" s="39">
        <v>419</v>
      </c>
      <c r="B116" s="36" t="s">
        <v>302</v>
      </c>
      <c r="C116" s="30" t="s">
        <v>4</v>
      </c>
      <c r="D116" s="26" t="s">
        <v>35</v>
      </c>
    </row>
    <row r="117" spans="1:4" ht="14.5" x14ac:dyDescent="0.3">
      <c r="A117" s="40">
        <v>547</v>
      </c>
      <c r="B117" s="37" t="s">
        <v>302</v>
      </c>
      <c r="C117" s="30" t="s">
        <v>4</v>
      </c>
      <c r="D117" s="26" t="s">
        <v>35</v>
      </c>
    </row>
    <row r="118" spans="1:4" ht="14.5" x14ac:dyDescent="0.3">
      <c r="A118" s="39">
        <v>209</v>
      </c>
      <c r="B118" s="36" t="s">
        <v>295</v>
      </c>
      <c r="C118" s="30" t="s">
        <v>4</v>
      </c>
      <c r="D118" s="26" t="s">
        <v>33</v>
      </c>
    </row>
    <row r="119" spans="1:4" ht="14.5" x14ac:dyDescent="0.3">
      <c r="A119" s="40">
        <v>642</v>
      </c>
      <c r="B119" s="37" t="s">
        <v>291</v>
      </c>
      <c r="C119" s="30" t="s">
        <v>4</v>
      </c>
      <c r="D119" s="26" t="s">
        <v>33</v>
      </c>
    </row>
    <row r="120" spans="1:4" ht="14.5" x14ac:dyDescent="0.3">
      <c r="A120" s="39">
        <v>22</v>
      </c>
      <c r="B120" s="36" t="s">
        <v>295</v>
      </c>
      <c r="C120" s="30" t="s">
        <v>4</v>
      </c>
      <c r="D120" s="26" t="s">
        <v>33</v>
      </c>
    </row>
    <row r="121" spans="1:4" ht="14.5" x14ac:dyDescent="0.3">
      <c r="A121" s="40">
        <v>291</v>
      </c>
      <c r="B121" s="37" t="s">
        <v>305</v>
      </c>
      <c r="C121" s="30" t="s">
        <v>6</v>
      </c>
      <c r="D121" s="26" t="s">
        <v>34</v>
      </c>
    </row>
    <row r="122" spans="1:4" ht="14.5" x14ac:dyDescent="0.3">
      <c r="A122" s="39">
        <v>298</v>
      </c>
      <c r="B122" s="36" t="s">
        <v>297</v>
      </c>
      <c r="C122" s="30" t="s">
        <v>6</v>
      </c>
      <c r="D122" s="26" t="s">
        <v>35</v>
      </c>
    </row>
    <row r="123" spans="1:4" ht="14.5" x14ac:dyDescent="0.3">
      <c r="A123" s="40">
        <v>683</v>
      </c>
      <c r="B123" s="37" t="s">
        <v>304</v>
      </c>
      <c r="C123" s="30" t="s">
        <v>6</v>
      </c>
      <c r="D123" s="26" t="s">
        <v>34</v>
      </c>
    </row>
    <row r="124" spans="1:4" ht="14.5" x14ac:dyDescent="0.3">
      <c r="A124" s="39">
        <v>72</v>
      </c>
      <c r="B124" s="36" t="s">
        <v>290</v>
      </c>
      <c r="C124" s="30" t="s">
        <v>6</v>
      </c>
      <c r="D124" s="26" t="s">
        <v>34</v>
      </c>
    </row>
    <row r="125" spans="1:4" ht="14.5" x14ac:dyDescent="0.3">
      <c r="A125" s="40">
        <v>313</v>
      </c>
      <c r="B125" s="37" t="s">
        <v>304</v>
      </c>
      <c r="C125" s="30" t="s">
        <v>6</v>
      </c>
      <c r="D125" s="26" t="s">
        <v>34</v>
      </c>
    </row>
    <row r="126" spans="1:4" ht="14.5" x14ac:dyDescent="0.3">
      <c r="A126" s="39">
        <v>236</v>
      </c>
      <c r="B126" s="36" t="s">
        <v>290</v>
      </c>
      <c r="C126" s="30" t="s">
        <v>6</v>
      </c>
      <c r="D126" s="26" t="s">
        <v>34</v>
      </c>
    </row>
    <row r="127" spans="1:4" ht="14.5" x14ac:dyDescent="0.3">
      <c r="A127" s="40">
        <v>535</v>
      </c>
      <c r="B127" s="37" t="s">
        <v>294</v>
      </c>
      <c r="C127" s="30" t="s">
        <v>6</v>
      </c>
      <c r="D127" s="26" t="s">
        <v>34</v>
      </c>
    </row>
    <row r="128" spans="1:4" ht="14.5" x14ac:dyDescent="0.3">
      <c r="A128" s="39">
        <v>236</v>
      </c>
      <c r="B128" s="36" t="s">
        <v>300</v>
      </c>
      <c r="C128" s="30" t="s">
        <v>6</v>
      </c>
      <c r="D128" s="26" t="s">
        <v>35</v>
      </c>
    </row>
    <row r="129" spans="1:4" ht="14.5" x14ac:dyDescent="0.3">
      <c r="A129" s="40">
        <v>535</v>
      </c>
      <c r="B129" s="37" t="s">
        <v>291</v>
      </c>
      <c r="C129" s="30" t="s">
        <v>6</v>
      </c>
      <c r="D129" s="26" t="s">
        <v>35</v>
      </c>
    </row>
    <row r="130" spans="1:4" ht="14.5" x14ac:dyDescent="0.3">
      <c r="A130" s="39">
        <v>291</v>
      </c>
      <c r="B130" s="36" t="s">
        <v>303</v>
      </c>
      <c r="C130" s="30" t="s">
        <v>6</v>
      </c>
      <c r="D130" s="26" t="s">
        <v>35</v>
      </c>
    </row>
    <row r="131" spans="1:4" ht="14.5" x14ac:dyDescent="0.3">
      <c r="A131" s="40">
        <v>417</v>
      </c>
      <c r="B131" s="37" t="s">
        <v>299</v>
      </c>
      <c r="C131" s="30" t="s">
        <v>6</v>
      </c>
      <c r="D131" s="26" t="s">
        <v>35</v>
      </c>
    </row>
    <row r="132" spans="1:4" ht="14.5" x14ac:dyDescent="0.3">
      <c r="A132" s="39">
        <v>72</v>
      </c>
      <c r="B132" s="36" t="s">
        <v>302</v>
      </c>
      <c r="C132" s="30" t="s">
        <v>6</v>
      </c>
      <c r="D132" s="26" t="s">
        <v>33</v>
      </c>
    </row>
    <row r="133" spans="1:4" ht="14.5" x14ac:dyDescent="0.3">
      <c r="A133" s="42" t="s">
        <v>38</v>
      </c>
      <c r="B133" s="43" t="s">
        <v>291</v>
      </c>
      <c r="C133" s="30" t="s">
        <v>6</v>
      </c>
      <c r="D133" s="26" t="s">
        <v>33</v>
      </c>
    </row>
  </sheetData>
  <conditionalFormatting sqref="A2 A6:A98 A109:A133">
    <cfRule type="cellIs" dxfId="130" priority="45" operator="equal">
      <formula>1</formula>
    </cfRule>
  </conditionalFormatting>
  <conditionalFormatting sqref="A2 A6:A98 A109:A133">
    <cfRule type="cellIs" dxfId="129" priority="42" operator="equal">
      <formula>1</formula>
    </cfRule>
    <cfRule type="cellIs" dxfId="128" priority="43" operator="equal">
      <formula>3</formula>
    </cfRule>
    <cfRule type="cellIs" dxfId="127" priority="44" operator="equal">
      <formula>2</formula>
    </cfRule>
  </conditionalFormatting>
  <conditionalFormatting sqref="A2 A6:A98 A109:A133">
    <cfRule type="cellIs" dxfId="126" priority="41" operator="equal">
      <formula>"?"</formula>
    </cfRule>
  </conditionalFormatting>
  <conditionalFormatting sqref="A2 A6:A98 A109:A133">
    <cfRule type="cellIs" dxfId="125" priority="36" operator="equal">
      <formula>"?"</formula>
    </cfRule>
    <cfRule type="cellIs" dxfId="124" priority="37" operator="equal">
      <formula>1</formula>
    </cfRule>
  </conditionalFormatting>
  <conditionalFormatting sqref="A2 A6:A98 A109:A133">
    <cfRule type="cellIs" dxfId="123" priority="38" operator="equal">
      <formula>3</formula>
    </cfRule>
    <cfRule type="cellIs" dxfId="122" priority="39" operator="equal">
      <formula>2</formula>
    </cfRule>
    <cfRule type="cellIs" dxfId="121" priority="40" operator="equal">
      <formula>1</formula>
    </cfRule>
  </conditionalFormatting>
  <conditionalFormatting sqref="A99:A107">
    <cfRule type="cellIs" dxfId="120" priority="35" operator="equal">
      <formula>1</formula>
    </cfRule>
  </conditionalFormatting>
  <conditionalFormatting sqref="A99:A107">
    <cfRule type="cellIs" dxfId="119" priority="32" operator="equal">
      <formula>1</formula>
    </cfRule>
    <cfRule type="cellIs" dxfId="118" priority="33" operator="equal">
      <formula>3</formula>
    </cfRule>
    <cfRule type="cellIs" dxfId="117" priority="34" operator="equal">
      <formula>2</formula>
    </cfRule>
  </conditionalFormatting>
  <conditionalFormatting sqref="A99:A107">
    <cfRule type="cellIs" dxfId="116" priority="31" operator="equal">
      <formula>"?"</formula>
    </cfRule>
  </conditionalFormatting>
  <conditionalFormatting sqref="A99:A107">
    <cfRule type="cellIs" dxfId="115" priority="26" operator="equal">
      <formula>"?"</formula>
    </cfRule>
    <cfRule type="cellIs" dxfId="114" priority="27" operator="equal">
      <formula>1</formula>
    </cfRule>
  </conditionalFormatting>
  <conditionalFormatting sqref="A99:A107">
    <cfRule type="cellIs" dxfId="113" priority="28" operator="equal">
      <formula>3</formula>
    </cfRule>
    <cfRule type="cellIs" dxfId="112" priority="29" operator="equal">
      <formula>2</formula>
    </cfRule>
    <cfRule type="cellIs" dxfId="111" priority="30" operator="equal">
      <formula>1</formula>
    </cfRule>
  </conditionalFormatting>
  <conditionalFormatting sqref="A108">
    <cfRule type="cellIs" dxfId="110" priority="25" operator="equal">
      <formula>1</formula>
    </cfRule>
  </conditionalFormatting>
  <conditionalFormatting sqref="A108">
    <cfRule type="cellIs" dxfId="109" priority="22" operator="equal">
      <formula>1</formula>
    </cfRule>
    <cfRule type="cellIs" dxfId="108" priority="23" operator="equal">
      <formula>3</formula>
    </cfRule>
    <cfRule type="cellIs" dxfId="107" priority="24" operator="equal">
      <formula>2</formula>
    </cfRule>
  </conditionalFormatting>
  <conditionalFormatting sqref="A108">
    <cfRule type="cellIs" dxfId="106" priority="21" operator="equal">
      <formula>"?"</formula>
    </cfRule>
  </conditionalFormatting>
  <conditionalFormatting sqref="A108">
    <cfRule type="cellIs" dxfId="105" priority="16" operator="equal">
      <formula>"?"</formula>
    </cfRule>
    <cfRule type="cellIs" dxfId="104" priority="17" operator="equal">
      <formula>1</formula>
    </cfRule>
  </conditionalFormatting>
  <conditionalFormatting sqref="A108">
    <cfRule type="cellIs" dxfId="103" priority="18" operator="equal">
      <formula>3</formula>
    </cfRule>
    <cfRule type="cellIs" dxfId="102" priority="19" operator="equal">
      <formula>2</formula>
    </cfRule>
    <cfRule type="cellIs" dxfId="101" priority="20" operator="equal">
      <formula>1</formula>
    </cfRule>
  </conditionalFormatting>
  <conditionalFormatting sqref="A3:A5">
    <cfRule type="cellIs" dxfId="100" priority="15" operator="equal">
      <formula>1</formula>
    </cfRule>
  </conditionalFormatting>
  <conditionalFormatting sqref="A3:A5">
    <cfRule type="cellIs" dxfId="99" priority="12" operator="equal">
      <formula>1</formula>
    </cfRule>
    <cfRule type="cellIs" dxfId="98" priority="13" operator="equal">
      <formula>3</formula>
    </cfRule>
    <cfRule type="cellIs" dxfId="97" priority="14" operator="equal">
      <formula>2</formula>
    </cfRule>
  </conditionalFormatting>
  <conditionalFormatting sqref="A3:A5">
    <cfRule type="cellIs" dxfId="96" priority="11" operator="equal">
      <formula>"?"</formula>
    </cfRule>
  </conditionalFormatting>
  <conditionalFormatting sqref="A3:A5">
    <cfRule type="cellIs" dxfId="95" priority="6" operator="equal">
      <formula>"?"</formula>
    </cfRule>
    <cfRule type="cellIs" dxfId="94" priority="7" operator="equal">
      <formula>1</formula>
    </cfRule>
  </conditionalFormatting>
  <conditionalFormatting sqref="A3:A5">
    <cfRule type="cellIs" dxfId="93" priority="8" operator="equal">
      <formula>3</formula>
    </cfRule>
    <cfRule type="cellIs" dxfId="92" priority="9" operator="equal">
      <formula>2</formula>
    </cfRule>
    <cfRule type="cellIs" dxfId="91" priority="10" operator="equal">
      <formula>1</formula>
    </cfRule>
  </conditionalFormatting>
  <conditionalFormatting sqref="D34:D133">
    <cfRule type="cellIs" dxfId="90" priority="5" operator="equal">
      <formula>1</formula>
    </cfRule>
  </conditionalFormatting>
  <conditionalFormatting sqref="D34:D133">
    <cfRule type="cellIs" dxfId="89" priority="2" operator="equal">
      <formula>1</formula>
    </cfRule>
    <cfRule type="cellIs" dxfId="88" priority="3" operator="equal">
      <formula>3</formula>
    </cfRule>
    <cfRule type="cellIs" dxfId="87" priority="4" operator="equal">
      <formula>2</formula>
    </cfRule>
  </conditionalFormatting>
  <conditionalFormatting sqref="D34:D133">
    <cfRule type="cellIs" dxfId="86" priority="1" operator="equal">
      <formula>"?"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AM136"/>
  <sheetViews>
    <sheetView showGridLines="0" tabSelected="1" zoomScale="73" zoomScaleNormal="73" workbookViewId="0">
      <selection activeCell="C12" sqref="C12"/>
    </sheetView>
  </sheetViews>
  <sheetFormatPr baseColWidth="10" defaultRowHeight="14.5" x14ac:dyDescent="0.3"/>
  <cols>
    <col min="1" max="1" width="16.33203125" style="51" bestFit="1" customWidth="1"/>
    <col min="2" max="2" width="13.5546875" style="51" bestFit="1" customWidth="1"/>
    <col min="3" max="3" width="17.77734375" style="51" bestFit="1" customWidth="1"/>
    <col min="4" max="4" width="18.33203125" style="51" bestFit="1" customWidth="1"/>
    <col min="5" max="13" width="11.77734375" style="54" customWidth="1"/>
    <col min="14" max="39" width="13" style="54" customWidth="1"/>
    <col min="40" max="16384" width="11.5546875" style="54"/>
  </cols>
  <sheetData>
    <row r="1" spans="1:39" s="54" customFormat="1" x14ac:dyDescent="0.3">
      <c r="A1" s="51"/>
      <c r="B1" s="51"/>
      <c r="C1" s="51"/>
      <c r="D1" s="52" t="s">
        <v>349</v>
      </c>
      <c r="E1" s="53">
        <v>1</v>
      </c>
      <c r="F1" s="53">
        <v>1</v>
      </c>
      <c r="G1" s="53">
        <v>1</v>
      </c>
      <c r="H1" s="53">
        <v>1</v>
      </c>
      <c r="I1" s="53">
        <v>1</v>
      </c>
      <c r="J1" s="53">
        <v>1</v>
      </c>
      <c r="K1" s="53">
        <v>1</v>
      </c>
      <c r="L1" s="53">
        <v>1</v>
      </c>
      <c r="M1" s="53">
        <v>1</v>
      </c>
      <c r="N1" s="53">
        <v>1</v>
      </c>
      <c r="O1" s="53">
        <v>1</v>
      </c>
      <c r="P1" s="53">
        <v>1</v>
      </c>
      <c r="Q1" s="53">
        <v>1</v>
      </c>
      <c r="R1" s="53">
        <v>1</v>
      </c>
      <c r="S1" s="53">
        <v>1</v>
      </c>
      <c r="T1" s="53">
        <v>1</v>
      </c>
      <c r="U1" s="53">
        <v>1</v>
      </c>
      <c r="V1" s="53">
        <v>1</v>
      </c>
      <c r="W1" s="53">
        <v>1</v>
      </c>
      <c r="X1" s="53">
        <v>1</v>
      </c>
      <c r="Y1" s="53">
        <v>1</v>
      </c>
      <c r="Z1" s="53">
        <v>1</v>
      </c>
      <c r="AA1" s="53">
        <v>1</v>
      </c>
      <c r="AB1" s="53">
        <v>1</v>
      </c>
      <c r="AC1" s="53">
        <v>1</v>
      </c>
      <c r="AD1" s="53">
        <v>1</v>
      </c>
      <c r="AE1" s="53">
        <v>1</v>
      </c>
      <c r="AF1" s="53">
        <v>1</v>
      </c>
      <c r="AG1" s="53">
        <v>1</v>
      </c>
      <c r="AH1" s="53">
        <v>1</v>
      </c>
      <c r="AI1" s="53">
        <v>1</v>
      </c>
      <c r="AJ1" s="53">
        <v>1</v>
      </c>
      <c r="AK1" s="53">
        <v>1</v>
      </c>
      <c r="AL1" s="53">
        <v>1</v>
      </c>
      <c r="AM1" s="53">
        <v>1</v>
      </c>
    </row>
    <row r="2" spans="1:39" s="54" customFormat="1" x14ac:dyDescent="0.3">
      <c r="A2" s="51"/>
      <c r="B2" s="51"/>
      <c r="C2" s="51"/>
      <c r="D2" s="55" t="s">
        <v>348</v>
      </c>
      <c r="E2" s="56">
        <v>5</v>
      </c>
      <c r="F2" s="56">
        <v>8</v>
      </c>
      <c r="G2" s="56">
        <v>3</v>
      </c>
      <c r="H2" s="56">
        <v>2</v>
      </c>
      <c r="I2" s="56">
        <v>5</v>
      </c>
      <c r="J2" s="56">
        <v>7</v>
      </c>
      <c r="K2" s="56">
        <v>5</v>
      </c>
      <c r="L2" s="56">
        <v>5</v>
      </c>
      <c r="M2" s="56">
        <v>4</v>
      </c>
      <c r="N2" s="56">
        <v>6</v>
      </c>
      <c r="O2" s="56">
        <v>5</v>
      </c>
      <c r="P2" s="56">
        <v>7</v>
      </c>
      <c r="Q2" s="56">
        <v>5</v>
      </c>
      <c r="R2" s="56">
        <v>4</v>
      </c>
      <c r="S2" s="56">
        <v>5</v>
      </c>
      <c r="T2" s="56">
        <v>5</v>
      </c>
      <c r="U2" s="56">
        <v>6</v>
      </c>
      <c r="V2" s="56">
        <v>2</v>
      </c>
      <c r="W2" s="56">
        <v>5</v>
      </c>
      <c r="X2" s="56">
        <v>1</v>
      </c>
      <c r="Y2" s="56">
        <v>5</v>
      </c>
      <c r="Z2" s="56">
        <v>5</v>
      </c>
      <c r="AA2" s="56">
        <v>5</v>
      </c>
      <c r="AB2" s="56">
        <v>5</v>
      </c>
      <c r="AC2" s="56">
        <v>5</v>
      </c>
      <c r="AD2" s="56">
        <v>5</v>
      </c>
      <c r="AE2" s="56">
        <v>5</v>
      </c>
      <c r="AF2" s="56">
        <v>5</v>
      </c>
      <c r="AG2" s="56">
        <v>5</v>
      </c>
      <c r="AH2" s="56">
        <v>5</v>
      </c>
      <c r="AI2" s="56">
        <v>5</v>
      </c>
      <c r="AJ2" s="56">
        <v>5</v>
      </c>
      <c r="AK2" s="56">
        <v>5</v>
      </c>
      <c r="AL2" s="56">
        <v>5</v>
      </c>
      <c r="AM2" s="56">
        <v>5</v>
      </c>
    </row>
    <row r="3" spans="1:39" s="54" customFormat="1" x14ac:dyDescent="0.3">
      <c r="A3" s="51"/>
      <c r="B3" s="51"/>
      <c r="C3" s="51"/>
      <c r="D3" s="57" t="s">
        <v>350</v>
      </c>
      <c r="E3" s="58">
        <f>COUNTIF(Tplanning[STAGE 1],"X")</f>
        <v>0</v>
      </c>
      <c r="F3" s="58">
        <f>COUNTIF(Tplanning[STAGE 2],"X")</f>
        <v>0</v>
      </c>
      <c r="G3" s="58">
        <f>COUNTIF(Tplanning[STAGE 3],"X")</f>
        <v>0</v>
      </c>
      <c r="H3" s="58">
        <f>COUNTIF(Tplanning[STAGE 4],"X")</f>
        <v>0</v>
      </c>
      <c r="I3" s="58">
        <f>COUNTIF(Tplanning[STAGE 5],"X")</f>
        <v>0</v>
      </c>
      <c r="J3" s="58">
        <f>COUNTIF(Tplanning[STAGE 6],"X")</f>
        <v>0</v>
      </c>
      <c r="K3" s="58">
        <f>COUNTIF(Tplanning[STAGE 7],"X")</f>
        <v>0</v>
      </c>
      <c r="L3" s="58">
        <f>COUNTIF(Tplanning[STAGE 8],"X")</f>
        <v>0</v>
      </c>
      <c r="M3" s="58">
        <f>COUNTIF(Tplanning[STAGE 9],"X")</f>
        <v>0</v>
      </c>
      <c r="N3" s="58">
        <f>COUNTIF(Tplanning[STAGE 10],"X")</f>
        <v>0</v>
      </c>
      <c r="O3" s="58">
        <f>COUNTIF(Tplanning[STAGE 11],"X")</f>
        <v>0</v>
      </c>
      <c r="P3" s="58">
        <f>COUNTIF(Tplanning[STAGE 12],"X")</f>
        <v>0</v>
      </c>
      <c r="Q3" s="58">
        <f>COUNTIF(Tplanning[STAGE 13],"X")</f>
        <v>0</v>
      </c>
      <c r="R3" s="58">
        <f>COUNTIF(Tplanning[STAGE 14],"X")</f>
        <v>0</v>
      </c>
      <c r="S3" s="58">
        <f>COUNTIF(Tplanning[STAGE 15],"X")</f>
        <v>0</v>
      </c>
      <c r="T3" s="58">
        <f>COUNTIF(Tplanning[STAGE 16],"X")</f>
        <v>0</v>
      </c>
      <c r="U3" s="58">
        <f>COUNTIF(Tplanning[STAGE 17],"X")</f>
        <v>0</v>
      </c>
      <c r="V3" s="58">
        <f>COUNTIF(Tplanning[STAGE 18],"X")</f>
        <v>0</v>
      </c>
      <c r="W3" s="58">
        <f>COUNTIF(Tplanning[STAGE 19],"X")</f>
        <v>0</v>
      </c>
      <c r="X3" s="58">
        <f>COUNTIF(Tplanning[STAGE 20],"X")</f>
        <v>0</v>
      </c>
      <c r="Y3" s="58">
        <f>COUNTIF(Tplanning[STAGE 21],"X")</f>
        <v>0</v>
      </c>
      <c r="Z3" s="58">
        <f>COUNTIF(Tplanning[STAGE 22],"X")</f>
        <v>0</v>
      </c>
      <c r="AA3" s="58">
        <f>COUNTIF(Tplanning[STAGE 23],"X")</f>
        <v>0</v>
      </c>
      <c r="AB3" s="58">
        <f>COUNTIF(Tplanning[STAGE 24],"X")</f>
        <v>0</v>
      </c>
      <c r="AC3" s="58">
        <f>COUNTIF(Tplanning[STAGE 25],"X")</f>
        <v>0</v>
      </c>
      <c r="AD3" s="58">
        <f>COUNTIF(Tplanning[STAGE 26],"X")</f>
        <v>0</v>
      </c>
      <c r="AE3" s="58">
        <f>COUNTIF(Tplanning[STAGE 27],"X")</f>
        <v>0</v>
      </c>
      <c r="AF3" s="58">
        <f>COUNTIF(Tplanning[STAGE 28],"X")</f>
        <v>0</v>
      </c>
      <c r="AG3" s="58">
        <f>COUNTIF(Tplanning[STAGE 29],"X")</f>
        <v>0</v>
      </c>
      <c r="AH3" s="58">
        <f>COUNTIF(Tplanning[STAGE 30],"X")</f>
        <v>0</v>
      </c>
      <c r="AI3" s="58">
        <f>COUNTIF(Tplanning[STAGE 31],"X")</f>
        <v>0</v>
      </c>
      <c r="AJ3" s="58">
        <f>COUNTIF(Tplanning[STAGE 32],"X")</f>
        <v>0</v>
      </c>
      <c r="AK3" s="58">
        <f>COUNTIF(Tplanning[STAGE 33],"X")</f>
        <v>0</v>
      </c>
      <c r="AL3" s="58">
        <f>COUNTIF(Tplanning[STAGE 34],"X")</f>
        <v>0</v>
      </c>
      <c r="AM3" s="58">
        <f>COUNTIF(Tplanning[STAGE 35],"X")</f>
        <v>0</v>
      </c>
    </row>
    <row r="4" spans="1:39" s="54" customFormat="1" x14ac:dyDescent="0.3">
      <c r="A4" s="45" t="s">
        <v>0</v>
      </c>
      <c r="B4" s="45" t="s">
        <v>288</v>
      </c>
      <c r="C4" s="45" t="s">
        <v>39</v>
      </c>
      <c r="D4" s="45" t="s">
        <v>344</v>
      </c>
      <c r="E4" s="46" t="s">
        <v>309</v>
      </c>
      <c r="F4" s="46" t="s">
        <v>310</v>
      </c>
      <c r="G4" s="46" t="s">
        <v>311</v>
      </c>
      <c r="H4" s="46" t="s">
        <v>312</v>
      </c>
      <c r="I4" s="46" t="s">
        <v>313</v>
      </c>
      <c r="J4" s="46" t="s">
        <v>314</v>
      </c>
      <c r="K4" s="46" t="s">
        <v>315</v>
      </c>
      <c r="L4" s="46" t="s">
        <v>316</v>
      </c>
      <c r="M4" s="46" t="s">
        <v>317</v>
      </c>
      <c r="N4" s="46" t="s">
        <v>318</v>
      </c>
      <c r="O4" s="46" t="s">
        <v>319</v>
      </c>
      <c r="P4" s="46" t="s">
        <v>320</v>
      </c>
      <c r="Q4" s="46" t="s">
        <v>321</v>
      </c>
      <c r="R4" s="46" t="s">
        <v>322</v>
      </c>
      <c r="S4" s="46" t="s">
        <v>323</v>
      </c>
      <c r="T4" s="46" t="s">
        <v>324</v>
      </c>
      <c r="U4" s="46" t="s">
        <v>325</v>
      </c>
      <c r="V4" s="46" t="s">
        <v>326</v>
      </c>
      <c r="W4" s="46" t="s">
        <v>327</v>
      </c>
      <c r="X4" s="46" t="s">
        <v>328</v>
      </c>
      <c r="Y4" s="46" t="s">
        <v>329</v>
      </c>
      <c r="Z4" s="46" t="s">
        <v>330</v>
      </c>
      <c r="AA4" s="46" t="s">
        <v>331</v>
      </c>
      <c r="AB4" s="46" t="s">
        <v>332</v>
      </c>
      <c r="AC4" s="46" t="s">
        <v>333</v>
      </c>
      <c r="AD4" s="46" t="s">
        <v>334</v>
      </c>
      <c r="AE4" s="46" t="s">
        <v>335</v>
      </c>
      <c r="AF4" s="46" t="s">
        <v>336</v>
      </c>
      <c r="AG4" s="46" t="s">
        <v>337</v>
      </c>
      <c r="AH4" s="46" t="s">
        <v>338</v>
      </c>
      <c r="AI4" s="46" t="s">
        <v>339</v>
      </c>
      <c r="AJ4" s="46" t="s">
        <v>340</v>
      </c>
      <c r="AK4" s="46" t="s">
        <v>341</v>
      </c>
      <c r="AL4" s="46" t="s">
        <v>342</v>
      </c>
      <c r="AM4" s="46" t="s">
        <v>343</v>
      </c>
    </row>
    <row r="5" spans="1:39" s="54" customFormat="1" x14ac:dyDescent="0.3">
      <c r="A5" s="47">
        <v>76</v>
      </c>
      <c r="B5" s="48" t="s">
        <v>5</v>
      </c>
      <c r="C5" s="48" t="s">
        <v>34</v>
      </c>
      <c r="D5" s="49">
        <v>42872</v>
      </c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</row>
    <row r="6" spans="1:39" s="54" customFormat="1" x14ac:dyDescent="0.3">
      <c r="A6" s="47">
        <v>76</v>
      </c>
      <c r="B6" s="48" t="s">
        <v>5</v>
      </c>
      <c r="C6" s="48" t="s">
        <v>34</v>
      </c>
      <c r="D6" s="49">
        <v>42873</v>
      </c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</row>
    <row r="7" spans="1:39" s="54" customFormat="1" x14ac:dyDescent="0.3">
      <c r="A7" s="47">
        <v>76</v>
      </c>
      <c r="B7" s="48" t="s">
        <v>5</v>
      </c>
      <c r="C7" s="48" t="s">
        <v>34</v>
      </c>
      <c r="D7" s="49">
        <v>42874</v>
      </c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</row>
    <row r="8" spans="1:39" s="54" customFormat="1" x14ac:dyDescent="0.3">
      <c r="A8" s="47">
        <v>76</v>
      </c>
      <c r="B8" s="48" t="s">
        <v>5</v>
      </c>
      <c r="C8" s="48" t="s">
        <v>34</v>
      </c>
      <c r="D8" s="49">
        <v>42875</v>
      </c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</row>
    <row r="9" spans="1:39" s="54" customFormat="1" x14ac:dyDescent="0.3">
      <c r="A9" s="47">
        <v>549</v>
      </c>
      <c r="B9" s="48" t="s">
        <v>5</v>
      </c>
      <c r="C9" s="48" t="s">
        <v>35</v>
      </c>
      <c r="D9" s="49">
        <v>42876</v>
      </c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</row>
    <row r="10" spans="1:39" s="54" customFormat="1" x14ac:dyDescent="0.3">
      <c r="A10" s="47">
        <v>403</v>
      </c>
      <c r="B10" s="48" t="s">
        <v>5</v>
      </c>
      <c r="C10" s="48" t="s">
        <v>34</v>
      </c>
      <c r="D10" s="49">
        <v>42877</v>
      </c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</row>
    <row r="11" spans="1:39" s="54" customFormat="1" x14ac:dyDescent="0.3">
      <c r="A11" s="47">
        <v>516</v>
      </c>
      <c r="B11" s="48" t="s">
        <v>5</v>
      </c>
      <c r="C11" s="48" t="s">
        <v>34</v>
      </c>
      <c r="D11" s="49">
        <v>42878</v>
      </c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</row>
    <row r="12" spans="1:39" s="54" customFormat="1" x14ac:dyDescent="0.3">
      <c r="A12" s="47">
        <v>444</v>
      </c>
      <c r="B12" s="48" t="s">
        <v>5</v>
      </c>
      <c r="C12" s="48" t="s">
        <v>34</v>
      </c>
      <c r="D12" s="49">
        <v>42879</v>
      </c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</row>
    <row r="13" spans="1:39" s="54" customFormat="1" x14ac:dyDescent="0.3">
      <c r="A13" s="47">
        <v>525</v>
      </c>
      <c r="B13" s="48" t="s">
        <v>5</v>
      </c>
      <c r="C13" s="48" t="s">
        <v>34</v>
      </c>
      <c r="D13" s="49">
        <v>42880</v>
      </c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</row>
    <row r="14" spans="1:39" s="54" customFormat="1" x14ac:dyDescent="0.3">
      <c r="A14" s="47">
        <v>441</v>
      </c>
      <c r="B14" s="48" t="s">
        <v>5</v>
      </c>
      <c r="C14" s="48" t="s">
        <v>34</v>
      </c>
      <c r="D14" s="49">
        <v>42881</v>
      </c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</row>
    <row r="15" spans="1:39" s="54" customFormat="1" x14ac:dyDescent="0.3">
      <c r="A15" s="47">
        <v>515</v>
      </c>
      <c r="B15" s="48" t="s">
        <v>5</v>
      </c>
      <c r="C15" s="48" t="s">
        <v>34</v>
      </c>
      <c r="D15" s="49">
        <v>42882</v>
      </c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</row>
    <row r="16" spans="1:39" s="54" customFormat="1" x14ac:dyDescent="0.3">
      <c r="A16" s="47">
        <v>515</v>
      </c>
      <c r="B16" s="48" t="s">
        <v>5</v>
      </c>
      <c r="C16" s="48" t="s">
        <v>34</v>
      </c>
      <c r="D16" s="49">
        <v>42883</v>
      </c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</row>
    <row r="17" spans="1:39" s="54" customFormat="1" x14ac:dyDescent="0.3">
      <c r="A17" s="47">
        <v>515</v>
      </c>
      <c r="B17" s="48" t="s">
        <v>5</v>
      </c>
      <c r="C17" s="48" t="s">
        <v>34</v>
      </c>
      <c r="D17" s="49">
        <v>42884</v>
      </c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</row>
    <row r="18" spans="1:39" s="54" customFormat="1" x14ac:dyDescent="0.3">
      <c r="A18" s="47">
        <v>515</v>
      </c>
      <c r="B18" s="48" t="s">
        <v>5</v>
      </c>
      <c r="C18" s="48" t="s">
        <v>33</v>
      </c>
      <c r="D18" s="49">
        <v>42885</v>
      </c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</row>
    <row r="19" spans="1:39" s="54" customFormat="1" x14ac:dyDescent="0.3">
      <c r="A19" s="47">
        <v>78</v>
      </c>
      <c r="B19" s="48" t="s">
        <v>5</v>
      </c>
      <c r="C19" s="48" t="s">
        <v>33</v>
      </c>
      <c r="D19" s="49">
        <v>42886</v>
      </c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</row>
    <row r="20" spans="1:39" s="54" customFormat="1" x14ac:dyDescent="0.3">
      <c r="A20" s="47">
        <v>143</v>
      </c>
      <c r="B20" s="48" t="s">
        <v>5</v>
      </c>
      <c r="C20" s="48" t="s">
        <v>33</v>
      </c>
      <c r="D20" s="49">
        <v>42887</v>
      </c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</row>
    <row r="21" spans="1:39" s="54" customFormat="1" x14ac:dyDescent="0.3">
      <c r="A21" s="47">
        <v>520</v>
      </c>
      <c r="B21" s="48" t="s">
        <v>5</v>
      </c>
      <c r="C21" s="48" t="s">
        <v>33</v>
      </c>
      <c r="D21" s="49">
        <v>42888</v>
      </c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</row>
    <row r="22" spans="1:39" s="54" customFormat="1" x14ac:dyDescent="0.3">
      <c r="A22" s="47">
        <v>515</v>
      </c>
      <c r="B22" s="48" t="s">
        <v>5</v>
      </c>
      <c r="C22" s="48" t="s">
        <v>33</v>
      </c>
      <c r="D22" s="49">
        <v>42889</v>
      </c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</row>
    <row r="23" spans="1:39" s="54" customFormat="1" x14ac:dyDescent="0.3">
      <c r="A23" s="47">
        <v>253</v>
      </c>
      <c r="B23" s="48" t="s">
        <v>5</v>
      </c>
      <c r="C23" s="48" t="s">
        <v>33</v>
      </c>
      <c r="D23" s="49">
        <v>42890</v>
      </c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</row>
    <row r="24" spans="1:39" s="54" customFormat="1" x14ac:dyDescent="0.3">
      <c r="A24" s="47">
        <v>525</v>
      </c>
      <c r="B24" s="48" t="s">
        <v>5</v>
      </c>
      <c r="C24" s="48" t="s">
        <v>33</v>
      </c>
      <c r="D24" s="49">
        <v>42891</v>
      </c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</row>
    <row r="25" spans="1:39" s="54" customFormat="1" x14ac:dyDescent="0.3">
      <c r="A25" s="47">
        <v>294</v>
      </c>
      <c r="B25" s="48" t="s">
        <v>5</v>
      </c>
      <c r="C25" s="48" t="s">
        <v>33</v>
      </c>
      <c r="D25" s="49">
        <v>42892</v>
      </c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</row>
    <row r="26" spans="1:39" s="54" customFormat="1" x14ac:dyDescent="0.3">
      <c r="A26" s="47">
        <v>163</v>
      </c>
      <c r="B26" s="48" t="s">
        <v>5</v>
      </c>
      <c r="C26" s="48" t="s">
        <v>35</v>
      </c>
      <c r="D26" s="49">
        <v>42893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</row>
    <row r="27" spans="1:39" s="54" customFormat="1" x14ac:dyDescent="0.3">
      <c r="A27" s="47">
        <v>389</v>
      </c>
      <c r="B27" s="48" t="s">
        <v>5</v>
      </c>
      <c r="C27" s="48" t="s">
        <v>35</v>
      </c>
      <c r="D27" s="49">
        <v>42894</v>
      </c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</row>
    <row r="28" spans="1:39" s="54" customFormat="1" x14ac:dyDescent="0.3">
      <c r="A28" s="47">
        <v>208</v>
      </c>
      <c r="B28" s="48" t="s">
        <v>5</v>
      </c>
      <c r="C28" s="48" t="s">
        <v>35</v>
      </c>
      <c r="D28" s="49">
        <v>42895</v>
      </c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</row>
    <row r="29" spans="1:39" s="54" customFormat="1" x14ac:dyDescent="0.3">
      <c r="A29" s="47">
        <v>260</v>
      </c>
      <c r="B29" s="48" t="s">
        <v>5</v>
      </c>
      <c r="C29" s="48" t="s">
        <v>35</v>
      </c>
      <c r="D29" s="49">
        <v>42896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</row>
    <row r="30" spans="1:39" s="54" customFormat="1" x14ac:dyDescent="0.3">
      <c r="A30" s="47">
        <v>78</v>
      </c>
      <c r="B30" s="48" t="s">
        <v>5</v>
      </c>
      <c r="C30" s="48" t="s">
        <v>33</v>
      </c>
      <c r="D30" s="49">
        <v>42897</v>
      </c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</row>
    <row r="31" spans="1:39" s="54" customFormat="1" x14ac:dyDescent="0.3">
      <c r="A31" s="47">
        <v>220</v>
      </c>
      <c r="B31" s="48" t="s">
        <v>5</v>
      </c>
      <c r="C31" s="48" t="s">
        <v>33</v>
      </c>
      <c r="D31" s="49">
        <v>42898</v>
      </c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</row>
    <row r="32" spans="1:39" s="54" customFormat="1" x14ac:dyDescent="0.3">
      <c r="A32" s="47">
        <v>399</v>
      </c>
      <c r="B32" s="48" t="s">
        <v>5</v>
      </c>
      <c r="C32" s="48" t="s">
        <v>33</v>
      </c>
      <c r="D32" s="49">
        <v>42899</v>
      </c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</row>
    <row r="33" spans="1:39" s="54" customFormat="1" x14ac:dyDescent="0.3">
      <c r="A33" s="47">
        <v>143</v>
      </c>
      <c r="B33" s="48" t="s">
        <v>5</v>
      </c>
      <c r="C33" s="48" t="s">
        <v>33</v>
      </c>
      <c r="D33" s="49">
        <v>42900</v>
      </c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</row>
    <row r="34" spans="1:39" s="54" customFormat="1" x14ac:dyDescent="0.3">
      <c r="A34" s="47">
        <v>250</v>
      </c>
      <c r="B34" s="48" t="s">
        <v>5</v>
      </c>
      <c r="C34" s="48" t="s">
        <v>33</v>
      </c>
      <c r="D34" s="49">
        <v>42901</v>
      </c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</row>
    <row r="35" spans="1:39" s="54" customFormat="1" x14ac:dyDescent="0.3">
      <c r="A35" s="47">
        <v>640</v>
      </c>
      <c r="B35" s="48" t="s">
        <v>5</v>
      </c>
      <c r="C35" s="48" t="s">
        <v>33</v>
      </c>
      <c r="D35" s="49">
        <v>42902</v>
      </c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</row>
    <row r="36" spans="1:39" s="54" customFormat="1" x14ac:dyDescent="0.3">
      <c r="A36" s="47">
        <v>376</v>
      </c>
      <c r="B36" s="48" t="s">
        <v>5</v>
      </c>
      <c r="C36" s="48" t="s">
        <v>33</v>
      </c>
      <c r="D36" s="49">
        <v>42903</v>
      </c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</row>
    <row r="37" spans="1:39" s="54" customFormat="1" x14ac:dyDescent="0.3">
      <c r="A37" s="47">
        <v>243</v>
      </c>
      <c r="B37" s="48" t="s">
        <v>2</v>
      </c>
      <c r="C37" s="50" t="s">
        <v>34</v>
      </c>
      <c r="D37" s="49">
        <v>42904</v>
      </c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</row>
    <row r="38" spans="1:39" s="54" customFormat="1" x14ac:dyDescent="0.3">
      <c r="A38" s="47">
        <v>146</v>
      </c>
      <c r="B38" s="48" t="s">
        <v>2</v>
      </c>
      <c r="C38" s="50" t="s">
        <v>35</v>
      </c>
      <c r="D38" s="49">
        <v>42905</v>
      </c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</row>
    <row r="39" spans="1:39" s="54" customFormat="1" x14ac:dyDescent="0.3">
      <c r="A39" s="47">
        <v>554</v>
      </c>
      <c r="B39" s="48" t="s">
        <v>2</v>
      </c>
      <c r="C39" s="50" t="s">
        <v>34</v>
      </c>
      <c r="D39" s="49">
        <v>42906</v>
      </c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</row>
    <row r="40" spans="1:39" s="54" customFormat="1" x14ac:dyDescent="0.3">
      <c r="A40" s="47">
        <v>414</v>
      </c>
      <c r="B40" s="48" t="s">
        <v>2</v>
      </c>
      <c r="C40" s="50" t="s">
        <v>34</v>
      </c>
      <c r="D40" s="49">
        <v>42907</v>
      </c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</row>
    <row r="41" spans="1:39" s="54" customFormat="1" x14ac:dyDescent="0.3">
      <c r="A41" s="47">
        <v>51</v>
      </c>
      <c r="B41" s="48" t="s">
        <v>2</v>
      </c>
      <c r="C41" s="50" t="s">
        <v>34</v>
      </c>
      <c r="D41" s="49">
        <v>42908</v>
      </c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</row>
    <row r="42" spans="1:39" s="54" customFormat="1" x14ac:dyDescent="0.3">
      <c r="A42" s="47">
        <v>641</v>
      </c>
      <c r="B42" s="48" t="s">
        <v>2</v>
      </c>
      <c r="C42" s="50" t="s">
        <v>34</v>
      </c>
      <c r="D42" s="49">
        <v>42909</v>
      </c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</row>
    <row r="43" spans="1:39" s="54" customFormat="1" x14ac:dyDescent="0.3">
      <c r="A43" s="47">
        <v>486</v>
      </c>
      <c r="B43" s="48" t="s">
        <v>2</v>
      </c>
      <c r="C43" s="50" t="s">
        <v>34</v>
      </c>
      <c r="D43" s="49">
        <v>42910</v>
      </c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</row>
    <row r="44" spans="1:39" s="54" customFormat="1" x14ac:dyDescent="0.3">
      <c r="A44" s="47">
        <v>442</v>
      </c>
      <c r="B44" s="48" t="s">
        <v>2</v>
      </c>
      <c r="C44" s="50" t="s">
        <v>33</v>
      </c>
      <c r="D44" s="49">
        <v>42911</v>
      </c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</row>
    <row r="45" spans="1:39" s="54" customFormat="1" x14ac:dyDescent="0.3">
      <c r="A45" s="47">
        <v>321</v>
      </c>
      <c r="B45" s="48" t="s">
        <v>2</v>
      </c>
      <c r="C45" s="50" t="s">
        <v>33</v>
      </c>
      <c r="D45" s="49">
        <v>42912</v>
      </c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</row>
    <row r="46" spans="1:39" s="54" customFormat="1" x14ac:dyDescent="0.3">
      <c r="A46" s="47">
        <v>443</v>
      </c>
      <c r="B46" s="48" t="s">
        <v>2</v>
      </c>
      <c r="C46" s="50" t="s">
        <v>33</v>
      </c>
      <c r="D46" s="49">
        <v>42913</v>
      </c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</row>
    <row r="47" spans="1:39" s="54" customFormat="1" x14ac:dyDescent="0.3">
      <c r="A47" s="47">
        <v>150</v>
      </c>
      <c r="B47" s="48" t="s">
        <v>2</v>
      </c>
      <c r="C47" s="50" t="s">
        <v>33</v>
      </c>
      <c r="D47" s="49">
        <v>42914</v>
      </c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</row>
    <row r="48" spans="1:39" s="54" customFormat="1" x14ac:dyDescent="0.3">
      <c r="A48" s="47">
        <v>210</v>
      </c>
      <c r="B48" s="48" t="s">
        <v>2</v>
      </c>
      <c r="C48" s="50" t="s">
        <v>33</v>
      </c>
      <c r="D48" s="49">
        <v>42915</v>
      </c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</row>
    <row r="49" spans="1:39" s="54" customFormat="1" x14ac:dyDescent="0.3">
      <c r="A49" s="47">
        <v>224</v>
      </c>
      <c r="B49" s="48" t="s">
        <v>2</v>
      </c>
      <c r="C49" s="50" t="s">
        <v>33</v>
      </c>
      <c r="D49" s="49">
        <v>42916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</row>
    <row r="50" spans="1:39" s="54" customFormat="1" x14ac:dyDescent="0.3">
      <c r="A50" s="47">
        <v>355</v>
      </c>
      <c r="B50" s="48" t="s">
        <v>2</v>
      </c>
      <c r="C50" s="50" t="s">
        <v>33</v>
      </c>
      <c r="D50" s="49">
        <v>42917</v>
      </c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</row>
    <row r="51" spans="1:39" s="54" customFormat="1" x14ac:dyDescent="0.3">
      <c r="A51" s="47">
        <v>393</v>
      </c>
      <c r="B51" s="48" t="s">
        <v>2</v>
      </c>
      <c r="C51" s="50" t="s">
        <v>33</v>
      </c>
      <c r="D51" s="49">
        <v>42918</v>
      </c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</row>
    <row r="52" spans="1:39" s="54" customFormat="1" x14ac:dyDescent="0.3">
      <c r="A52" s="47">
        <v>440</v>
      </c>
      <c r="B52" s="48" t="s">
        <v>2</v>
      </c>
      <c r="C52" s="50" t="s">
        <v>35</v>
      </c>
      <c r="D52" s="49">
        <v>42919</v>
      </c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</row>
    <row r="53" spans="1:39" s="54" customFormat="1" x14ac:dyDescent="0.3">
      <c r="A53" s="47">
        <v>289</v>
      </c>
      <c r="B53" s="48" t="s">
        <v>2</v>
      </c>
      <c r="C53" s="50" t="s">
        <v>35</v>
      </c>
      <c r="D53" s="49">
        <v>42920</v>
      </c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</row>
    <row r="54" spans="1:39" s="54" customFormat="1" x14ac:dyDescent="0.3">
      <c r="A54" s="47">
        <v>368</v>
      </c>
      <c r="B54" s="48" t="s">
        <v>2</v>
      </c>
      <c r="C54" s="50" t="s">
        <v>35</v>
      </c>
      <c r="D54" s="49">
        <v>42921</v>
      </c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</row>
    <row r="55" spans="1:39" s="54" customFormat="1" x14ac:dyDescent="0.3">
      <c r="A55" s="47">
        <v>730</v>
      </c>
      <c r="B55" s="48" t="s">
        <v>2</v>
      </c>
      <c r="C55" s="50" t="s">
        <v>35</v>
      </c>
      <c r="D55" s="49">
        <v>42922</v>
      </c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</row>
    <row r="56" spans="1:39" s="54" customFormat="1" x14ac:dyDescent="0.3">
      <c r="A56" s="47">
        <v>321</v>
      </c>
      <c r="B56" s="48" t="s">
        <v>2</v>
      </c>
      <c r="C56" s="50" t="s">
        <v>33</v>
      </c>
      <c r="D56" s="49">
        <v>42923</v>
      </c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</row>
    <row r="57" spans="1:39" s="54" customFormat="1" x14ac:dyDescent="0.3">
      <c r="A57" s="47">
        <v>442</v>
      </c>
      <c r="B57" s="48" t="s">
        <v>2</v>
      </c>
      <c r="C57" s="50" t="s">
        <v>33</v>
      </c>
      <c r="D57" s="49">
        <v>42924</v>
      </c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</row>
    <row r="58" spans="1:39" s="54" customFormat="1" x14ac:dyDescent="0.3">
      <c r="A58" s="47">
        <v>443</v>
      </c>
      <c r="B58" s="48" t="s">
        <v>2</v>
      </c>
      <c r="C58" s="50" t="s">
        <v>33</v>
      </c>
      <c r="D58" s="49">
        <v>42925</v>
      </c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</row>
    <row r="59" spans="1:39" s="54" customFormat="1" x14ac:dyDescent="0.3">
      <c r="A59" s="47">
        <v>107</v>
      </c>
      <c r="B59" s="48" t="s">
        <v>3</v>
      </c>
      <c r="C59" s="50" t="s">
        <v>34</v>
      </c>
      <c r="D59" s="49">
        <v>42926</v>
      </c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</row>
    <row r="60" spans="1:39" s="54" customFormat="1" x14ac:dyDescent="0.3">
      <c r="A60" s="47">
        <v>366</v>
      </c>
      <c r="B60" s="48" t="s">
        <v>3</v>
      </c>
      <c r="C60" s="50" t="s">
        <v>35</v>
      </c>
      <c r="D60" s="49">
        <v>42927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</row>
    <row r="61" spans="1:39" s="54" customFormat="1" x14ac:dyDescent="0.3">
      <c r="A61" s="47">
        <v>230</v>
      </c>
      <c r="B61" s="48" t="s">
        <v>3</v>
      </c>
      <c r="C61" s="50" t="s">
        <v>34</v>
      </c>
      <c r="D61" s="49">
        <v>42928</v>
      </c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</row>
    <row r="62" spans="1:39" s="54" customFormat="1" x14ac:dyDescent="0.3">
      <c r="A62" s="47">
        <v>660</v>
      </c>
      <c r="B62" s="48" t="s">
        <v>3</v>
      </c>
      <c r="C62" s="50" t="s">
        <v>34</v>
      </c>
      <c r="D62" s="49">
        <v>42929</v>
      </c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</row>
    <row r="63" spans="1:39" s="54" customFormat="1" x14ac:dyDescent="0.3">
      <c r="A63" s="47">
        <v>691</v>
      </c>
      <c r="B63" s="48" t="s">
        <v>3</v>
      </c>
      <c r="C63" s="50" t="s">
        <v>34</v>
      </c>
      <c r="D63" s="49">
        <v>42930</v>
      </c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</row>
    <row r="64" spans="1:39" s="54" customFormat="1" x14ac:dyDescent="0.3">
      <c r="A64" s="47">
        <v>551</v>
      </c>
      <c r="B64" s="48" t="s">
        <v>3</v>
      </c>
      <c r="C64" s="50" t="s">
        <v>34</v>
      </c>
      <c r="D64" s="49">
        <v>42931</v>
      </c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</row>
    <row r="65" spans="1:39" s="54" customFormat="1" x14ac:dyDescent="0.3">
      <c r="A65" s="47">
        <v>667</v>
      </c>
      <c r="B65" s="48" t="s">
        <v>3</v>
      </c>
      <c r="C65" s="50" t="s">
        <v>34</v>
      </c>
      <c r="D65" s="49">
        <v>42932</v>
      </c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</row>
    <row r="66" spans="1:39" s="54" customFormat="1" x14ac:dyDescent="0.3">
      <c r="A66" s="47">
        <v>378</v>
      </c>
      <c r="B66" s="48" t="s">
        <v>3</v>
      </c>
      <c r="C66" s="50" t="s">
        <v>33</v>
      </c>
      <c r="D66" s="49">
        <v>42933</v>
      </c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</row>
    <row r="67" spans="1:39" s="54" customFormat="1" x14ac:dyDescent="0.3">
      <c r="A67" s="47">
        <v>22</v>
      </c>
      <c r="B67" s="48" t="s">
        <v>3</v>
      </c>
      <c r="C67" s="50" t="s">
        <v>33</v>
      </c>
      <c r="D67" s="49">
        <v>42934</v>
      </c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</row>
    <row r="68" spans="1:39" s="54" customFormat="1" x14ac:dyDescent="0.3">
      <c r="A68" s="47">
        <v>324</v>
      </c>
      <c r="B68" s="48" t="s">
        <v>3</v>
      </c>
      <c r="C68" s="50" t="s">
        <v>33</v>
      </c>
      <c r="D68" s="49">
        <v>42935</v>
      </c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</row>
    <row r="69" spans="1:39" s="54" customFormat="1" x14ac:dyDescent="0.3">
      <c r="A69" s="47">
        <v>60</v>
      </c>
      <c r="B69" s="48" t="s">
        <v>3</v>
      </c>
      <c r="C69" s="50" t="s">
        <v>33</v>
      </c>
      <c r="D69" s="49">
        <v>42936</v>
      </c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</row>
    <row r="70" spans="1:39" s="54" customFormat="1" x14ac:dyDescent="0.3">
      <c r="A70" s="47">
        <v>378</v>
      </c>
      <c r="B70" s="48" t="s">
        <v>3</v>
      </c>
      <c r="C70" s="50" t="s">
        <v>33</v>
      </c>
      <c r="D70" s="49">
        <v>42937</v>
      </c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</row>
    <row r="71" spans="1:39" s="54" customFormat="1" x14ac:dyDescent="0.3">
      <c r="A71" s="47">
        <v>367</v>
      </c>
      <c r="B71" s="48" t="s">
        <v>3</v>
      </c>
      <c r="C71" s="50" t="s">
        <v>33</v>
      </c>
      <c r="D71" s="49">
        <v>42938</v>
      </c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</row>
    <row r="72" spans="1:39" s="54" customFormat="1" x14ac:dyDescent="0.3">
      <c r="A72" s="47">
        <v>69</v>
      </c>
      <c r="B72" s="48" t="s">
        <v>3</v>
      </c>
      <c r="C72" s="50" t="s">
        <v>33</v>
      </c>
      <c r="D72" s="49">
        <v>42939</v>
      </c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</row>
    <row r="73" spans="1:39" s="54" customFormat="1" x14ac:dyDescent="0.3">
      <c r="A73" s="47">
        <v>680</v>
      </c>
      <c r="B73" s="48" t="s">
        <v>3</v>
      </c>
      <c r="C73" s="50" t="s">
        <v>33</v>
      </c>
      <c r="D73" s="49">
        <v>42940</v>
      </c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</row>
    <row r="74" spans="1:39" s="54" customFormat="1" x14ac:dyDescent="0.3">
      <c r="A74" s="47">
        <v>240</v>
      </c>
      <c r="B74" s="48" t="s">
        <v>3</v>
      </c>
      <c r="C74" s="50" t="s">
        <v>35</v>
      </c>
      <c r="D74" s="49">
        <v>42941</v>
      </c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</row>
    <row r="75" spans="1:39" s="54" customFormat="1" x14ac:dyDescent="0.3">
      <c r="A75" s="47">
        <v>418</v>
      </c>
      <c r="B75" s="48" t="s">
        <v>3</v>
      </c>
      <c r="C75" s="50" t="s">
        <v>35</v>
      </c>
      <c r="D75" s="49">
        <v>42942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</row>
    <row r="76" spans="1:39" s="54" customFormat="1" x14ac:dyDescent="0.3">
      <c r="A76" s="47">
        <v>446</v>
      </c>
      <c r="B76" s="48" t="s">
        <v>3</v>
      </c>
      <c r="C76" s="50" t="s">
        <v>35</v>
      </c>
      <c r="D76" s="49">
        <v>42943</v>
      </c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</row>
    <row r="77" spans="1:39" s="54" customFormat="1" x14ac:dyDescent="0.3">
      <c r="A77" s="47">
        <v>512</v>
      </c>
      <c r="B77" s="48" t="s">
        <v>3</v>
      </c>
      <c r="C77" s="50" t="s">
        <v>35</v>
      </c>
      <c r="D77" s="49">
        <v>42944</v>
      </c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</row>
    <row r="78" spans="1:39" s="54" customFormat="1" x14ac:dyDescent="0.3">
      <c r="A78" s="47">
        <v>324</v>
      </c>
      <c r="B78" s="48" t="s">
        <v>3</v>
      </c>
      <c r="C78" s="50" t="s">
        <v>33</v>
      </c>
      <c r="D78" s="49">
        <v>42945</v>
      </c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</row>
    <row r="79" spans="1:39" s="54" customFormat="1" x14ac:dyDescent="0.3">
      <c r="A79" s="47">
        <v>154</v>
      </c>
      <c r="B79" s="48" t="s">
        <v>3</v>
      </c>
      <c r="C79" s="50" t="s">
        <v>33</v>
      </c>
      <c r="D79" s="49">
        <v>42946</v>
      </c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</row>
    <row r="80" spans="1:39" s="54" customFormat="1" x14ac:dyDescent="0.3">
      <c r="A80" s="47">
        <v>319</v>
      </c>
      <c r="B80" s="48" t="s">
        <v>1</v>
      </c>
      <c r="C80" s="50" t="s">
        <v>34</v>
      </c>
      <c r="D80" s="49">
        <v>42947</v>
      </c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</row>
    <row r="81" spans="1:39" s="54" customFormat="1" x14ac:dyDescent="0.3">
      <c r="A81" s="47">
        <v>391</v>
      </c>
      <c r="B81" s="48" t="s">
        <v>1</v>
      </c>
      <c r="C81" s="50" t="s">
        <v>35</v>
      </c>
      <c r="D81" s="49">
        <v>42948</v>
      </c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</row>
    <row r="82" spans="1:39" s="54" customFormat="1" x14ac:dyDescent="0.3">
      <c r="A82" s="47">
        <v>57</v>
      </c>
      <c r="B82" s="48" t="s">
        <v>1</v>
      </c>
      <c r="C82" s="50" t="s">
        <v>34</v>
      </c>
      <c r="D82" s="49">
        <v>42949</v>
      </c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</row>
    <row r="83" spans="1:39" s="54" customFormat="1" x14ac:dyDescent="0.3">
      <c r="A83" s="47">
        <v>314</v>
      </c>
      <c r="B83" s="48" t="s">
        <v>1</v>
      </c>
      <c r="C83" s="50" t="s">
        <v>34</v>
      </c>
      <c r="D83" s="49">
        <v>42950</v>
      </c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</row>
    <row r="84" spans="1:39" s="54" customFormat="1" x14ac:dyDescent="0.3">
      <c r="A84" s="47">
        <v>147</v>
      </c>
      <c r="B84" s="48" t="s">
        <v>1</v>
      </c>
      <c r="C84" s="50" t="s">
        <v>34</v>
      </c>
      <c r="D84" s="49">
        <v>42951</v>
      </c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</row>
    <row r="85" spans="1:39" s="54" customFormat="1" x14ac:dyDescent="0.3">
      <c r="A85" s="47">
        <v>246</v>
      </c>
      <c r="B85" s="48" t="s">
        <v>1</v>
      </c>
      <c r="C85" s="50" t="s">
        <v>34</v>
      </c>
      <c r="D85" s="49">
        <v>42952</v>
      </c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</row>
    <row r="86" spans="1:39" s="54" customFormat="1" x14ac:dyDescent="0.3">
      <c r="A86" s="47">
        <v>626</v>
      </c>
      <c r="B86" s="48" t="s">
        <v>1</v>
      </c>
      <c r="C86" s="50" t="s">
        <v>34</v>
      </c>
      <c r="D86" s="49">
        <v>42953</v>
      </c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</row>
    <row r="87" spans="1:39" s="54" customFormat="1" x14ac:dyDescent="0.3">
      <c r="A87" s="47">
        <v>492</v>
      </c>
      <c r="B87" s="48" t="s">
        <v>1</v>
      </c>
      <c r="C87" s="50" t="s">
        <v>33</v>
      </c>
      <c r="D87" s="49">
        <v>42954</v>
      </c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</row>
    <row r="88" spans="1:39" s="54" customFormat="1" x14ac:dyDescent="0.3">
      <c r="A88" s="47">
        <v>63</v>
      </c>
      <c r="B88" s="48" t="s">
        <v>1</v>
      </c>
      <c r="C88" s="50" t="s">
        <v>33</v>
      </c>
      <c r="D88" s="49">
        <v>42955</v>
      </c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</row>
    <row r="89" spans="1:39" s="54" customFormat="1" x14ac:dyDescent="0.3">
      <c r="A89" s="47">
        <v>400</v>
      </c>
      <c r="B89" s="48" t="s">
        <v>1</v>
      </c>
      <c r="C89" s="50" t="s">
        <v>33</v>
      </c>
      <c r="D89" s="49">
        <v>42956</v>
      </c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</row>
    <row r="90" spans="1:39" s="54" customFormat="1" x14ac:dyDescent="0.3">
      <c r="A90" s="47">
        <v>327</v>
      </c>
      <c r="B90" s="48" t="s">
        <v>1</v>
      </c>
      <c r="C90" s="50" t="s">
        <v>33</v>
      </c>
      <c r="D90" s="49">
        <v>42957</v>
      </c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</row>
    <row r="91" spans="1:39" s="54" customFormat="1" x14ac:dyDescent="0.3">
      <c r="A91" s="47">
        <v>438</v>
      </c>
      <c r="B91" s="48" t="s">
        <v>1</v>
      </c>
      <c r="C91" s="50" t="s">
        <v>33</v>
      </c>
      <c r="D91" s="49">
        <v>42958</v>
      </c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</row>
    <row r="92" spans="1:39" s="54" customFormat="1" x14ac:dyDescent="0.3">
      <c r="A92" s="47">
        <v>548</v>
      </c>
      <c r="B92" s="48" t="s">
        <v>1</v>
      </c>
      <c r="C92" s="50" t="s">
        <v>33</v>
      </c>
      <c r="D92" s="49">
        <v>42959</v>
      </c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</row>
    <row r="93" spans="1:39" s="54" customFormat="1" x14ac:dyDescent="0.3">
      <c r="A93" s="47">
        <v>576</v>
      </c>
      <c r="B93" s="48" t="s">
        <v>1</v>
      </c>
      <c r="C93" s="50" t="s">
        <v>33</v>
      </c>
      <c r="D93" s="49">
        <v>42960</v>
      </c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</row>
    <row r="94" spans="1:39" s="54" customFormat="1" x14ac:dyDescent="0.3">
      <c r="A94" s="47">
        <v>83</v>
      </c>
      <c r="B94" s="48" t="s">
        <v>1</v>
      </c>
      <c r="C94" s="50" t="s">
        <v>33</v>
      </c>
      <c r="D94" s="49">
        <v>42961</v>
      </c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</row>
    <row r="95" spans="1:39" s="54" customFormat="1" x14ac:dyDescent="0.3">
      <c r="A95" s="47">
        <v>550</v>
      </c>
      <c r="B95" s="48" t="s">
        <v>1</v>
      </c>
      <c r="C95" s="50" t="s">
        <v>35</v>
      </c>
      <c r="D95" s="49">
        <v>42962</v>
      </c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</row>
    <row r="96" spans="1:39" s="54" customFormat="1" x14ac:dyDescent="0.3">
      <c r="A96" s="47">
        <v>500</v>
      </c>
      <c r="B96" s="48" t="s">
        <v>1</v>
      </c>
      <c r="C96" s="50" t="s">
        <v>35</v>
      </c>
      <c r="D96" s="49">
        <v>42963</v>
      </c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</row>
    <row r="97" spans="1:39" s="54" customFormat="1" x14ac:dyDescent="0.3">
      <c r="A97" s="47">
        <v>620</v>
      </c>
      <c r="B97" s="48" t="s">
        <v>1</v>
      </c>
      <c r="C97" s="50" t="s">
        <v>35</v>
      </c>
      <c r="D97" s="49">
        <v>42964</v>
      </c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</row>
    <row r="98" spans="1:39" s="54" customFormat="1" x14ac:dyDescent="0.3">
      <c r="A98" s="47">
        <v>431</v>
      </c>
      <c r="B98" s="48" t="s">
        <v>1</v>
      </c>
      <c r="C98" s="50" t="s">
        <v>35</v>
      </c>
      <c r="D98" s="49">
        <v>42965</v>
      </c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</row>
    <row r="99" spans="1:39" s="54" customFormat="1" x14ac:dyDescent="0.3">
      <c r="A99" s="47">
        <v>63</v>
      </c>
      <c r="B99" s="48" t="s">
        <v>1</v>
      </c>
      <c r="C99" s="50" t="s">
        <v>33</v>
      </c>
      <c r="D99" s="49">
        <v>42966</v>
      </c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</row>
    <row r="100" spans="1:39" s="54" customFormat="1" x14ac:dyDescent="0.3">
      <c r="A100" s="47">
        <v>400</v>
      </c>
      <c r="B100" s="48" t="s">
        <v>1</v>
      </c>
      <c r="C100" s="50" t="s">
        <v>33</v>
      </c>
      <c r="D100" s="49">
        <v>42967</v>
      </c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</row>
    <row r="101" spans="1:39" s="54" customFormat="1" x14ac:dyDescent="0.3">
      <c r="A101" s="47">
        <v>496</v>
      </c>
      <c r="B101" s="48" t="s">
        <v>1</v>
      </c>
      <c r="C101" s="50" t="s">
        <v>33</v>
      </c>
      <c r="D101" s="49">
        <v>42968</v>
      </c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</row>
    <row r="102" spans="1:39" s="54" customFormat="1" x14ac:dyDescent="0.3">
      <c r="A102" s="47">
        <v>65</v>
      </c>
      <c r="B102" s="48" t="s">
        <v>4</v>
      </c>
      <c r="C102" s="50" t="s">
        <v>34</v>
      </c>
      <c r="D102" s="49">
        <v>42969</v>
      </c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</row>
    <row r="103" spans="1:39" s="54" customFormat="1" x14ac:dyDescent="0.3">
      <c r="A103" s="47">
        <v>82</v>
      </c>
      <c r="B103" s="48" t="s">
        <v>4</v>
      </c>
      <c r="C103" s="50" t="s">
        <v>35</v>
      </c>
      <c r="D103" s="49">
        <v>42970</v>
      </c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</row>
    <row r="104" spans="1:39" s="54" customFormat="1" x14ac:dyDescent="0.3">
      <c r="A104" s="47">
        <v>436</v>
      </c>
      <c r="B104" s="48" t="s">
        <v>4</v>
      </c>
      <c r="C104" s="50" t="s">
        <v>34</v>
      </c>
      <c r="D104" s="49">
        <v>42971</v>
      </c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</row>
    <row r="105" spans="1:39" s="54" customFormat="1" x14ac:dyDescent="0.3">
      <c r="A105" s="47">
        <v>484</v>
      </c>
      <c r="B105" s="48" t="s">
        <v>4</v>
      </c>
      <c r="C105" s="50" t="s">
        <v>34</v>
      </c>
      <c r="D105" s="49">
        <v>42972</v>
      </c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</row>
    <row r="106" spans="1:39" s="54" customFormat="1" x14ac:dyDescent="0.3">
      <c r="A106" s="47">
        <v>405</v>
      </c>
      <c r="B106" s="48" t="s">
        <v>4</v>
      </c>
      <c r="C106" s="50" t="s">
        <v>34</v>
      </c>
      <c r="D106" s="49">
        <v>42973</v>
      </c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</row>
    <row r="107" spans="1:39" s="54" customFormat="1" x14ac:dyDescent="0.3">
      <c r="A107" s="47">
        <v>704</v>
      </c>
      <c r="B107" s="48" t="s">
        <v>4</v>
      </c>
      <c r="C107" s="50" t="s">
        <v>34</v>
      </c>
      <c r="D107" s="49">
        <v>42974</v>
      </c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</row>
    <row r="108" spans="1:39" s="54" customFormat="1" x14ac:dyDescent="0.3">
      <c r="A108" s="47">
        <v>50</v>
      </c>
      <c r="B108" s="48" t="s">
        <v>4</v>
      </c>
      <c r="C108" s="50" t="s">
        <v>34</v>
      </c>
      <c r="D108" s="49">
        <v>42975</v>
      </c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</row>
    <row r="109" spans="1:39" s="54" customFormat="1" x14ac:dyDescent="0.3">
      <c r="A109" s="47">
        <v>693</v>
      </c>
      <c r="B109" s="48" t="s">
        <v>4</v>
      </c>
      <c r="C109" s="50" t="s">
        <v>33</v>
      </c>
      <c r="D109" s="49">
        <v>42976</v>
      </c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</row>
    <row r="110" spans="1:39" s="54" customFormat="1" x14ac:dyDescent="0.3">
      <c r="A110" s="47">
        <v>642</v>
      </c>
      <c r="B110" s="48" t="s">
        <v>4</v>
      </c>
      <c r="C110" s="50" t="s">
        <v>33</v>
      </c>
      <c r="D110" s="49">
        <v>42977</v>
      </c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</row>
    <row r="111" spans="1:39" s="54" customFormat="1" x14ac:dyDescent="0.3">
      <c r="A111" s="47">
        <v>239</v>
      </c>
      <c r="B111" s="48" t="s">
        <v>4</v>
      </c>
      <c r="C111" s="50" t="s">
        <v>33</v>
      </c>
      <c r="D111" s="49">
        <v>42978</v>
      </c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</row>
    <row r="112" spans="1:39" s="54" customFormat="1" x14ac:dyDescent="0.3">
      <c r="A112" s="47">
        <v>506</v>
      </c>
      <c r="B112" s="48" t="s">
        <v>4</v>
      </c>
      <c r="C112" s="50" t="s">
        <v>33</v>
      </c>
      <c r="D112" s="49">
        <v>42979</v>
      </c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</row>
    <row r="113" spans="1:39" s="54" customFormat="1" x14ac:dyDescent="0.3">
      <c r="A113" s="47">
        <v>239</v>
      </c>
      <c r="B113" s="48" t="s">
        <v>4</v>
      </c>
      <c r="C113" s="50" t="s">
        <v>33</v>
      </c>
      <c r="D113" s="49">
        <v>42980</v>
      </c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</row>
    <row r="114" spans="1:39" s="54" customFormat="1" x14ac:dyDescent="0.3">
      <c r="A114" s="47">
        <v>213</v>
      </c>
      <c r="B114" s="48" t="s">
        <v>4</v>
      </c>
      <c r="C114" s="50" t="s">
        <v>33</v>
      </c>
      <c r="D114" s="49">
        <v>42981</v>
      </c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</row>
    <row r="115" spans="1:39" s="54" customFormat="1" x14ac:dyDescent="0.3">
      <c r="A115" s="47">
        <v>745</v>
      </c>
      <c r="B115" s="48" t="s">
        <v>4</v>
      </c>
      <c r="C115" s="50" t="s">
        <v>33</v>
      </c>
      <c r="D115" s="49">
        <v>42982</v>
      </c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</row>
    <row r="116" spans="1:39" s="54" customFormat="1" x14ac:dyDescent="0.3">
      <c r="A116" s="47">
        <v>412</v>
      </c>
      <c r="B116" s="48" t="s">
        <v>4</v>
      </c>
      <c r="C116" s="50" t="s">
        <v>33</v>
      </c>
      <c r="D116" s="49">
        <v>42983</v>
      </c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</row>
    <row r="117" spans="1:39" s="54" customFormat="1" x14ac:dyDescent="0.3">
      <c r="A117" s="47">
        <v>402</v>
      </c>
      <c r="B117" s="48" t="s">
        <v>4</v>
      </c>
      <c r="C117" s="50" t="s">
        <v>35</v>
      </c>
      <c r="D117" s="49">
        <v>42984</v>
      </c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</row>
    <row r="118" spans="1:39" s="54" customFormat="1" x14ac:dyDescent="0.3">
      <c r="A118" s="47">
        <v>741</v>
      </c>
      <c r="B118" s="48" t="s">
        <v>4</v>
      </c>
      <c r="C118" s="50" t="s">
        <v>35</v>
      </c>
      <c r="D118" s="49">
        <v>42985</v>
      </c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</row>
    <row r="119" spans="1:39" s="54" customFormat="1" x14ac:dyDescent="0.3">
      <c r="A119" s="47">
        <v>419</v>
      </c>
      <c r="B119" s="48" t="s">
        <v>4</v>
      </c>
      <c r="C119" s="50" t="s">
        <v>35</v>
      </c>
      <c r="D119" s="49">
        <v>42986</v>
      </c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</row>
    <row r="120" spans="1:39" s="54" customFormat="1" x14ac:dyDescent="0.3">
      <c r="A120" s="47">
        <v>547</v>
      </c>
      <c r="B120" s="48" t="s">
        <v>4</v>
      </c>
      <c r="C120" s="50" t="s">
        <v>35</v>
      </c>
      <c r="D120" s="49">
        <v>42987</v>
      </c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</row>
    <row r="121" spans="1:39" s="54" customFormat="1" x14ac:dyDescent="0.3">
      <c r="A121" s="47">
        <v>209</v>
      </c>
      <c r="B121" s="48" t="s">
        <v>4</v>
      </c>
      <c r="C121" s="50" t="s">
        <v>33</v>
      </c>
      <c r="D121" s="49">
        <v>42988</v>
      </c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</row>
    <row r="122" spans="1:39" s="54" customFormat="1" x14ac:dyDescent="0.3">
      <c r="A122" s="47">
        <v>642</v>
      </c>
      <c r="B122" s="48" t="s">
        <v>4</v>
      </c>
      <c r="C122" s="50" t="s">
        <v>33</v>
      </c>
      <c r="D122" s="49">
        <v>42989</v>
      </c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</row>
    <row r="123" spans="1:39" s="54" customFormat="1" x14ac:dyDescent="0.3">
      <c r="A123" s="47">
        <v>22</v>
      </c>
      <c r="B123" s="48" t="s">
        <v>4</v>
      </c>
      <c r="C123" s="50" t="s">
        <v>33</v>
      </c>
      <c r="D123" s="49">
        <v>42990</v>
      </c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</row>
    <row r="124" spans="1:39" s="54" customFormat="1" x14ac:dyDescent="0.3">
      <c r="A124" s="47">
        <v>291</v>
      </c>
      <c r="B124" s="48" t="s">
        <v>6</v>
      </c>
      <c r="C124" s="50" t="s">
        <v>34</v>
      </c>
      <c r="D124" s="49">
        <v>42991</v>
      </c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</row>
    <row r="125" spans="1:39" s="54" customFormat="1" x14ac:dyDescent="0.3">
      <c r="A125" s="47">
        <v>298</v>
      </c>
      <c r="B125" s="48" t="s">
        <v>6</v>
      </c>
      <c r="C125" s="50" t="s">
        <v>35</v>
      </c>
      <c r="D125" s="49">
        <v>42992</v>
      </c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</row>
    <row r="126" spans="1:39" s="54" customFormat="1" x14ac:dyDescent="0.3">
      <c r="A126" s="47">
        <v>683</v>
      </c>
      <c r="B126" s="48" t="s">
        <v>6</v>
      </c>
      <c r="C126" s="50" t="s">
        <v>34</v>
      </c>
      <c r="D126" s="49">
        <v>42993</v>
      </c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</row>
    <row r="127" spans="1:39" s="54" customFormat="1" x14ac:dyDescent="0.3">
      <c r="A127" s="47">
        <v>72</v>
      </c>
      <c r="B127" s="48" t="s">
        <v>6</v>
      </c>
      <c r="C127" s="50" t="s">
        <v>34</v>
      </c>
      <c r="D127" s="49">
        <v>42994</v>
      </c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</row>
    <row r="128" spans="1:39" s="54" customFormat="1" x14ac:dyDescent="0.3">
      <c r="A128" s="47">
        <v>313</v>
      </c>
      <c r="B128" s="48" t="s">
        <v>6</v>
      </c>
      <c r="C128" s="50" t="s">
        <v>34</v>
      </c>
      <c r="D128" s="49">
        <v>42995</v>
      </c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</row>
    <row r="129" spans="1:39" s="54" customFormat="1" x14ac:dyDescent="0.3">
      <c r="A129" s="47">
        <v>236</v>
      </c>
      <c r="B129" s="48" t="s">
        <v>6</v>
      </c>
      <c r="C129" s="50" t="s">
        <v>34</v>
      </c>
      <c r="D129" s="49">
        <v>42996</v>
      </c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</row>
    <row r="130" spans="1:39" s="54" customFormat="1" x14ac:dyDescent="0.3">
      <c r="A130" s="47">
        <v>535</v>
      </c>
      <c r="B130" s="48" t="s">
        <v>6</v>
      </c>
      <c r="C130" s="50" t="s">
        <v>34</v>
      </c>
      <c r="D130" s="49">
        <v>42997</v>
      </c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</row>
    <row r="131" spans="1:39" s="54" customFormat="1" x14ac:dyDescent="0.3">
      <c r="A131" s="47">
        <v>236</v>
      </c>
      <c r="B131" s="48" t="s">
        <v>6</v>
      </c>
      <c r="C131" s="50" t="s">
        <v>35</v>
      </c>
      <c r="D131" s="49">
        <v>42998</v>
      </c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</row>
    <row r="132" spans="1:39" s="54" customFormat="1" x14ac:dyDescent="0.3">
      <c r="A132" s="47">
        <v>535</v>
      </c>
      <c r="B132" s="48" t="s">
        <v>6</v>
      </c>
      <c r="C132" s="50" t="s">
        <v>35</v>
      </c>
      <c r="D132" s="49">
        <v>42999</v>
      </c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</row>
    <row r="133" spans="1:39" s="54" customFormat="1" x14ac:dyDescent="0.3">
      <c r="A133" s="47">
        <v>291</v>
      </c>
      <c r="B133" s="48" t="s">
        <v>6</v>
      </c>
      <c r="C133" s="50" t="s">
        <v>35</v>
      </c>
      <c r="D133" s="49">
        <v>43000</v>
      </c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</row>
    <row r="134" spans="1:39" s="54" customFormat="1" x14ac:dyDescent="0.3">
      <c r="A134" s="47">
        <v>417</v>
      </c>
      <c r="B134" s="48" t="s">
        <v>6</v>
      </c>
      <c r="C134" s="50" t="s">
        <v>35</v>
      </c>
      <c r="D134" s="49">
        <v>43001</v>
      </c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</row>
    <row r="135" spans="1:39" s="54" customFormat="1" x14ac:dyDescent="0.3">
      <c r="A135" s="47">
        <v>72</v>
      </c>
      <c r="B135" s="48" t="s">
        <v>6</v>
      </c>
      <c r="C135" s="50" t="s">
        <v>33</v>
      </c>
      <c r="D135" s="49">
        <v>43002</v>
      </c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</row>
    <row r="136" spans="1:39" s="54" customFormat="1" x14ac:dyDescent="0.3">
      <c r="A136" s="47" t="s">
        <v>38</v>
      </c>
      <c r="B136" s="48" t="s">
        <v>6</v>
      </c>
      <c r="C136" s="50" t="s">
        <v>33</v>
      </c>
      <c r="D136" s="49">
        <v>43003</v>
      </c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</row>
  </sheetData>
  <sortState ref="E4:EF4">
    <sortCondition ref="E4"/>
  </sortState>
  <conditionalFormatting sqref="A5 A9:A101 A112:A136">
    <cfRule type="cellIs" dxfId="85" priority="45" operator="equal">
      <formula>1</formula>
    </cfRule>
  </conditionalFormatting>
  <conditionalFormatting sqref="A5 A9:A101 A112:A136">
    <cfRule type="cellIs" dxfId="84" priority="42" operator="equal">
      <formula>1</formula>
    </cfRule>
    <cfRule type="cellIs" dxfId="83" priority="43" operator="equal">
      <formula>3</formula>
    </cfRule>
    <cfRule type="cellIs" dxfId="82" priority="44" operator="equal">
      <formula>2</formula>
    </cfRule>
  </conditionalFormatting>
  <conditionalFormatting sqref="A5 A9:A101 A112:A136">
    <cfRule type="cellIs" dxfId="81" priority="41" operator="equal">
      <formula>"?"</formula>
    </cfRule>
  </conditionalFormatting>
  <conditionalFormatting sqref="A5 A9:A101 A112:A136">
    <cfRule type="cellIs" dxfId="80" priority="36" operator="equal">
      <formula>"?"</formula>
    </cfRule>
    <cfRule type="cellIs" dxfId="79" priority="37" operator="equal">
      <formula>1</formula>
    </cfRule>
  </conditionalFormatting>
  <conditionalFormatting sqref="A5 A9:A101 A112:A136">
    <cfRule type="cellIs" dxfId="78" priority="38" operator="equal">
      <formula>3</formula>
    </cfRule>
    <cfRule type="cellIs" dxfId="77" priority="39" operator="equal">
      <formula>2</formula>
    </cfRule>
    <cfRule type="cellIs" dxfId="76" priority="40" operator="equal">
      <formula>1</formula>
    </cfRule>
  </conditionalFormatting>
  <conditionalFormatting sqref="A102:A110">
    <cfRule type="cellIs" dxfId="75" priority="35" operator="equal">
      <formula>1</formula>
    </cfRule>
  </conditionalFormatting>
  <conditionalFormatting sqref="A102:A110">
    <cfRule type="cellIs" dxfId="74" priority="32" operator="equal">
      <formula>1</formula>
    </cfRule>
    <cfRule type="cellIs" dxfId="73" priority="33" operator="equal">
      <formula>3</formula>
    </cfRule>
    <cfRule type="cellIs" dxfId="72" priority="34" operator="equal">
      <formula>2</formula>
    </cfRule>
  </conditionalFormatting>
  <conditionalFormatting sqref="A102:A110">
    <cfRule type="cellIs" dxfId="71" priority="31" operator="equal">
      <formula>"?"</formula>
    </cfRule>
  </conditionalFormatting>
  <conditionalFormatting sqref="A102:A110">
    <cfRule type="cellIs" dxfId="70" priority="26" operator="equal">
      <formula>"?"</formula>
    </cfRule>
    <cfRule type="cellIs" dxfId="69" priority="27" operator="equal">
      <formula>1</formula>
    </cfRule>
  </conditionalFormatting>
  <conditionalFormatting sqref="A102:A110">
    <cfRule type="cellIs" dxfId="68" priority="28" operator="equal">
      <formula>3</formula>
    </cfRule>
    <cfRule type="cellIs" dxfId="67" priority="29" operator="equal">
      <formula>2</formula>
    </cfRule>
    <cfRule type="cellIs" dxfId="66" priority="30" operator="equal">
      <formula>1</formula>
    </cfRule>
  </conditionalFormatting>
  <conditionalFormatting sqref="A111">
    <cfRule type="cellIs" dxfId="65" priority="25" operator="equal">
      <formula>1</formula>
    </cfRule>
  </conditionalFormatting>
  <conditionalFormatting sqref="A111">
    <cfRule type="cellIs" dxfId="64" priority="22" operator="equal">
      <formula>1</formula>
    </cfRule>
    <cfRule type="cellIs" dxfId="63" priority="23" operator="equal">
      <formula>3</formula>
    </cfRule>
    <cfRule type="cellIs" dxfId="62" priority="24" operator="equal">
      <formula>2</formula>
    </cfRule>
  </conditionalFormatting>
  <conditionalFormatting sqref="A111">
    <cfRule type="cellIs" dxfId="61" priority="21" operator="equal">
      <formula>"?"</formula>
    </cfRule>
  </conditionalFormatting>
  <conditionalFormatting sqref="A111">
    <cfRule type="cellIs" dxfId="60" priority="16" operator="equal">
      <formula>"?"</formula>
    </cfRule>
    <cfRule type="cellIs" dxfId="59" priority="17" operator="equal">
      <formula>1</formula>
    </cfRule>
  </conditionalFormatting>
  <conditionalFormatting sqref="A111">
    <cfRule type="cellIs" dxfId="58" priority="18" operator="equal">
      <formula>3</formula>
    </cfRule>
    <cfRule type="cellIs" dxfId="57" priority="19" operator="equal">
      <formula>2</formula>
    </cfRule>
    <cfRule type="cellIs" dxfId="56" priority="20" operator="equal">
      <formula>1</formula>
    </cfRule>
  </conditionalFormatting>
  <conditionalFormatting sqref="A6:A8">
    <cfRule type="cellIs" dxfId="55" priority="15" operator="equal">
      <formula>1</formula>
    </cfRule>
  </conditionalFormatting>
  <conditionalFormatting sqref="A6:A8">
    <cfRule type="cellIs" dxfId="54" priority="12" operator="equal">
      <formula>1</formula>
    </cfRule>
    <cfRule type="cellIs" dxfId="53" priority="13" operator="equal">
      <formula>3</formula>
    </cfRule>
    <cfRule type="cellIs" dxfId="52" priority="14" operator="equal">
      <formula>2</formula>
    </cfRule>
  </conditionalFormatting>
  <conditionalFormatting sqref="A6:A8">
    <cfRule type="cellIs" dxfId="51" priority="11" operator="equal">
      <formula>"?"</formula>
    </cfRule>
  </conditionalFormatting>
  <conditionalFormatting sqref="A6:A8">
    <cfRule type="cellIs" dxfId="50" priority="6" operator="equal">
      <formula>"?"</formula>
    </cfRule>
    <cfRule type="cellIs" dxfId="49" priority="7" operator="equal">
      <formula>1</formula>
    </cfRule>
  </conditionalFormatting>
  <conditionalFormatting sqref="A6:A8">
    <cfRule type="cellIs" dxfId="48" priority="8" operator="equal">
      <formula>3</formula>
    </cfRule>
    <cfRule type="cellIs" dxfId="47" priority="9" operator="equal">
      <formula>2</formula>
    </cfRule>
    <cfRule type="cellIs" dxfId="46" priority="10" operator="equal">
      <formula>1</formula>
    </cfRule>
  </conditionalFormatting>
  <conditionalFormatting sqref="C37:C136">
    <cfRule type="cellIs" dxfId="45" priority="5" operator="equal">
      <formula>1</formula>
    </cfRule>
  </conditionalFormatting>
  <conditionalFormatting sqref="C37:C136">
    <cfRule type="cellIs" dxfId="44" priority="2" operator="equal">
      <formula>1</formula>
    </cfRule>
    <cfRule type="cellIs" dxfId="43" priority="3" operator="equal">
      <formula>3</formula>
    </cfRule>
    <cfRule type="cellIs" dxfId="42" priority="4" operator="equal">
      <formula>2</formula>
    </cfRule>
  </conditionalFormatting>
  <conditionalFormatting sqref="C37:C136">
    <cfRule type="cellIs" dxfId="41" priority="1" operator="equal">
      <formula>"?"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EA45BEA-3D8C-4467-8C51-E95BF12D5A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SYNTHESE</vt:lpstr>
      <vt:lpstr>PLANNING DE ROULEMENTS</vt:lpstr>
      <vt:lpstr>EQUIPE</vt:lpstr>
      <vt:lpstr>TEST</vt:lpstr>
      <vt:lpstr>PLAN</vt:lpstr>
      <vt:lpstr>PLANNING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agenda de réservation</dc:title>
  <dc:creator>Alain.DG</dc:creator>
  <cp:lastModifiedBy>Alain.DG</cp:lastModifiedBy>
  <cp:lastPrinted>2017-04-12T08:55:09Z</cp:lastPrinted>
  <dcterms:created xsi:type="dcterms:W3CDTF">2013-10-15T10:56:43Z</dcterms:created>
  <dcterms:modified xsi:type="dcterms:W3CDTF">2017-05-19T09:05:40Z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TC027802529991</vt:lpwstr>
  </property>
</Properties>
</file>