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055" yWindow="30" windowWidth="17505" windowHeight="12075" firstSheet="1" activeTab="2"/>
  </bookViews>
  <sheets>
    <sheet name="STOCK" sheetId="1" r:id="rId1"/>
    <sheet name="COMMANDE" sheetId="2" r:id="rId2"/>
    <sheet name="COMMANDE EN COURS" sheetId="3" r:id="rId3"/>
    <sheet name="IMPUTATIONS" sheetId="5" r:id="rId4"/>
    <sheet name="FOURNISSEURS" sheetId="4" r:id="rId5"/>
    <sheet name="INVENTAIRE" sheetId="6" r:id="rId6"/>
    <sheet name="BON DE COMMANDE" sheetId="7" r:id="rId7"/>
  </sheets>
  <calcPr calcId="145621"/>
</workbook>
</file>

<file path=xl/calcChain.xml><?xml version="1.0" encoding="utf-8"?>
<calcChain xmlns="http://schemas.openxmlformats.org/spreadsheetml/2006/main">
  <c r="G7" i="4" l="1"/>
  <c r="H7" i="4"/>
  <c r="I7" i="4"/>
  <c r="G8" i="4"/>
  <c r="H8" i="4"/>
  <c r="I8" i="4"/>
  <c r="G6" i="4"/>
  <c r="H6" i="4"/>
  <c r="I6" i="4"/>
  <c r="J3" i="2"/>
  <c r="J4" i="2"/>
  <c r="J5" i="2"/>
  <c r="J6" i="2"/>
  <c r="J7" i="2"/>
  <c r="J8" i="2"/>
  <c r="J9" i="2"/>
  <c r="J10" i="2"/>
  <c r="J11" i="2"/>
  <c r="J12" i="2"/>
  <c r="J13" i="2"/>
  <c r="J2" i="2"/>
  <c r="G2" i="2"/>
  <c r="G3" i="2"/>
  <c r="H3" i="4"/>
  <c r="I3" i="4"/>
  <c r="H4" i="4"/>
  <c r="I4" i="4"/>
  <c r="H5" i="4"/>
  <c r="I5" i="4"/>
  <c r="H2" i="4"/>
  <c r="I2" i="4"/>
  <c r="G2" i="4"/>
  <c r="G3" i="4"/>
  <c r="G4" i="4"/>
  <c r="G5" i="4"/>
  <c r="H2" i="2"/>
  <c r="F35" i="7"/>
  <c r="B11" i="7"/>
  <c r="D35" i="7" l="1"/>
  <c r="E35" i="7" s="1"/>
  <c r="H3" i="2" l="1"/>
  <c r="H4" i="2"/>
  <c r="H5" i="2"/>
  <c r="H6" i="2"/>
  <c r="H7" i="2"/>
  <c r="H8" i="2"/>
  <c r="H9" i="2"/>
  <c r="H10" i="2"/>
  <c r="H11" i="2"/>
  <c r="H12" i="2"/>
  <c r="H13" i="2"/>
  <c r="G4" i="2"/>
  <c r="G5" i="2"/>
  <c r="G6" i="2"/>
  <c r="G7" i="2"/>
  <c r="G8" i="2"/>
  <c r="G9" i="2"/>
  <c r="G10" i="2"/>
  <c r="G11" i="2"/>
  <c r="G12" i="2"/>
  <c r="G13" i="2"/>
  <c r="H3" i="6"/>
  <c r="H4" i="6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3" i="1"/>
  <c r="H2" i="1"/>
</calcChain>
</file>

<file path=xl/sharedStrings.xml><?xml version="1.0" encoding="utf-8"?>
<sst xmlns="http://schemas.openxmlformats.org/spreadsheetml/2006/main" count="148" uniqueCount="57">
  <si>
    <t>REFERENCE</t>
  </si>
  <si>
    <t>DESIGNATION</t>
  </si>
  <si>
    <t>SECTEUR</t>
  </si>
  <si>
    <t>PRIX</t>
  </si>
  <si>
    <t>EN STOCK</t>
  </si>
  <si>
    <t>STOCK MIN</t>
  </si>
  <si>
    <t>STOCK MAX</t>
  </si>
  <si>
    <t>A COMMANDER</t>
  </si>
  <si>
    <t>EN COMMANDE</t>
  </si>
  <si>
    <t>REF1</t>
  </si>
  <si>
    <t>REF2</t>
  </si>
  <si>
    <t>REF3</t>
  </si>
  <si>
    <t>REF4</t>
  </si>
  <si>
    <t>REF5</t>
  </si>
  <si>
    <t>PNEUS 315</t>
  </si>
  <si>
    <t>PNEUS 385</t>
  </si>
  <si>
    <t>PLAQUETTE DE FREINS</t>
  </si>
  <si>
    <t>DISQUE DE FREINS</t>
  </si>
  <si>
    <t>CAMION</t>
  </si>
  <si>
    <t>REMORQUE</t>
  </si>
  <si>
    <t>GARAGE</t>
  </si>
  <si>
    <t>PARKING</t>
  </si>
  <si>
    <t>RESTE A LIVRER</t>
  </si>
  <si>
    <t>LIVRAISON</t>
  </si>
  <si>
    <t>COMMANDER</t>
  </si>
  <si>
    <t>REF FOURNISSEUR</t>
  </si>
  <si>
    <t>FOURNISSEUR</t>
  </si>
  <si>
    <t>PNEUS 385/80R22,5 BRISGESTONE R168+</t>
  </si>
  <si>
    <t>PNEUS 315/80R22,5 BRIDGESTON R-STEER</t>
  </si>
  <si>
    <t>1000001</t>
  </si>
  <si>
    <t>FORREZ</t>
  </si>
  <si>
    <t>NBR</t>
  </si>
  <si>
    <t>MO 3</t>
  </si>
  <si>
    <t>MO 2</t>
  </si>
  <si>
    <t>MO 1</t>
  </si>
  <si>
    <t>PLAQUE</t>
  </si>
  <si>
    <t>N° DE FLOTTE</t>
  </si>
  <si>
    <t>2000002</t>
  </si>
  <si>
    <t>INVENTAIRE AU 06/03/2015</t>
  </si>
  <si>
    <t>SERVIETTES</t>
  </si>
  <si>
    <t>COMMANDE</t>
  </si>
  <si>
    <t>DATE</t>
  </si>
  <si>
    <t>REMARQUES</t>
  </si>
  <si>
    <t>QUANTITE</t>
  </si>
  <si>
    <t>TOTAL</t>
  </si>
  <si>
    <t>HTVA</t>
  </si>
  <si>
    <t>TVA</t>
  </si>
  <si>
    <t>FOURNISSEURS</t>
  </si>
  <si>
    <t xml:space="preserve">FOURN.: </t>
  </si>
  <si>
    <t>JANTES</t>
  </si>
  <si>
    <t>REF6</t>
  </si>
  <si>
    <t>VALVES</t>
  </si>
  <si>
    <t>REF7</t>
  </si>
  <si>
    <r>
      <t>CONTACT:</t>
    </r>
    <r>
      <rPr>
        <b/>
        <sz val="12"/>
        <color theme="1"/>
        <rFont val="Calibri"/>
        <family val="2"/>
        <scheme val="minor"/>
      </rPr>
      <t xml:space="preserve"> </t>
    </r>
  </si>
  <si>
    <t>REF:</t>
  </si>
  <si>
    <t>Q TEAM</t>
  </si>
  <si>
    <t>BON DE COMMANDE N°: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</si>
</sst>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27" x14ac:knownFonts="1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haroni"/>
      <charset val="177"/>
    </font>
    <font>
      <b/>
      <sz val="11"/>
      <color theme="1"/>
      <name val="Arabic Typesetting"/>
      <family val="4"/>
    </font>
    <font>
      <b/>
      <u/>
      <sz val="12"/>
      <color theme="1"/>
      <name val="Arabic Typesetting"/>
      <family val="4"/>
    </font>
    <font>
      <sz val="9"/>
      <color theme="1"/>
      <name val="Arabic Typesetting"/>
      <family val="4"/>
    </font>
    <font>
      <sz val="12"/>
      <color theme="1"/>
      <name val="Arabic Typesetting"/>
      <family val="4"/>
    </font>
    <font>
      <u/>
      <sz val="12"/>
      <color theme="1"/>
      <name val="Arabic Typesetting"/>
      <family val="4"/>
    </font>
    <font>
      <sz val="12"/>
      <color theme="1"/>
      <name val="Calibri"/>
      <family val="2"/>
      <scheme val="minor"/>
    </font>
    <font>
      <b/>
      <sz val="14"/>
      <color theme="1"/>
      <name val="Arabic Typesetting"/>
      <family val="4"/>
    </font>
    <font>
      <b/>
      <i/>
      <sz val="1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rgb="FF00B050"/>
      <name val="Trebuchet MS"/>
      <family val="2"/>
    </font>
    <font>
      <sz val="7.5"/>
      <color theme="1"/>
      <name val="Trebuchet MS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Arabic Typesetting"/>
      <family val="4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5" fillId="0" borderId="0" applyNumberFormat="0" applyFill="0" applyBorder="0" applyAlignment="0" applyProtection="0"/>
  </cellStyleXfs>
  <cellXfs count="128">
    <xf numFmtId="0" fontId="0" fillId="0" borderId="0" xfId="0"/>
    <xf numFmtId="0" fontId="1" fillId="0" borderId="0" xfId="1"/>
    <xf numFmtId="164" fontId="1" fillId="0" borderId="0" xfId="1" applyNumberFormat="1"/>
    <xf numFmtId="0" fontId="1" fillId="0" borderId="0" xfId="1" applyAlignment="1"/>
    <xf numFmtId="0" fontId="3" fillId="7" borderId="1" xfId="1" applyFont="1" applyFill="1" applyBorder="1" applyAlignment="1">
      <alignment horizontal="center" wrapText="1"/>
    </xf>
    <xf numFmtId="0" fontId="3" fillId="8" borderId="1" xfId="1" applyFont="1" applyFill="1" applyBorder="1" applyAlignment="1">
      <alignment horizontal="center" wrapText="1"/>
    </xf>
    <xf numFmtId="0" fontId="3" fillId="3" borderId="1" xfId="1" applyFont="1" applyFill="1" applyBorder="1" applyAlignment="1">
      <alignment horizontal="center" wrapText="1"/>
    </xf>
    <xf numFmtId="164" fontId="3" fillId="6" borderId="1" xfId="1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3" fillId="9" borderId="1" xfId="1" applyFont="1" applyFill="1" applyBorder="1" applyAlignment="1">
      <alignment horizontal="center"/>
    </xf>
    <xf numFmtId="0" fontId="3" fillId="10" borderId="1" xfId="1" applyFont="1" applyFill="1" applyBorder="1" applyAlignment="1">
      <alignment horizontal="center" wrapText="1"/>
    </xf>
    <xf numFmtId="0" fontId="3" fillId="10" borderId="1" xfId="1" applyFont="1" applyFill="1" applyBorder="1" applyAlignment="1">
      <alignment horizontal="center"/>
    </xf>
    <xf numFmtId="49" fontId="1" fillId="0" borderId="0" xfId="1" applyNumberFormat="1"/>
    <xf numFmtId="0" fontId="3" fillId="6" borderId="1" xfId="1" applyFont="1" applyFill="1" applyBorder="1" applyAlignment="1">
      <alignment horizontal="center"/>
    </xf>
    <xf numFmtId="49" fontId="3" fillId="9" borderId="1" xfId="1" applyNumberFormat="1" applyFont="1" applyFill="1" applyBorder="1" applyAlignment="1">
      <alignment horizontal="center"/>
    </xf>
    <xf numFmtId="0" fontId="1" fillId="0" borderId="0" xfId="1" applyAlignment="1">
      <alignment wrapText="1"/>
    </xf>
    <xf numFmtId="0" fontId="3" fillId="11" borderId="1" xfId="1" applyFont="1" applyFill="1" applyBorder="1" applyAlignment="1">
      <alignment horizontal="center" wrapText="1"/>
    </xf>
    <xf numFmtId="0" fontId="3" fillId="9" borderId="1" xfId="1" applyFont="1" applyFill="1" applyBorder="1" applyAlignment="1">
      <alignment horizontal="center" wrapText="1"/>
    </xf>
    <xf numFmtId="0" fontId="1" fillId="8" borderId="1" xfId="1" applyFill="1" applyBorder="1"/>
    <xf numFmtId="0" fontId="1" fillId="3" borderId="1" xfId="1" applyFill="1" applyBorder="1"/>
    <xf numFmtId="0" fontId="1" fillId="6" borderId="1" xfId="1" applyFill="1" applyBorder="1"/>
    <xf numFmtId="0" fontId="1" fillId="2" borderId="1" xfId="1" applyFill="1" applyBorder="1"/>
    <xf numFmtId="0" fontId="1" fillId="9" borderId="1" xfId="1" applyFill="1" applyBorder="1"/>
    <xf numFmtId="49" fontId="1" fillId="9" borderId="1" xfId="1" applyNumberFormat="1" applyFill="1" applyBorder="1"/>
    <xf numFmtId="0" fontId="2" fillId="0" borderId="0" xfId="0" applyFont="1"/>
    <xf numFmtId="0" fontId="5" fillId="5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5" fillId="6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8" fillId="0" borderId="0" xfId="0" applyFont="1"/>
    <xf numFmtId="0" fontId="4" fillId="5" borderId="1" xfId="0" applyFont="1" applyFill="1" applyBorder="1"/>
    <xf numFmtId="0" fontId="4" fillId="2" borderId="1" xfId="0" applyFont="1" applyFill="1" applyBorder="1"/>
    <xf numFmtId="0" fontId="4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9" fillId="0" borderId="0" xfId="0" applyFont="1"/>
    <xf numFmtId="0" fontId="5" fillId="5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0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 wrapText="1"/>
    </xf>
    <xf numFmtId="0" fontId="0" fillId="0" borderId="0" xfId="0" applyBorder="1"/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13" fillId="0" borderId="2" xfId="0" applyNumberFormat="1" applyFont="1" applyBorder="1" applyAlignment="1">
      <alignment horizontal="left" vertical="center"/>
    </xf>
    <xf numFmtId="14" fontId="13" fillId="0" borderId="4" xfId="0" applyNumberFormat="1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15" fillId="0" borderId="5" xfId="0" applyFont="1" applyBorder="1" applyAlignment="1">
      <alignment vertical="center"/>
    </xf>
    <xf numFmtId="0" fontId="13" fillId="0" borderId="6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14" fontId="13" fillId="0" borderId="6" xfId="0" applyNumberFormat="1" applyFont="1" applyBorder="1" applyAlignment="1">
      <alignment horizontal="left" vertical="center"/>
    </xf>
    <xf numFmtId="14" fontId="13" fillId="0" borderId="8" xfId="0" applyNumberFormat="1" applyFont="1" applyBorder="1" applyAlignment="1">
      <alignment horizontal="left" vertical="center"/>
    </xf>
    <xf numFmtId="0" fontId="14" fillId="0" borderId="6" xfId="0" applyFont="1" applyBorder="1" applyAlignment="1">
      <alignment horizontal="left" vertical="center"/>
    </xf>
    <xf numFmtId="0" fontId="14" fillId="0" borderId="8" xfId="0" applyFont="1" applyBorder="1" applyAlignment="1">
      <alignment horizontal="left" vertical="center"/>
    </xf>
    <xf numFmtId="0" fontId="15" fillId="0" borderId="0" xfId="0" applyFont="1" applyBorder="1" applyAlignment="1">
      <alignment vertical="center"/>
    </xf>
    <xf numFmtId="0" fontId="14" fillId="0" borderId="6" xfId="0" applyFont="1" applyBorder="1" applyAlignment="1">
      <alignment horizontal="left" vertical="center"/>
    </xf>
    <xf numFmtId="0" fontId="14" fillId="0" borderId="7" xfId="0" applyFont="1" applyBorder="1" applyAlignment="1">
      <alignment horizontal="left" vertical="center"/>
    </xf>
    <xf numFmtId="14" fontId="16" fillId="0" borderId="7" xfId="0" applyNumberFormat="1" applyFont="1" applyBorder="1" applyAlignment="1">
      <alignment horizontal="center" vertical="center"/>
    </xf>
    <xf numFmtId="14" fontId="13" fillId="0" borderId="7" xfId="0" applyNumberFormat="1" applyFont="1" applyBorder="1" applyAlignment="1">
      <alignment horizontal="center" vertical="center"/>
    </xf>
    <xf numFmtId="14" fontId="13" fillId="0" borderId="8" xfId="0" applyNumberFormat="1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8" fillId="0" borderId="12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15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 wrapText="1"/>
    </xf>
    <xf numFmtId="0" fontId="19" fillId="0" borderId="18" xfId="0" applyFont="1" applyBorder="1" applyAlignment="1">
      <alignment horizontal="center" vertical="center" wrapText="1"/>
    </xf>
    <xf numFmtId="0" fontId="19" fillId="0" borderId="19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0" fontId="19" fillId="0" borderId="6" xfId="0" applyFont="1" applyBorder="1" applyAlignment="1">
      <alignment vertical="center" wrapText="1"/>
    </xf>
    <xf numFmtId="0" fontId="19" fillId="0" borderId="7" xfId="0" applyFont="1" applyBorder="1" applyAlignment="1">
      <alignment vertical="center" wrapText="1"/>
    </xf>
    <xf numFmtId="0" fontId="20" fillId="0" borderId="7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15" fillId="0" borderId="21" xfId="0" applyFont="1" applyBorder="1" applyAlignment="1">
      <alignment horizontal="right"/>
    </xf>
    <xf numFmtId="0" fontId="2" fillId="0" borderId="22" xfId="0" applyFont="1" applyBorder="1" applyAlignment="1">
      <alignment horizontal="center"/>
    </xf>
    <xf numFmtId="2" fontId="0" fillId="0" borderId="22" xfId="0" applyNumberFormat="1" applyBorder="1"/>
    <xf numFmtId="4" fontId="0" fillId="0" borderId="22" xfId="0" applyNumberFormat="1" applyBorder="1"/>
    <xf numFmtId="4" fontId="21" fillId="0" borderId="23" xfId="0" applyNumberFormat="1" applyFont="1" applyBorder="1" applyAlignment="1">
      <alignment horizontal="right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5" fillId="0" borderId="0" xfId="2" applyAlignment="1">
      <alignment vertical="center"/>
    </xf>
    <xf numFmtId="0" fontId="25" fillId="0" borderId="0" xfId="2"/>
    <xf numFmtId="0" fontId="5" fillId="6" borderId="1" xfId="0" applyFont="1" applyFill="1" applyBorder="1"/>
    <xf numFmtId="0" fontId="10" fillId="0" borderId="1" xfId="0" applyFont="1" applyFill="1" applyBorder="1" applyAlignment="1">
      <alignment vertical="center"/>
    </xf>
    <xf numFmtId="0" fontId="13" fillId="0" borderId="25" xfId="0" applyFont="1" applyBorder="1" applyAlignment="1">
      <alignment vertical="center"/>
    </xf>
    <xf numFmtId="0" fontId="14" fillId="0" borderId="26" xfId="0" applyFont="1" applyBorder="1" applyAlignment="1">
      <alignment vertical="center"/>
    </xf>
    <xf numFmtId="14" fontId="16" fillId="0" borderId="24" xfId="0" applyNumberFormat="1" applyFont="1" applyBorder="1" applyAlignment="1">
      <alignment vertical="center"/>
    </xf>
    <xf numFmtId="14" fontId="17" fillId="0" borderId="25" xfId="0" applyNumberFormat="1" applyFont="1" applyBorder="1" applyAlignment="1">
      <alignment horizontal="center" vertical="center" wrapText="1"/>
    </xf>
    <xf numFmtId="14" fontId="17" fillId="0" borderId="27" xfId="0" applyNumberFormat="1" applyFont="1" applyBorder="1" applyAlignment="1">
      <alignment horizontal="center" vertical="center" wrapText="1"/>
    </xf>
    <xf numFmtId="14" fontId="17" fillId="0" borderId="26" xfId="0" applyNumberFormat="1" applyFont="1" applyBorder="1" applyAlignment="1">
      <alignment horizontal="center" vertical="center" wrapText="1"/>
    </xf>
    <xf numFmtId="0" fontId="7" fillId="0" borderId="1" xfId="1" applyFont="1" applyBorder="1"/>
    <xf numFmtId="49" fontId="7" fillId="0" borderId="1" xfId="1" applyNumberFormat="1" applyFont="1" applyBorder="1"/>
    <xf numFmtId="0" fontId="26" fillId="10" borderId="1" xfId="1" applyFont="1" applyFill="1" applyBorder="1" applyAlignment="1">
      <alignment horizontal="center"/>
    </xf>
    <xf numFmtId="0" fontId="26" fillId="10" borderId="1" xfId="1" applyFont="1" applyFill="1" applyBorder="1" applyAlignment="1">
      <alignment horizontal="center" wrapText="1"/>
    </xf>
    <xf numFmtId="49" fontId="26" fillId="9" borderId="1" xfId="1" applyNumberFormat="1" applyFont="1" applyFill="1" applyBorder="1" applyAlignment="1">
      <alignment horizontal="center"/>
    </xf>
    <xf numFmtId="0" fontId="26" fillId="9" borderId="1" xfId="1" applyFont="1" applyFill="1" applyBorder="1" applyAlignment="1">
      <alignment horizontal="center"/>
    </xf>
    <xf numFmtId="0" fontId="26" fillId="2" borderId="1" xfId="1" applyFont="1" applyFill="1" applyBorder="1" applyAlignment="1">
      <alignment horizontal="center"/>
    </xf>
    <xf numFmtId="0" fontId="26" fillId="6" borderId="1" xfId="1" applyFont="1" applyFill="1" applyBorder="1" applyAlignment="1">
      <alignment horizontal="center"/>
    </xf>
    <xf numFmtId="0" fontId="26" fillId="3" borderId="1" xfId="1" applyFont="1" applyFill="1" applyBorder="1" applyAlignment="1">
      <alignment horizontal="center" wrapText="1"/>
    </xf>
    <xf numFmtId="0" fontId="26" fillId="8" borderId="1" xfId="1" applyFont="1" applyFill="1" applyBorder="1" applyAlignment="1">
      <alignment horizontal="center" wrapText="1"/>
    </xf>
    <xf numFmtId="0" fontId="7" fillId="0" borderId="1" xfId="0" applyFont="1" applyFill="1" applyBorder="1"/>
    <xf numFmtId="164" fontId="5" fillId="6" borderId="1" xfId="0" applyNumberFormat="1" applyFont="1" applyFill="1" applyBorder="1" applyAlignment="1">
      <alignment horizontal="center"/>
    </xf>
    <xf numFmtId="164" fontId="10" fillId="0" borderId="1" xfId="0" applyNumberFormat="1" applyFont="1" applyFill="1" applyBorder="1" applyAlignment="1">
      <alignment horizontal="center" vertical="center"/>
    </xf>
    <xf numFmtId="164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3</xdr:row>
          <xdr:rowOff>9525</xdr:rowOff>
        </xdr:from>
        <xdr:to>
          <xdr:col>10</xdr:col>
          <xdr:colOff>790575</xdr:colOff>
          <xdr:row>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1" i="1" u="none" strike="noStrike" baseline="0">
                  <a:solidFill>
                    <a:srgbClr val="000000"/>
                  </a:solidFill>
                  <a:latin typeface="Calibri"/>
                </a:rPr>
                <a:t>A 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95250</xdr:colOff>
      <xdr:row>27</xdr:row>
      <xdr:rowOff>19050</xdr:rowOff>
    </xdr:from>
    <xdr:ext cx="571500" cy="264560"/>
    <xdr:sp macro="" textlink="">
      <xdr:nvSpPr>
        <xdr:cNvPr id="3" name="ZoneTexte 2"/>
        <xdr:cNvSpPr txBox="1"/>
      </xdr:nvSpPr>
      <xdr:spPr>
        <a:xfrm>
          <a:off x="4752975" y="6162675"/>
          <a:ext cx="5715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  <xdr:oneCellAnchor>
    <xdr:from>
      <xdr:col>4</xdr:col>
      <xdr:colOff>714375</xdr:colOff>
      <xdr:row>30</xdr:row>
      <xdr:rowOff>104775</xdr:rowOff>
    </xdr:from>
    <xdr:ext cx="657225" cy="264560"/>
    <xdr:sp macro="" textlink="">
      <xdr:nvSpPr>
        <xdr:cNvPr id="4" name="ZoneTexte 3"/>
        <xdr:cNvSpPr txBox="1"/>
      </xdr:nvSpPr>
      <xdr:spPr>
        <a:xfrm>
          <a:off x="4610100" y="6991350"/>
          <a:ext cx="6572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BE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B7" sqref="B7"/>
    </sheetView>
  </sheetViews>
  <sheetFormatPr baseColWidth="10" defaultRowHeight="12" x14ac:dyDescent="0.2"/>
  <cols>
    <col min="1" max="1" width="17.1640625" customWidth="1"/>
    <col min="2" max="2" width="60" customWidth="1"/>
    <col min="3" max="3" width="17.1640625" customWidth="1"/>
    <col min="4" max="4" width="12.5" customWidth="1"/>
    <col min="5" max="5" width="10.1640625" customWidth="1"/>
    <col min="6" max="6" width="10.5" customWidth="1"/>
    <col min="7" max="7" width="11.83203125" customWidth="1"/>
    <col min="8" max="9" width="14.83203125" customWidth="1"/>
    <col min="10" max="18" width="17.1640625" customWidth="1"/>
  </cols>
  <sheetData>
    <row r="1" spans="1:9" ht="33" customHeight="1" x14ac:dyDescent="0.4">
      <c r="A1" s="25" t="s">
        <v>0</v>
      </c>
      <c r="B1" s="25" t="s">
        <v>1</v>
      </c>
      <c r="C1" s="26" t="s">
        <v>2</v>
      </c>
      <c r="D1" s="27" t="s">
        <v>3</v>
      </c>
      <c r="E1" s="28" t="s">
        <v>4</v>
      </c>
      <c r="F1" s="28" t="s">
        <v>5</v>
      </c>
      <c r="G1" s="28" t="s">
        <v>6</v>
      </c>
      <c r="H1" s="29" t="s">
        <v>7</v>
      </c>
      <c r="I1" s="29" t="s">
        <v>8</v>
      </c>
    </row>
    <row r="2" spans="1:9" ht="15" customHeight="1" x14ac:dyDescent="0.35">
      <c r="A2" s="31" t="s">
        <v>9</v>
      </c>
      <c r="B2" s="31" t="s">
        <v>14</v>
      </c>
      <c r="C2" s="32" t="s">
        <v>18</v>
      </c>
      <c r="D2" s="33"/>
      <c r="E2" s="34">
        <v>3</v>
      </c>
      <c r="F2" s="34">
        <v>2</v>
      </c>
      <c r="G2" s="34">
        <v>12</v>
      </c>
      <c r="H2" s="35">
        <f>G2-E2</f>
        <v>9</v>
      </c>
      <c r="I2" s="36"/>
    </row>
    <row r="3" spans="1:9" ht="15" customHeight="1" x14ac:dyDescent="0.35">
      <c r="A3" s="31" t="s">
        <v>10</v>
      </c>
      <c r="B3" s="31" t="s">
        <v>15</v>
      </c>
      <c r="C3" s="32" t="s">
        <v>19</v>
      </c>
      <c r="D3" s="33"/>
      <c r="E3" s="34">
        <v>1</v>
      </c>
      <c r="F3" s="34">
        <v>5</v>
      </c>
      <c r="G3" s="34">
        <v>12</v>
      </c>
      <c r="H3" s="35">
        <f t="shared" ref="H3:H24" si="0">G3-E3</f>
        <v>11</v>
      </c>
      <c r="I3" s="35"/>
    </row>
    <row r="4" spans="1:9" ht="15" customHeight="1" x14ac:dyDescent="0.35">
      <c r="A4" s="31" t="s">
        <v>11</v>
      </c>
      <c r="B4" s="31" t="s">
        <v>16</v>
      </c>
      <c r="C4" s="32" t="s">
        <v>20</v>
      </c>
      <c r="D4" s="33"/>
      <c r="E4" s="34">
        <v>2</v>
      </c>
      <c r="F4" s="34">
        <v>3</v>
      </c>
      <c r="G4" s="34">
        <v>15</v>
      </c>
      <c r="H4" s="35">
        <f t="shared" si="0"/>
        <v>13</v>
      </c>
      <c r="I4" s="35"/>
    </row>
    <row r="5" spans="1:9" ht="15" customHeight="1" x14ac:dyDescent="0.35">
      <c r="A5" s="31" t="s">
        <v>12</v>
      </c>
      <c r="B5" s="31" t="s">
        <v>17</v>
      </c>
      <c r="C5" s="32" t="s">
        <v>21</v>
      </c>
      <c r="D5" s="33"/>
      <c r="E5" s="34">
        <v>11</v>
      </c>
      <c r="F5" s="34">
        <v>10</v>
      </c>
      <c r="G5" s="34">
        <v>15</v>
      </c>
      <c r="H5" s="35">
        <f t="shared" si="0"/>
        <v>4</v>
      </c>
      <c r="I5" s="35"/>
    </row>
    <row r="6" spans="1:9" ht="15" customHeight="1" x14ac:dyDescent="0.35">
      <c r="A6" s="31" t="s">
        <v>13</v>
      </c>
      <c r="B6" s="31" t="s">
        <v>39</v>
      </c>
      <c r="C6" s="32" t="s">
        <v>20</v>
      </c>
      <c r="D6" s="33"/>
      <c r="E6" s="34">
        <v>6</v>
      </c>
      <c r="F6" s="34">
        <v>5</v>
      </c>
      <c r="G6" s="34">
        <v>15</v>
      </c>
      <c r="H6" s="35">
        <f t="shared" si="0"/>
        <v>9</v>
      </c>
      <c r="I6" s="35"/>
    </row>
    <row r="7" spans="1:9" ht="15" customHeight="1" x14ac:dyDescent="0.35">
      <c r="A7" s="31" t="s">
        <v>50</v>
      </c>
      <c r="B7" s="31" t="s">
        <v>49</v>
      </c>
      <c r="C7" s="32" t="s">
        <v>18</v>
      </c>
      <c r="D7" s="33"/>
      <c r="E7" s="34">
        <v>1</v>
      </c>
      <c r="F7" s="34">
        <v>5</v>
      </c>
      <c r="G7" s="34">
        <v>12</v>
      </c>
      <c r="H7" s="35">
        <f t="shared" si="0"/>
        <v>11</v>
      </c>
      <c r="I7" s="35"/>
    </row>
    <row r="8" spans="1:9" ht="15" customHeight="1" x14ac:dyDescent="0.35">
      <c r="A8" s="31" t="s">
        <v>52</v>
      </c>
      <c r="B8" s="31" t="s">
        <v>51</v>
      </c>
      <c r="C8" s="32" t="s">
        <v>19</v>
      </c>
      <c r="D8" s="33"/>
      <c r="E8" s="34">
        <v>3</v>
      </c>
      <c r="F8" s="34">
        <v>5</v>
      </c>
      <c r="G8" s="34">
        <v>12</v>
      </c>
      <c r="H8" s="35">
        <f t="shared" si="0"/>
        <v>9</v>
      </c>
      <c r="I8" s="35"/>
    </row>
    <row r="9" spans="1:9" ht="15" customHeight="1" x14ac:dyDescent="0.35">
      <c r="A9" s="31"/>
      <c r="B9" s="31"/>
      <c r="C9" s="32"/>
      <c r="D9" s="33"/>
      <c r="E9" s="34">
        <v>1</v>
      </c>
      <c r="F9" s="34"/>
      <c r="G9" s="34"/>
      <c r="H9" s="35">
        <f t="shared" si="0"/>
        <v>-1</v>
      </c>
      <c r="I9" s="35"/>
    </row>
    <row r="10" spans="1:9" ht="15" customHeight="1" x14ac:dyDescent="0.35">
      <c r="A10" s="31"/>
      <c r="B10" s="31"/>
      <c r="C10" s="32"/>
      <c r="D10" s="33"/>
      <c r="E10" s="34">
        <v>1</v>
      </c>
      <c r="F10" s="34"/>
      <c r="G10" s="34"/>
      <c r="H10" s="35">
        <f t="shared" si="0"/>
        <v>-1</v>
      </c>
      <c r="I10" s="35"/>
    </row>
    <row r="11" spans="1:9" ht="15" customHeight="1" x14ac:dyDescent="0.35">
      <c r="A11" s="31"/>
      <c r="B11" s="31"/>
      <c r="C11" s="32"/>
      <c r="D11" s="33"/>
      <c r="E11" s="34">
        <v>1</v>
      </c>
      <c r="F11" s="34"/>
      <c r="G11" s="34"/>
      <c r="H11" s="35">
        <f t="shared" si="0"/>
        <v>-1</v>
      </c>
      <c r="I11" s="35"/>
    </row>
    <row r="12" spans="1:9" ht="15" customHeight="1" x14ac:dyDescent="0.35">
      <c r="A12" s="31"/>
      <c r="B12" s="31"/>
      <c r="C12" s="32"/>
      <c r="D12" s="33"/>
      <c r="E12" s="34">
        <v>1</v>
      </c>
      <c r="F12" s="34"/>
      <c r="G12" s="34"/>
      <c r="H12" s="35">
        <f t="shared" si="0"/>
        <v>-1</v>
      </c>
      <c r="I12" s="35"/>
    </row>
    <row r="13" spans="1:9" ht="15" customHeight="1" x14ac:dyDescent="0.35">
      <c r="A13" s="31"/>
      <c r="B13" s="31"/>
      <c r="C13" s="32"/>
      <c r="D13" s="33"/>
      <c r="E13" s="34">
        <v>1</v>
      </c>
      <c r="F13" s="34"/>
      <c r="G13" s="34"/>
      <c r="H13" s="35">
        <f t="shared" si="0"/>
        <v>-1</v>
      </c>
      <c r="I13" s="35"/>
    </row>
    <row r="14" spans="1:9" ht="15" customHeight="1" x14ac:dyDescent="0.35">
      <c r="A14" s="31"/>
      <c r="B14" s="31"/>
      <c r="C14" s="32"/>
      <c r="D14" s="33"/>
      <c r="E14" s="34">
        <v>1</v>
      </c>
      <c r="F14" s="34"/>
      <c r="G14" s="34"/>
      <c r="H14" s="35">
        <f t="shared" si="0"/>
        <v>-1</v>
      </c>
      <c r="I14" s="35"/>
    </row>
    <row r="15" spans="1:9" ht="15" customHeight="1" x14ac:dyDescent="0.35">
      <c r="A15" s="31"/>
      <c r="B15" s="31"/>
      <c r="C15" s="32"/>
      <c r="D15" s="33"/>
      <c r="E15" s="34">
        <v>1</v>
      </c>
      <c r="F15" s="34"/>
      <c r="G15" s="34"/>
      <c r="H15" s="35">
        <f t="shared" si="0"/>
        <v>-1</v>
      </c>
      <c r="I15" s="35"/>
    </row>
    <row r="16" spans="1:9" ht="15" customHeight="1" x14ac:dyDescent="0.35">
      <c r="A16" s="31"/>
      <c r="B16" s="31"/>
      <c r="C16" s="32"/>
      <c r="D16" s="33"/>
      <c r="E16" s="34">
        <v>1</v>
      </c>
      <c r="F16" s="34"/>
      <c r="G16" s="34"/>
      <c r="H16" s="35">
        <f t="shared" si="0"/>
        <v>-1</v>
      </c>
      <c r="I16" s="35"/>
    </row>
    <row r="17" spans="1:9" ht="15" customHeight="1" x14ac:dyDescent="0.35">
      <c r="A17" s="31"/>
      <c r="B17" s="31"/>
      <c r="C17" s="32"/>
      <c r="D17" s="33"/>
      <c r="E17" s="34">
        <v>1</v>
      </c>
      <c r="F17" s="34"/>
      <c r="G17" s="34"/>
      <c r="H17" s="35">
        <f t="shared" si="0"/>
        <v>-1</v>
      </c>
      <c r="I17" s="35"/>
    </row>
    <row r="18" spans="1:9" ht="15" customHeight="1" x14ac:dyDescent="0.35">
      <c r="A18" s="31"/>
      <c r="B18" s="31"/>
      <c r="C18" s="32"/>
      <c r="D18" s="33"/>
      <c r="E18" s="34">
        <v>1</v>
      </c>
      <c r="F18" s="34"/>
      <c r="G18" s="34"/>
      <c r="H18" s="35">
        <f t="shared" si="0"/>
        <v>-1</v>
      </c>
      <c r="I18" s="35"/>
    </row>
    <row r="19" spans="1:9" ht="15" customHeight="1" x14ac:dyDescent="0.35">
      <c r="A19" s="31"/>
      <c r="B19" s="31"/>
      <c r="C19" s="32"/>
      <c r="D19" s="33"/>
      <c r="E19" s="34">
        <v>1</v>
      </c>
      <c r="F19" s="34"/>
      <c r="G19" s="34"/>
      <c r="H19" s="35">
        <f t="shared" si="0"/>
        <v>-1</v>
      </c>
      <c r="I19" s="35"/>
    </row>
    <row r="20" spans="1:9" ht="15" customHeight="1" x14ac:dyDescent="0.35">
      <c r="A20" s="31"/>
      <c r="B20" s="31"/>
      <c r="C20" s="32"/>
      <c r="D20" s="33"/>
      <c r="E20" s="34">
        <v>1</v>
      </c>
      <c r="F20" s="34"/>
      <c r="G20" s="34"/>
      <c r="H20" s="35">
        <f t="shared" si="0"/>
        <v>-1</v>
      </c>
      <c r="I20" s="35"/>
    </row>
    <row r="21" spans="1:9" ht="15" customHeight="1" x14ac:dyDescent="0.35">
      <c r="A21" s="31"/>
      <c r="B21" s="31"/>
      <c r="C21" s="32"/>
      <c r="D21" s="33"/>
      <c r="E21" s="34">
        <v>1</v>
      </c>
      <c r="F21" s="34"/>
      <c r="G21" s="34"/>
      <c r="H21" s="35">
        <f t="shared" si="0"/>
        <v>-1</v>
      </c>
      <c r="I21" s="35"/>
    </row>
    <row r="22" spans="1:9" ht="15" customHeight="1" x14ac:dyDescent="0.35">
      <c r="A22" s="31"/>
      <c r="B22" s="31"/>
      <c r="C22" s="32"/>
      <c r="D22" s="33"/>
      <c r="E22" s="34">
        <v>1</v>
      </c>
      <c r="F22" s="34"/>
      <c r="G22" s="34"/>
      <c r="H22" s="35">
        <f t="shared" si="0"/>
        <v>-1</v>
      </c>
      <c r="I22" s="35"/>
    </row>
    <row r="23" spans="1:9" ht="15" customHeight="1" x14ac:dyDescent="0.35">
      <c r="A23" s="31"/>
      <c r="B23" s="31"/>
      <c r="C23" s="32"/>
      <c r="D23" s="33"/>
      <c r="E23" s="34">
        <v>1</v>
      </c>
      <c r="F23" s="34"/>
      <c r="G23" s="34"/>
      <c r="H23" s="35">
        <f t="shared" si="0"/>
        <v>-1</v>
      </c>
      <c r="I23" s="35"/>
    </row>
    <row r="24" spans="1:9" ht="15" customHeight="1" x14ac:dyDescent="0.35">
      <c r="A24" s="31"/>
      <c r="B24" s="31"/>
      <c r="C24" s="32"/>
      <c r="D24" s="33"/>
      <c r="E24" s="34">
        <v>1</v>
      </c>
      <c r="F24" s="34"/>
      <c r="G24" s="34"/>
      <c r="H24" s="35">
        <f t="shared" si="0"/>
        <v>-1</v>
      </c>
      <c r="I24" s="35"/>
    </row>
    <row r="25" spans="1:9" ht="15" customHeight="1" x14ac:dyDescent="0.25">
      <c r="A25" s="24"/>
      <c r="B25" s="24"/>
      <c r="C25" s="24"/>
      <c r="D25" s="24"/>
      <c r="E25" s="24"/>
      <c r="F25" s="24"/>
      <c r="G25" s="24"/>
      <c r="H25" s="24"/>
      <c r="I25" s="24"/>
    </row>
    <row r="26" spans="1:9" ht="15" customHeight="1" x14ac:dyDescent="0.2"/>
    <row r="27" spans="1:9" ht="15" customHeight="1" x14ac:dyDescent="0.2"/>
    <row r="28" spans="1:9" ht="15" customHeight="1" x14ac:dyDescent="0.2"/>
    <row r="29" spans="1:9" ht="15" customHeight="1" x14ac:dyDescent="0.2"/>
    <row r="30" spans="1:9" ht="15" customHeight="1" x14ac:dyDescent="0.2"/>
    <row r="31" spans="1:9" ht="15" customHeight="1" x14ac:dyDescent="0.2"/>
    <row r="32" spans="1:9" ht="15" customHeight="1" x14ac:dyDescent="0.2"/>
  </sheetData>
  <conditionalFormatting sqref="E2:E24">
    <cfRule type="cellIs" dxfId="3" priority="2" operator="lessThan">
      <formula>$F$2</formula>
    </cfRule>
  </conditionalFormatting>
  <conditionalFormatting sqref="E2:E24">
    <cfRule type="cellIs" dxfId="2" priority="1" operator="lessThan">
      <formula>F2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e">
                <anchor moveWithCells="1" sizeWithCells="1">
                  <from>
                    <xdr:col>9</xdr:col>
                    <xdr:colOff>66675</xdr:colOff>
                    <xdr:row>3</xdr:row>
                    <xdr:rowOff>9525</xdr:rowOff>
                  </from>
                  <to>
                    <xdr:col>10</xdr:col>
                    <xdr:colOff>790575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workbookViewId="0">
      <selection activeCell="L7" sqref="L7"/>
    </sheetView>
  </sheetViews>
  <sheetFormatPr baseColWidth="10" defaultRowHeight="12" x14ac:dyDescent="0.2"/>
  <cols>
    <col min="1" max="1" width="17.1640625" customWidth="1"/>
    <col min="2" max="2" width="50.1640625" customWidth="1"/>
    <col min="3" max="3" width="15.1640625" customWidth="1"/>
    <col min="4" max="4" width="11.33203125" customWidth="1"/>
    <col min="5" max="5" width="15.33203125" customWidth="1"/>
    <col min="6" max="6" width="13.5" customWidth="1"/>
    <col min="7" max="7" width="11.33203125" customWidth="1"/>
    <col min="8" max="8" width="12.83203125" customWidth="1"/>
    <col min="9" max="9" width="17.1640625" customWidth="1"/>
    <col min="10" max="10" width="10.6640625" style="127" customWidth="1"/>
    <col min="11" max="19" width="17.1640625" customWidth="1"/>
  </cols>
  <sheetData>
    <row r="1" spans="1:13" ht="33.75" customHeight="1" x14ac:dyDescent="0.4">
      <c r="A1" s="38" t="s">
        <v>0</v>
      </c>
      <c r="B1" s="38" t="s">
        <v>1</v>
      </c>
      <c r="C1" s="39" t="s">
        <v>2</v>
      </c>
      <c r="D1" s="28" t="s">
        <v>4</v>
      </c>
      <c r="E1" s="29" t="s">
        <v>7</v>
      </c>
      <c r="F1" s="46" t="s">
        <v>40</v>
      </c>
      <c r="G1" s="28" t="s">
        <v>5</v>
      </c>
      <c r="H1" s="28" t="s">
        <v>6</v>
      </c>
      <c r="I1" s="106" t="s">
        <v>47</v>
      </c>
      <c r="J1" s="125" t="s">
        <v>3</v>
      </c>
      <c r="K1" s="30"/>
      <c r="L1" s="30"/>
      <c r="M1" s="30"/>
    </row>
    <row r="2" spans="1:13" ht="15" customHeight="1" x14ac:dyDescent="0.2">
      <c r="A2" s="42" t="s">
        <v>10</v>
      </c>
      <c r="B2" s="42" t="s">
        <v>15</v>
      </c>
      <c r="C2" s="42" t="s">
        <v>19</v>
      </c>
      <c r="D2" s="43">
        <v>1</v>
      </c>
      <c r="E2" s="43">
        <v>11</v>
      </c>
      <c r="F2" s="43"/>
      <c r="G2" s="43">
        <f>VLOOKUP(A2,STOCK!$A$2:$I$2199,6,FALSE)</f>
        <v>5</v>
      </c>
      <c r="H2" s="43">
        <f>VLOOKUP(A2,STOCK!$A$2:$I$2199,7,FALSE)</f>
        <v>12</v>
      </c>
      <c r="I2" s="107" t="s">
        <v>30</v>
      </c>
      <c r="J2" s="126">
        <f>SUMPRODUCT((FOURNISSEURS!$C$2:$C$32=COMMANDE!A2)*(FOURNISSEURS!$A$2:$A$32=COMMANDE!I2)*FOURNISSEURS!$F$2:$F$32)</f>
        <v>340</v>
      </c>
    </row>
    <row r="3" spans="1:13" ht="15" customHeight="1" x14ac:dyDescent="0.2">
      <c r="A3" s="42" t="s">
        <v>11</v>
      </c>
      <c r="B3" s="42" t="s">
        <v>16</v>
      </c>
      <c r="C3" s="42" t="s">
        <v>20</v>
      </c>
      <c r="D3" s="43">
        <v>2</v>
      </c>
      <c r="E3" s="43">
        <v>13</v>
      </c>
      <c r="F3" s="43"/>
      <c r="G3" s="43">
        <f>VLOOKUP(A3,STOCK!$A$2:$I$2199,6,FALSE)</f>
        <v>3</v>
      </c>
      <c r="H3" s="43">
        <f>VLOOKUP(A3,STOCK!$A$2:$I$2199,7,FALSE)</f>
        <v>15</v>
      </c>
      <c r="I3" s="107" t="s">
        <v>55</v>
      </c>
      <c r="J3" s="126">
        <f>SUMPRODUCT((FOURNISSEURS!$C$2:$C$32=COMMANDE!A3)*(FOURNISSEURS!$A$2:$A$32=COMMANDE!I3)*FOURNISSEURS!$F$2:$F$32)</f>
        <v>250</v>
      </c>
    </row>
    <row r="4" spans="1:13" ht="15" customHeight="1" x14ac:dyDescent="0.2">
      <c r="A4" s="42" t="s">
        <v>50</v>
      </c>
      <c r="B4" s="42" t="s">
        <v>49</v>
      </c>
      <c r="C4" s="42" t="s">
        <v>18</v>
      </c>
      <c r="D4" s="43">
        <v>1</v>
      </c>
      <c r="E4" s="43">
        <v>11</v>
      </c>
      <c r="F4" s="43"/>
      <c r="G4" s="43">
        <f>VLOOKUP(A4,STOCK!$A$2:$I$2199,6,FALSE)</f>
        <v>5</v>
      </c>
      <c r="H4" s="43">
        <f>VLOOKUP(A4,STOCK!$A$2:$I$2199,7,FALSE)</f>
        <v>12</v>
      </c>
      <c r="I4" s="107" t="s">
        <v>30</v>
      </c>
      <c r="J4" s="126">
        <f>SUMPRODUCT((FOURNISSEURS!$C$2:$C$32=COMMANDE!A4)*(FOURNISSEURS!$A$2:$A$32=COMMANDE!I4)*FOURNISSEURS!$F$2:$F$32)</f>
        <v>130</v>
      </c>
    </row>
    <row r="5" spans="1:13" ht="15" customHeight="1" x14ac:dyDescent="0.2">
      <c r="A5" s="42" t="s">
        <v>52</v>
      </c>
      <c r="B5" s="42" t="s">
        <v>51</v>
      </c>
      <c r="C5" s="42" t="s">
        <v>19</v>
      </c>
      <c r="D5" s="43">
        <v>1</v>
      </c>
      <c r="E5" s="43">
        <v>11</v>
      </c>
      <c r="F5" s="43"/>
      <c r="G5" s="43">
        <f>VLOOKUP(A5,STOCK!$A$2:$I$2199,6,FALSE)</f>
        <v>5</v>
      </c>
      <c r="H5" s="43">
        <f>VLOOKUP(A5,STOCK!$A$2:$I$2199,7,FALSE)</f>
        <v>12</v>
      </c>
      <c r="I5" s="107" t="s">
        <v>55</v>
      </c>
      <c r="J5" s="126">
        <f>SUMPRODUCT((FOURNISSEURS!$C$2:$C$32=COMMANDE!A5)*(FOURNISSEURS!$A$2:$A$32=COMMANDE!I5)*FOURNISSEURS!$F$2:$F$32)</f>
        <v>300</v>
      </c>
    </row>
    <row r="6" spans="1:13" ht="15" customHeight="1" x14ac:dyDescent="0.45">
      <c r="A6" s="44"/>
      <c r="B6" s="44"/>
      <c r="C6" s="44"/>
      <c r="D6" s="45"/>
      <c r="E6" s="45"/>
      <c r="F6" s="45"/>
      <c r="G6" s="43" t="e">
        <f>VLOOKUP(A6,STOCK!$A$2:$I$2199,6,FALSE)</f>
        <v>#N/A</v>
      </c>
      <c r="H6" s="43" t="e">
        <f>VLOOKUP(A6,STOCK!$A$2:$I$2199,7,FALSE)</f>
        <v>#N/A</v>
      </c>
      <c r="I6" s="107"/>
      <c r="J6" s="126">
        <f>SUMPRODUCT((FOURNISSEURS!$C$2:$C$32=COMMANDE!A6)*(FOURNISSEURS!$A$2:$A$32=COMMANDE!I6)*FOURNISSEURS!$F$2:$F$32)</f>
        <v>0</v>
      </c>
    </row>
    <row r="7" spans="1:13" ht="15" customHeight="1" x14ac:dyDescent="0.45">
      <c r="A7" s="44"/>
      <c r="B7" s="44"/>
      <c r="C7" s="44"/>
      <c r="D7" s="44"/>
      <c r="E7" s="44"/>
      <c r="F7" s="44"/>
      <c r="G7" s="43" t="e">
        <f>VLOOKUP(A7,STOCK!$A$2:$I$2199,6,FALSE)</f>
        <v>#N/A</v>
      </c>
      <c r="H7" s="43" t="e">
        <f>VLOOKUP(A7,STOCK!$A$2:$I$2199,7,FALSE)</f>
        <v>#N/A</v>
      </c>
      <c r="I7" s="107"/>
      <c r="J7" s="126">
        <f>SUMPRODUCT((FOURNISSEURS!$C$2:$C$32=COMMANDE!A7)*(FOURNISSEURS!$A$2:$A$32=COMMANDE!I7)*FOURNISSEURS!$F$2:$F$32)</f>
        <v>0</v>
      </c>
    </row>
    <row r="8" spans="1:13" ht="15" customHeight="1" x14ac:dyDescent="0.45">
      <c r="A8" s="44"/>
      <c r="B8" s="44"/>
      <c r="C8" s="44"/>
      <c r="D8" s="44"/>
      <c r="E8" s="44"/>
      <c r="F8" s="44"/>
      <c r="G8" s="43" t="e">
        <f>VLOOKUP(A8,STOCK!$A$2:$I$2199,6,FALSE)</f>
        <v>#N/A</v>
      </c>
      <c r="H8" s="43" t="e">
        <f>VLOOKUP(A8,STOCK!$A$2:$I$2199,7,FALSE)</f>
        <v>#N/A</v>
      </c>
      <c r="I8" s="107"/>
      <c r="J8" s="126">
        <f>SUMPRODUCT((FOURNISSEURS!$C$2:$C$32=COMMANDE!A8)*(FOURNISSEURS!$A$2:$A$32=COMMANDE!I8)*FOURNISSEURS!$F$2:$F$32)</f>
        <v>0</v>
      </c>
    </row>
    <row r="9" spans="1:13" ht="15" customHeight="1" x14ac:dyDescent="0.45">
      <c r="A9" s="44"/>
      <c r="B9" s="44"/>
      <c r="C9" s="44"/>
      <c r="D9" s="44"/>
      <c r="E9" s="44"/>
      <c r="F9" s="44"/>
      <c r="G9" s="43" t="e">
        <f>VLOOKUP(A9,STOCK!$A$2:$I$2199,6,FALSE)</f>
        <v>#N/A</v>
      </c>
      <c r="H9" s="43" t="e">
        <f>VLOOKUP(A9,STOCK!$A$2:$I$2199,7,FALSE)</f>
        <v>#N/A</v>
      </c>
      <c r="I9" s="107"/>
      <c r="J9" s="126">
        <f>SUMPRODUCT((FOURNISSEURS!$C$2:$C$32=COMMANDE!A9)*(FOURNISSEURS!$A$2:$A$32=COMMANDE!I9)*FOURNISSEURS!$F$2:$F$32)</f>
        <v>0</v>
      </c>
    </row>
    <row r="10" spans="1:13" ht="15" customHeight="1" x14ac:dyDescent="0.45">
      <c r="A10" s="44"/>
      <c r="B10" s="44"/>
      <c r="C10" s="44"/>
      <c r="D10" s="44"/>
      <c r="E10" s="44"/>
      <c r="F10" s="44"/>
      <c r="G10" s="43" t="e">
        <f>VLOOKUP(A10,STOCK!$A$2:$I$2199,6,FALSE)</f>
        <v>#N/A</v>
      </c>
      <c r="H10" s="43" t="e">
        <f>VLOOKUP(A10,STOCK!$A$2:$I$2199,7,FALSE)</f>
        <v>#N/A</v>
      </c>
      <c r="I10" s="107"/>
      <c r="J10" s="126">
        <f>SUMPRODUCT((FOURNISSEURS!$C$2:$C$32=COMMANDE!A10)*(FOURNISSEURS!$A$2:$A$32=COMMANDE!I10)*FOURNISSEURS!$F$2:$F$32)</f>
        <v>0</v>
      </c>
    </row>
    <row r="11" spans="1:13" ht="15" customHeight="1" x14ac:dyDescent="0.45">
      <c r="A11" s="44"/>
      <c r="B11" s="44"/>
      <c r="C11" s="44"/>
      <c r="D11" s="44"/>
      <c r="E11" s="44"/>
      <c r="F11" s="44"/>
      <c r="G11" s="43" t="e">
        <f>VLOOKUP(A11,STOCK!$A$2:$I$2199,6,FALSE)</f>
        <v>#N/A</v>
      </c>
      <c r="H11" s="43" t="e">
        <f>VLOOKUP(A11,STOCK!$A$2:$I$2199,7,FALSE)</f>
        <v>#N/A</v>
      </c>
      <c r="I11" s="107"/>
      <c r="J11" s="126">
        <f>SUMPRODUCT((FOURNISSEURS!$C$2:$C$32=COMMANDE!A11)*(FOURNISSEURS!$A$2:$A$32=COMMANDE!I11)*FOURNISSEURS!$F$2:$F$32)</f>
        <v>0</v>
      </c>
    </row>
    <row r="12" spans="1:13" ht="15" customHeight="1" x14ac:dyDescent="0.45">
      <c r="A12" s="44"/>
      <c r="B12" s="44"/>
      <c r="C12" s="44"/>
      <c r="D12" s="44"/>
      <c r="E12" s="44"/>
      <c r="F12" s="44"/>
      <c r="G12" s="43" t="e">
        <f>VLOOKUP(A12,STOCK!$A$2:$I$2199,6,FALSE)</f>
        <v>#N/A</v>
      </c>
      <c r="H12" s="43" t="e">
        <f>VLOOKUP(A12,STOCK!$A$2:$I$2199,7,FALSE)</f>
        <v>#N/A</v>
      </c>
      <c r="I12" s="107"/>
      <c r="J12" s="126">
        <f>SUMPRODUCT((FOURNISSEURS!$C$2:$C$32=COMMANDE!A12)*(FOURNISSEURS!$A$2:$A$32=COMMANDE!I12)*FOURNISSEURS!$F$2:$F$32)</f>
        <v>0</v>
      </c>
    </row>
    <row r="13" spans="1:13" ht="15" customHeight="1" x14ac:dyDescent="0.45">
      <c r="A13" s="44"/>
      <c r="B13" s="44"/>
      <c r="C13" s="44"/>
      <c r="D13" s="44"/>
      <c r="E13" s="44"/>
      <c r="F13" s="44"/>
      <c r="G13" s="43" t="e">
        <f>VLOOKUP(A13,STOCK!$A$2:$I$2199,6,FALSE)</f>
        <v>#N/A</v>
      </c>
      <c r="H13" s="43" t="e">
        <f>VLOOKUP(A13,STOCK!$A$2:$I$2199,7,FALSE)</f>
        <v>#N/A</v>
      </c>
      <c r="I13" s="107"/>
      <c r="J13" s="126">
        <f>SUMPRODUCT((FOURNISSEURS!$C$2:$C$32=COMMANDE!A13)*(FOURNISSEURS!$A$2:$A$32=COMMANDE!I13)*FOURNISSEURS!$F$2:$F$32)</f>
        <v>0</v>
      </c>
    </row>
    <row r="14" spans="1:13" ht="15" customHeight="1" x14ac:dyDescent="0.4">
      <c r="A14" s="40"/>
      <c r="B14" s="40"/>
      <c r="C14" s="40"/>
      <c r="D14" s="40"/>
      <c r="E14" s="40"/>
      <c r="F14" s="40"/>
      <c r="G14" s="40"/>
      <c r="H14" s="40"/>
      <c r="I14" s="37"/>
    </row>
    <row r="15" spans="1:13" ht="15" customHeight="1" x14ac:dyDescent="0.4">
      <c r="A15" s="40"/>
      <c r="B15" s="40"/>
      <c r="C15" s="40"/>
      <c r="D15" s="40"/>
      <c r="E15" s="40"/>
      <c r="F15" s="40"/>
      <c r="G15" s="40"/>
      <c r="H15" s="40"/>
      <c r="I15" s="37"/>
    </row>
    <row r="16" spans="1:13" ht="15" customHeight="1" x14ac:dyDescent="0.4">
      <c r="A16" s="40"/>
      <c r="B16" s="40"/>
      <c r="C16" s="40"/>
      <c r="D16" s="40"/>
      <c r="E16" s="40"/>
      <c r="F16" s="40"/>
      <c r="G16" s="40"/>
      <c r="H16" s="40"/>
      <c r="I16" s="37"/>
    </row>
    <row r="17" spans="1:9" ht="15" customHeight="1" x14ac:dyDescent="0.4">
      <c r="A17" s="40"/>
      <c r="B17" s="40"/>
      <c r="C17" s="40"/>
      <c r="D17" s="40"/>
      <c r="E17" s="40"/>
      <c r="F17" s="40"/>
      <c r="G17" s="40"/>
      <c r="H17" s="40"/>
      <c r="I17" s="37"/>
    </row>
    <row r="18" spans="1:9" ht="15" customHeight="1" x14ac:dyDescent="0.4">
      <c r="A18" s="40"/>
      <c r="B18" s="40"/>
      <c r="C18" s="40"/>
      <c r="D18" s="40"/>
      <c r="E18" s="40"/>
      <c r="F18" s="40"/>
      <c r="G18" s="40"/>
      <c r="H18" s="40"/>
      <c r="I18" s="37"/>
    </row>
    <row r="19" spans="1:9" ht="15" customHeight="1" x14ac:dyDescent="0.4">
      <c r="A19" s="40"/>
      <c r="B19" s="40"/>
      <c r="C19" s="40"/>
      <c r="D19" s="40"/>
      <c r="E19" s="40"/>
      <c r="F19" s="40"/>
      <c r="G19" s="40"/>
      <c r="H19" s="40"/>
      <c r="I19" s="37"/>
    </row>
    <row r="20" spans="1:9" ht="15" customHeight="1" x14ac:dyDescent="0.4">
      <c r="A20" s="40"/>
      <c r="B20" s="40"/>
      <c r="C20" s="40"/>
      <c r="D20" s="40"/>
      <c r="E20" s="40"/>
      <c r="F20" s="40"/>
      <c r="G20" s="40"/>
      <c r="H20" s="40"/>
      <c r="I20" s="37"/>
    </row>
    <row r="21" spans="1:9" ht="15" customHeight="1" x14ac:dyDescent="0.4">
      <c r="A21" s="40"/>
      <c r="B21" s="40"/>
      <c r="C21" s="40"/>
      <c r="D21" s="40"/>
      <c r="E21" s="40"/>
      <c r="F21" s="40"/>
      <c r="G21" s="40"/>
      <c r="H21" s="40"/>
      <c r="I21" s="37"/>
    </row>
    <row r="22" spans="1:9" ht="15" customHeight="1" x14ac:dyDescent="0.4">
      <c r="A22" s="40"/>
      <c r="B22" s="40"/>
      <c r="C22" s="40"/>
      <c r="D22" s="40"/>
      <c r="E22" s="40"/>
      <c r="F22" s="40"/>
      <c r="G22" s="40"/>
      <c r="H22" s="40"/>
      <c r="I22" s="37"/>
    </row>
    <row r="23" spans="1:9" ht="15" customHeight="1" x14ac:dyDescent="0.35">
      <c r="A23" s="41"/>
      <c r="B23" s="41"/>
      <c r="C23" s="41"/>
      <c r="D23" s="41"/>
      <c r="E23" s="41"/>
      <c r="F23" s="41"/>
      <c r="G23" s="41"/>
      <c r="H23" s="41"/>
    </row>
    <row r="24" spans="1:9" ht="15" customHeight="1" x14ac:dyDescent="0.35">
      <c r="A24" s="41"/>
      <c r="B24" s="41"/>
      <c r="C24" s="41"/>
      <c r="D24" s="41"/>
      <c r="E24" s="41"/>
      <c r="F24" s="41"/>
      <c r="G24" s="41"/>
      <c r="H24" s="41"/>
    </row>
    <row r="25" spans="1:9" ht="15" customHeight="1" x14ac:dyDescent="0.35">
      <c r="A25" s="41"/>
      <c r="B25" s="41"/>
      <c r="C25" s="41"/>
      <c r="D25" s="41"/>
      <c r="E25" s="41"/>
      <c r="F25" s="41"/>
      <c r="G25" s="41"/>
      <c r="H25" s="41"/>
    </row>
    <row r="26" spans="1:9" ht="15" customHeight="1" x14ac:dyDescent="0.35">
      <c r="A26" s="41"/>
      <c r="B26" s="41"/>
      <c r="C26" s="41"/>
      <c r="D26" s="41"/>
      <c r="E26" s="41"/>
      <c r="F26" s="41"/>
      <c r="G26" s="41"/>
      <c r="H26" s="41"/>
    </row>
    <row r="27" spans="1:9" ht="15" customHeight="1" x14ac:dyDescent="0.35">
      <c r="A27" s="41"/>
      <c r="B27" s="41"/>
      <c r="C27" s="41"/>
      <c r="D27" s="41"/>
      <c r="E27" s="41"/>
      <c r="F27" s="41"/>
      <c r="G27" s="41"/>
      <c r="H27" s="41"/>
    </row>
    <row r="28" spans="1:9" ht="15" customHeight="1" x14ac:dyDescent="0.35">
      <c r="A28" s="41"/>
      <c r="B28" s="41"/>
      <c r="C28" s="41"/>
      <c r="D28" s="41"/>
      <c r="E28" s="41"/>
      <c r="F28" s="41"/>
      <c r="G28" s="41"/>
      <c r="H28" s="41"/>
    </row>
    <row r="29" spans="1:9" ht="15" customHeight="1" x14ac:dyDescent="0.35">
      <c r="A29" s="41"/>
      <c r="B29" s="41"/>
      <c r="C29" s="41"/>
      <c r="D29" s="41"/>
      <c r="E29" s="41"/>
      <c r="F29" s="41"/>
      <c r="G29" s="41"/>
      <c r="H29" s="41"/>
    </row>
    <row r="30" spans="1:9" ht="15" customHeight="1" x14ac:dyDescent="0.35">
      <c r="A30" s="41"/>
      <c r="B30" s="41"/>
      <c r="C30" s="41"/>
      <c r="D30" s="41"/>
      <c r="E30" s="41"/>
      <c r="F30" s="41"/>
      <c r="G30" s="41"/>
      <c r="H30" s="41"/>
    </row>
    <row r="31" spans="1:9" ht="15" customHeigh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"/>
  <sheetViews>
    <sheetView tabSelected="1" workbookViewId="0">
      <selection activeCell="K2" sqref="K2"/>
    </sheetView>
  </sheetViews>
  <sheetFormatPr baseColWidth="10" defaultRowHeight="15" x14ac:dyDescent="0.25"/>
  <cols>
    <col min="1" max="1" width="13.5" style="1" customWidth="1"/>
    <col min="2" max="2" width="44" style="1" bestFit="1" customWidth="1"/>
    <col min="3" max="3" width="12" style="1"/>
    <col min="4" max="4" width="10.5" style="2" customWidth="1"/>
    <col min="5" max="5" width="9.83203125" style="1" customWidth="1"/>
    <col min="6" max="6" width="11" style="1" customWidth="1"/>
    <col min="7" max="7" width="12.1640625" style="1" customWidth="1"/>
    <col min="8" max="9" width="16.33203125" style="1" customWidth="1"/>
    <col min="10" max="10" width="13.6640625" style="1" customWidth="1"/>
    <col min="11" max="11" width="12" style="1"/>
    <col min="12" max="12" width="15.33203125" style="1" bestFit="1" customWidth="1"/>
    <col min="13" max="13" width="17.1640625" style="1" customWidth="1"/>
    <col min="14" max="16384" width="12" style="1"/>
  </cols>
  <sheetData>
    <row r="1" spans="1:13" s="3" customFormat="1" ht="27" customHeight="1" x14ac:dyDescent="0.25">
      <c r="A1" s="9" t="s">
        <v>0</v>
      </c>
      <c r="B1" s="9" t="s">
        <v>1</v>
      </c>
      <c r="C1" s="8" t="s">
        <v>2</v>
      </c>
      <c r="D1" s="7" t="s">
        <v>3</v>
      </c>
      <c r="E1" s="6" t="s">
        <v>4</v>
      </c>
      <c r="F1" s="6" t="s">
        <v>5</v>
      </c>
      <c r="G1" s="6" t="s">
        <v>6</v>
      </c>
      <c r="H1" s="5" t="s">
        <v>7</v>
      </c>
      <c r="I1" s="5" t="s">
        <v>24</v>
      </c>
      <c r="J1" s="4" t="s">
        <v>23</v>
      </c>
      <c r="K1" s="4" t="s">
        <v>22</v>
      </c>
      <c r="L1" s="11" t="s">
        <v>26</v>
      </c>
      <c r="M1" s="10" t="s">
        <v>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8"/>
  <sheetViews>
    <sheetView workbookViewId="0">
      <selection activeCell="A2" sqref="A2"/>
    </sheetView>
  </sheetViews>
  <sheetFormatPr baseColWidth="10" defaultRowHeight="15" x14ac:dyDescent="0.25"/>
  <cols>
    <col min="1" max="1" width="12.33203125" style="1" customWidth="1"/>
    <col min="2" max="2" width="12" style="1"/>
    <col min="3" max="3" width="9.83203125" style="1" customWidth="1"/>
    <col min="4" max="4" width="9.5" style="1" customWidth="1"/>
    <col min="5" max="7" width="12" style="1"/>
    <col min="8" max="8" width="12.1640625" style="1" customWidth="1"/>
    <col min="9" max="9" width="18" style="1" customWidth="1"/>
    <col min="10" max="10" width="40" style="1" customWidth="1"/>
    <col min="11" max="16384" width="12" style="1"/>
  </cols>
  <sheetData>
    <row r="1" spans="1:10" ht="26.25" x14ac:dyDescent="0.25">
      <c r="A1" s="17" t="s">
        <v>36</v>
      </c>
      <c r="B1" s="9" t="s">
        <v>35</v>
      </c>
      <c r="C1" s="8" t="s">
        <v>2</v>
      </c>
      <c r="D1" s="13" t="s">
        <v>3</v>
      </c>
      <c r="E1" s="6" t="s">
        <v>34</v>
      </c>
      <c r="F1" s="6" t="s">
        <v>33</v>
      </c>
      <c r="G1" s="6" t="s">
        <v>32</v>
      </c>
      <c r="H1" s="16" t="s">
        <v>31</v>
      </c>
      <c r="I1" s="9" t="s">
        <v>0</v>
      </c>
      <c r="J1" s="9" t="s">
        <v>1</v>
      </c>
    </row>
    <row r="8" spans="1:10" x14ac:dyDescent="0.25">
      <c r="C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8"/>
  <sheetViews>
    <sheetView workbookViewId="0">
      <selection activeCell="E9" sqref="E9"/>
    </sheetView>
  </sheetViews>
  <sheetFormatPr baseColWidth="10" defaultRowHeight="15" x14ac:dyDescent="0.25"/>
  <cols>
    <col min="1" max="1" width="15.33203125" style="1" bestFit="1" customWidth="1"/>
    <col min="2" max="2" width="16.6640625" style="1" customWidth="1"/>
    <col min="3" max="3" width="11.83203125" style="12" customWidth="1"/>
    <col min="4" max="4" width="44" style="1" bestFit="1" customWidth="1"/>
    <col min="5" max="5" width="14.1640625" style="1" customWidth="1"/>
    <col min="6" max="6" width="12" style="1" customWidth="1"/>
    <col min="7" max="9" width="12" style="1"/>
    <col min="10" max="10" width="14.1640625" style="1" customWidth="1"/>
    <col min="11" max="16384" width="12" style="1"/>
  </cols>
  <sheetData>
    <row r="1" spans="1:10" ht="36" x14ac:dyDescent="0.4">
      <c r="A1" s="116" t="s">
        <v>26</v>
      </c>
      <c r="B1" s="117" t="s">
        <v>25</v>
      </c>
      <c r="C1" s="118" t="s">
        <v>0</v>
      </c>
      <c r="D1" s="119" t="s">
        <v>1</v>
      </c>
      <c r="E1" s="120" t="s">
        <v>2</v>
      </c>
      <c r="F1" s="121" t="s">
        <v>3</v>
      </c>
      <c r="G1" s="122" t="s">
        <v>4</v>
      </c>
      <c r="H1" s="122" t="s">
        <v>5</v>
      </c>
      <c r="I1" s="122" t="s">
        <v>6</v>
      </c>
      <c r="J1" s="123" t="s">
        <v>8</v>
      </c>
    </row>
    <row r="2" spans="1:10" ht="18" x14ac:dyDescent="0.4">
      <c r="A2" s="114" t="s">
        <v>30</v>
      </c>
      <c r="B2" s="114">
        <v>1321</v>
      </c>
      <c r="C2" s="115" t="s">
        <v>9</v>
      </c>
      <c r="D2" s="114" t="s">
        <v>14</v>
      </c>
      <c r="E2" s="114" t="s">
        <v>18</v>
      </c>
      <c r="F2" s="114">
        <v>355</v>
      </c>
      <c r="G2" s="114">
        <f>VLOOKUP(C2,STOCK!$A$2:$I$2199,5,FALSE)</f>
        <v>3</v>
      </c>
      <c r="H2" s="114">
        <f>VLOOKUP(C2,STOCK!$A$2:$I$2199,6,FALSE)</f>
        <v>2</v>
      </c>
      <c r="I2" s="114">
        <f>VLOOKUP(C2,STOCK!$A$2:$I$2199,7,FALSE)</f>
        <v>12</v>
      </c>
      <c r="J2" s="114"/>
    </row>
    <row r="3" spans="1:10" ht="18" x14ac:dyDescent="0.4">
      <c r="A3" s="114" t="s">
        <v>30</v>
      </c>
      <c r="B3" s="114">
        <v>12154</v>
      </c>
      <c r="C3" s="115" t="s">
        <v>10</v>
      </c>
      <c r="D3" s="114" t="s">
        <v>15</v>
      </c>
      <c r="E3" s="114" t="s">
        <v>19</v>
      </c>
      <c r="F3" s="114">
        <v>340</v>
      </c>
      <c r="G3" s="114">
        <f>VLOOKUP(C3,STOCK!$A$2:$I$2199,5,FALSE)</f>
        <v>1</v>
      </c>
      <c r="H3" s="114">
        <f>VLOOKUP(C3,STOCK!$A$2:$I$2199,6,FALSE)</f>
        <v>5</v>
      </c>
      <c r="I3" s="114">
        <f>VLOOKUP(C3,STOCK!$A$2:$I$2199,7,FALSE)</f>
        <v>12</v>
      </c>
      <c r="J3" s="114"/>
    </row>
    <row r="4" spans="1:10" ht="18" x14ac:dyDescent="0.4">
      <c r="A4" s="114" t="s">
        <v>55</v>
      </c>
      <c r="B4" s="114">
        <v>56456456</v>
      </c>
      <c r="C4" s="115" t="s">
        <v>9</v>
      </c>
      <c r="D4" s="114" t="s">
        <v>14</v>
      </c>
      <c r="E4" s="114" t="s">
        <v>18</v>
      </c>
      <c r="F4" s="114">
        <v>365</v>
      </c>
      <c r="G4" s="114">
        <f>VLOOKUP(C4,STOCK!$A$2:$I$2199,5,FALSE)</f>
        <v>3</v>
      </c>
      <c r="H4" s="114">
        <f>VLOOKUP(C4,STOCK!$A$2:$I$2199,6,FALSE)</f>
        <v>2</v>
      </c>
      <c r="I4" s="114">
        <f>VLOOKUP(C4,STOCK!$A$2:$I$2199,7,FALSE)</f>
        <v>12</v>
      </c>
      <c r="J4" s="114"/>
    </row>
    <row r="5" spans="1:10" ht="18" x14ac:dyDescent="0.4">
      <c r="A5" s="114" t="s">
        <v>55</v>
      </c>
      <c r="B5" s="114">
        <v>65454</v>
      </c>
      <c r="C5" s="115" t="s">
        <v>10</v>
      </c>
      <c r="D5" s="114" t="s">
        <v>15</v>
      </c>
      <c r="E5" s="114" t="s">
        <v>19</v>
      </c>
      <c r="F5" s="114">
        <v>360</v>
      </c>
      <c r="G5" s="114">
        <f>VLOOKUP(C5,STOCK!$A$2:$I$2199,5,FALSE)</f>
        <v>1</v>
      </c>
      <c r="H5" s="114">
        <f>VLOOKUP(C5,STOCK!$A$2:$I$2199,6,FALSE)</f>
        <v>5</v>
      </c>
      <c r="I5" s="114">
        <f>VLOOKUP(C5,STOCK!$A$2:$I$2199,7,FALSE)</f>
        <v>12</v>
      </c>
      <c r="J5" s="114"/>
    </row>
    <row r="6" spans="1:10" ht="18" x14ac:dyDescent="0.4">
      <c r="A6" s="114" t="s">
        <v>55</v>
      </c>
      <c r="B6" s="114">
        <v>2232</v>
      </c>
      <c r="C6" s="115" t="s">
        <v>52</v>
      </c>
      <c r="D6" s="114" t="s">
        <v>51</v>
      </c>
      <c r="E6" s="114" t="s">
        <v>18</v>
      </c>
      <c r="F6" s="114">
        <v>300</v>
      </c>
      <c r="G6" s="114">
        <f>VLOOKUP(C6,STOCK!$A$2:$I$2199,5,FALSE)</f>
        <v>3</v>
      </c>
      <c r="H6" s="114">
        <f>VLOOKUP(C6,STOCK!$A$2:$I$2199,6,FALSE)</f>
        <v>5</v>
      </c>
      <c r="I6" s="114">
        <f>VLOOKUP(C6,STOCK!$A$2:$I$2199,7,FALSE)</f>
        <v>12</v>
      </c>
      <c r="J6" s="114"/>
    </row>
    <row r="7" spans="1:10" ht="18" x14ac:dyDescent="0.4">
      <c r="A7" s="114" t="s">
        <v>55</v>
      </c>
      <c r="B7" s="114"/>
      <c r="C7" s="115" t="s">
        <v>11</v>
      </c>
      <c r="D7" s="124" t="s">
        <v>16</v>
      </c>
      <c r="E7" s="114" t="s">
        <v>18</v>
      </c>
      <c r="F7" s="114">
        <v>250</v>
      </c>
      <c r="G7" s="114">
        <f>VLOOKUP(C7,STOCK!$A$2:$I$2199,5,FALSE)</f>
        <v>2</v>
      </c>
      <c r="H7" s="114">
        <f>VLOOKUP(C7,STOCK!$A$2:$I$2199,6,FALSE)</f>
        <v>3</v>
      </c>
      <c r="I7" s="114">
        <f>VLOOKUP(C7,STOCK!$A$2:$I$2199,7,FALSE)</f>
        <v>15</v>
      </c>
      <c r="J7" s="114"/>
    </row>
    <row r="8" spans="1:10" ht="18" x14ac:dyDescent="0.4">
      <c r="A8" s="114" t="s">
        <v>30</v>
      </c>
      <c r="B8" s="114"/>
      <c r="C8" s="115" t="s">
        <v>50</v>
      </c>
      <c r="D8" s="124" t="s">
        <v>49</v>
      </c>
      <c r="E8" s="114" t="s">
        <v>19</v>
      </c>
      <c r="F8" s="114">
        <v>130</v>
      </c>
      <c r="G8" s="114">
        <f>VLOOKUP(C8,STOCK!$A$2:$I$2199,5,FALSE)</f>
        <v>1</v>
      </c>
      <c r="H8" s="114">
        <f>VLOOKUP(C8,STOCK!$A$2:$I$2199,6,FALSE)</f>
        <v>5</v>
      </c>
      <c r="I8" s="114">
        <f>VLOOKUP(C8,STOCK!$A$2:$I$2199,7,FALSE)</f>
        <v>12</v>
      </c>
      <c r="J8" s="1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4"/>
  <sheetViews>
    <sheetView workbookViewId="0">
      <selection activeCell="B6" sqref="B6"/>
    </sheetView>
  </sheetViews>
  <sheetFormatPr baseColWidth="10" defaultRowHeight="15" x14ac:dyDescent="0.25"/>
  <cols>
    <col min="1" max="1" width="12" style="1"/>
    <col min="2" max="2" width="44" style="1" bestFit="1" customWidth="1"/>
    <col min="3" max="3" width="13" style="1" bestFit="1" customWidth="1"/>
    <col min="4" max="7" width="12" style="1"/>
    <col min="8" max="8" width="16.6640625" style="1" customWidth="1"/>
    <col min="9" max="9" width="15.83203125" style="1" customWidth="1"/>
    <col min="10" max="16384" width="12" style="1"/>
  </cols>
  <sheetData>
    <row r="1" spans="1:9" x14ac:dyDescent="0.25">
      <c r="A1" s="1" t="s">
        <v>38</v>
      </c>
    </row>
    <row r="2" spans="1:9" ht="26.25" x14ac:dyDescent="0.25">
      <c r="A2" s="14" t="s">
        <v>0</v>
      </c>
      <c r="B2" s="9" t="s">
        <v>1</v>
      </c>
      <c r="C2" s="8" t="s">
        <v>2</v>
      </c>
      <c r="D2" s="13" t="s">
        <v>3</v>
      </c>
      <c r="E2" s="6" t="s">
        <v>4</v>
      </c>
      <c r="F2" s="6" t="s">
        <v>5</v>
      </c>
      <c r="G2" s="6" t="s">
        <v>6</v>
      </c>
      <c r="H2" s="5" t="s">
        <v>7</v>
      </c>
      <c r="I2" s="5" t="s">
        <v>8</v>
      </c>
    </row>
    <row r="3" spans="1:9" x14ac:dyDescent="0.25">
      <c r="A3" s="23" t="s">
        <v>29</v>
      </c>
      <c r="B3" s="22" t="s">
        <v>28</v>
      </c>
      <c r="C3" s="21" t="s">
        <v>18</v>
      </c>
      <c r="D3" s="20"/>
      <c r="E3" s="19">
        <v>3</v>
      </c>
      <c r="F3" s="19">
        <v>2</v>
      </c>
      <c r="G3" s="19">
        <v>12</v>
      </c>
      <c r="H3" s="18">
        <f>G3-E3</f>
        <v>9</v>
      </c>
      <c r="I3" s="18"/>
    </row>
    <row r="4" spans="1:9" x14ac:dyDescent="0.25">
      <c r="A4" s="23" t="s">
        <v>37</v>
      </c>
      <c r="B4" s="22" t="s">
        <v>27</v>
      </c>
      <c r="C4" s="21" t="s">
        <v>19</v>
      </c>
      <c r="D4" s="20"/>
      <c r="E4" s="19">
        <v>1</v>
      </c>
      <c r="F4" s="19">
        <v>2</v>
      </c>
      <c r="G4" s="19">
        <v>12</v>
      </c>
      <c r="H4" s="18">
        <f>G4-E4</f>
        <v>11</v>
      </c>
      <c r="I4" s="18"/>
    </row>
    <row r="5" spans="1:9" x14ac:dyDescent="0.25">
      <c r="A5" s="23"/>
      <c r="B5" s="22"/>
      <c r="C5" s="21"/>
      <c r="D5" s="20"/>
      <c r="E5" s="19"/>
      <c r="F5" s="19"/>
      <c r="G5" s="19"/>
      <c r="H5" s="18"/>
      <c r="I5" s="18"/>
    </row>
    <row r="6" spans="1:9" x14ac:dyDescent="0.25">
      <c r="A6" s="23"/>
      <c r="B6" s="22"/>
      <c r="C6" s="21"/>
      <c r="D6" s="20"/>
      <c r="E6" s="19"/>
      <c r="F6" s="19"/>
      <c r="G6" s="19"/>
      <c r="H6" s="18"/>
      <c r="I6" s="18"/>
    </row>
    <row r="7" spans="1:9" x14ac:dyDescent="0.25">
      <c r="A7" s="23"/>
      <c r="B7" s="22"/>
      <c r="C7" s="21"/>
      <c r="D7" s="20"/>
      <c r="E7" s="19"/>
      <c r="F7" s="19"/>
      <c r="G7" s="19"/>
      <c r="H7" s="18"/>
      <c r="I7" s="18"/>
    </row>
    <row r="8" spans="1:9" x14ac:dyDescent="0.25">
      <c r="A8" s="23"/>
      <c r="B8" s="22"/>
      <c r="C8" s="21"/>
      <c r="D8" s="20"/>
      <c r="E8" s="19"/>
      <c r="F8" s="19"/>
      <c r="G8" s="19"/>
      <c r="H8" s="18"/>
      <c r="I8" s="18"/>
    </row>
    <row r="9" spans="1:9" x14ac:dyDescent="0.25">
      <c r="A9" s="23"/>
      <c r="B9" s="22"/>
      <c r="C9" s="21"/>
      <c r="D9" s="20"/>
      <c r="E9" s="19"/>
      <c r="F9" s="19"/>
      <c r="G9" s="19"/>
      <c r="H9" s="18"/>
      <c r="I9" s="18"/>
    </row>
    <row r="10" spans="1:9" x14ac:dyDescent="0.25">
      <c r="A10" s="23"/>
      <c r="B10" s="22"/>
      <c r="C10" s="21"/>
      <c r="D10" s="20"/>
      <c r="E10" s="19"/>
      <c r="F10" s="19"/>
      <c r="G10" s="19"/>
      <c r="H10" s="18"/>
      <c r="I10" s="18"/>
    </row>
    <row r="11" spans="1:9" x14ac:dyDescent="0.25">
      <c r="A11" s="23"/>
      <c r="B11" s="22"/>
      <c r="C11" s="21"/>
      <c r="D11" s="20"/>
      <c r="E11" s="19"/>
      <c r="F11" s="19"/>
      <c r="G11" s="19"/>
      <c r="H11" s="18"/>
      <c r="I11" s="18"/>
    </row>
    <row r="12" spans="1:9" x14ac:dyDescent="0.25">
      <c r="A12" s="23"/>
      <c r="B12" s="22"/>
      <c r="C12" s="21"/>
      <c r="D12" s="20"/>
      <c r="E12" s="19"/>
      <c r="F12" s="19"/>
      <c r="G12" s="19"/>
      <c r="H12" s="18"/>
      <c r="I12" s="18"/>
    </row>
    <row r="13" spans="1:9" x14ac:dyDescent="0.25">
      <c r="A13" s="23"/>
      <c r="B13" s="22"/>
      <c r="C13" s="21"/>
      <c r="D13" s="20"/>
      <c r="E13" s="19"/>
      <c r="F13" s="19"/>
      <c r="G13" s="19"/>
      <c r="H13" s="18"/>
      <c r="I13" s="18"/>
    </row>
    <row r="14" spans="1:9" x14ac:dyDescent="0.25">
      <c r="A14" s="23"/>
      <c r="B14" s="22"/>
      <c r="C14" s="21"/>
      <c r="D14" s="20"/>
      <c r="E14" s="19"/>
      <c r="F14" s="19"/>
      <c r="G14" s="19"/>
      <c r="H14" s="18"/>
      <c r="I14" s="18"/>
    </row>
    <row r="15" spans="1:9" x14ac:dyDescent="0.25">
      <c r="A15" s="23"/>
      <c r="B15" s="22"/>
      <c r="C15" s="21"/>
      <c r="D15" s="20"/>
      <c r="E15" s="19"/>
      <c r="F15" s="19"/>
      <c r="G15" s="19"/>
      <c r="H15" s="18"/>
      <c r="I15" s="18"/>
    </row>
    <row r="16" spans="1:9" x14ac:dyDescent="0.25">
      <c r="A16" s="23"/>
      <c r="B16" s="22"/>
      <c r="C16" s="21"/>
      <c r="D16" s="20"/>
      <c r="E16" s="19"/>
      <c r="F16" s="19"/>
      <c r="G16" s="19"/>
      <c r="H16" s="18"/>
      <c r="I16" s="18"/>
    </row>
    <row r="17" spans="1:9" x14ac:dyDescent="0.25">
      <c r="A17" s="23"/>
      <c r="B17" s="22"/>
      <c r="C17" s="21"/>
      <c r="D17" s="20"/>
      <c r="E17" s="19"/>
      <c r="F17" s="19"/>
      <c r="G17" s="19"/>
      <c r="H17" s="18"/>
      <c r="I17" s="18"/>
    </row>
    <row r="18" spans="1:9" x14ac:dyDescent="0.25">
      <c r="A18" s="23"/>
      <c r="B18" s="22"/>
      <c r="C18" s="21"/>
      <c r="D18" s="20"/>
      <c r="E18" s="19"/>
      <c r="F18" s="19"/>
      <c r="G18" s="19"/>
      <c r="H18" s="18"/>
      <c r="I18" s="18"/>
    </row>
    <row r="19" spans="1:9" x14ac:dyDescent="0.25">
      <c r="A19" s="23"/>
      <c r="B19" s="22"/>
      <c r="C19" s="21"/>
      <c r="D19" s="20"/>
      <c r="E19" s="19"/>
      <c r="F19" s="19"/>
      <c r="G19" s="19"/>
      <c r="H19" s="18"/>
      <c r="I19" s="18"/>
    </row>
    <row r="20" spans="1:9" x14ac:dyDescent="0.25">
      <c r="A20" s="23"/>
      <c r="B20" s="22"/>
      <c r="C20" s="21"/>
      <c r="D20" s="20"/>
      <c r="E20" s="19"/>
      <c r="F20" s="19"/>
      <c r="G20" s="19"/>
      <c r="H20" s="18"/>
      <c r="I20" s="18"/>
    </row>
    <row r="21" spans="1:9" x14ac:dyDescent="0.25">
      <c r="A21" s="23"/>
      <c r="B21" s="22"/>
      <c r="C21" s="21"/>
      <c r="D21" s="20"/>
      <c r="E21" s="19"/>
      <c r="F21" s="19"/>
      <c r="G21" s="19"/>
      <c r="H21" s="18"/>
      <c r="I21" s="18"/>
    </row>
    <row r="22" spans="1:9" x14ac:dyDescent="0.25">
      <c r="A22" s="23"/>
      <c r="B22" s="22"/>
      <c r="C22" s="21"/>
      <c r="D22" s="20"/>
      <c r="E22" s="19"/>
      <c r="F22" s="19"/>
      <c r="G22" s="19"/>
      <c r="H22" s="18"/>
      <c r="I22" s="18"/>
    </row>
    <row r="23" spans="1:9" x14ac:dyDescent="0.25">
      <c r="A23" s="23"/>
      <c r="B23" s="22"/>
      <c r="C23" s="21"/>
      <c r="D23" s="20"/>
      <c r="E23" s="19"/>
      <c r="F23" s="19"/>
      <c r="G23" s="19"/>
      <c r="H23" s="18"/>
      <c r="I23" s="18"/>
    </row>
    <row r="24" spans="1:9" x14ac:dyDescent="0.25">
      <c r="A24" s="23"/>
      <c r="B24" s="22"/>
      <c r="C24" s="21"/>
      <c r="D24" s="20"/>
      <c r="E24" s="19"/>
      <c r="F24" s="19"/>
      <c r="G24" s="19"/>
      <c r="H24" s="18"/>
      <c r="I24" s="18"/>
    </row>
    <row r="25" spans="1:9" x14ac:dyDescent="0.25">
      <c r="A25" s="23"/>
      <c r="B25" s="22"/>
      <c r="C25" s="21"/>
      <c r="D25" s="20"/>
      <c r="E25" s="19"/>
      <c r="F25" s="19"/>
      <c r="G25" s="19"/>
      <c r="H25" s="18"/>
      <c r="I25" s="18"/>
    </row>
    <row r="26" spans="1:9" x14ac:dyDescent="0.25">
      <c r="A26" s="23"/>
      <c r="B26" s="22"/>
      <c r="C26" s="21"/>
      <c r="D26" s="20"/>
      <c r="E26" s="19"/>
      <c r="F26" s="19"/>
      <c r="G26" s="19"/>
      <c r="H26" s="18"/>
      <c r="I26" s="18"/>
    </row>
    <row r="27" spans="1:9" x14ac:dyDescent="0.25">
      <c r="A27" s="23"/>
      <c r="B27" s="22"/>
      <c r="C27" s="21"/>
      <c r="D27" s="20"/>
      <c r="E27" s="19"/>
      <c r="F27" s="19"/>
      <c r="G27" s="19"/>
      <c r="H27" s="18"/>
      <c r="I27" s="18"/>
    </row>
    <row r="28" spans="1:9" x14ac:dyDescent="0.25">
      <c r="A28" s="23"/>
      <c r="B28" s="22"/>
      <c r="C28" s="21"/>
      <c r="D28" s="20"/>
      <c r="E28" s="19"/>
      <c r="F28" s="19"/>
      <c r="G28" s="19"/>
      <c r="H28" s="18"/>
      <c r="I28" s="18"/>
    </row>
    <row r="29" spans="1:9" x14ac:dyDescent="0.25">
      <c r="A29" s="23"/>
      <c r="B29" s="22"/>
      <c r="C29" s="21"/>
      <c r="D29" s="20"/>
      <c r="E29" s="19"/>
      <c r="F29" s="19"/>
      <c r="G29" s="19"/>
      <c r="H29" s="18"/>
      <c r="I29" s="18"/>
    </row>
    <row r="30" spans="1:9" x14ac:dyDescent="0.25">
      <c r="A30" s="23"/>
      <c r="B30" s="22"/>
      <c r="C30" s="21"/>
      <c r="D30" s="20"/>
      <c r="E30" s="19"/>
      <c r="F30" s="19"/>
      <c r="G30" s="19"/>
      <c r="H30" s="18"/>
      <c r="I30" s="18"/>
    </row>
    <row r="31" spans="1:9" x14ac:dyDescent="0.25">
      <c r="A31" s="23"/>
      <c r="B31" s="22"/>
      <c r="C31" s="21"/>
      <c r="D31" s="20"/>
      <c r="E31" s="19"/>
      <c r="F31" s="19"/>
      <c r="G31" s="19"/>
      <c r="H31" s="18"/>
      <c r="I31" s="18"/>
    </row>
    <row r="32" spans="1:9" x14ac:dyDescent="0.25">
      <c r="A32" s="23"/>
      <c r="B32" s="22"/>
      <c r="C32" s="21"/>
      <c r="D32" s="20"/>
      <c r="E32" s="19"/>
      <c r="F32" s="19"/>
      <c r="G32" s="19"/>
      <c r="H32" s="18"/>
      <c r="I32" s="18"/>
    </row>
    <row r="33" spans="1:9" x14ac:dyDescent="0.25">
      <c r="A33" s="23"/>
      <c r="B33" s="22"/>
      <c r="C33" s="21"/>
      <c r="D33" s="20"/>
      <c r="E33" s="19"/>
      <c r="F33" s="19"/>
      <c r="G33" s="19"/>
      <c r="H33" s="18"/>
      <c r="I33" s="18"/>
    </row>
    <row r="34" spans="1:9" x14ac:dyDescent="0.25">
      <c r="A34" s="23"/>
      <c r="B34" s="22"/>
      <c r="C34" s="21"/>
      <c r="D34" s="20"/>
      <c r="E34" s="19"/>
      <c r="F34" s="19"/>
      <c r="G34" s="19"/>
      <c r="H34" s="18"/>
      <c r="I34" s="18"/>
    </row>
  </sheetData>
  <conditionalFormatting sqref="E3:E34">
    <cfRule type="cellIs" dxfId="1" priority="2" operator="lessThan">
      <formula>F3</formula>
    </cfRule>
  </conditionalFormatting>
  <conditionalFormatting sqref="E3:E33">
    <cfRule type="cellIs" dxfId="0" priority="1" operator="lessThan">
      <formula>F3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4" workbookViewId="0">
      <selection activeCell="L12" sqref="L12"/>
    </sheetView>
  </sheetViews>
  <sheetFormatPr baseColWidth="10" defaultRowHeight="12" x14ac:dyDescent="0.2"/>
  <cols>
    <col min="1" max="1" width="20.83203125" customWidth="1"/>
    <col min="2" max="2" width="17.33203125" bestFit="1" customWidth="1"/>
    <col min="3" max="3" width="14.1640625" customWidth="1"/>
    <col min="4" max="4" width="15.83203125" bestFit="1" customWidth="1"/>
    <col min="6" max="6" width="13.5" customWidth="1"/>
  </cols>
  <sheetData>
    <row r="1" spans="1:7" x14ac:dyDescent="0.2">
      <c r="A1" s="47"/>
      <c r="B1" s="47"/>
      <c r="C1" s="47"/>
      <c r="D1" s="47"/>
      <c r="E1" s="47"/>
      <c r="F1" s="47"/>
      <c r="G1" s="47"/>
    </row>
    <row r="2" spans="1:7" x14ac:dyDescent="0.2">
      <c r="A2" s="47"/>
      <c r="B2" s="47"/>
      <c r="C2" s="47"/>
      <c r="D2" s="47"/>
      <c r="E2" s="47"/>
      <c r="F2" s="47"/>
      <c r="G2" s="47"/>
    </row>
    <row r="3" spans="1:7" x14ac:dyDescent="0.2">
      <c r="A3" s="47"/>
      <c r="B3" s="47"/>
      <c r="C3" s="47"/>
      <c r="D3" s="47"/>
      <c r="E3" s="47"/>
      <c r="F3" s="47"/>
      <c r="G3" s="47"/>
    </row>
    <row r="4" spans="1:7" x14ac:dyDescent="0.2">
      <c r="A4" s="47"/>
      <c r="B4" s="47"/>
      <c r="C4" s="47"/>
      <c r="D4" s="47"/>
      <c r="E4" s="47"/>
      <c r="F4" s="47"/>
      <c r="G4" s="47"/>
    </row>
    <row r="8" spans="1:7" ht="34.5" customHeight="1" thickBot="1" x14ac:dyDescent="0.25"/>
    <row r="9" spans="1:7" ht="20.25" customHeight="1" x14ac:dyDescent="0.2">
      <c r="A9" s="48" t="s">
        <v>56</v>
      </c>
      <c r="B9" s="49"/>
      <c r="C9" s="49"/>
      <c r="D9" s="49"/>
      <c r="E9" s="49"/>
      <c r="F9" s="50"/>
      <c r="G9" s="51"/>
    </row>
    <row r="10" spans="1:7" ht="24" thickBot="1" x14ac:dyDescent="0.25">
      <c r="A10" s="52"/>
      <c r="B10" s="53"/>
      <c r="C10" s="53"/>
      <c r="D10" s="53"/>
      <c r="E10" s="53"/>
      <c r="F10" s="54"/>
      <c r="G10" s="51"/>
    </row>
    <row r="11" spans="1:7" ht="21" x14ac:dyDescent="0.2">
      <c r="A11" s="55" t="s">
        <v>41</v>
      </c>
      <c r="B11" s="56">
        <f ca="1">TODAY()</f>
        <v>42072</v>
      </c>
      <c r="C11" s="57" t="s">
        <v>53</v>
      </c>
      <c r="D11" s="58"/>
      <c r="E11" s="59" t="s">
        <v>54</v>
      </c>
      <c r="F11" s="60"/>
      <c r="G11" s="61"/>
    </row>
    <row r="12" spans="1:7" ht="21.75" thickBot="1" x14ac:dyDescent="0.25">
      <c r="A12" s="62"/>
      <c r="B12" s="63"/>
      <c r="C12" s="64"/>
      <c r="D12" s="65"/>
      <c r="E12" s="66"/>
      <c r="F12" s="67"/>
      <c r="G12" s="61"/>
    </row>
    <row r="13" spans="1:7" ht="34.5" customHeight="1" thickBot="1" x14ac:dyDescent="0.25">
      <c r="A13" s="108" t="s">
        <v>48</v>
      </c>
      <c r="B13" s="109"/>
      <c r="C13" s="110" t="s">
        <v>42</v>
      </c>
      <c r="D13" s="111"/>
      <c r="E13" s="112"/>
      <c r="F13" s="113"/>
      <c r="G13" s="68"/>
    </row>
    <row r="14" spans="1:7" ht="16.5" thickBot="1" x14ac:dyDescent="0.25">
      <c r="A14" s="69"/>
      <c r="B14" s="70"/>
      <c r="C14" s="71"/>
      <c r="D14" s="72"/>
      <c r="E14" s="72"/>
      <c r="F14" s="73"/>
    </row>
    <row r="15" spans="1:7" ht="15" x14ac:dyDescent="0.25">
      <c r="A15" s="74" t="s">
        <v>0</v>
      </c>
      <c r="B15" s="75" t="s">
        <v>1</v>
      </c>
      <c r="C15" s="75"/>
      <c r="D15" s="76" t="s">
        <v>43</v>
      </c>
      <c r="E15" s="76" t="s">
        <v>3</v>
      </c>
      <c r="F15" s="77" t="s">
        <v>44</v>
      </c>
    </row>
    <row r="16" spans="1:7" ht="12.75" x14ac:dyDescent="0.2">
      <c r="A16" s="78"/>
      <c r="B16" s="79"/>
      <c r="C16" s="80"/>
      <c r="D16" s="81"/>
      <c r="E16" s="81"/>
      <c r="F16" s="82"/>
    </row>
    <row r="17" spans="1:6" ht="12.75" x14ac:dyDescent="0.2">
      <c r="A17" s="78"/>
      <c r="B17" s="83"/>
      <c r="C17" s="83"/>
      <c r="D17" s="84"/>
      <c r="E17" s="84"/>
      <c r="F17" s="85"/>
    </row>
    <row r="18" spans="1:6" ht="12.75" x14ac:dyDescent="0.2">
      <c r="A18" s="78"/>
      <c r="B18" s="83"/>
      <c r="C18" s="83"/>
      <c r="D18" s="84"/>
      <c r="E18" s="84"/>
      <c r="F18" s="85"/>
    </row>
    <row r="19" spans="1:6" ht="12.75" x14ac:dyDescent="0.2">
      <c r="A19" s="78"/>
      <c r="B19" s="83"/>
      <c r="C19" s="83"/>
      <c r="D19" s="84"/>
      <c r="E19" s="84"/>
      <c r="F19" s="85"/>
    </row>
    <row r="20" spans="1:6" ht="12.75" x14ac:dyDescent="0.2">
      <c r="A20" s="78"/>
      <c r="B20" s="83"/>
      <c r="C20" s="83"/>
      <c r="D20" s="84"/>
      <c r="E20" s="84"/>
      <c r="F20" s="85"/>
    </row>
    <row r="21" spans="1:6" ht="12.75" x14ac:dyDescent="0.2">
      <c r="A21" s="78"/>
      <c r="B21" s="83"/>
      <c r="C21" s="83"/>
      <c r="D21" s="84"/>
      <c r="E21" s="84"/>
      <c r="F21" s="85"/>
    </row>
    <row r="22" spans="1:6" ht="12.75" x14ac:dyDescent="0.2">
      <c r="A22" s="78"/>
      <c r="B22" s="83"/>
      <c r="C22" s="83"/>
      <c r="D22" s="84"/>
      <c r="E22" s="84"/>
      <c r="F22" s="85"/>
    </row>
    <row r="23" spans="1:6" x14ac:dyDescent="0.2">
      <c r="A23" s="86"/>
      <c r="B23" s="87"/>
      <c r="C23" s="87"/>
      <c r="D23" s="87"/>
      <c r="E23" s="87"/>
      <c r="F23" s="88"/>
    </row>
    <row r="24" spans="1:6" x14ac:dyDescent="0.2">
      <c r="A24" s="89"/>
      <c r="B24" s="90"/>
      <c r="C24" s="90"/>
      <c r="D24" s="90"/>
      <c r="E24" s="90"/>
      <c r="F24" s="91"/>
    </row>
    <row r="25" spans="1:6" x14ac:dyDescent="0.2">
      <c r="A25" s="89"/>
      <c r="B25" s="90"/>
      <c r="C25" s="90"/>
      <c r="D25" s="90"/>
      <c r="E25" s="90"/>
      <c r="F25" s="91"/>
    </row>
    <row r="26" spans="1:6" x14ac:dyDescent="0.2">
      <c r="A26" s="89"/>
      <c r="B26" s="90"/>
      <c r="C26" s="90"/>
      <c r="D26" s="90"/>
      <c r="E26" s="90"/>
      <c r="F26" s="91"/>
    </row>
    <row r="27" spans="1:6" x14ac:dyDescent="0.2">
      <c r="A27" s="89"/>
      <c r="B27" s="90"/>
      <c r="C27" s="90"/>
      <c r="D27" s="90"/>
      <c r="E27" s="90"/>
      <c r="F27" s="91"/>
    </row>
    <row r="28" spans="1:6" x14ac:dyDescent="0.2">
      <c r="A28" s="89"/>
      <c r="B28" s="90"/>
      <c r="C28" s="90"/>
      <c r="D28" s="90"/>
      <c r="E28" s="90"/>
      <c r="F28" s="91"/>
    </row>
    <row r="29" spans="1:6" x14ac:dyDescent="0.2">
      <c r="A29" s="89"/>
      <c r="B29" s="90"/>
      <c r="C29" s="90"/>
      <c r="D29" s="90"/>
      <c r="E29" s="90"/>
      <c r="F29" s="91"/>
    </row>
    <row r="30" spans="1:6" x14ac:dyDescent="0.2">
      <c r="A30" s="89"/>
      <c r="B30" s="90"/>
      <c r="C30" s="90"/>
      <c r="D30" s="90"/>
      <c r="E30" s="90"/>
      <c r="F30" s="91"/>
    </row>
    <row r="31" spans="1:6" x14ac:dyDescent="0.2">
      <c r="A31" s="89"/>
      <c r="B31" s="90"/>
      <c r="C31" s="90"/>
      <c r="D31" s="90"/>
      <c r="E31" s="90"/>
      <c r="F31" s="91"/>
    </row>
    <row r="32" spans="1:6" x14ac:dyDescent="0.2">
      <c r="A32" s="89"/>
      <c r="B32" s="90"/>
      <c r="C32" s="90"/>
      <c r="D32" s="90"/>
      <c r="E32" s="90"/>
      <c r="F32" s="91"/>
    </row>
    <row r="33" spans="1:6" x14ac:dyDescent="0.2">
      <c r="A33" s="89"/>
      <c r="B33" s="90"/>
      <c r="C33" s="90"/>
      <c r="D33" s="90"/>
      <c r="E33" s="90"/>
      <c r="F33" s="91"/>
    </row>
    <row r="34" spans="1:6" ht="27" thickBot="1" x14ac:dyDescent="0.25">
      <c r="A34" s="92"/>
      <c r="B34" s="93"/>
      <c r="C34" s="93"/>
      <c r="D34" s="94" t="s">
        <v>45</v>
      </c>
      <c r="E34" s="94" t="s">
        <v>46</v>
      </c>
      <c r="F34" s="95" t="s">
        <v>44</v>
      </c>
    </row>
    <row r="35" spans="1:6" ht="21.75" thickBot="1" x14ac:dyDescent="0.4">
      <c r="A35" s="96" t="s">
        <v>44</v>
      </c>
      <c r="B35" s="97"/>
      <c r="C35" s="97"/>
      <c r="D35" s="98">
        <f>F35/1.21</f>
        <v>0</v>
      </c>
      <c r="E35" s="99">
        <f>F35-D35</f>
        <v>0</v>
      </c>
      <c r="F35" s="100">
        <f>SUM(F16:F18)</f>
        <v>0</v>
      </c>
    </row>
    <row r="37" spans="1:6" ht="12.75" x14ac:dyDescent="0.2">
      <c r="A37" s="101"/>
    </row>
    <row r="38" spans="1:6" ht="12.75" x14ac:dyDescent="0.2">
      <c r="A38" s="101"/>
    </row>
    <row r="39" spans="1:6" ht="13.5" x14ac:dyDescent="0.2">
      <c r="A39" s="102"/>
    </row>
    <row r="40" spans="1:6" x14ac:dyDescent="0.2">
      <c r="A40" s="103"/>
    </row>
    <row r="41" spans="1:6" x14ac:dyDescent="0.2">
      <c r="A41" s="103"/>
    </row>
    <row r="42" spans="1:6" ht="15" x14ac:dyDescent="0.2">
      <c r="A42" s="104"/>
    </row>
    <row r="43" spans="1:6" ht="15" x14ac:dyDescent="0.25">
      <c r="A43" s="105"/>
    </row>
  </sheetData>
  <mergeCells count="17">
    <mergeCell ref="A9:D10"/>
    <mergeCell ref="E9:F10"/>
    <mergeCell ref="B21:C21"/>
    <mergeCell ref="B22:C22"/>
    <mergeCell ref="A23:F33"/>
    <mergeCell ref="B35:C35"/>
    <mergeCell ref="D13:F13"/>
    <mergeCell ref="B15:C15"/>
    <mergeCell ref="B16:C16"/>
    <mergeCell ref="B17:C17"/>
    <mergeCell ref="B18:C18"/>
    <mergeCell ref="B19:C19"/>
    <mergeCell ref="B20:C20"/>
    <mergeCell ref="A11:A12"/>
    <mergeCell ref="B11:B12"/>
    <mergeCell ref="C11:D12"/>
    <mergeCell ref="E11:F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STOCK</vt:lpstr>
      <vt:lpstr>COMMANDE</vt:lpstr>
      <vt:lpstr>COMMANDE EN COURS</vt:lpstr>
      <vt:lpstr>IMPUTATIONS</vt:lpstr>
      <vt:lpstr>FOURNISSEURS</vt:lpstr>
      <vt:lpstr>INVENTAIRE</vt:lpstr>
      <vt:lpstr>BON DE COMMANDE</vt:lpstr>
    </vt:vector>
  </TitlesOfParts>
  <Company>CHRD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707865</dc:creator>
  <cp:lastModifiedBy>Julien Murari</cp:lastModifiedBy>
  <cp:lastPrinted>2015-03-09T10:53:40Z</cp:lastPrinted>
  <dcterms:created xsi:type="dcterms:W3CDTF">2015-03-06T16:11:46Z</dcterms:created>
  <dcterms:modified xsi:type="dcterms:W3CDTF">2015-03-09T14:56:52Z</dcterms:modified>
</cp:coreProperties>
</file>