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480" yWindow="30" windowWidth="19320" windowHeight="9000"/>
  </bookViews>
  <sheets>
    <sheet name="Feuil1" sheetId="1" r:id="rId1"/>
    <sheet name="Feuil2" sheetId="2" r:id="rId2"/>
    <sheet name="Feuil3" sheetId="3" r:id="rId3"/>
  </sheets>
  <definedNames>
    <definedName name="Feuille">Feuil1!$D$1</definedName>
    <definedName name="Table">OFFSET(INDIRECT(Feuille&amp;"!$C$7:$D$7"),,,COUNTA(INDIRECT(Feuille&amp;"!$C$7:$C$100")))</definedName>
    <definedName name="type1">OFFSET(Feuil2!$C$8:$D$8,,,COUNTA(Feuil2!$C$8:$C$100))</definedName>
    <definedName name="type2">OFFSET(Feuil2!$E$8:$F$8,,,COUNTA(Feuil2!$E$8:$E$100))</definedName>
    <definedName name="type3">OFFSET(Feuil2!$G$8:$H$8,,,COUNTA(Feuil2!$G$8:$G$100))</definedName>
  </definedNames>
  <calcPr calcId="114210"/>
</workbook>
</file>

<file path=xl/calcChain.xml><?xml version="1.0" encoding="utf-8"?>
<calcChain xmlns="http://schemas.openxmlformats.org/spreadsheetml/2006/main">
  <c r="H8" i="1"/>
  <c r="J8"/>
  <c r="H9"/>
  <c r="J9"/>
  <c r="H10"/>
  <c r="J10"/>
  <c r="H11"/>
  <c r="J11"/>
  <c r="H12"/>
  <c r="J12"/>
  <c r="H13"/>
  <c r="J13"/>
  <c r="H14"/>
  <c r="J14"/>
  <c r="H15"/>
  <c r="J15"/>
  <c r="H16"/>
  <c r="J16"/>
  <c r="H17"/>
  <c r="J17"/>
  <c r="H18"/>
  <c r="J18"/>
  <c r="H19"/>
  <c r="J19"/>
  <c r="H20"/>
  <c r="J20"/>
  <c r="H21"/>
  <c r="J21"/>
  <c r="H22"/>
  <c r="J22"/>
  <c r="H23"/>
  <c r="J23"/>
  <c r="H24"/>
  <c r="J24"/>
  <c r="H25"/>
  <c r="J25"/>
  <c r="T9"/>
  <c r="S9"/>
  <c r="T10"/>
  <c r="S10"/>
  <c r="T11"/>
  <c r="S11"/>
  <c r="T12"/>
  <c r="S12"/>
  <c r="R9"/>
  <c r="R10"/>
  <c r="R11"/>
  <c r="R12"/>
  <c r="T8"/>
  <c r="I8"/>
  <c r="S8"/>
  <c r="R8"/>
  <c r="E8"/>
  <c r="G8"/>
  <c r="E9"/>
  <c r="G9"/>
  <c r="E10"/>
  <c r="G10"/>
  <c r="E11"/>
  <c r="G11"/>
  <c r="E12"/>
  <c r="G12"/>
  <c r="E13"/>
  <c r="G13"/>
  <c r="E14"/>
  <c r="G14"/>
  <c r="E15"/>
  <c r="G15"/>
  <c r="E16"/>
  <c r="G16"/>
  <c r="E17"/>
  <c r="G17"/>
  <c r="E18"/>
  <c r="G18"/>
  <c r="E19"/>
  <c r="G19"/>
  <c r="E20"/>
  <c r="G20"/>
  <c r="E21"/>
  <c r="G21"/>
  <c r="E22"/>
  <c r="G22"/>
  <c r="E23"/>
  <c r="G23"/>
  <c r="E24"/>
  <c r="G24"/>
  <c r="E25"/>
  <c r="G25"/>
  <c r="Q8"/>
  <c r="B8"/>
  <c r="C8"/>
  <c r="B9"/>
  <c r="C9"/>
  <c r="B10"/>
  <c r="C10"/>
  <c r="B11"/>
  <c r="C11"/>
  <c r="B12"/>
  <c r="C12"/>
  <c r="B13"/>
  <c r="C13"/>
  <c r="B14"/>
  <c r="C14"/>
  <c r="B15"/>
  <c r="C15"/>
  <c r="B16"/>
  <c r="C16"/>
  <c r="B17"/>
  <c r="C17"/>
  <c r="B18"/>
  <c r="C18"/>
  <c r="B19"/>
  <c r="C19"/>
  <c r="B20"/>
  <c r="C20"/>
  <c r="B21"/>
  <c r="C21"/>
  <c r="B22"/>
  <c r="C22"/>
  <c r="B23"/>
  <c r="C23"/>
  <c r="B24"/>
  <c r="C24"/>
  <c r="B25"/>
  <c r="C25"/>
  <c r="D8"/>
  <c r="D9"/>
  <c r="D10"/>
  <c r="D11"/>
  <c r="D12"/>
  <c r="Q9"/>
  <c r="F13"/>
  <c r="P9"/>
  <c r="Q10"/>
  <c r="F10"/>
  <c r="P10"/>
  <c r="Q11"/>
  <c r="F9"/>
  <c r="P11"/>
  <c r="Q12"/>
  <c r="F8"/>
  <c r="P12"/>
  <c r="O9"/>
  <c r="O10"/>
  <c r="O11"/>
  <c r="O12"/>
  <c r="F12"/>
  <c r="P8"/>
  <c r="O8"/>
  <c r="D13"/>
  <c r="D14"/>
  <c r="D15"/>
  <c r="D16"/>
  <c r="D17"/>
  <c r="D18"/>
  <c r="D19"/>
  <c r="D20"/>
  <c r="D21"/>
  <c r="D22"/>
  <c r="D23"/>
  <c r="D24"/>
  <c r="D25"/>
  <c r="N9"/>
  <c r="M9"/>
  <c r="N10"/>
  <c r="M10"/>
  <c r="N11"/>
  <c r="M11"/>
  <c r="N12"/>
  <c r="M12"/>
  <c r="N8"/>
  <c r="M8"/>
  <c r="L9"/>
  <c r="L10"/>
  <c r="L11"/>
  <c r="L12"/>
  <c r="L8"/>
  <c r="M16"/>
  <c r="I9"/>
  <c r="I10"/>
  <c r="I11"/>
  <c r="I12"/>
  <c r="I13"/>
  <c r="I14"/>
  <c r="I15"/>
  <c r="I16"/>
  <c r="I17"/>
  <c r="I18"/>
  <c r="I19"/>
  <c r="I20"/>
  <c r="I21"/>
  <c r="I22"/>
  <c r="I23"/>
  <c r="I24"/>
  <c r="I25"/>
  <c r="F11"/>
  <c r="F14"/>
  <c r="F15"/>
  <c r="F16"/>
  <c r="F17"/>
  <c r="F18"/>
  <c r="F19"/>
  <c r="F20"/>
  <c r="F21"/>
  <c r="F22"/>
  <c r="F23"/>
  <c r="F24"/>
  <c r="F25"/>
</calcChain>
</file>

<file path=xl/sharedStrings.xml><?xml version="1.0" encoding="utf-8"?>
<sst xmlns="http://schemas.openxmlformats.org/spreadsheetml/2006/main" count="57" uniqueCount="27">
  <si>
    <t>Code</t>
  </si>
  <si>
    <t>Temps accumulé</t>
  </si>
  <si>
    <t>Signification</t>
  </si>
  <si>
    <t>-</t>
  </si>
  <si>
    <t>Arrêt 1</t>
  </si>
  <si>
    <t>Arrêt 2</t>
  </si>
  <si>
    <t>Arret 3</t>
  </si>
  <si>
    <t>Arret 4</t>
  </si>
  <si>
    <t>Arret 5</t>
  </si>
  <si>
    <t>Arret 8</t>
  </si>
  <si>
    <t>a</t>
  </si>
  <si>
    <t>B</t>
  </si>
  <si>
    <t>C</t>
  </si>
  <si>
    <t>D</t>
  </si>
  <si>
    <t>E</t>
  </si>
  <si>
    <t>F</t>
  </si>
  <si>
    <t>DD</t>
  </si>
  <si>
    <t>Arret type 1</t>
  </si>
  <si>
    <t>Arrêt type 2</t>
  </si>
  <si>
    <t>Arret type 3</t>
  </si>
  <si>
    <t>Arret type 2</t>
  </si>
  <si>
    <t>Arret Type 1</t>
  </si>
  <si>
    <t>Temps</t>
  </si>
  <si>
    <t>Feuil3</t>
  </si>
  <si>
    <t>Table&gt;&gt;</t>
  </si>
  <si>
    <t>La Formule nommée Table</t>
  </si>
  <si>
    <r>
      <t xml:space="preserve"> =DECALER(INDIRECT(</t>
    </r>
    <r>
      <rPr>
        <sz val="11"/>
        <color indexed="10"/>
        <rFont val="Calibri"/>
        <family val="2"/>
      </rPr>
      <t>Feuille</t>
    </r>
    <r>
      <rPr>
        <sz val="11"/>
        <color theme="1"/>
        <rFont val="Calibri"/>
        <family val="2"/>
        <scheme val="minor"/>
      </rPr>
      <t>&amp;"!$C$7:$D$7");;;NBVAL(INDIRECT(</t>
    </r>
    <r>
      <rPr>
        <sz val="11"/>
        <color indexed="10"/>
        <rFont val="Calibri"/>
        <family val="2"/>
      </rPr>
      <t>Feuille</t>
    </r>
    <r>
      <rPr>
        <sz val="11"/>
        <color theme="1"/>
        <rFont val="Calibri"/>
        <family val="2"/>
        <scheme val="minor"/>
      </rPr>
      <t>&amp;"!$C$7:$C$100")))</t>
    </r>
  </si>
</sst>
</file>

<file path=xl/styles.xml><?xml version="1.0" encoding="utf-8"?>
<styleSheet xmlns="http://schemas.openxmlformats.org/spreadsheetml/2006/main">
  <numFmts count="1">
    <numFmt numFmtId="164" formatCode="0.00&quot; min&quot;"/>
  </numFmts>
  <fonts count="4">
    <font>
      <sz val="11"/>
      <color theme="1"/>
      <name val="Calibri"/>
      <family val="2"/>
      <scheme val="minor"/>
    </font>
    <font>
      <sz val="8"/>
      <name val="Calibri"/>
      <family val="2"/>
    </font>
    <font>
      <sz val="11"/>
      <color indexed="10"/>
      <name val="Calibri"/>
      <family val="2"/>
    </font>
    <font>
      <b/>
      <sz val="12"/>
      <color indexed="10"/>
      <name val="Calibri"/>
      <family val="2"/>
    </font>
  </fonts>
  <fills count="4">
    <fill>
      <patternFill patternType="none"/>
    </fill>
    <fill>
      <patternFill patternType="gray125"/>
    </fill>
    <fill>
      <patternFill patternType="solid">
        <fgColor indexed="9"/>
        <bgColor indexed="64"/>
      </patternFill>
    </fill>
    <fill>
      <patternFill patternType="solid">
        <fgColor indexed="1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2" borderId="0" xfId="0" applyFill="1" applyBorder="1"/>
    <xf numFmtId="0" fontId="0" fillId="2" borderId="0" xfId="0"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2" fillId="0" borderId="0" xfId="0" applyFont="1"/>
    <xf numFmtId="0" fontId="0" fillId="0" borderId="1" xfId="0" applyBorder="1"/>
    <xf numFmtId="0" fontId="3" fillId="0" borderId="0" xfId="0" applyFont="1"/>
    <xf numFmtId="0" fontId="0" fillId="3" borderId="0" xfId="0" applyFill="1"/>
    <xf numFmtId="0" fontId="0" fillId="0" borderId="1" xfId="0" applyBorder="1" applyAlignment="1">
      <alignment horizontal="center"/>
    </xf>
    <xf numFmtId="0" fontId="0" fillId="2" borderId="1" xfId="0" applyFill="1" applyBorder="1" applyAlignment="1">
      <alignment horizontal="center" vertical="center" wrapText="1"/>
    </xf>
    <xf numFmtId="0" fontId="0" fillId="2" borderId="1" xfId="0" applyFill="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10</xdr:col>
      <xdr:colOff>514350</xdr:colOff>
      <xdr:row>3</xdr:row>
      <xdr:rowOff>57150</xdr:rowOff>
    </xdr:from>
    <xdr:to>
      <xdr:col>11</xdr:col>
      <xdr:colOff>76200</xdr:colOff>
      <xdr:row>4</xdr:row>
      <xdr:rowOff>95250</xdr:rowOff>
    </xdr:to>
    <xdr:sp macro="" textlink="">
      <xdr:nvSpPr>
        <xdr:cNvPr id="1025" name="Text Box 1"/>
        <xdr:cNvSpPr txBox="1">
          <a:spLocks noChangeArrowheads="1"/>
        </xdr:cNvSpPr>
      </xdr:nvSpPr>
      <xdr:spPr bwMode="auto">
        <a:xfrm>
          <a:off x="7915275" y="638175"/>
          <a:ext cx="76200" cy="228600"/>
        </a:xfrm>
        <a:prstGeom prst="rect">
          <a:avLst/>
        </a:prstGeom>
        <a:noFill/>
        <a:ln w="9525">
          <a:noFill/>
          <a:miter lim="800000"/>
          <a:headEnd/>
          <a:tailEnd/>
        </a:ln>
      </xdr:spPr>
    </xdr:sp>
    <xdr:clientData/>
  </xdr:twoCellAnchor>
  <xdr:oneCellAnchor>
    <xdr:from>
      <xdr:col>7</xdr:col>
      <xdr:colOff>542925</xdr:colOff>
      <xdr:row>17</xdr:row>
      <xdr:rowOff>66675</xdr:rowOff>
    </xdr:from>
    <xdr:ext cx="1647825" cy="219075"/>
    <xdr:sp macro="" textlink="">
      <xdr:nvSpPr>
        <xdr:cNvPr id="1027" name="Text Box 3"/>
        <xdr:cNvSpPr txBox="1">
          <a:spLocks noChangeArrowheads="1"/>
        </xdr:cNvSpPr>
      </xdr:nvSpPr>
      <xdr:spPr bwMode="auto">
        <a:xfrm>
          <a:off x="3457575" y="3067050"/>
          <a:ext cx="1704975" cy="228600"/>
        </a:xfrm>
        <a:prstGeom prst="rect">
          <a:avLst/>
        </a:prstGeom>
        <a:solidFill>
          <a:srgbClr val="CCFFFF"/>
        </a:solidFill>
        <a:ln w="9525">
          <a:noFill/>
          <a:miter lim="800000"/>
          <a:headEnd/>
          <a:tailEnd/>
        </a:ln>
      </xdr:spPr>
      <xdr:txBody>
        <a:bodyPr wrap="none" lIns="18288" tIns="27432" rIns="0" bIns="0" anchor="t" upright="1">
          <a:spAutoFit/>
        </a:bodyPr>
        <a:lstStyle/>
        <a:p>
          <a:pPr algn="l" rtl="0">
            <a:defRPr sz="1000"/>
          </a:pPr>
          <a:r>
            <a:rPr lang="fr-FR" sz="1100" b="0" i="0" u="none" strike="noStrike" baseline="0">
              <a:solidFill>
                <a:srgbClr val="000000"/>
              </a:solidFill>
              <a:latin typeface="Calibri"/>
            </a:rPr>
            <a:t>Voir les formules nommées</a:t>
          </a:r>
        </a:p>
      </xdr:txBody>
    </xdr:sp>
    <xdr:clientData/>
  </xdr:oneCellAnchor>
  <xdr:twoCellAnchor editAs="oneCell">
    <xdr:from>
      <xdr:col>0</xdr:col>
      <xdr:colOff>476250</xdr:colOff>
      <xdr:row>20</xdr:row>
      <xdr:rowOff>0</xdr:rowOff>
    </xdr:from>
    <xdr:to>
      <xdr:col>0</xdr:col>
      <xdr:colOff>552450</xdr:colOff>
      <xdr:row>21</xdr:row>
      <xdr:rowOff>38100</xdr:rowOff>
    </xdr:to>
    <xdr:sp macro="" textlink="">
      <xdr:nvSpPr>
        <xdr:cNvPr id="2" name="Text Box 4"/>
        <xdr:cNvSpPr txBox="1">
          <a:spLocks noChangeArrowheads="1"/>
        </xdr:cNvSpPr>
      </xdr:nvSpPr>
      <xdr:spPr bwMode="auto">
        <a:xfrm>
          <a:off x="476250" y="3819525"/>
          <a:ext cx="76200" cy="228600"/>
        </a:xfrm>
        <a:prstGeom prst="rect">
          <a:avLst/>
        </a:prstGeom>
        <a:noFill/>
        <a:ln w="9525">
          <a:noFill/>
          <a:miter lim="800000"/>
          <a:headEnd/>
          <a:tailEnd/>
        </a:ln>
      </xdr:spPr>
    </xdr:sp>
    <xdr:clientData/>
  </xdr:twoCellAnchor>
  <xdr:oneCellAnchor>
    <xdr:from>
      <xdr:col>19</xdr:col>
      <xdr:colOff>76200</xdr:colOff>
      <xdr:row>14</xdr:row>
      <xdr:rowOff>133350</xdr:rowOff>
    </xdr:from>
    <xdr:ext cx="76200" cy="228600"/>
    <xdr:sp macro="" textlink="">
      <xdr:nvSpPr>
        <xdr:cNvPr id="1031" name="Text Box 7"/>
        <xdr:cNvSpPr txBox="1">
          <a:spLocks noChangeArrowheads="1"/>
        </xdr:cNvSpPr>
      </xdr:nvSpPr>
      <xdr:spPr bwMode="auto">
        <a:xfrm>
          <a:off x="14087475" y="2809875"/>
          <a:ext cx="76200" cy="228600"/>
        </a:xfrm>
        <a:prstGeom prst="rect">
          <a:avLst/>
        </a:prstGeom>
        <a:noFill/>
        <a:ln w="9525">
          <a:noFill/>
          <a:miter lim="800000"/>
          <a:headEnd/>
          <a:tailEnd/>
        </a:ln>
      </xdr:spPr>
    </xdr:sp>
    <xdr:clientData/>
  </xdr:oneCellAnchor>
  <xdr:twoCellAnchor>
    <xdr:from>
      <xdr:col>11</xdr:col>
      <xdr:colOff>47625</xdr:colOff>
      <xdr:row>13</xdr:row>
      <xdr:rowOff>133350</xdr:rowOff>
    </xdr:from>
    <xdr:to>
      <xdr:col>18</xdr:col>
      <xdr:colOff>19050</xdr:colOff>
      <xdr:row>30</xdr:row>
      <xdr:rowOff>85725</xdr:rowOff>
    </xdr:to>
    <xdr:sp macro="" textlink="">
      <xdr:nvSpPr>
        <xdr:cNvPr id="1032" name="Text Box 8"/>
        <xdr:cNvSpPr txBox="1">
          <a:spLocks noChangeArrowheads="1"/>
        </xdr:cNvSpPr>
      </xdr:nvSpPr>
      <xdr:spPr bwMode="auto">
        <a:xfrm>
          <a:off x="7962900" y="2619375"/>
          <a:ext cx="5305425" cy="31908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Excellent, exactement ce que je veux, a une petite exception que je n'avais pas precisée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pousse peut etre le bouchon mais je voudrais cette liste de 5 codes par type d'arret, c'est possible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Soit les 5 codes les plus frequents pour le type d'arret 1, les 5 codes les plus frequents pour le type d'arret 2 et les 5 codes pour le type d'arret 3.</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Autre question, je tente de remplacer la reference fixe dans la definition de Table par une valeur contenue dans une cellule sur un autre onglet qui change mais rien ne marche, a tu une idee de fixer le pb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(Definition de table = DECALER(Feuille3!$C$7:$D$7;;;NBVAL(Feuil3!$C$7:$C$100))</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voudrais remplacer le Feuil3! par un nom d'onglet different defini dans une cellule sur l'onglet Synthese.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a:t>
          </a:r>
        </a:p>
      </xdr:txBody>
    </xdr:sp>
    <xdr:clientData/>
  </xdr:twoCellAnchor>
  <xdr:twoCellAnchor>
    <xdr:from>
      <xdr:col>3</xdr:col>
      <xdr:colOff>723900</xdr:colOff>
      <xdr:row>2</xdr:row>
      <xdr:rowOff>38100</xdr:rowOff>
    </xdr:from>
    <xdr:to>
      <xdr:col>7</xdr:col>
      <xdr:colOff>85725</xdr:colOff>
      <xdr:row>4</xdr:row>
      <xdr:rowOff>9525</xdr:rowOff>
    </xdr:to>
    <xdr:sp macro="" textlink="">
      <xdr:nvSpPr>
        <xdr:cNvPr id="1033" name="AutoShape 9"/>
        <xdr:cNvSpPr>
          <a:spLocks noChangeArrowheads="1"/>
        </xdr:cNvSpPr>
      </xdr:nvSpPr>
      <xdr:spPr bwMode="auto">
        <a:xfrm>
          <a:off x="3009900" y="428625"/>
          <a:ext cx="2409825" cy="352425"/>
        </a:xfrm>
        <a:prstGeom prst="wedgeRoundRectCallout">
          <a:avLst>
            <a:gd name="adj1" fmla="val -59880"/>
            <a:gd name="adj2" fmla="val -125676"/>
            <a:gd name="adj3" fmla="val 16667"/>
          </a:avLst>
        </a:prstGeom>
        <a:solidFill>
          <a:srgbClr val="FF00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Cette cellule est nommée Feuille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B1:T25"/>
  <sheetViews>
    <sheetView tabSelected="1" topLeftCell="D1" workbookViewId="0">
      <selection activeCell="O3" sqref="O3"/>
    </sheetView>
  </sheetViews>
  <sheetFormatPr baseColWidth="10" defaultRowHeight="15"/>
  <cols>
    <col min="2" max="10" width="11.42578125" customWidth="1"/>
    <col min="11" max="11" width="4.42578125" customWidth="1"/>
  </cols>
  <sheetData>
    <row r="1" spans="2:20" ht="15.75">
      <c r="D1" s="9" t="s">
        <v>23</v>
      </c>
      <c r="F1" s="8" t="s">
        <v>25</v>
      </c>
    </row>
    <row r="2" spans="2:20">
      <c r="F2" t="s">
        <v>24</v>
      </c>
      <c r="G2" t="s">
        <v>26</v>
      </c>
    </row>
    <row r="6" spans="2:20">
      <c r="B6" s="10" t="s">
        <v>21</v>
      </c>
      <c r="C6" s="10"/>
      <c r="D6" s="10"/>
      <c r="E6" s="10" t="s">
        <v>20</v>
      </c>
      <c r="F6" s="10"/>
      <c r="G6" s="10"/>
      <c r="H6" s="10" t="s">
        <v>19</v>
      </c>
      <c r="I6" s="10"/>
      <c r="J6" s="10"/>
      <c r="L6" s="10" t="s">
        <v>21</v>
      </c>
      <c r="M6" s="10"/>
      <c r="N6" s="10"/>
      <c r="O6" s="10" t="s">
        <v>20</v>
      </c>
      <c r="P6" s="10"/>
      <c r="Q6" s="10"/>
      <c r="R6" s="10" t="s">
        <v>19</v>
      </c>
      <c r="S6" s="10"/>
      <c r="T6" s="10"/>
    </row>
    <row r="7" spans="2:20">
      <c r="B7" s="4" t="s">
        <v>0</v>
      </c>
      <c r="C7" s="4" t="s">
        <v>2</v>
      </c>
      <c r="D7" s="4" t="s">
        <v>22</v>
      </c>
      <c r="E7" s="4" t="s">
        <v>0</v>
      </c>
      <c r="F7" s="4" t="s">
        <v>2</v>
      </c>
      <c r="G7" s="4" t="s">
        <v>22</v>
      </c>
      <c r="H7" s="4" t="s">
        <v>0</v>
      </c>
      <c r="I7" s="4" t="s">
        <v>2</v>
      </c>
      <c r="J7" s="4" t="s">
        <v>22</v>
      </c>
      <c r="L7" s="4" t="s">
        <v>0</v>
      </c>
      <c r="M7" s="4" t="s">
        <v>2</v>
      </c>
      <c r="N7" s="4" t="s">
        <v>22</v>
      </c>
      <c r="O7" s="4" t="s">
        <v>0</v>
      </c>
      <c r="P7" s="4" t="s">
        <v>2</v>
      </c>
      <c r="Q7" s="4" t="s">
        <v>22</v>
      </c>
      <c r="R7" s="4" t="s">
        <v>0</v>
      </c>
      <c r="S7" s="4" t="s">
        <v>2</v>
      </c>
      <c r="T7" s="4" t="s">
        <v>22</v>
      </c>
    </row>
    <row r="8" spans="2:20">
      <c r="B8" s="4">
        <f t="shared" ref="B8:B25" ca="1" si="0">IF(ISERROR(SMALL(type1,ROW()-7)),"",SMALL(type1,ROW()-7))</f>
        <v>993</v>
      </c>
      <c r="C8" s="4" t="str">
        <f t="shared" ref="C8:C25" ca="1" si="1">IF(B8="","",VLOOKUP(B8,type1,2,FALSE))</f>
        <v>Arrêt 1</v>
      </c>
      <c r="D8" s="4">
        <f t="shared" ref="D8:D25" ca="1" si="2">IF(B8="","",IF(ISERROR(VLOOKUP(B8,Table,2,FALSE)),"",VLOOKUP(B8,Table,2,FALSE)))</f>
        <v>254.43</v>
      </c>
      <c r="E8" s="4">
        <f t="shared" ref="E8:E25" ca="1" si="3">IF(ISERROR(SMALL(type2,ROW()-7)),"",SMALL(type2,ROW()-7))</f>
        <v>2</v>
      </c>
      <c r="F8" s="4" t="str">
        <f t="shared" ref="F8:F25" ca="1" si="4">IF(E8="","",VLOOKUP(E8,type2,2,FALSE))</f>
        <v>F</v>
      </c>
      <c r="G8" s="4">
        <f t="shared" ref="G8:G25" ca="1" si="5">IF(E8="","",IF(ISERROR(VLOOKUP(E8,Table,2,FALSE)),"",VLOOKUP(E8,Table,2,FALSE)))</f>
        <v>0.05</v>
      </c>
      <c r="H8" s="4">
        <f t="shared" ref="H8:H25" ca="1" si="6">IF(ISERROR(SMALL(type3,ROW()-7)),"",SMALL(type3,ROW()-7))</f>
        <v>75</v>
      </c>
      <c r="I8" s="4" t="str">
        <f t="shared" ref="I8:I25" ca="1" si="7">IF(H8="","",VLOOKUP(H8,type3,2,FALSE))</f>
        <v>DD</v>
      </c>
      <c r="J8" s="4">
        <f t="shared" ref="J8:J25" ca="1" si="8">IF(H8="","",IF(ISERROR(VLOOKUP(H8,Table,2,FALSE)),"",VLOOKUP(H8,Table,2,FALSE)))</f>
        <v>53.82</v>
      </c>
      <c r="L8" s="7">
        <f ca="1">IF($N8="","",INDEX($B$8:$D$25,MATCH($N8,$D$8:$D$25,0),1))</f>
        <v>993</v>
      </c>
      <c r="M8" s="7" t="str">
        <f ca="1">IF($N8="","",INDEX($B$8:$D$25,MATCH($N8,$D$8:$D$25,0),2))</f>
        <v>Arrêt 1</v>
      </c>
      <c r="N8" s="7">
        <f ca="1">IF(ISERROR(LARGE($D$8:$D$25,ROW()-7)),"",LARGE($D$8:$D$25,ROW()-7))</f>
        <v>254.43</v>
      </c>
      <c r="O8" s="7">
        <f ca="1">IF($Q8="","",INDEX($E$8:$G$25,MATCH($Q8,$G$8:$G$25,0),1))</f>
        <v>8032</v>
      </c>
      <c r="P8" s="7" t="str">
        <f ca="1">IF($Q8="","",INDEX($E$8:$G$25,MATCH($Q8,$G$8:$G$25,0),2))</f>
        <v>B</v>
      </c>
      <c r="Q8" s="7">
        <f ca="1">IF(ISERROR(LARGE($G$8:$G$25,ROW()-7)),"",LARGE($G$8:$G$25,ROW()-7))</f>
        <v>6.59</v>
      </c>
      <c r="R8" s="7">
        <f ca="1">IF($T8="","",INDEX($H$8:$J$25,MATCH($T8,$J$8:$J$25,0),1))</f>
        <v>75</v>
      </c>
      <c r="S8" s="7" t="str">
        <f ca="1">IF($T8="","",INDEX($H$8:$J$25,MATCH($T8,$J$8:$J$25,0),2))</f>
        <v>DD</v>
      </c>
      <c r="T8" s="7">
        <f ca="1">IF(ISERROR(LARGE($J$8:$J$25,ROW()-7)),"",LARGE($J$8:$J$25,ROW()-7))</f>
        <v>53.82</v>
      </c>
    </row>
    <row r="9" spans="2:20">
      <c r="B9" s="4">
        <f t="shared" ca="1" si="0"/>
        <v>998</v>
      </c>
      <c r="C9" s="4" t="str">
        <f t="shared" ca="1" si="1"/>
        <v>Arrêt 2</v>
      </c>
      <c r="D9" s="4">
        <f t="shared" ca="1" si="2"/>
        <v>2.68</v>
      </c>
      <c r="E9" s="4">
        <f t="shared" ca="1" si="3"/>
        <v>5626</v>
      </c>
      <c r="F9" s="4" t="str">
        <f t="shared" ca="1" si="4"/>
        <v>D</v>
      </c>
      <c r="G9" s="4">
        <f t="shared" ca="1" si="5"/>
        <v>0.28000000000000003</v>
      </c>
      <c r="H9" s="4" t="str">
        <f t="shared" ca="1" si="6"/>
        <v/>
      </c>
      <c r="I9" s="4" t="str">
        <f t="shared" ca="1" si="7"/>
        <v/>
      </c>
      <c r="J9" s="4" t="str">
        <f t="shared" ca="1" si="8"/>
        <v/>
      </c>
      <c r="L9" s="7">
        <f ca="1">IF($N9="","",INDEX($B$8:$D$25,MATCH($N9,$D$8:$D$25,0),1))</f>
        <v>2441</v>
      </c>
      <c r="M9" s="7" t="str">
        <f ca="1">IF($N9="","",INDEX($B$8:$D$25,MATCH($N9,$D$8:$D$25,0),2))</f>
        <v>Arret 3</v>
      </c>
      <c r="N9" s="7">
        <f ca="1">IF(ISERROR(LARGE($D$8:$D$25,ROW()-7)),"",LARGE($D$8:$D$25,ROW()-7))</f>
        <v>27.58</v>
      </c>
      <c r="O9" s="7">
        <f ca="1">IF($Q9="","",INDEX($E$8:$G$25,MATCH($Q9,$G$8:$G$25,0),1))</f>
        <v>8413</v>
      </c>
      <c r="P9" s="7" t="str">
        <f ca="1">IF($Q9="","",INDEX($E$8:$G$25,MATCH($Q9,$G$8:$G$25,0),2))</f>
        <v>C</v>
      </c>
      <c r="Q9" s="7">
        <f ca="1">IF(ISERROR(LARGE($G$8:$G$25,ROW()-7)),"",LARGE($G$8:$G$25,ROW()-7))</f>
        <v>2.8</v>
      </c>
      <c r="R9" s="7" t="str">
        <f ca="1">IF($T9="","",INDEX($H$8:$J$25,MATCH($T9,$J$8:$J$25,0),1))</f>
        <v/>
      </c>
      <c r="S9" s="7" t="str">
        <f ca="1">IF($T9="","",INDEX($H$8:$J$25,MATCH($T9,$J$8:$J$25,0),2))</f>
        <v/>
      </c>
      <c r="T9" s="7" t="str">
        <f ca="1">IF(ISERROR(LARGE($J$8:$J$25,ROW()-7)),"",LARGE($J$8:$J$25,ROW()-7))</f>
        <v/>
      </c>
    </row>
    <row r="10" spans="2:20">
      <c r="B10" s="4">
        <f t="shared" ca="1" si="0"/>
        <v>2441</v>
      </c>
      <c r="C10" s="4" t="str">
        <f t="shared" ca="1" si="1"/>
        <v>Arret 3</v>
      </c>
      <c r="D10" s="4">
        <f t="shared" ca="1" si="2"/>
        <v>27.58</v>
      </c>
      <c r="E10" s="4">
        <f t="shared" ca="1" si="3"/>
        <v>6210</v>
      </c>
      <c r="F10" s="4" t="str">
        <f t="shared" ca="1" si="4"/>
        <v>a</v>
      </c>
      <c r="G10" s="4">
        <f t="shared" ca="1" si="5"/>
        <v>0.99099999999999999</v>
      </c>
      <c r="H10" s="4" t="str">
        <f t="shared" ca="1" si="6"/>
        <v/>
      </c>
      <c r="I10" s="4" t="str">
        <f t="shared" ca="1" si="7"/>
        <v/>
      </c>
      <c r="J10" s="4" t="str">
        <f t="shared" ca="1" si="8"/>
        <v/>
      </c>
      <c r="L10" s="7">
        <f ca="1">IF($N10="","",INDEX($B$8:$D$25,MATCH($N10,$D$8:$D$25,0),1))</f>
        <v>3662</v>
      </c>
      <c r="M10" s="7" t="str">
        <f ca="1">IF($N10="","",INDEX($B$8:$D$25,MATCH($N10,$D$8:$D$25,0),2))</f>
        <v>Arret 4</v>
      </c>
      <c r="N10" s="7">
        <f ca="1">IF(ISERROR(LARGE($D$8:$D$25,ROW()-7)),"",LARGE($D$8:$D$25,ROW()-7))</f>
        <v>6.47</v>
      </c>
      <c r="O10" s="7">
        <f ca="1">IF($Q10="","",INDEX($E$8:$G$25,MATCH($Q10,$G$8:$G$25,0),1))</f>
        <v>6210</v>
      </c>
      <c r="P10" s="7" t="str">
        <f ca="1">IF($Q10="","",INDEX($E$8:$G$25,MATCH($Q10,$G$8:$G$25,0),2))</f>
        <v>a</v>
      </c>
      <c r="Q10" s="7">
        <f ca="1">IF(ISERROR(LARGE($G$8:$G$25,ROW()-7)),"",LARGE($G$8:$G$25,ROW()-7))</f>
        <v>0.99099999999999999</v>
      </c>
      <c r="R10" s="7" t="str">
        <f ca="1">IF($T10="","",INDEX($H$8:$J$25,MATCH($T10,$J$8:$J$25,0),1))</f>
        <v/>
      </c>
      <c r="S10" s="7" t="str">
        <f ca="1">IF($T10="","",INDEX($H$8:$J$25,MATCH($T10,$J$8:$J$25,0),2))</f>
        <v/>
      </c>
      <c r="T10" s="7" t="str">
        <f ca="1">IF(ISERROR(LARGE($J$8:$J$25,ROW()-7)),"",LARGE($J$8:$J$25,ROW()-7))</f>
        <v/>
      </c>
    </row>
    <row r="11" spans="2:20">
      <c r="B11" s="4">
        <f t="shared" ca="1" si="0"/>
        <v>3662</v>
      </c>
      <c r="C11" s="4" t="str">
        <f t="shared" ca="1" si="1"/>
        <v>Arret 4</v>
      </c>
      <c r="D11" s="4">
        <f t="shared" ca="1" si="2"/>
        <v>6.47</v>
      </c>
      <c r="E11" s="4">
        <f t="shared" ca="1" si="3"/>
        <v>8001</v>
      </c>
      <c r="F11" s="4" t="str">
        <f t="shared" ca="1" si="4"/>
        <v>E</v>
      </c>
      <c r="G11" s="4" t="str">
        <f t="shared" ca="1" si="5"/>
        <v/>
      </c>
      <c r="H11" s="4" t="str">
        <f t="shared" ca="1" si="6"/>
        <v/>
      </c>
      <c r="I11" s="4" t="str">
        <f t="shared" ca="1" si="7"/>
        <v/>
      </c>
      <c r="J11" s="4" t="str">
        <f t="shared" ca="1" si="8"/>
        <v/>
      </c>
      <c r="L11" s="7">
        <f ca="1">IF($N11="","",INDEX($B$8:$D$25,MATCH($N11,$D$8:$D$25,0),1))</f>
        <v>998</v>
      </c>
      <c r="M11" s="7" t="str">
        <f ca="1">IF($N11="","",INDEX($B$8:$D$25,MATCH($N11,$D$8:$D$25,0),2))</f>
        <v>Arrêt 2</v>
      </c>
      <c r="N11" s="7">
        <f ca="1">IF(ISERROR(LARGE($D$8:$D$25,ROW()-7)),"",LARGE($D$8:$D$25,ROW()-7))</f>
        <v>2.68</v>
      </c>
      <c r="O11" s="7">
        <f ca="1">IF($Q11="","",INDEX($E$8:$G$25,MATCH($Q11,$G$8:$G$25,0),1))</f>
        <v>5626</v>
      </c>
      <c r="P11" s="7" t="str">
        <f ca="1">IF($Q11="","",INDEX($E$8:$G$25,MATCH($Q11,$G$8:$G$25,0),2))</f>
        <v>D</v>
      </c>
      <c r="Q11" s="7">
        <f ca="1">IF(ISERROR(LARGE($G$8:$G$25,ROW()-7)),"",LARGE($G$8:$G$25,ROW()-7))</f>
        <v>0.28000000000000003</v>
      </c>
      <c r="R11" s="7" t="str">
        <f ca="1">IF($T11="","",INDEX($H$8:$J$25,MATCH($T11,$J$8:$J$25,0),1))</f>
        <v/>
      </c>
      <c r="S11" s="7" t="str">
        <f ca="1">IF($T11="","",INDEX($H$8:$J$25,MATCH($T11,$J$8:$J$25,0),2))</f>
        <v/>
      </c>
      <c r="T11" s="7" t="str">
        <f ca="1">IF(ISERROR(LARGE($J$8:$J$25,ROW()-7)),"",LARGE($J$8:$J$25,ROW()-7))</f>
        <v/>
      </c>
    </row>
    <row r="12" spans="2:20">
      <c r="B12" s="4">
        <f t="shared" ca="1" si="0"/>
        <v>5662</v>
      </c>
      <c r="C12" s="4" t="str">
        <f t="shared" ca="1" si="1"/>
        <v>Arret 5</v>
      </c>
      <c r="D12" s="4" t="str">
        <f t="shared" ca="1" si="2"/>
        <v/>
      </c>
      <c r="E12" s="4">
        <f t="shared" ca="1" si="3"/>
        <v>8032</v>
      </c>
      <c r="F12" s="4" t="str">
        <f t="shared" ca="1" si="4"/>
        <v>B</v>
      </c>
      <c r="G12" s="4">
        <f t="shared" ca="1" si="5"/>
        <v>6.59</v>
      </c>
      <c r="H12" s="4" t="str">
        <f t="shared" ca="1" si="6"/>
        <v/>
      </c>
      <c r="I12" s="4" t="str">
        <f t="shared" ca="1" si="7"/>
        <v/>
      </c>
      <c r="J12" s="4" t="str">
        <f t="shared" ca="1" si="8"/>
        <v/>
      </c>
      <c r="L12" s="7">
        <f ca="1">IF($N12="","",INDEX($B$8:$D$25,MATCH($N12,$D$8:$D$25,0),1))</f>
        <v>8469</v>
      </c>
      <c r="M12" s="7" t="str">
        <f ca="1">IF($N12="","",INDEX($B$8:$D$25,MATCH($N12,$D$8:$D$25,0),2))</f>
        <v>Arret 8</v>
      </c>
      <c r="N12" s="7">
        <f ca="1">IF(ISERROR(LARGE($D$8:$D$25,ROW()-7)),"",LARGE($D$8:$D$25,ROW()-7))</f>
        <v>0.15</v>
      </c>
      <c r="O12" s="7">
        <f ca="1">IF($Q12="","",INDEX($E$8:$G$25,MATCH($Q12,$G$8:$G$25,0),1))</f>
        <v>2</v>
      </c>
      <c r="P12" s="7" t="str">
        <f ca="1">IF($Q12="","",INDEX($E$8:$G$25,MATCH($Q12,$G$8:$G$25,0),2))</f>
        <v>F</v>
      </c>
      <c r="Q12" s="7">
        <f ca="1">IF(ISERROR(LARGE($G$8:$G$25,ROW()-7)),"",LARGE($G$8:$G$25,ROW()-7))</f>
        <v>0.05</v>
      </c>
      <c r="R12" s="7" t="str">
        <f ca="1">IF($T12="","",INDEX($H$8:$J$25,MATCH($T12,$J$8:$J$25,0),1))</f>
        <v/>
      </c>
      <c r="S12" s="7" t="str">
        <f ca="1">IF($T12="","",INDEX($H$8:$J$25,MATCH($T12,$J$8:$J$25,0),2))</f>
        <v/>
      </c>
      <c r="T12" s="7" t="str">
        <f ca="1">IF(ISERROR(LARGE($J$8:$J$25,ROW()-7)),"",LARGE($J$8:$J$25,ROW()-7))</f>
        <v/>
      </c>
    </row>
    <row r="13" spans="2:20">
      <c r="B13" s="4">
        <f t="shared" ca="1" si="0"/>
        <v>8469</v>
      </c>
      <c r="C13" s="4" t="str">
        <f t="shared" ca="1" si="1"/>
        <v>Arret 8</v>
      </c>
      <c r="D13" s="4">
        <f t="shared" ca="1" si="2"/>
        <v>0.15</v>
      </c>
      <c r="E13" s="4">
        <f t="shared" ca="1" si="3"/>
        <v>8413</v>
      </c>
      <c r="F13" s="4" t="str">
        <f t="shared" ca="1" si="4"/>
        <v>C</v>
      </c>
      <c r="G13" s="4">
        <f t="shared" ca="1" si="5"/>
        <v>2.8</v>
      </c>
      <c r="H13" s="4" t="str">
        <f t="shared" ca="1" si="6"/>
        <v/>
      </c>
      <c r="I13" s="4" t="str">
        <f t="shared" ca="1" si="7"/>
        <v/>
      </c>
      <c r="J13" s="4" t="str">
        <f t="shared" ca="1" si="8"/>
        <v/>
      </c>
    </row>
    <row r="14" spans="2:20">
      <c r="B14" s="4" t="str">
        <f t="shared" ca="1" si="0"/>
        <v/>
      </c>
      <c r="C14" s="4" t="str">
        <f t="shared" ca="1" si="1"/>
        <v/>
      </c>
      <c r="D14" s="4" t="str">
        <f t="shared" ca="1" si="2"/>
        <v/>
      </c>
      <c r="E14" s="4" t="str">
        <f t="shared" ca="1" si="3"/>
        <v/>
      </c>
      <c r="F14" s="4" t="str">
        <f t="shared" ca="1" si="4"/>
        <v/>
      </c>
      <c r="G14" s="4" t="str">
        <f t="shared" ca="1" si="5"/>
        <v/>
      </c>
      <c r="H14" s="4" t="str">
        <f t="shared" ca="1" si="6"/>
        <v/>
      </c>
      <c r="I14" s="4" t="str">
        <f t="shared" ca="1" si="7"/>
        <v/>
      </c>
      <c r="J14" s="4" t="str">
        <f t="shared" ca="1" si="8"/>
        <v/>
      </c>
    </row>
    <row r="15" spans="2:20">
      <c r="B15" s="4" t="str">
        <f t="shared" ca="1" si="0"/>
        <v/>
      </c>
      <c r="C15" s="4" t="str">
        <f t="shared" ca="1" si="1"/>
        <v/>
      </c>
      <c r="D15" s="4" t="str">
        <f t="shared" ca="1" si="2"/>
        <v/>
      </c>
      <c r="E15" s="4" t="str">
        <f t="shared" ca="1" si="3"/>
        <v/>
      </c>
      <c r="F15" s="4" t="str">
        <f t="shared" ca="1" si="4"/>
        <v/>
      </c>
      <c r="G15" s="4" t="str">
        <f t="shared" ca="1" si="5"/>
        <v/>
      </c>
      <c r="H15" s="4" t="str">
        <f t="shared" ca="1" si="6"/>
        <v/>
      </c>
      <c r="I15" s="4" t="str">
        <f t="shared" ca="1" si="7"/>
        <v/>
      </c>
      <c r="J15" s="4" t="str">
        <f t="shared" ca="1" si="8"/>
        <v/>
      </c>
    </row>
    <row r="16" spans="2:20">
      <c r="B16" s="4" t="str">
        <f t="shared" ca="1" si="0"/>
        <v/>
      </c>
      <c r="C16" s="4" t="str">
        <f t="shared" ca="1" si="1"/>
        <v/>
      </c>
      <c r="D16" s="4" t="str">
        <f t="shared" ca="1" si="2"/>
        <v/>
      </c>
      <c r="E16" s="4" t="str">
        <f t="shared" ca="1" si="3"/>
        <v/>
      </c>
      <c r="F16" s="4" t="str">
        <f t="shared" ca="1" si="4"/>
        <v/>
      </c>
      <c r="G16" s="4" t="str">
        <f t="shared" ca="1" si="5"/>
        <v/>
      </c>
      <c r="H16" s="4" t="str">
        <f t="shared" ca="1" si="6"/>
        <v/>
      </c>
      <c r="I16" s="4" t="str">
        <f t="shared" ca="1" si="7"/>
        <v/>
      </c>
      <c r="J16" s="4" t="str">
        <f t="shared" ca="1" si="8"/>
        <v/>
      </c>
      <c r="M16" t="str">
        <f ca="1">OFFSET(L16,0,-2)</f>
        <v/>
      </c>
    </row>
    <row r="17" spans="2:12">
      <c r="B17" s="4" t="str">
        <f t="shared" ca="1" si="0"/>
        <v/>
      </c>
      <c r="C17" s="4" t="str">
        <f t="shared" ca="1" si="1"/>
        <v/>
      </c>
      <c r="D17" s="4" t="str">
        <f t="shared" ca="1" si="2"/>
        <v/>
      </c>
      <c r="E17" s="4" t="str">
        <f t="shared" ca="1" si="3"/>
        <v/>
      </c>
      <c r="F17" s="4" t="str">
        <f t="shared" ca="1" si="4"/>
        <v/>
      </c>
      <c r="G17" s="4" t="str">
        <f t="shared" ca="1" si="5"/>
        <v/>
      </c>
      <c r="H17" s="4" t="str">
        <f t="shared" ca="1" si="6"/>
        <v/>
      </c>
      <c r="I17" s="4" t="str">
        <f t="shared" ca="1" si="7"/>
        <v/>
      </c>
      <c r="J17" s="4" t="str">
        <f t="shared" ca="1" si="8"/>
        <v/>
      </c>
    </row>
    <row r="18" spans="2:12">
      <c r="B18" s="4" t="str">
        <f t="shared" ca="1" si="0"/>
        <v/>
      </c>
      <c r="C18" s="4" t="str">
        <f t="shared" ca="1" si="1"/>
        <v/>
      </c>
      <c r="D18" s="4" t="str">
        <f t="shared" ca="1" si="2"/>
        <v/>
      </c>
      <c r="E18" s="4" t="str">
        <f t="shared" ca="1" si="3"/>
        <v/>
      </c>
      <c r="F18" s="4" t="str">
        <f t="shared" ca="1" si="4"/>
        <v/>
      </c>
      <c r="G18" s="4" t="str">
        <f t="shared" ca="1" si="5"/>
        <v/>
      </c>
      <c r="H18" s="4" t="str">
        <f t="shared" ca="1" si="6"/>
        <v/>
      </c>
      <c r="I18" s="4" t="str">
        <f t="shared" ca="1" si="7"/>
        <v/>
      </c>
      <c r="J18" s="4" t="str">
        <f t="shared" ca="1" si="8"/>
        <v/>
      </c>
    </row>
    <row r="19" spans="2:12">
      <c r="B19" s="4" t="str">
        <f t="shared" ca="1" si="0"/>
        <v/>
      </c>
      <c r="C19" s="4" t="str">
        <f t="shared" ca="1" si="1"/>
        <v/>
      </c>
      <c r="D19" s="4" t="str">
        <f t="shared" ca="1" si="2"/>
        <v/>
      </c>
      <c r="E19" s="4" t="str">
        <f t="shared" ca="1" si="3"/>
        <v/>
      </c>
      <c r="F19" s="4" t="str">
        <f t="shared" ca="1" si="4"/>
        <v/>
      </c>
      <c r="G19" s="4" t="str">
        <f t="shared" ca="1" si="5"/>
        <v/>
      </c>
      <c r="H19" s="4" t="str">
        <f t="shared" ca="1" si="6"/>
        <v/>
      </c>
      <c r="I19" s="4" t="str">
        <f t="shared" ca="1" si="7"/>
        <v/>
      </c>
      <c r="J19" s="4" t="str">
        <f t="shared" ca="1" si="8"/>
        <v/>
      </c>
    </row>
    <row r="20" spans="2:12">
      <c r="B20" s="4" t="str">
        <f t="shared" ca="1" si="0"/>
        <v/>
      </c>
      <c r="C20" s="4" t="str">
        <f t="shared" ca="1" si="1"/>
        <v/>
      </c>
      <c r="D20" s="4" t="str">
        <f t="shared" ca="1" si="2"/>
        <v/>
      </c>
      <c r="E20" s="4" t="str">
        <f t="shared" ca="1" si="3"/>
        <v/>
      </c>
      <c r="F20" s="4" t="str">
        <f t="shared" ca="1" si="4"/>
        <v/>
      </c>
      <c r="G20" s="4" t="str">
        <f t="shared" ca="1" si="5"/>
        <v/>
      </c>
      <c r="H20" s="4" t="str">
        <f t="shared" ca="1" si="6"/>
        <v/>
      </c>
      <c r="I20" s="4" t="str">
        <f t="shared" ca="1" si="7"/>
        <v/>
      </c>
      <c r="J20" s="4" t="str">
        <f t="shared" ca="1" si="8"/>
        <v/>
      </c>
    </row>
    <row r="21" spans="2:12">
      <c r="B21" s="4" t="str">
        <f t="shared" ca="1" si="0"/>
        <v/>
      </c>
      <c r="C21" s="4" t="str">
        <f t="shared" ca="1" si="1"/>
        <v/>
      </c>
      <c r="D21" s="4" t="str">
        <f t="shared" ca="1" si="2"/>
        <v/>
      </c>
      <c r="E21" s="4" t="str">
        <f t="shared" ca="1" si="3"/>
        <v/>
      </c>
      <c r="F21" s="4" t="str">
        <f t="shared" ca="1" si="4"/>
        <v/>
      </c>
      <c r="G21" s="4" t="str">
        <f t="shared" ca="1" si="5"/>
        <v/>
      </c>
      <c r="H21" s="4" t="str">
        <f t="shared" ca="1" si="6"/>
        <v/>
      </c>
      <c r="I21" s="4" t="str">
        <f t="shared" ca="1" si="7"/>
        <v/>
      </c>
      <c r="J21" s="4" t="str">
        <f t="shared" ca="1" si="8"/>
        <v/>
      </c>
    </row>
    <row r="22" spans="2:12">
      <c r="B22" s="4" t="str">
        <f t="shared" ca="1" si="0"/>
        <v/>
      </c>
      <c r="C22" s="4" t="str">
        <f t="shared" ca="1" si="1"/>
        <v/>
      </c>
      <c r="D22" s="4" t="str">
        <f t="shared" ca="1" si="2"/>
        <v/>
      </c>
      <c r="E22" s="4" t="str">
        <f t="shared" ca="1" si="3"/>
        <v/>
      </c>
      <c r="F22" s="4" t="str">
        <f t="shared" ca="1" si="4"/>
        <v/>
      </c>
      <c r="G22" s="4" t="str">
        <f t="shared" ca="1" si="5"/>
        <v/>
      </c>
      <c r="H22" s="4" t="str">
        <f t="shared" ca="1" si="6"/>
        <v/>
      </c>
      <c r="I22" s="4" t="str">
        <f t="shared" ca="1" si="7"/>
        <v/>
      </c>
      <c r="J22" s="4" t="str">
        <f t="shared" ca="1" si="8"/>
        <v/>
      </c>
      <c r="L22" s="6"/>
    </row>
    <row r="23" spans="2:12">
      <c r="B23" s="4" t="str">
        <f t="shared" ca="1" si="0"/>
        <v/>
      </c>
      <c r="C23" s="4" t="str">
        <f t="shared" ca="1" si="1"/>
        <v/>
      </c>
      <c r="D23" s="4" t="str">
        <f t="shared" ca="1" si="2"/>
        <v/>
      </c>
      <c r="E23" s="4" t="str">
        <f t="shared" ca="1" si="3"/>
        <v/>
      </c>
      <c r="F23" s="4" t="str">
        <f t="shared" ca="1" si="4"/>
        <v/>
      </c>
      <c r="G23" s="4" t="str">
        <f t="shared" ca="1" si="5"/>
        <v/>
      </c>
      <c r="H23" s="4" t="str">
        <f t="shared" ca="1" si="6"/>
        <v/>
      </c>
      <c r="I23" s="4" t="str">
        <f t="shared" ca="1" si="7"/>
        <v/>
      </c>
      <c r="J23" s="4" t="str">
        <f t="shared" ca="1" si="8"/>
        <v/>
      </c>
    </row>
    <row r="24" spans="2:12">
      <c r="B24" s="4" t="str">
        <f t="shared" ca="1" si="0"/>
        <v/>
      </c>
      <c r="C24" s="4" t="str">
        <f t="shared" ca="1" si="1"/>
        <v/>
      </c>
      <c r="D24" s="4" t="str">
        <f t="shared" ca="1" si="2"/>
        <v/>
      </c>
      <c r="E24" s="4" t="str">
        <f t="shared" ca="1" si="3"/>
        <v/>
      </c>
      <c r="F24" s="4" t="str">
        <f t="shared" ca="1" si="4"/>
        <v/>
      </c>
      <c r="G24" s="4" t="str">
        <f t="shared" ca="1" si="5"/>
        <v/>
      </c>
      <c r="H24" s="4" t="str">
        <f t="shared" ca="1" si="6"/>
        <v/>
      </c>
      <c r="I24" s="4" t="str">
        <f t="shared" ca="1" si="7"/>
        <v/>
      </c>
      <c r="J24" s="4" t="str">
        <f t="shared" ca="1" si="8"/>
        <v/>
      </c>
    </row>
    <row r="25" spans="2:12">
      <c r="B25" s="4" t="str">
        <f t="shared" ca="1" si="0"/>
        <v/>
      </c>
      <c r="C25" s="4" t="str">
        <f t="shared" ca="1" si="1"/>
        <v/>
      </c>
      <c r="D25" s="4" t="str">
        <f t="shared" ca="1" si="2"/>
        <v/>
      </c>
      <c r="E25" s="4" t="str">
        <f t="shared" ca="1" si="3"/>
        <v/>
      </c>
      <c r="F25" s="4" t="str">
        <f t="shared" ca="1" si="4"/>
        <v/>
      </c>
      <c r="G25" s="4" t="str">
        <f t="shared" ca="1" si="5"/>
        <v/>
      </c>
      <c r="H25" s="4" t="str">
        <f t="shared" ca="1" si="6"/>
        <v/>
      </c>
      <c r="I25" s="4" t="str">
        <f t="shared" ca="1" si="7"/>
        <v/>
      </c>
      <c r="J25" s="4" t="str">
        <f t="shared" ca="1" si="8"/>
        <v/>
      </c>
    </row>
  </sheetData>
  <mergeCells count="6">
    <mergeCell ref="O6:Q6"/>
    <mergeCell ref="R6:T6"/>
    <mergeCell ref="B6:D6"/>
    <mergeCell ref="E6:G6"/>
    <mergeCell ref="H6:J6"/>
    <mergeCell ref="L6:N6"/>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C6:H19"/>
  <sheetViews>
    <sheetView topLeftCell="A3" workbookViewId="0">
      <selection activeCell="B8" sqref="B8"/>
    </sheetView>
  </sheetViews>
  <sheetFormatPr baseColWidth="10" defaultColWidth="11.5703125" defaultRowHeight="15"/>
  <cols>
    <col min="1" max="3" width="11.5703125" style="1"/>
    <col min="4" max="4" width="25.85546875" style="1" customWidth="1"/>
    <col min="5" max="5" width="11.5703125" style="1"/>
    <col min="6" max="6" width="20.28515625" style="1" customWidth="1"/>
    <col min="7" max="7" width="11.5703125" style="1"/>
    <col min="8" max="8" width="19.7109375" style="1" customWidth="1"/>
    <col min="9" max="16384" width="11.5703125" style="1"/>
  </cols>
  <sheetData>
    <row r="6" spans="3:8">
      <c r="C6" s="12" t="s">
        <v>17</v>
      </c>
      <c r="D6" s="12"/>
      <c r="E6" s="11" t="s">
        <v>18</v>
      </c>
      <c r="F6" s="11"/>
      <c r="G6" s="11" t="s">
        <v>19</v>
      </c>
      <c r="H6" s="11"/>
    </row>
    <row r="7" spans="3:8">
      <c r="C7" s="3" t="s">
        <v>0</v>
      </c>
      <c r="D7" s="3" t="s">
        <v>2</v>
      </c>
      <c r="E7" s="3" t="s">
        <v>0</v>
      </c>
      <c r="F7" s="3" t="s">
        <v>2</v>
      </c>
      <c r="G7" s="3" t="s">
        <v>0</v>
      </c>
      <c r="H7" s="3" t="s">
        <v>2</v>
      </c>
    </row>
    <row r="8" spans="3:8">
      <c r="C8" s="3">
        <v>993</v>
      </c>
      <c r="D8" s="3" t="s">
        <v>4</v>
      </c>
      <c r="E8" s="3">
        <v>6210</v>
      </c>
      <c r="F8" s="3" t="s">
        <v>10</v>
      </c>
      <c r="G8" s="3">
        <v>75</v>
      </c>
      <c r="H8" s="3" t="s">
        <v>16</v>
      </c>
    </row>
    <row r="9" spans="3:8">
      <c r="C9" s="3">
        <v>998</v>
      </c>
      <c r="D9" s="3" t="s">
        <v>5</v>
      </c>
      <c r="E9" s="3">
        <v>8032</v>
      </c>
      <c r="F9" s="3" t="s">
        <v>11</v>
      </c>
      <c r="G9" s="3" t="s">
        <v>3</v>
      </c>
      <c r="H9" s="3"/>
    </row>
    <row r="10" spans="3:8">
      <c r="C10" s="3">
        <v>2441</v>
      </c>
      <c r="D10" s="3" t="s">
        <v>6</v>
      </c>
      <c r="E10" s="3">
        <v>8413</v>
      </c>
      <c r="F10" s="3" t="s">
        <v>12</v>
      </c>
      <c r="G10" s="3" t="s">
        <v>3</v>
      </c>
      <c r="H10" s="3"/>
    </row>
    <row r="11" spans="3:8">
      <c r="C11" s="3">
        <v>3662</v>
      </c>
      <c r="D11" s="3" t="s">
        <v>7</v>
      </c>
      <c r="E11" s="3">
        <v>5626</v>
      </c>
      <c r="F11" s="3" t="s">
        <v>13</v>
      </c>
      <c r="G11" s="3" t="s">
        <v>3</v>
      </c>
      <c r="H11" s="3"/>
    </row>
    <row r="12" spans="3:8">
      <c r="C12" s="3">
        <v>5662</v>
      </c>
      <c r="D12" s="3" t="s">
        <v>8</v>
      </c>
      <c r="E12" s="3">
        <v>8001</v>
      </c>
      <c r="F12" s="3" t="s">
        <v>14</v>
      </c>
      <c r="G12" s="3" t="s">
        <v>3</v>
      </c>
      <c r="H12" s="3"/>
    </row>
    <row r="13" spans="3:8">
      <c r="C13" s="3">
        <v>8469</v>
      </c>
      <c r="D13" s="3" t="s">
        <v>9</v>
      </c>
      <c r="E13" s="3">
        <v>2</v>
      </c>
      <c r="F13" s="3" t="s">
        <v>15</v>
      </c>
      <c r="G13" s="3" t="s">
        <v>3</v>
      </c>
      <c r="H13" s="3"/>
    </row>
    <row r="14" spans="3:8">
      <c r="C14" s="2"/>
      <c r="D14" s="2"/>
    </row>
    <row r="15" spans="3:8">
      <c r="C15" s="2"/>
      <c r="D15" s="2"/>
    </row>
    <row r="16" spans="3:8">
      <c r="C16" s="2"/>
      <c r="D16" s="2"/>
    </row>
    <row r="17" spans="3:4">
      <c r="C17" s="2"/>
      <c r="D17" s="2"/>
    </row>
    <row r="18" spans="3:4">
      <c r="C18" s="2"/>
      <c r="D18" s="2"/>
    </row>
    <row r="19" spans="3:4">
      <c r="C19" s="2"/>
      <c r="D19" s="2"/>
    </row>
  </sheetData>
  <mergeCells count="3">
    <mergeCell ref="E6:F6"/>
    <mergeCell ref="G6:H6"/>
    <mergeCell ref="C6:D6"/>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C6:D50"/>
  <sheetViews>
    <sheetView workbookViewId="0">
      <pane xSplit="3" ySplit="6" topLeftCell="D7" activePane="bottomRight" state="frozen"/>
      <selection pane="topRight" activeCell="D1" sqref="D1"/>
      <selection pane="bottomLeft" activeCell="A7" sqref="A7"/>
      <selection pane="bottomRight" activeCell="B20" sqref="B20"/>
    </sheetView>
  </sheetViews>
  <sheetFormatPr baseColWidth="10" defaultRowHeight="15"/>
  <cols>
    <col min="4" max="4" width="26.7109375" customWidth="1"/>
  </cols>
  <sheetData>
    <row r="6" spans="3:4">
      <c r="C6" s="4" t="s">
        <v>0</v>
      </c>
      <c r="D6" s="4" t="s">
        <v>1</v>
      </c>
    </row>
    <row r="7" spans="3:4">
      <c r="C7" s="4">
        <v>1</v>
      </c>
      <c r="D7" s="5">
        <v>1.0900000000000001</v>
      </c>
    </row>
    <row r="8" spans="3:4">
      <c r="C8" s="4">
        <v>2</v>
      </c>
      <c r="D8" s="5">
        <v>0.05</v>
      </c>
    </row>
    <row r="9" spans="3:4">
      <c r="C9" s="4">
        <v>50</v>
      </c>
      <c r="D9" s="5">
        <v>0.03</v>
      </c>
    </row>
    <row r="10" spans="3:4">
      <c r="C10" s="4">
        <v>61</v>
      </c>
      <c r="D10" s="5">
        <v>1.64</v>
      </c>
    </row>
    <row r="11" spans="3:4">
      <c r="C11" s="4">
        <v>71</v>
      </c>
      <c r="D11" s="5">
        <v>2.66</v>
      </c>
    </row>
    <row r="12" spans="3:4">
      <c r="C12" s="4">
        <v>72</v>
      </c>
      <c r="D12" s="5">
        <v>1.5</v>
      </c>
    </row>
    <row r="13" spans="3:4">
      <c r="C13" s="4">
        <v>75</v>
      </c>
      <c r="D13" s="5">
        <v>53.82</v>
      </c>
    </row>
    <row r="14" spans="3:4">
      <c r="C14" s="4">
        <v>993</v>
      </c>
      <c r="D14" s="5">
        <v>254.43</v>
      </c>
    </row>
    <row r="15" spans="3:4">
      <c r="C15" s="4">
        <v>998</v>
      </c>
      <c r="D15" s="5">
        <v>2.68</v>
      </c>
    </row>
    <row r="16" spans="3:4">
      <c r="C16" s="4">
        <v>999</v>
      </c>
      <c r="D16" s="5">
        <v>340.9</v>
      </c>
    </row>
    <row r="17" spans="3:4">
      <c r="C17" s="4">
        <v>2002</v>
      </c>
      <c r="D17" s="5">
        <v>0.12</v>
      </c>
    </row>
    <row r="18" spans="3:4">
      <c r="C18" s="4">
        <v>2012</v>
      </c>
      <c r="D18" s="5">
        <v>0.04</v>
      </c>
    </row>
    <row r="19" spans="3:4">
      <c r="C19" s="4">
        <v>2402</v>
      </c>
      <c r="D19" s="5">
        <v>0.03</v>
      </c>
    </row>
    <row r="20" spans="3:4">
      <c r="C20" s="4">
        <v>2407</v>
      </c>
      <c r="D20" s="5">
        <v>0.28000000000000003</v>
      </c>
    </row>
    <row r="21" spans="3:4">
      <c r="C21" s="4">
        <v>2410</v>
      </c>
      <c r="D21" s="5">
        <v>0.03</v>
      </c>
    </row>
    <row r="22" spans="3:4">
      <c r="C22" s="4">
        <v>2424</v>
      </c>
      <c r="D22" s="5">
        <v>0.28000000000000003</v>
      </c>
    </row>
    <row r="23" spans="3:4">
      <c r="C23" s="4">
        <v>2440</v>
      </c>
      <c r="D23" s="5">
        <v>0.3</v>
      </c>
    </row>
    <row r="24" spans="3:4">
      <c r="C24" s="4">
        <v>2441</v>
      </c>
      <c r="D24" s="5">
        <v>27.58</v>
      </c>
    </row>
    <row r="25" spans="3:4">
      <c r="C25" s="4">
        <v>2460</v>
      </c>
      <c r="D25" s="5">
        <v>0.05</v>
      </c>
    </row>
    <row r="26" spans="3:4">
      <c r="C26" s="4">
        <v>2461</v>
      </c>
      <c r="D26" s="5">
        <v>0.01</v>
      </c>
    </row>
    <row r="27" spans="3:4">
      <c r="C27" s="4">
        <v>3402</v>
      </c>
      <c r="D27" s="5">
        <v>0.03</v>
      </c>
    </row>
    <row r="28" spans="3:4">
      <c r="C28" s="4">
        <v>3617</v>
      </c>
      <c r="D28" s="5">
        <v>0.3</v>
      </c>
    </row>
    <row r="29" spans="3:4">
      <c r="C29" s="4">
        <v>3662</v>
      </c>
      <c r="D29" s="5">
        <v>6.47</v>
      </c>
    </row>
    <row r="30" spans="3:4">
      <c r="C30" s="4">
        <v>4501</v>
      </c>
      <c r="D30" s="5">
        <v>1.93</v>
      </c>
    </row>
    <row r="31" spans="3:4">
      <c r="C31" s="4">
        <v>4801</v>
      </c>
      <c r="D31" s="5">
        <v>0.08</v>
      </c>
    </row>
    <row r="32" spans="3:4">
      <c r="C32" s="4">
        <v>4802</v>
      </c>
      <c r="D32" s="5">
        <v>0.03</v>
      </c>
    </row>
    <row r="33" spans="3:4">
      <c r="C33" s="4">
        <v>4812</v>
      </c>
      <c r="D33" s="5">
        <v>0.03</v>
      </c>
    </row>
    <row r="34" spans="3:4">
      <c r="C34" s="4">
        <v>4832</v>
      </c>
      <c r="D34" s="5">
        <v>1.7</v>
      </c>
    </row>
    <row r="35" spans="3:4">
      <c r="C35" s="4">
        <v>5604</v>
      </c>
      <c r="D35" s="5">
        <v>0.6</v>
      </c>
    </row>
    <row r="36" spans="3:4">
      <c r="C36" s="4">
        <v>5614</v>
      </c>
      <c r="D36" s="5">
        <v>1.89</v>
      </c>
    </row>
    <row r="37" spans="3:4">
      <c r="C37" s="4">
        <v>5626</v>
      </c>
      <c r="D37" s="5">
        <v>0.28000000000000003</v>
      </c>
    </row>
    <row r="38" spans="3:4">
      <c r="C38" s="4">
        <v>6208</v>
      </c>
      <c r="D38" s="5">
        <v>0.01</v>
      </c>
    </row>
    <row r="39" spans="3:4">
      <c r="C39" s="4">
        <v>6210</v>
      </c>
      <c r="D39" s="5">
        <v>0.99099999999999999</v>
      </c>
    </row>
    <row r="40" spans="3:4">
      <c r="C40" s="4">
        <v>6414</v>
      </c>
      <c r="D40" s="5">
        <v>1.41</v>
      </c>
    </row>
    <row r="41" spans="3:4">
      <c r="C41" s="4">
        <v>6802</v>
      </c>
      <c r="D41" s="5">
        <v>0.09</v>
      </c>
    </row>
    <row r="42" spans="3:4">
      <c r="C42" s="4">
        <v>7210</v>
      </c>
      <c r="D42" s="5">
        <v>4.55</v>
      </c>
    </row>
    <row r="43" spans="3:4">
      <c r="C43" s="4">
        <v>7500</v>
      </c>
      <c r="D43" s="5">
        <v>0.66</v>
      </c>
    </row>
    <row r="44" spans="3:4">
      <c r="C44" s="4">
        <v>7510</v>
      </c>
      <c r="D44" s="5">
        <v>0.43</v>
      </c>
    </row>
    <row r="45" spans="3:4">
      <c r="C45" s="4">
        <v>8011</v>
      </c>
      <c r="D45" s="5">
        <v>0.75</v>
      </c>
    </row>
    <row r="46" spans="3:4">
      <c r="C46" s="4">
        <v>8032</v>
      </c>
      <c r="D46" s="5">
        <v>6.59</v>
      </c>
    </row>
    <row r="47" spans="3:4">
      <c r="C47" s="4">
        <v>8413</v>
      </c>
      <c r="D47" s="5">
        <v>2.8</v>
      </c>
    </row>
    <row r="48" spans="3:4">
      <c r="C48" s="4">
        <v>8414</v>
      </c>
      <c r="D48" s="5">
        <v>0.57999999999999996</v>
      </c>
    </row>
    <row r="49" spans="3:4">
      <c r="C49" s="4">
        <v>8415</v>
      </c>
      <c r="D49" s="5">
        <v>1.26</v>
      </c>
    </row>
    <row r="50" spans="3:4">
      <c r="C50" s="4">
        <v>8469</v>
      </c>
      <c r="D50" s="5">
        <v>0.15</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Feuille</vt:lpstr>
    </vt:vector>
  </TitlesOfParts>
  <Company>Orica Limited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Coronelli</dc:creator>
  <cp:lastModifiedBy>Dédé</cp:lastModifiedBy>
  <dcterms:created xsi:type="dcterms:W3CDTF">2012-09-17T19:08:45Z</dcterms:created>
  <dcterms:modified xsi:type="dcterms:W3CDTF">2012-09-18T19:20:00Z</dcterms:modified>
</cp:coreProperties>
</file>