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18825" windowHeight="10920"/>
  </bookViews>
  <sheets>
    <sheet name="fromage" sheetId="1" r:id="rId1"/>
    <sheet name="magasin" sheetId="9" r:id="rId2"/>
    <sheet name="objet" sheetId="7" r:id="rId3"/>
    <sheet name="nom" sheetId="8" r:id="rId4"/>
    <sheet name="charcuterie" sheetId="13" r:id="rId5"/>
    <sheet name="marge charcuterie" sheetId="14" state="hidden" r:id="rId6"/>
    <sheet name="zyrax charcuterie" sheetId="15" state="hidden" r:id="rId7"/>
  </sheets>
  <definedNames>
    <definedName name="_xlnm._FilterDatabase" localSheetId="0" hidden="1">fromage!$A$7:$O$14</definedName>
    <definedName name="adresse">magasin!$B:$B</definedName>
    <definedName name="choix">objet!$B$3:$B$12</definedName>
    <definedName name="Conditions">fromage!$B$6</definedName>
    <definedName name="_xlnm.Criteria" localSheetId="0">fromage!$O$1:$O$2</definedName>
    <definedName name="date">#REF!</definedName>
    <definedName name="delai">magasin!$G:$G</definedName>
    <definedName name="fax">magasin!$D:$D</definedName>
    <definedName name="FR">magasin!$E:$E</definedName>
    <definedName name="jours">magasin!$F:$F</definedName>
    <definedName name="magasin">magasin!$A:$A</definedName>
    <definedName name="noms">nom!$B$5:$B$17</definedName>
    <definedName name="objet">objet!$B$2:$B$12</definedName>
    <definedName name="telephonne">magasin!$C:$C</definedName>
    <definedName name="_xlnm.Print_Area" localSheetId="0">fromage!$A$1:$J$78</definedName>
  </definedNames>
  <calcPr calcId="114210" fullCalcOnLoad="1"/>
</workbook>
</file>

<file path=xl/calcChain.xml><?xml version="1.0" encoding="utf-8"?>
<calcChain xmlns="http://schemas.openxmlformats.org/spreadsheetml/2006/main">
  <c r="V76" i="1" a="1"/>
  <c r="V76"/>
  <c r="V77"/>
  <c r="V73" a="1"/>
  <c r="V73"/>
  <c r="V74"/>
  <c r="V70" a="1"/>
  <c r="V70"/>
  <c r="V71"/>
  <c r="V68" a="1"/>
  <c r="V68"/>
  <c r="V69"/>
  <c r="V66" a="1"/>
  <c r="V66"/>
  <c r="V67"/>
  <c r="V63" a="1"/>
  <c r="V63"/>
  <c r="V64"/>
  <c r="V61" a="1"/>
  <c r="V61"/>
  <c r="V62"/>
  <c r="V59" a="1"/>
  <c r="V59"/>
  <c r="V60"/>
  <c r="V56" a="1"/>
  <c r="V56"/>
  <c r="V57"/>
  <c r="V53" a="1"/>
  <c r="V53"/>
  <c r="V54"/>
  <c r="V51" a="1"/>
  <c r="V51"/>
  <c r="V52"/>
  <c r="V49" a="1"/>
  <c r="V49"/>
  <c r="V50"/>
  <c r="V46" a="1"/>
  <c r="V46"/>
  <c r="V47"/>
  <c r="V44" a="1"/>
  <c r="V44"/>
  <c r="V45"/>
  <c r="V42" a="1"/>
  <c r="V42"/>
  <c r="V43"/>
  <c r="V40" a="1"/>
  <c r="V40"/>
  <c r="V41"/>
  <c r="V38" a="1"/>
  <c r="V38"/>
  <c r="V39"/>
  <c r="V36" a="1"/>
  <c r="V36"/>
  <c r="V37"/>
  <c r="V34" a="1"/>
  <c r="V34"/>
  <c r="V35"/>
  <c r="V32" a="1"/>
  <c r="V32"/>
  <c r="V33"/>
  <c r="V29" a="1"/>
  <c r="V29"/>
  <c r="V30"/>
  <c r="V27" a="1"/>
  <c r="V27"/>
  <c r="V28"/>
  <c r="V25" a="1"/>
  <c r="V25"/>
  <c r="V26"/>
  <c r="V23" a="1"/>
  <c r="V23"/>
  <c r="V24"/>
  <c r="V21" a="1"/>
  <c r="V21"/>
  <c r="V22"/>
  <c r="V19" a="1"/>
  <c r="V19"/>
  <c r="V20"/>
  <c r="V17" a="1"/>
  <c r="V17"/>
  <c r="V18"/>
  <c r="V15" a="1"/>
  <c r="V15"/>
  <c r="V16"/>
  <c r="V75"/>
  <c r="V72"/>
  <c r="V65"/>
  <c r="V58"/>
  <c r="V55"/>
  <c r="V48"/>
  <c r="V31"/>
  <c r="V14"/>
  <c r="E21"/>
  <c r="I7"/>
  <c r="E68"/>
  <c r="C16"/>
  <c r="H23" i="14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E45"/>
  <c r="E23"/>
  <c r="E24"/>
  <c r="G14" i="15"/>
  <c r="E25" i="14"/>
  <c r="G15" i="15"/>
  <c r="E26" i="14"/>
  <c r="G16" i="15"/>
  <c r="E27" i="14"/>
  <c r="E28"/>
  <c r="G18" i="15"/>
  <c r="E29" i="14"/>
  <c r="G19" i="15"/>
  <c r="E30" i="14"/>
  <c r="G20" i="15"/>
  <c r="E31" i="14"/>
  <c r="E32"/>
  <c r="G22" i="15"/>
  <c r="E33" i="14"/>
  <c r="G23" i="15"/>
  <c r="E34" i="14"/>
  <c r="G24" i="15"/>
  <c r="E35" i="14"/>
  <c r="E36"/>
  <c r="G26" i="15"/>
  <c r="E37" i="14"/>
  <c r="G27" i="15"/>
  <c r="E38" i="14"/>
  <c r="G28" i="15"/>
  <c r="E39" i="14"/>
  <c r="E40"/>
  <c r="G30" i="15"/>
  <c r="E41" i="14"/>
  <c r="G31" i="15"/>
  <c r="E42" i="14"/>
  <c r="G32" i="15"/>
  <c r="E43" i="14"/>
  <c r="E44"/>
  <c r="G34" i="15"/>
  <c r="D23" i="14"/>
  <c r="F13" i="15"/>
  <c r="D24" i="14"/>
  <c r="D25"/>
  <c r="F15" i="15"/>
  <c r="D26" i="14"/>
  <c r="F16" i="15"/>
  <c r="D27" i="14"/>
  <c r="D28"/>
  <c r="F18" i="15"/>
  <c r="D29" i="14"/>
  <c r="F19" i="15"/>
  <c r="D30" i="14"/>
  <c r="F20" i="15"/>
  <c r="D31" i="14"/>
  <c r="D32"/>
  <c r="F22" i="15"/>
  <c r="D33" i="14"/>
  <c r="F23" i="15"/>
  <c r="D34" i="14"/>
  <c r="F24" i="15"/>
  <c r="D35" i="14"/>
  <c r="D36"/>
  <c r="F26" i="15"/>
  <c r="D37" i="14"/>
  <c r="F27" i="15"/>
  <c r="D38" i="14"/>
  <c r="F28" i="15"/>
  <c r="D39" i="14"/>
  <c r="D40"/>
  <c r="F30" i="15"/>
  <c r="D41" i="14"/>
  <c r="F31" i="15"/>
  <c r="D42" i="14"/>
  <c r="F32" i="15"/>
  <c r="D43" i="14"/>
  <c r="D44"/>
  <c r="F34" i="15"/>
  <c r="D45" i="14"/>
  <c r="F35" i="15"/>
  <c r="D69"/>
  <c r="D68"/>
  <c r="D67"/>
  <c r="D66"/>
  <c r="D65"/>
  <c r="Q102"/>
  <c r="G35"/>
  <c r="AC35"/>
  <c r="R45" i="14"/>
  <c r="G33" i="15"/>
  <c r="AC33"/>
  <c r="R43" i="14"/>
  <c r="G29" i="15"/>
  <c r="AC29"/>
  <c r="R39" i="14"/>
  <c r="G25" i="15"/>
  <c r="AC25"/>
  <c r="R35" i="14"/>
  <c r="G21" i="15"/>
  <c r="AC21"/>
  <c r="R31" i="14"/>
  <c r="G17" i="15"/>
  <c r="AC17"/>
  <c r="R27" i="14"/>
  <c r="F33" i="15"/>
  <c r="F29"/>
  <c r="F25"/>
  <c r="F21"/>
  <c r="F17"/>
  <c r="D18"/>
  <c r="D17"/>
  <c r="D16"/>
  <c r="Q8"/>
  <c r="G13"/>
  <c r="AC13"/>
  <c r="R23" i="14"/>
  <c r="F14" i="15"/>
  <c r="B21" i="14"/>
  <c r="M17"/>
  <c r="O7" i="15"/>
  <c r="H22" i="14"/>
  <c r="E22"/>
  <c r="G12" i="15"/>
  <c r="D22" i="14"/>
  <c r="F12" i="15"/>
  <c r="H21" i="14"/>
  <c r="E21"/>
  <c r="G11" i="15"/>
  <c r="D21" i="14"/>
  <c r="F11" i="15"/>
  <c r="H20" i="14"/>
  <c r="E20"/>
  <c r="G10" i="15"/>
  <c r="AB10"/>
  <c r="Q20" i="14"/>
  <c r="D20"/>
  <c r="F10" i="15"/>
  <c r="B20" i="14"/>
  <c r="L21"/>
  <c r="N11" i="15"/>
  <c r="H19" i="14"/>
  <c r="E19"/>
  <c r="G9" i="15"/>
  <c r="AB9"/>
  <c r="Q19" i="14"/>
  <c r="D19"/>
  <c r="F9" i="15"/>
  <c r="H18" i="14"/>
  <c r="E18"/>
  <c r="G8" i="15"/>
  <c r="D18" i="14"/>
  <c r="F8" i="15"/>
  <c r="H17" i="14"/>
  <c r="E17"/>
  <c r="G7" i="15"/>
  <c r="AB7"/>
  <c r="Q17" i="14"/>
  <c r="D17"/>
  <c r="F7" i="15"/>
  <c r="K16" i="14"/>
  <c r="J60"/>
  <c r="C10"/>
  <c r="C9"/>
  <c r="C8"/>
  <c r="B10"/>
  <c r="B9"/>
  <c r="B8"/>
  <c r="L105" i="15"/>
  <c r="L104"/>
  <c r="L68"/>
  <c r="L67"/>
  <c r="L66"/>
  <c r="AC49"/>
  <c r="AB48"/>
  <c r="AC48"/>
  <c r="AC47"/>
  <c r="AC45"/>
  <c r="AB44"/>
  <c r="AB43"/>
  <c r="AB42"/>
  <c r="AB40"/>
  <c r="AB39"/>
  <c r="AB38"/>
  <c r="AC37"/>
  <c r="AC36"/>
  <c r="Q19"/>
  <c r="Q12"/>
  <c r="R12"/>
  <c r="S12"/>
  <c r="A160" i="14"/>
  <c r="M146"/>
  <c r="L146"/>
  <c r="J146"/>
  <c r="M145"/>
  <c r="L145"/>
  <c r="J145"/>
  <c r="M144"/>
  <c r="L144"/>
  <c r="J144"/>
  <c r="M143"/>
  <c r="L143"/>
  <c r="J143"/>
  <c r="M142"/>
  <c r="L142"/>
  <c r="J142"/>
  <c r="M141"/>
  <c r="L141"/>
  <c r="J141"/>
  <c r="M140"/>
  <c r="L140"/>
  <c r="J140"/>
  <c r="M139"/>
  <c r="L139"/>
  <c r="J139"/>
  <c r="M138"/>
  <c r="L138"/>
  <c r="J138"/>
  <c r="M137"/>
  <c r="L137"/>
  <c r="J137"/>
  <c r="M136"/>
  <c r="L136"/>
  <c r="J136"/>
  <c r="M135"/>
  <c r="L135"/>
  <c r="J135"/>
  <c r="M134"/>
  <c r="L134"/>
  <c r="J134"/>
  <c r="M133"/>
  <c r="L133"/>
  <c r="J133"/>
  <c r="M132"/>
  <c r="L132"/>
  <c r="J132"/>
  <c r="M131"/>
  <c r="L131"/>
  <c r="J131"/>
  <c r="M130"/>
  <c r="L130"/>
  <c r="J130"/>
  <c r="M129"/>
  <c r="L129"/>
  <c r="J129"/>
  <c r="M128"/>
  <c r="L128"/>
  <c r="J128"/>
  <c r="M127"/>
  <c r="L127"/>
  <c r="J127"/>
  <c r="M126"/>
  <c r="L126"/>
  <c r="J126"/>
  <c r="M125"/>
  <c r="L125"/>
  <c r="J125"/>
  <c r="M124"/>
  <c r="L124"/>
  <c r="J124"/>
  <c r="M123"/>
  <c r="L123"/>
  <c r="J123"/>
  <c r="M122"/>
  <c r="L122"/>
  <c r="J122"/>
  <c r="M119"/>
  <c r="L119"/>
  <c r="J119"/>
  <c r="M118"/>
  <c r="L118"/>
  <c r="J118"/>
  <c r="M117"/>
  <c r="L117"/>
  <c r="J117"/>
  <c r="M116"/>
  <c r="L116"/>
  <c r="J116"/>
  <c r="M115"/>
  <c r="L115"/>
  <c r="J115"/>
  <c r="M114"/>
  <c r="L114"/>
  <c r="J114"/>
  <c r="M113"/>
  <c r="L113"/>
  <c r="J113"/>
  <c r="M112"/>
  <c r="L112"/>
  <c r="J112"/>
  <c r="C71" i="13"/>
  <c r="C67"/>
  <c r="C65"/>
  <c r="C63"/>
  <c r="C61"/>
  <c r="C59"/>
  <c r="C57"/>
  <c r="C55"/>
  <c r="C53"/>
  <c r="C51"/>
  <c r="C49"/>
  <c r="C47"/>
  <c r="A44"/>
  <c r="C43"/>
  <c r="C41"/>
  <c r="C39"/>
  <c r="C37"/>
  <c r="C35"/>
  <c r="C33"/>
  <c r="C31"/>
  <c r="A28"/>
  <c r="C27"/>
  <c r="A24"/>
  <c r="C23"/>
  <c r="C21"/>
  <c r="C19"/>
  <c r="C17"/>
  <c r="C15"/>
  <c r="G5"/>
  <c r="C5"/>
  <c r="G4"/>
  <c r="B4"/>
  <c r="F3"/>
  <c r="F2"/>
  <c r="F2" i="1"/>
  <c r="F3"/>
  <c r="B4"/>
  <c r="G4"/>
  <c r="C5"/>
  <c r="G5"/>
  <c r="C18"/>
  <c r="E19"/>
  <c r="C20"/>
  <c r="C22"/>
  <c r="E23"/>
  <c r="C24"/>
  <c r="E25"/>
  <c r="C26"/>
  <c r="E27"/>
  <c r="C28"/>
  <c r="E29"/>
  <c r="C30"/>
  <c r="E32"/>
  <c r="C33"/>
  <c r="E34"/>
  <c r="C35"/>
  <c r="E36"/>
  <c r="C37"/>
  <c r="E38"/>
  <c r="C39"/>
  <c r="C41"/>
  <c r="C43"/>
  <c r="E44"/>
  <c r="C45"/>
  <c r="E46"/>
  <c r="C47"/>
  <c r="E48"/>
  <c r="E49"/>
  <c r="C50"/>
  <c r="E51"/>
  <c r="C52"/>
  <c r="E53"/>
  <c r="C54"/>
  <c r="E55"/>
  <c r="E56"/>
  <c r="C57"/>
  <c r="E58"/>
  <c r="E59"/>
  <c r="C60"/>
  <c r="E61"/>
  <c r="C62"/>
  <c r="E63"/>
  <c r="C64"/>
  <c r="E65"/>
  <c r="E66"/>
  <c r="C67"/>
  <c r="C69"/>
  <c r="E70"/>
  <c r="C71"/>
  <c r="E72"/>
  <c r="E73"/>
  <c r="C74"/>
  <c r="C77"/>
  <c r="Q9" i="15"/>
  <c r="Q13"/>
  <c r="R13"/>
  <c r="S13"/>
  <c r="AC46"/>
  <c r="AB46"/>
  <c r="AC50"/>
  <c r="AB50"/>
  <c r="A133" i="14"/>
  <c r="A120"/>
  <c r="AC40" i="15"/>
  <c r="AB47"/>
  <c r="AB49"/>
  <c r="H105"/>
  <c r="Q49"/>
  <c r="R49"/>
  <c r="S49"/>
  <c r="Q47"/>
  <c r="Q45"/>
  <c r="R45"/>
  <c r="S45"/>
  <c r="Q43"/>
  <c r="AB13"/>
  <c r="Q23" i="14"/>
  <c r="Q16" i="15"/>
  <c r="Q18"/>
  <c r="R18"/>
  <c r="S18"/>
  <c r="Q20"/>
  <c r="Q22"/>
  <c r="R22"/>
  <c r="S22"/>
  <c r="Q24"/>
  <c r="AB35"/>
  <c r="Q45" i="14"/>
  <c r="AB36" i="15"/>
  <c r="AB37"/>
  <c r="AC39"/>
  <c r="Q41"/>
  <c r="R41"/>
  <c r="S41"/>
  <c r="AB41"/>
  <c r="AC41"/>
  <c r="Q26"/>
  <c r="Q28"/>
  <c r="R28"/>
  <c r="S28"/>
  <c r="Q30"/>
  <c r="Q32"/>
  <c r="R32"/>
  <c r="S32"/>
  <c r="Q34"/>
  <c r="Q36"/>
  <c r="R36"/>
  <c r="S36"/>
  <c r="Q38"/>
  <c r="AC38"/>
  <c r="Q40"/>
  <c r="AC42"/>
  <c r="AC43"/>
  <c r="AC44"/>
  <c r="AB45"/>
  <c r="L23" i="14"/>
  <c r="N13" i="15"/>
  <c r="L36" i="14"/>
  <c r="N26" i="15"/>
  <c r="L52" i="14"/>
  <c r="N42" i="15"/>
  <c r="L33" i="14"/>
  <c r="N23" i="15"/>
  <c r="M36" i="14"/>
  <c r="O26" i="15"/>
  <c r="L51" i="14"/>
  <c r="N41" i="15"/>
  <c r="T41"/>
  <c r="L57" i="14"/>
  <c r="N47" i="15"/>
  <c r="L43" i="14"/>
  <c r="N33" i="15"/>
  <c r="M28" i="14"/>
  <c r="O18" i="15"/>
  <c r="L25" i="14"/>
  <c r="N15" i="15"/>
  <c r="L48" i="14"/>
  <c r="N38" i="15"/>
  <c r="L32" i="14"/>
  <c r="N22" i="15"/>
  <c r="L20" i="14"/>
  <c r="N10" i="15"/>
  <c r="Q37"/>
  <c r="Q35"/>
  <c r="R35"/>
  <c r="S35"/>
  <c r="Q33"/>
  <c r="Q31"/>
  <c r="R31"/>
  <c r="S31"/>
  <c r="Q29"/>
  <c r="Q27"/>
  <c r="R27"/>
  <c r="S27"/>
  <c r="Q25"/>
  <c r="Q39"/>
  <c r="R39"/>
  <c r="S39"/>
  <c r="Q23"/>
  <c r="Q21"/>
  <c r="R21"/>
  <c r="S21"/>
  <c r="AB17"/>
  <c r="Q27" i="14"/>
  <c r="Q42" i="15"/>
  <c r="Q44"/>
  <c r="R44"/>
  <c r="S44"/>
  <c r="Q46"/>
  <c r="Q48"/>
  <c r="R48"/>
  <c r="S48"/>
  <c r="Q50"/>
  <c r="Q17"/>
  <c r="Q15"/>
  <c r="R15"/>
  <c r="S15"/>
  <c r="Q11"/>
  <c r="Q7"/>
  <c r="R7"/>
  <c r="S7"/>
  <c r="AB25"/>
  <c r="Q35" i="14"/>
  <c r="D19" i="15"/>
  <c r="AC9"/>
  <c r="R19" i="14"/>
  <c r="AC10" i="15"/>
  <c r="R20" i="14"/>
  <c r="L55"/>
  <c r="N45" i="15"/>
  <c r="M48" i="14"/>
  <c r="O38" i="15"/>
  <c r="L45" i="14"/>
  <c r="N35" i="15"/>
  <c r="T35"/>
  <c r="L39" i="14"/>
  <c r="N29" i="15"/>
  <c r="M32" i="14"/>
  <c r="O22" i="15"/>
  <c r="L29" i="14"/>
  <c r="N19" i="15"/>
  <c r="M23" i="14"/>
  <c r="O13" i="15"/>
  <c r="L58" i="14"/>
  <c r="N48" i="15"/>
  <c r="T48"/>
  <c r="L50" i="14"/>
  <c r="N40" i="15"/>
  <c r="L42" i="14"/>
  <c r="N32" i="15"/>
  <c r="T32"/>
  <c r="L34" i="14"/>
  <c r="N24" i="15"/>
  <c r="L26" i="14"/>
  <c r="N16" i="15"/>
  <c r="M20" i="14"/>
  <c r="O10" i="15"/>
  <c r="L17" i="14"/>
  <c r="N7" i="15"/>
  <c r="T7"/>
  <c r="L19" i="14"/>
  <c r="N9" i="15"/>
  <c r="Q10"/>
  <c r="Q14"/>
  <c r="R14"/>
  <c r="S14"/>
  <c r="AC31"/>
  <c r="R41" i="14"/>
  <c r="AB31" i="15"/>
  <c r="Q41" i="14"/>
  <c r="AC27" i="15"/>
  <c r="R37" i="14"/>
  <c r="AB27" i="15"/>
  <c r="Q37" i="14"/>
  <c r="AC23" i="15"/>
  <c r="R33" i="14"/>
  <c r="AB23" i="15"/>
  <c r="Q33" i="14"/>
  <c r="AC19" i="15"/>
  <c r="R29" i="14"/>
  <c r="AB19" i="15"/>
  <c r="Q29" i="14"/>
  <c r="AB15" i="15"/>
  <c r="Q25" i="14"/>
  <c r="AC15" i="15"/>
  <c r="R25" i="14"/>
  <c r="R10" i="15"/>
  <c r="S10"/>
  <c r="T10"/>
  <c r="L18" i="14"/>
  <c r="N8" i="15"/>
  <c r="M19" i="14"/>
  <c r="O9" i="15"/>
  <c r="M22" i="14"/>
  <c r="O12" i="15"/>
  <c r="L22" i="14"/>
  <c r="N12" i="15"/>
  <c r="T12"/>
  <c r="U12"/>
  <c r="M25" i="14"/>
  <c r="O15" i="15"/>
  <c r="M27" i="14"/>
  <c r="O17" i="15"/>
  <c r="M29" i="14"/>
  <c r="O19" i="15"/>
  <c r="M31" i="14"/>
  <c r="O21" i="15"/>
  <c r="M33" i="14"/>
  <c r="O23" i="15"/>
  <c r="M35" i="14"/>
  <c r="O25" i="15"/>
  <c r="M37" i="14"/>
  <c r="O27" i="15"/>
  <c r="M39" i="14"/>
  <c r="O29" i="15"/>
  <c r="M41" i="14"/>
  <c r="O31" i="15"/>
  <c r="M43" i="14"/>
  <c r="O33" i="15"/>
  <c r="R33"/>
  <c r="S33"/>
  <c r="T33"/>
  <c r="U33"/>
  <c r="M45" i="14"/>
  <c r="O35" i="15"/>
  <c r="M47" i="14"/>
  <c r="O37" i="15"/>
  <c r="M49" i="14"/>
  <c r="O39" i="15"/>
  <c r="M51" i="14"/>
  <c r="O41" i="15"/>
  <c r="M53" i="14"/>
  <c r="O43" i="15"/>
  <c r="M55" i="14"/>
  <c r="O45" i="15"/>
  <c r="M57" i="14"/>
  <c r="O47" i="15"/>
  <c r="M59" i="14"/>
  <c r="O49" i="15"/>
  <c r="M21" i="14"/>
  <c r="O11" i="15"/>
  <c r="M26" i="14"/>
  <c r="O16" i="15"/>
  <c r="M30" i="14"/>
  <c r="O20" i="15"/>
  <c r="M34" i="14"/>
  <c r="O24" i="15"/>
  <c r="M38" i="14"/>
  <c r="O28" i="15"/>
  <c r="M42" i="14"/>
  <c r="O32" i="15"/>
  <c r="U32"/>
  <c r="M46" i="14"/>
  <c r="O36" i="15"/>
  <c r="M50" i="14"/>
  <c r="O40" i="15"/>
  <c r="R40"/>
  <c r="S40"/>
  <c r="T40"/>
  <c r="U40"/>
  <c r="M54" i="14"/>
  <c r="O44" i="15"/>
  <c r="M58" i="14"/>
  <c r="O48" i="15"/>
  <c r="M60" i="14"/>
  <c r="O50" i="15"/>
  <c r="M18" i="14"/>
  <c r="O8" i="15"/>
  <c r="L30" i="14"/>
  <c r="N20" i="15"/>
  <c r="L38" i="14"/>
  <c r="N28" i="15"/>
  <c r="T28"/>
  <c r="U28"/>
  <c r="L46" i="14"/>
  <c r="N36" i="15"/>
  <c r="L54" i="14"/>
  <c r="N44" i="15"/>
  <c r="T44"/>
  <c r="K44"/>
  <c r="M24" i="14"/>
  <c r="O14" i="15"/>
  <c r="L31" i="14"/>
  <c r="N21" i="15"/>
  <c r="L37" i="14"/>
  <c r="N27" i="15"/>
  <c r="T27"/>
  <c r="K27"/>
  <c r="I37" i="14"/>
  <c r="J37"/>
  <c r="M40"/>
  <c r="O30" i="15"/>
  <c r="L47" i="14"/>
  <c r="N37" i="15"/>
  <c r="L53" i="14"/>
  <c r="N43" i="15"/>
  <c r="M56" i="14"/>
  <c r="O46" i="15"/>
  <c r="D20"/>
  <c r="L59" i="14"/>
  <c r="N49" i="15"/>
  <c r="R11"/>
  <c r="S11"/>
  <c r="T11"/>
  <c r="R17"/>
  <c r="S17"/>
  <c r="R50"/>
  <c r="S50"/>
  <c r="R46"/>
  <c r="S46"/>
  <c r="R42"/>
  <c r="S42"/>
  <c r="T42"/>
  <c r="R23"/>
  <c r="S23"/>
  <c r="T23"/>
  <c r="K23"/>
  <c r="I33" i="14"/>
  <c r="J33"/>
  <c r="R25" i="15"/>
  <c r="S25"/>
  <c r="R29"/>
  <c r="S29"/>
  <c r="T29"/>
  <c r="R37"/>
  <c r="S37"/>
  <c r="T37"/>
  <c r="L24" i="14"/>
  <c r="N14" i="15"/>
  <c r="L40" i="14"/>
  <c r="N30" i="15"/>
  <c r="L56" i="14"/>
  <c r="N46" i="15"/>
  <c r="L27" i="14"/>
  <c r="N17" i="15"/>
  <c r="L41" i="14"/>
  <c r="N31" i="15"/>
  <c r="M44" i="14"/>
  <c r="O34" i="15"/>
  <c r="M52" i="14"/>
  <c r="O42" i="15"/>
  <c r="L49" i="14"/>
  <c r="N39" i="15"/>
  <c r="T39"/>
  <c r="K39"/>
  <c r="L35" i="14"/>
  <c r="N25" i="15"/>
  <c r="L60" i="14"/>
  <c r="N50" i="15"/>
  <c r="L44" i="14"/>
  <c r="N34" i="15"/>
  <c r="L28" i="14"/>
  <c r="N18" i="15"/>
  <c r="T18"/>
  <c r="R38"/>
  <c r="S38"/>
  <c r="R34"/>
  <c r="S34"/>
  <c r="R30"/>
  <c r="S30"/>
  <c r="T30"/>
  <c r="R26"/>
  <c r="S26"/>
  <c r="AB33"/>
  <c r="Q43" i="14"/>
  <c r="AB29" i="15"/>
  <c r="Q39" i="14"/>
  <c r="R24" i="15"/>
  <c r="S24"/>
  <c r="T24"/>
  <c r="R20"/>
  <c r="S20"/>
  <c r="R16"/>
  <c r="S16"/>
  <c r="T16"/>
  <c r="R43"/>
  <c r="S43"/>
  <c r="R47"/>
  <c r="S47"/>
  <c r="AB21"/>
  <c r="Q31" i="14"/>
  <c r="R9" i="15"/>
  <c r="S9"/>
  <c r="T9"/>
  <c r="R19"/>
  <c r="S19"/>
  <c r="T19"/>
  <c r="R8"/>
  <c r="S8"/>
  <c r="T8"/>
  <c r="J59" i="14"/>
  <c r="J48"/>
  <c r="J53"/>
  <c r="J51"/>
  <c r="J52"/>
  <c r="J58"/>
  <c r="J47"/>
  <c r="J55"/>
  <c r="J50"/>
  <c r="J54"/>
  <c r="J56"/>
  <c r="J46"/>
  <c r="J57"/>
  <c r="J49"/>
  <c r="Q66" i="15"/>
  <c r="R66"/>
  <c r="S66"/>
  <c r="T66"/>
  <c r="Y66"/>
  <c r="Q64"/>
  <c r="R64"/>
  <c r="S64"/>
  <c r="T64"/>
  <c r="Y64"/>
  <c r="AB8"/>
  <c r="Q18" i="14"/>
  <c r="AC8" i="15"/>
  <c r="R18" i="14"/>
  <c r="AB11" i="15"/>
  <c r="Q21" i="14"/>
  <c r="AC11" i="15"/>
  <c r="R21" i="14"/>
  <c r="Q97" i="15"/>
  <c r="R97"/>
  <c r="S97"/>
  <c r="T97"/>
  <c r="Y97"/>
  <c r="Q70"/>
  <c r="R70"/>
  <c r="S70"/>
  <c r="T70"/>
  <c r="Y70"/>
  <c r="K41"/>
  <c r="U41"/>
  <c r="AC34"/>
  <c r="R44" i="14"/>
  <c r="AB34" i="15"/>
  <c r="Q44" i="14"/>
  <c r="AC32" i="15"/>
  <c r="R42" i="14"/>
  <c r="AB32" i="15"/>
  <c r="Q42" i="14"/>
  <c r="AC30" i="15"/>
  <c r="R40" i="14"/>
  <c r="AB30" i="15"/>
  <c r="Q40" i="14"/>
  <c r="AC28" i="15"/>
  <c r="R38" i="14"/>
  <c r="AB28" i="15"/>
  <c r="Q38" i="14"/>
  <c r="AC26" i="15"/>
  <c r="R36" i="14"/>
  <c r="AB26" i="15"/>
  <c r="Q36" i="14"/>
  <c r="AB24" i="15"/>
  <c r="Q34" i="14"/>
  <c r="AC24" i="15"/>
  <c r="R34" i="14"/>
  <c r="AB22" i="15"/>
  <c r="Q32" i="14"/>
  <c r="AC22" i="15"/>
  <c r="R32" i="14"/>
  <c r="AC20" i="15"/>
  <c r="R30" i="14"/>
  <c r="AB20" i="15"/>
  <c r="Q30" i="14"/>
  <c r="AC18" i="15"/>
  <c r="R28" i="14"/>
  <c r="AB18" i="15"/>
  <c r="Q28" i="14"/>
  <c r="AC16" i="15"/>
  <c r="R26" i="14"/>
  <c r="AB16" i="15"/>
  <c r="Q26" i="14"/>
  <c r="AC14" i="15"/>
  <c r="R24" i="14"/>
  <c r="AB14" i="15"/>
  <c r="Q24" i="14"/>
  <c r="H51" i="15"/>
  <c r="T34"/>
  <c r="K34"/>
  <c r="I44" i="14"/>
  <c r="J44"/>
  <c r="T14" i="15"/>
  <c r="T36"/>
  <c r="K36"/>
  <c r="T45"/>
  <c r="Q79"/>
  <c r="R79"/>
  <c r="S79"/>
  <c r="T79"/>
  <c r="U79"/>
  <c r="Z79"/>
  <c r="Q89"/>
  <c r="R89"/>
  <c r="S89"/>
  <c r="T89"/>
  <c r="U89"/>
  <c r="Z89"/>
  <c r="Y79"/>
  <c r="Q88"/>
  <c r="R88"/>
  <c r="S88"/>
  <c r="T88"/>
  <c r="U88"/>
  <c r="Z88"/>
  <c r="Q73"/>
  <c r="R73"/>
  <c r="S73"/>
  <c r="T73"/>
  <c r="U73"/>
  <c r="Z73"/>
  <c r="Q98"/>
  <c r="R98"/>
  <c r="S98"/>
  <c r="T98"/>
  <c r="Y98"/>
  <c r="Q78"/>
  <c r="R78"/>
  <c r="S78"/>
  <c r="T78"/>
  <c r="K78"/>
  <c r="L78"/>
  <c r="K70"/>
  <c r="L70"/>
  <c r="K79"/>
  <c r="L79"/>
  <c r="Q59"/>
  <c r="R59"/>
  <c r="S59"/>
  <c r="T59"/>
  <c r="K59"/>
  <c r="L59"/>
  <c r="Q93"/>
  <c r="R93"/>
  <c r="S93"/>
  <c r="T93"/>
  <c r="K93"/>
  <c r="L93"/>
  <c r="Q84"/>
  <c r="R84"/>
  <c r="S84"/>
  <c r="T84"/>
  <c r="U84"/>
  <c r="Z84"/>
  <c r="Q75"/>
  <c r="R75"/>
  <c r="S75"/>
  <c r="T75"/>
  <c r="U75"/>
  <c r="Z75"/>
  <c r="Q69"/>
  <c r="R69"/>
  <c r="S69"/>
  <c r="T69"/>
  <c r="K69"/>
  <c r="L69"/>
  <c r="Q103"/>
  <c r="R103"/>
  <c r="S103"/>
  <c r="T103"/>
  <c r="U103"/>
  <c r="Z103"/>
  <c r="Q94"/>
  <c r="R94"/>
  <c r="S94"/>
  <c r="T94"/>
  <c r="U94"/>
  <c r="Z94"/>
  <c r="Q85"/>
  <c r="R85"/>
  <c r="S85"/>
  <c r="T85"/>
  <c r="U85"/>
  <c r="Z85"/>
  <c r="Q74"/>
  <c r="R74"/>
  <c r="S74"/>
  <c r="T74"/>
  <c r="K74"/>
  <c r="L74"/>
  <c r="Q62"/>
  <c r="R62"/>
  <c r="S62"/>
  <c r="T62"/>
  <c r="K62"/>
  <c r="L62"/>
  <c r="R102"/>
  <c r="S102"/>
  <c r="T102"/>
  <c r="U102"/>
  <c r="Z102"/>
  <c r="U74"/>
  <c r="Z74"/>
  <c r="Q61"/>
  <c r="R61"/>
  <c r="S61"/>
  <c r="T61"/>
  <c r="Y61"/>
  <c r="Q99"/>
  <c r="R99"/>
  <c r="S99"/>
  <c r="T99"/>
  <c r="Y99"/>
  <c r="Q95"/>
  <c r="R95"/>
  <c r="S95"/>
  <c r="T95"/>
  <c r="K95"/>
  <c r="L95"/>
  <c r="Q91"/>
  <c r="R91"/>
  <c r="S91"/>
  <c r="T91"/>
  <c r="Q86"/>
  <c r="R86"/>
  <c r="S86"/>
  <c r="T86"/>
  <c r="Y86"/>
  <c r="Q81"/>
  <c r="R81"/>
  <c r="S81"/>
  <c r="T81"/>
  <c r="Q77"/>
  <c r="R77"/>
  <c r="S77"/>
  <c r="T77"/>
  <c r="U77"/>
  <c r="Z77"/>
  <c r="Q71"/>
  <c r="R71"/>
  <c r="S71"/>
  <c r="T71"/>
  <c r="Q68"/>
  <c r="R68"/>
  <c r="S68"/>
  <c r="T68"/>
  <c r="Q104"/>
  <c r="R104"/>
  <c r="S104"/>
  <c r="T104"/>
  <c r="Q101"/>
  <c r="R101"/>
  <c r="S101"/>
  <c r="T101"/>
  <c r="U101"/>
  <c r="Z101"/>
  <c r="Q96"/>
  <c r="R96"/>
  <c r="S96"/>
  <c r="T96"/>
  <c r="Q92"/>
  <c r="R92"/>
  <c r="S92"/>
  <c r="T92"/>
  <c r="Y92"/>
  <c r="Q87"/>
  <c r="R87"/>
  <c r="S87"/>
  <c r="T87"/>
  <c r="Q82"/>
  <c r="R82"/>
  <c r="S82"/>
  <c r="T82"/>
  <c r="K82"/>
  <c r="L82"/>
  <c r="Q80"/>
  <c r="R80"/>
  <c r="S80"/>
  <c r="T80"/>
  <c r="Q76"/>
  <c r="R76"/>
  <c r="S76"/>
  <c r="T76"/>
  <c r="U76"/>
  <c r="Z76"/>
  <c r="Q72"/>
  <c r="R72"/>
  <c r="S72"/>
  <c r="T72"/>
  <c r="Q67"/>
  <c r="R67"/>
  <c r="S67"/>
  <c r="T67"/>
  <c r="Q65"/>
  <c r="R65"/>
  <c r="S65"/>
  <c r="T65"/>
  <c r="Y65"/>
  <c r="Q63"/>
  <c r="R63"/>
  <c r="S63"/>
  <c r="T63"/>
  <c r="Q60"/>
  <c r="R60"/>
  <c r="S60"/>
  <c r="T60"/>
  <c r="T17"/>
  <c r="U17"/>
  <c r="T31"/>
  <c r="U31"/>
  <c r="F51"/>
  <c r="K33"/>
  <c r="I43" i="14"/>
  <c r="J43"/>
  <c r="T47" i="15"/>
  <c r="K47"/>
  <c r="T13"/>
  <c r="U13"/>
  <c r="T22"/>
  <c r="U22"/>
  <c r="U11"/>
  <c r="K11"/>
  <c r="I21" i="14"/>
  <c r="J21"/>
  <c r="K31" i="15"/>
  <c r="I41" i="14"/>
  <c r="J41"/>
  <c r="U34" i="15"/>
  <c r="U35"/>
  <c r="K35"/>
  <c r="I45" i="14"/>
  <c r="J45"/>
  <c r="K64" i="15"/>
  <c r="L64"/>
  <c r="U64"/>
  <c r="Z64"/>
  <c r="K42"/>
  <c r="U42"/>
  <c r="U23"/>
  <c r="U47"/>
  <c r="K13"/>
  <c r="I23" i="14"/>
  <c r="J23"/>
  <c r="U65" i="15"/>
  <c r="Z65"/>
  <c r="K65"/>
  <c r="L65"/>
  <c r="T38"/>
  <c r="K38"/>
  <c r="U45"/>
  <c r="Z45"/>
  <c r="T15"/>
  <c r="K15"/>
  <c r="I25" i="14"/>
  <c r="J25"/>
  <c r="T46" i="15"/>
  <c r="K46"/>
  <c r="U15"/>
  <c r="Z15"/>
  <c r="O25" i="14"/>
  <c r="T21" i="15"/>
  <c r="T50"/>
  <c r="T25"/>
  <c r="T26"/>
  <c r="T49"/>
  <c r="K61"/>
  <c r="L61"/>
  <c r="U61"/>
  <c r="Z61"/>
  <c r="U10"/>
  <c r="K10"/>
  <c r="I20" i="14"/>
  <c r="J20"/>
  <c r="U7" i="15"/>
  <c r="K7"/>
  <c r="I17" i="14"/>
  <c r="J17"/>
  <c r="U36" i="15"/>
  <c r="K40"/>
  <c r="K12"/>
  <c r="I22" i="14"/>
  <c r="J22"/>
  <c r="U14" i="15"/>
  <c r="K14"/>
  <c r="I24" i="14"/>
  <c r="J24"/>
  <c r="Y15" i="15"/>
  <c r="N25" i="14"/>
  <c r="K28" i="15"/>
  <c r="I38" i="14"/>
  <c r="J38"/>
  <c r="K32" i="15"/>
  <c r="I42" i="14"/>
  <c r="J42"/>
  <c r="U44" i="15"/>
  <c r="K48"/>
  <c r="U48"/>
  <c r="K21"/>
  <c r="I31" i="14"/>
  <c r="J31"/>
  <c r="U27" i="15"/>
  <c r="U99"/>
  <c r="Z99"/>
  <c r="K99"/>
  <c r="L99"/>
  <c r="K81"/>
  <c r="L81"/>
  <c r="Y81"/>
  <c r="U81"/>
  <c r="Z81"/>
  <c r="U66"/>
  <c r="Z66"/>
  <c r="U72"/>
  <c r="Z72"/>
  <c r="K72"/>
  <c r="L72"/>
  <c r="Y72"/>
  <c r="Y80"/>
  <c r="U80"/>
  <c r="Z80"/>
  <c r="K80"/>
  <c r="L80"/>
  <c r="AC7"/>
  <c r="G51"/>
  <c r="AB12"/>
  <c r="AC12"/>
  <c r="R22" i="14"/>
  <c r="K73" i="15"/>
  <c r="L73"/>
  <c r="Y94"/>
  <c r="Y78"/>
  <c r="U19"/>
  <c r="Y19"/>
  <c r="N29" i="14"/>
  <c r="K19" i="15"/>
  <c r="I29" i="14"/>
  <c r="J29"/>
  <c r="K8" i="15"/>
  <c r="I18" i="14"/>
  <c r="J18"/>
  <c r="U8" i="15"/>
  <c r="U9"/>
  <c r="Z9"/>
  <c r="O19" i="14"/>
  <c r="K9" i="15"/>
  <c r="I19" i="14"/>
  <c r="J19"/>
  <c r="U16" i="15"/>
  <c r="Z16"/>
  <c r="O26" i="14"/>
  <c r="K16" i="15"/>
  <c r="I26" i="14"/>
  <c r="J26"/>
  <c r="K24" i="15"/>
  <c r="I34" i="14"/>
  <c r="J34"/>
  <c r="U24" i="15"/>
  <c r="U37"/>
  <c r="Z37"/>
  <c r="K37"/>
  <c r="U29"/>
  <c r="Z29"/>
  <c r="O39" i="14"/>
  <c r="K29" i="15"/>
  <c r="I39" i="14"/>
  <c r="J39"/>
  <c r="Y103" i="15"/>
  <c r="Y59"/>
  <c r="U21"/>
  <c r="Y21"/>
  <c r="N31" i="14"/>
  <c r="K17" i="15"/>
  <c r="I27" i="14"/>
  <c r="J27"/>
  <c r="T43" i="15"/>
  <c r="T20"/>
  <c r="U39"/>
  <c r="Y85"/>
  <c r="U93"/>
  <c r="Z93"/>
  <c r="K85"/>
  <c r="L85"/>
  <c r="K103"/>
  <c r="L103"/>
  <c r="Y95"/>
  <c r="Y93"/>
  <c r="K75"/>
  <c r="L75"/>
  <c r="U98"/>
  <c r="Z98"/>
  <c r="K88"/>
  <c r="L88"/>
  <c r="K97"/>
  <c r="L97"/>
  <c r="U59"/>
  <c r="Z59"/>
  <c r="Y75"/>
  <c r="Y62"/>
  <c r="Y77"/>
  <c r="K76"/>
  <c r="L76"/>
  <c r="Y69"/>
  <c r="K86"/>
  <c r="L86"/>
  <c r="U78"/>
  <c r="Z78"/>
  <c r="U70"/>
  <c r="Z70"/>
  <c r="U92"/>
  <c r="Z92"/>
  <c r="Y45"/>
  <c r="K22"/>
  <c r="I32" i="14"/>
  <c r="J32"/>
  <c r="U62" i="15"/>
  <c r="Z62"/>
  <c r="K98"/>
  <c r="L98"/>
  <c r="K77"/>
  <c r="L77"/>
  <c r="Y88"/>
  <c r="Y76"/>
  <c r="K89"/>
  <c r="L89"/>
  <c r="K94"/>
  <c r="L94"/>
  <c r="U97"/>
  <c r="Z97"/>
  <c r="K101"/>
  <c r="L101"/>
  <c r="K84"/>
  <c r="L84"/>
  <c r="Z41"/>
  <c r="Y41"/>
  <c r="Y73"/>
  <c r="U95"/>
  <c r="Z95"/>
  <c r="Y89"/>
  <c r="U69"/>
  <c r="Z69"/>
  <c r="U86"/>
  <c r="Z86"/>
  <c r="Y101"/>
  <c r="Y84"/>
  <c r="Y74"/>
  <c r="U82"/>
  <c r="Z82"/>
  <c r="Y102"/>
  <c r="K102"/>
  <c r="L102"/>
  <c r="Y87"/>
  <c r="U87"/>
  <c r="Z87"/>
  <c r="K87"/>
  <c r="L87"/>
  <c r="K96"/>
  <c r="L96"/>
  <c r="U96"/>
  <c r="Z96"/>
  <c r="Y96"/>
  <c r="U104"/>
  <c r="Z104"/>
  <c r="Y104"/>
  <c r="Y71"/>
  <c r="U71"/>
  <c r="Z71"/>
  <c r="K71"/>
  <c r="L71"/>
  <c r="Y91"/>
  <c r="K91"/>
  <c r="L91"/>
  <c r="U91"/>
  <c r="Z91"/>
  <c r="Y82"/>
  <c r="K92"/>
  <c r="L92"/>
  <c r="K60"/>
  <c r="L60"/>
  <c r="Y60"/>
  <c r="U60"/>
  <c r="Z60"/>
  <c r="U63"/>
  <c r="Z63"/>
  <c r="Y63"/>
  <c r="K63"/>
  <c r="L63"/>
  <c r="Y67"/>
  <c r="U67"/>
  <c r="Z67"/>
  <c r="Y68"/>
  <c r="U68"/>
  <c r="Z68"/>
  <c r="U46"/>
  <c r="U18"/>
  <c r="K18"/>
  <c r="I28" i="14"/>
  <c r="J28"/>
  <c r="K25" i="15"/>
  <c r="I35" i="14"/>
  <c r="J35"/>
  <c r="U25" i="15"/>
  <c r="Y22"/>
  <c r="N32" i="14"/>
  <c r="Z22" i="15"/>
  <c r="O32" i="14"/>
  <c r="Y13" i="15"/>
  <c r="N23" i="14"/>
  <c r="Z13" i="15"/>
  <c r="O23" i="14"/>
  <c r="Y33" i="15"/>
  <c r="N43" i="14"/>
  <c r="Z33" i="15"/>
  <c r="O43" i="14"/>
  <c r="Z23" i="15"/>
  <c r="O33" i="14"/>
  <c r="Y23" i="15"/>
  <c r="N33" i="14"/>
  <c r="Z42" i="15"/>
  <c r="Y42"/>
  <c r="Z35"/>
  <c r="O45" i="14"/>
  <c r="Y35" i="15"/>
  <c r="N45" i="14"/>
  <c r="Z11" i="15"/>
  <c r="O21" i="14"/>
  <c r="Y11" i="15"/>
  <c r="N21" i="14"/>
  <c r="U38" i="15"/>
  <c r="K49"/>
  <c r="U49"/>
  <c r="K26"/>
  <c r="I36" i="14"/>
  <c r="J36"/>
  <c r="U26" i="15"/>
  <c r="K50"/>
  <c r="U50"/>
  <c r="Z46"/>
  <c r="Y46"/>
  <c r="Z47"/>
  <c r="Y47"/>
  <c r="K30"/>
  <c r="I40" i="14"/>
  <c r="J40"/>
  <c r="U30" i="15"/>
  <c r="Z34"/>
  <c r="O44" i="14"/>
  <c r="Y34" i="15"/>
  <c r="N44" i="14"/>
  <c r="Y31" i="15"/>
  <c r="N41" i="14"/>
  <c r="Z31" i="15"/>
  <c r="O41" i="14"/>
  <c r="Z17" i="15"/>
  <c r="O27" i="14"/>
  <c r="Y17" i="15"/>
  <c r="N27" i="14"/>
  <c r="B13"/>
  <c r="I5" i="13"/>
  <c r="B12" i="14"/>
  <c r="I7" i="13"/>
  <c r="Z27" i="15"/>
  <c r="O37" i="14"/>
  <c r="Y27" i="15"/>
  <c r="N37" i="14"/>
  <c r="Z21" i="15"/>
  <c r="O31" i="14"/>
  <c r="Z32" i="15"/>
  <c r="O42" i="14"/>
  <c r="Y32" i="15"/>
  <c r="N42" i="14"/>
  <c r="Z28" i="15"/>
  <c r="O38" i="14"/>
  <c r="Y28" i="15"/>
  <c r="N38" i="14"/>
  <c r="Y16" i="15"/>
  <c r="N26" i="14"/>
  <c r="Y8" i="15"/>
  <c r="N18" i="14"/>
  <c r="Z8" i="15"/>
  <c r="O18" i="14"/>
  <c r="Z14" i="15"/>
  <c r="O24" i="14"/>
  <c r="Y14" i="15"/>
  <c r="N24" i="14"/>
  <c r="Y37" i="15"/>
  <c r="Y29"/>
  <c r="N39" i="14"/>
  <c r="Z19" i="15"/>
  <c r="O29" i="14"/>
  <c r="Z12" i="15"/>
  <c r="O22" i="14"/>
  <c r="Y12" i="15"/>
  <c r="N22" i="14"/>
  <c r="Z40" i="15"/>
  <c r="Y40"/>
  <c r="AB54"/>
  <c r="Q22" i="14"/>
  <c r="Q159"/>
  <c r="R17"/>
  <c r="R159"/>
  <c r="AC54" i="15"/>
  <c r="Y48"/>
  <c r="Z48"/>
  <c r="Y44"/>
  <c r="Z44"/>
  <c r="Y9"/>
  <c r="N19" i="14"/>
  <c r="Z36" i="15"/>
  <c r="Y36"/>
  <c r="Y24"/>
  <c r="N34" i="14"/>
  <c r="Z24" i="15"/>
  <c r="O34" i="14"/>
  <c r="Y7" i="15"/>
  <c r="Z7"/>
  <c r="Y10"/>
  <c r="N20" i="14"/>
  <c r="Z10" i="15"/>
  <c r="O20" i="14"/>
  <c r="Z39" i="15"/>
  <c r="Y39"/>
  <c r="K43"/>
  <c r="U43"/>
  <c r="U20"/>
  <c r="K20"/>
  <c r="I30" i="14"/>
  <c r="J30"/>
  <c r="Z106" i="15"/>
  <c r="Y106"/>
  <c r="Y30"/>
  <c r="N40" i="14"/>
  <c r="Z30" i="15"/>
  <c r="O40" i="14"/>
  <c r="Y50" i="15"/>
  <c r="Z50"/>
  <c r="Z26"/>
  <c r="O36" i="14"/>
  <c r="Y26" i="15"/>
  <c r="N36" i="14"/>
  <c r="Y49" i="15"/>
  <c r="Z49"/>
  <c r="Y38"/>
  <c r="Z38"/>
  <c r="Y18"/>
  <c r="N28" i="14"/>
  <c r="Z18" i="15"/>
  <c r="O28" i="14"/>
  <c r="Z25" i="15"/>
  <c r="O35" i="14"/>
  <c r="Y25" i="15"/>
  <c r="N35" i="14"/>
  <c r="O17"/>
  <c r="N17"/>
  <c r="Y20" i="15"/>
  <c r="N30" i="14"/>
  <c r="N159"/>
  <c r="Z20" i="15"/>
  <c r="O30" i="14"/>
  <c r="Z43" i="15"/>
  <c r="Z54"/>
  <c r="B2"/>
  <c r="Y43"/>
  <c r="Y54"/>
  <c r="C25"/>
  <c r="O159" i="14"/>
  <c r="B3"/>
  <c r="I3" i="13"/>
  <c r="A24" i="14"/>
  <c r="F4" i="15"/>
  <c r="I10" i="13"/>
  <c r="B14" i="14"/>
</calcChain>
</file>

<file path=xl/comments1.xml><?xml version="1.0" encoding="utf-8"?>
<comments xmlns="http://schemas.openxmlformats.org/spreadsheetml/2006/main">
  <authors>
    <author>+</author>
  </authors>
  <commentList>
    <comment ref="B29" authorId="0">
      <text>
        <r>
          <rPr>
            <b/>
            <sz val="9"/>
            <color indexed="81"/>
            <rFont val="Tahoma"/>
            <family val="2"/>
          </rPr>
          <t>ATTENTION CECI ET DU 5 KG</t>
        </r>
      </text>
    </comment>
  </commentList>
</comments>
</file>

<file path=xl/sharedStrings.xml><?xml version="1.0" encoding="utf-8"?>
<sst xmlns="http://schemas.openxmlformats.org/spreadsheetml/2006/main" count="2789" uniqueCount="1842">
  <si>
    <t>05.45.30.73.09</t>
  </si>
  <si>
    <t>super u Changé</t>
  </si>
  <si>
    <t>le grand pins, 72560 CHANGE</t>
  </si>
  <si>
    <t>02 43 78 30 10</t>
  </si>
  <si>
    <t xml:space="preserve">02 43 78 30 09 </t>
  </si>
  <si>
    <t>FR 65432478915</t>
  </si>
  <si>
    <t>super u châteauneuf</t>
  </si>
  <si>
    <t xml:space="preserve">route de Blanzac 16120 CHATEAUNEUF SUR CHARENTE </t>
  </si>
  <si>
    <t>05.45.66.24.28</t>
  </si>
  <si>
    <t>FR 78325147320</t>
  </si>
  <si>
    <t>super u colomiers</t>
  </si>
  <si>
    <t>SA les croise rue du centre 31773 COLOMIERS CEDEX</t>
  </si>
  <si>
    <t>05.61.16.81.21</t>
  </si>
  <si>
    <t>05.61.16.81.22</t>
  </si>
  <si>
    <t>FR 82403196884</t>
  </si>
  <si>
    <t>super u combourg</t>
  </si>
  <si>
    <t xml:space="preserve">7 avenue des Erables 35270 COMBOURG </t>
  </si>
  <si>
    <t>02.99.73.25.78</t>
  </si>
  <si>
    <t>super u doué la fontaine</t>
  </si>
  <si>
    <t>boulevard du docteur lionet, 49700 Doué la fontaine</t>
  </si>
  <si>
    <t>02,41,40,19,60</t>
  </si>
  <si>
    <t>02,41,40,19,69</t>
  </si>
  <si>
    <t>FR 87431816768</t>
  </si>
  <si>
    <t>super u eysines</t>
  </si>
  <si>
    <t>325 route du taillan 33320 EYSINES</t>
  </si>
  <si>
    <t>05.56.28.92.58</t>
  </si>
  <si>
    <t>05.56.28.43.95</t>
  </si>
  <si>
    <t>FR 50502143340</t>
  </si>
  <si>
    <t>super u fargues</t>
  </si>
  <si>
    <t xml:space="preserve">1 centre cial Val Laurence 33370 FARGUES SAINT HILAIRE </t>
  </si>
  <si>
    <t>05.56.68.33.33</t>
  </si>
  <si>
    <t>05.56.68.31.12</t>
  </si>
  <si>
    <t>super u fonbeauzard</t>
  </si>
  <si>
    <t>121 route de Bessières 31140 FONBEAUZARD</t>
  </si>
  <si>
    <t>05.62.79.88.18</t>
  </si>
  <si>
    <t xml:space="preserve">05.62.79.88.19 </t>
  </si>
  <si>
    <t>super u galgon</t>
  </si>
  <si>
    <t xml:space="preserve">29 Rigole Est 33133 GALGON </t>
  </si>
  <si>
    <t>05.57.74.30.07</t>
  </si>
  <si>
    <t>05.57.84.31.18</t>
  </si>
  <si>
    <t>FR 94421346073</t>
  </si>
  <si>
    <t>super u gemozac</t>
  </si>
  <si>
    <t xml:space="preserve">zac Pied Sec 17260 GÉMOZAC </t>
  </si>
  <si>
    <t>05.46.94.21.10</t>
  </si>
  <si>
    <t>05.46.94.62.55</t>
  </si>
  <si>
    <t>FR 31311274314</t>
  </si>
  <si>
    <t>super u grasse</t>
  </si>
  <si>
    <t>28 route Valbonne 06130 GRASSE</t>
  </si>
  <si>
    <t>04.93.40.57.00</t>
  </si>
  <si>
    <t>04.93.40.57.01</t>
  </si>
  <si>
    <t>FR 44325473940</t>
  </si>
  <si>
    <t>super u josselin</t>
  </si>
  <si>
    <t>rue de l'ecuson 56120 JOSSELIN</t>
  </si>
  <si>
    <t>02.97.75.61.23</t>
  </si>
  <si>
    <t>02.97.22.34.36</t>
  </si>
  <si>
    <t>super u joué les tours</t>
  </si>
  <si>
    <t>boulevard bretoniere 37300 JOUE LES TOURS</t>
  </si>
  <si>
    <t>super u la chataigneraie</t>
  </si>
  <si>
    <t>52 avenue du general de gaulle 85120 LA CHATAIGNERAIE</t>
  </si>
  <si>
    <t>02.51.87.87.87</t>
  </si>
  <si>
    <t>02.51.87.97.08</t>
  </si>
  <si>
    <t>super u la suze sur sarthe</t>
  </si>
  <si>
    <t>les trenetières 72210 LA SUZE SUR SARTHE</t>
  </si>
  <si>
    <t>02.43.39.02.50</t>
  </si>
  <si>
    <t>02.43.39.02.59</t>
  </si>
  <si>
    <t>FR 57867800427</t>
  </si>
  <si>
    <t xml:space="preserve">Super U L'Arbresle </t>
  </si>
  <si>
    <t>Z.I Les Martinets  69 210 L'ARBRESLE</t>
  </si>
  <si>
    <t>04,74,01,29,37</t>
  </si>
  <si>
    <t>04,74,26,91,18</t>
  </si>
  <si>
    <t>FR 73957510753</t>
  </si>
  <si>
    <t>super u lavardac</t>
  </si>
  <si>
    <t>route de mezin 47230 LAVARDAC</t>
  </si>
  <si>
    <t>05.53.65.55.12</t>
  </si>
  <si>
    <t>05.53.65.75.74</t>
  </si>
  <si>
    <t>Super u le mans "bollé"</t>
  </si>
  <si>
    <t>154 avenue bollé, 72000 LE MANS</t>
  </si>
  <si>
    <t>02,43,84,57,61</t>
  </si>
  <si>
    <t>super u le mans "liberation"</t>
  </si>
  <si>
    <t>186 AVENUE DE LE LIBERATION 72000 LE MANS</t>
  </si>
  <si>
    <t>02.43.23.74.60</t>
  </si>
  <si>
    <t>02.43.23.35.04</t>
  </si>
  <si>
    <t>FR 08344647433</t>
  </si>
  <si>
    <t>Super u le mans la justice</t>
  </si>
  <si>
    <t>C.C la justice, 6 square Louis Jouvet, 49000 Angers</t>
  </si>
  <si>
    <t>02,41,47,55,61</t>
  </si>
  <si>
    <t>02.41.47.95.26</t>
  </si>
  <si>
    <t>super u le vigan</t>
  </si>
  <si>
    <t xml:space="preserve">place de la Gare 30120 LE VIGAN </t>
  </si>
  <si>
    <t>04.67.81.25.23</t>
  </si>
  <si>
    <t>04.67.81.26.34</t>
  </si>
  <si>
    <t>FR 62314658543</t>
  </si>
  <si>
    <t>super u les essarts</t>
  </si>
  <si>
    <t>rond point les charmettes, 85140  Les Essarts</t>
  </si>
  <si>
    <t>02,51,48,43,45</t>
  </si>
  <si>
    <t>02,51,06,03,39</t>
  </si>
  <si>
    <t>FR 79321018483</t>
  </si>
  <si>
    <t>super u liffre</t>
  </si>
  <si>
    <t>avenue vert galan 35340 LIFFRE</t>
  </si>
  <si>
    <t>02.99.23.53.70</t>
  </si>
  <si>
    <t>02.99.68.42.17</t>
  </si>
  <si>
    <t>super u limoges labussiere</t>
  </si>
  <si>
    <t>avenue emile labussiere 87100 LIMOGES</t>
  </si>
  <si>
    <t>05.55.77.46.16</t>
  </si>
  <si>
    <t>05.55.77.48.05</t>
  </si>
  <si>
    <t>FR 89341032464</t>
  </si>
  <si>
    <t>super u longué jumelles</t>
  </si>
  <si>
    <t>route de saumur 49160 LONGUE JUMELLES</t>
  </si>
  <si>
    <t>02.41.52.72.60 </t>
  </si>
  <si>
    <t>02.41.52.12.57</t>
  </si>
  <si>
    <t>FR 6381643394</t>
  </si>
  <si>
    <t>super u lubersac</t>
  </si>
  <si>
    <t>route de pompadour 19210 LUBERSAC</t>
  </si>
  <si>
    <t>05.55.73.56.84</t>
  </si>
  <si>
    <t>05.55.73.66.59</t>
  </si>
  <si>
    <t>FR 28310792338</t>
  </si>
  <si>
    <t>super u luynes</t>
  </si>
  <si>
    <t>le chapelet 37230 LUYNES</t>
  </si>
  <si>
    <t>02.47.55.56.56</t>
  </si>
  <si>
    <t>super u mamers</t>
  </si>
  <si>
    <t>route de belleme 72600 MAMERS</t>
  </si>
  <si>
    <t>02.43.31.11.40</t>
  </si>
  <si>
    <t>02.43.31.16.74</t>
  </si>
  <si>
    <t>FR 64350642278</t>
  </si>
  <si>
    <t>lundi/mardi/jeudi/vendredi</t>
  </si>
  <si>
    <t>super u mazé</t>
  </si>
  <si>
    <t>5 rue principale 49630 MAZE</t>
  </si>
  <si>
    <t>02.41.66.13.10</t>
  </si>
  <si>
    <t>02.41.66.13.19</t>
  </si>
  <si>
    <t>super u melesse</t>
  </si>
  <si>
    <t>zone artinanale la metairie 35520 MELESSE</t>
  </si>
  <si>
    <t>02.99.66.11.58</t>
  </si>
  <si>
    <t>02.99.66.04.98</t>
  </si>
  <si>
    <t>super u mer</t>
  </si>
  <si>
    <t xml:space="preserve">53 route Nationale 41500 MER </t>
  </si>
  <si>
    <t>02.54.81.32.30</t>
  </si>
  <si>
    <t>02.54.81.34.09</t>
  </si>
  <si>
    <t>super u mirambeau</t>
  </si>
  <si>
    <t xml:space="preserve">109 avenue de la République 17150 MIRAMBEAU </t>
  </si>
  <si>
    <t>05.46.49.72.33</t>
  </si>
  <si>
    <t>05.46.70.70.96</t>
  </si>
  <si>
    <t>FR 75324018530</t>
  </si>
  <si>
    <t>super u montrabe</t>
  </si>
  <si>
    <t>chemin de saint jean 31850 MONTRABE</t>
  </si>
  <si>
    <t>05.62.10.70.30</t>
  </si>
  <si>
    <t>05.62.10.74.94</t>
  </si>
  <si>
    <t>super u mordelles</t>
  </si>
  <si>
    <t xml:space="preserve">1, avenue des platanes- BP 13- 35310 Mordelles </t>
  </si>
  <si>
    <t>02,99,85,13,10</t>
  </si>
  <si>
    <t>02,99,60,03,46</t>
  </si>
  <si>
    <t>super u mussidan</t>
  </si>
  <si>
    <t xml:space="preserve">rue du 11 Juin 1944 24400 SAINT MEDARD DE MUSSIDAN </t>
  </si>
  <si>
    <t>05.53.82.86.80</t>
  </si>
  <si>
    <t>05.53.82.86.90</t>
  </si>
  <si>
    <t>FR 29449889336</t>
  </si>
  <si>
    <t>super u nontron</t>
  </si>
  <si>
    <t>26 avenue jules ferry 24300 NONTRON</t>
  </si>
  <si>
    <t>05.53.60.93.00</t>
  </si>
  <si>
    <t>05.53.60.77.37</t>
  </si>
  <si>
    <t>FR 05391218005</t>
  </si>
  <si>
    <t>super u noyal chatillon sur seiche</t>
  </si>
  <si>
    <t>rue des potiers 35230 NOYAL CHATILLON SUR SEICHE</t>
  </si>
  <si>
    <t>02.99.52.26.52</t>
  </si>
  <si>
    <t>02.99.52.28.33</t>
  </si>
  <si>
    <t>super u olemps</t>
  </si>
  <si>
    <t xml:space="preserve">Le Lachet 12510 OLEMPS </t>
  </si>
  <si>
    <t>05.65.73.64.30</t>
  </si>
  <si>
    <t>05.65.73.64.32</t>
  </si>
  <si>
    <t>FR 00326876901</t>
  </si>
  <si>
    <t>super u pays de monfort</t>
  </si>
  <si>
    <t>launay quero 35160 BRETEIL</t>
  </si>
  <si>
    <t>02.99.09.13.41</t>
  </si>
  <si>
    <t>02.99.09.13.88</t>
  </si>
  <si>
    <t>FR 96399519651</t>
  </si>
  <si>
    <t>super u pegomas</t>
  </si>
  <si>
    <t xml:space="preserve">87 route Fènerie 06580 PEGOMAS </t>
  </si>
  <si>
    <t>04.92.60.20.80</t>
  </si>
  <si>
    <t>04.92.60.20.81</t>
  </si>
  <si>
    <t>FR 52422266007</t>
  </si>
  <si>
    <t>super u plancoet</t>
  </si>
  <si>
    <t>Rue Connetable de clisson, 22 130 Plancoët</t>
  </si>
  <si>
    <t>02,96,89,40,10</t>
  </si>
  <si>
    <t>02,96,89,40,69</t>
  </si>
  <si>
    <t>FR 92389996125</t>
  </si>
  <si>
    <t>super u pleland le grand</t>
  </si>
  <si>
    <t>vallee du gast 35380 PLELAND LE GRAND</t>
  </si>
  <si>
    <t>02.99.61.85.65</t>
  </si>
  <si>
    <t>02.99.06.92.91</t>
  </si>
  <si>
    <t>FR 42409135340</t>
  </si>
  <si>
    <t>super u plouer sur rance</t>
  </si>
  <si>
    <t>sas commercial ploueeraise za les landes 22490 PLOUE SUR RANCE</t>
  </si>
  <si>
    <t>02.96.89.10.30</t>
  </si>
  <si>
    <t>02.96.89.10.39</t>
  </si>
  <si>
    <t>FR 90349332916</t>
  </si>
  <si>
    <t>super u podensac</t>
  </si>
  <si>
    <t xml:space="preserve">77 Bis cours Marechal Foch 33720 PODENSAC </t>
  </si>
  <si>
    <t>05.56.27.23.00</t>
  </si>
  <si>
    <t>05.56.27.11.33</t>
  </si>
  <si>
    <t>super u pouzauges</t>
  </si>
  <si>
    <t xml:space="preserve">La Grande Fournière 85700 POUZAUGES </t>
  </si>
  <si>
    <t>02.51.57.53.53</t>
  </si>
  <si>
    <t>02.51.57.07.22</t>
  </si>
  <si>
    <t>super u prades</t>
  </si>
  <si>
    <t>lieu dut de gibraltard 66500 PRADES</t>
  </si>
  <si>
    <t>04.68.05.46.30</t>
  </si>
  <si>
    <t>04.68.05.46.39</t>
  </si>
  <si>
    <t>FR 05311877534</t>
  </si>
  <si>
    <t>super u puyvert</t>
  </si>
  <si>
    <t>chemin départemental 973 84160 PUYVERT</t>
  </si>
  <si>
    <t>04.90.08.40.73</t>
  </si>
  <si>
    <t>04.90.08.36.88</t>
  </si>
  <si>
    <t>FR 73383508306</t>
  </si>
  <si>
    <t>super u rennes "brest"</t>
  </si>
  <si>
    <t>21 rue de brest 35000 RENNES</t>
  </si>
  <si>
    <t>02.99.14.31.10</t>
  </si>
  <si>
    <t>02.99.14.31.11</t>
  </si>
  <si>
    <t>FR 428793673</t>
  </si>
  <si>
    <t>super u rennes "fougeres"</t>
  </si>
  <si>
    <t>205 rue de fougeres 35700 RENNES</t>
  </si>
  <si>
    <t>02.99.36.04.26</t>
  </si>
  <si>
    <t>02.99.36.49.55</t>
  </si>
  <si>
    <t>FR 53659200018</t>
  </si>
  <si>
    <t>super u rennes (gros chenes)</t>
  </si>
  <si>
    <t>12 place du gros chene 35700 RENNES</t>
  </si>
  <si>
    <t>02.99.63.14.02</t>
  </si>
  <si>
    <t>02.99.36.75.39</t>
  </si>
  <si>
    <t>super u romillè</t>
  </si>
  <si>
    <t>2 rue de brocelliande 35850 ROMILLE</t>
  </si>
  <si>
    <t>02.99.68.28.30</t>
  </si>
  <si>
    <t>02.99.68.28.31</t>
  </si>
  <si>
    <t>super u saint laurent des eaux</t>
  </si>
  <si>
    <t>Z,A du petit four 41220 ST LAURENT DES EAUX</t>
  </si>
  <si>
    <t>02.54.87.22.00</t>
  </si>
  <si>
    <t>super u saint macaire en mauges</t>
  </si>
  <si>
    <t>centre commercial des allouettes 49450 SAINT MACAIRE EN MAUGES</t>
  </si>
  <si>
    <t>02,41,49,13,80</t>
  </si>
  <si>
    <t>02,41,49,13,89</t>
  </si>
  <si>
    <t>super u saint mèen le grand</t>
  </si>
  <si>
    <t xml:space="preserve">r Henri Letort 35290 SAINT MÉEN LE GRAND </t>
  </si>
  <si>
    <t>02.99.09.58.51</t>
  </si>
  <si>
    <t>02.99.09.57.68</t>
  </si>
  <si>
    <t>FR 49311732275</t>
  </si>
  <si>
    <t>super u seillac</t>
  </si>
  <si>
    <t>avenue jean vinatier 19700 SEILLAC</t>
  </si>
  <si>
    <t>05.55.27.02.50</t>
  </si>
  <si>
    <t>05.55.27.92.31</t>
  </si>
  <si>
    <t>super u soual</t>
  </si>
  <si>
    <t>ZA de la prade 81580 SOUAL</t>
  </si>
  <si>
    <t>05.63.74.47.47</t>
  </si>
  <si>
    <t>05.63.74.47.</t>
  </si>
  <si>
    <t>FR 19489216366</t>
  </si>
  <si>
    <t>mercredi /vendredi</t>
  </si>
  <si>
    <t>super u st ciers sur gironde</t>
  </si>
  <si>
    <t xml:space="preserve">6 avenue Pierre Mendès 33820 SAINT CIERS SUR GIRONDE </t>
  </si>
  <si>
    <t>05.57.94.04.54</t>
  </si>
  <si>
    <t>05.57.32.92.81</t>
  </si>
  <si>
    <t>FR 00405325069</t>
  </si>
  <si>
    <t>super u st georges sur loire</t>
  </si>
  <si>
    <t>ZAC les fougeres 49170 SAINT GEORGES SUR LOIRE</t>
  </si>
  <si>
    <t>02.41.36.81.00</t>
  </si>
  <si>
    <t>02.41.36.81.09</t>
  </si>
  <si>
    <t>lundi/jeudi/vendredi</t>
  </si>
  <si>
    <t xml:space="preserve">super u st seurin sur l'isle </t>
  </si>
  <si>
    <t xml:space="preserve">12 route Bordeaux 33660 SAINT SEURIN SUR L'ISLE </t>
  </si>
  <si>
    <t>05.57.49.72.40</t>
  </si>
  <si>
    <t>05.57.49.62.51</t>
  </si>
  <si>
    <t>FR 50340510106</t>
  </si>
  <si>
    <t>super u st suplice et cameyrac</t>
  </si>
  <si>
    <t xml:space="preserve">17 place Maucaillou 33450 SAINT SULPICE ET CAMEYRAC </t>
  </si>
  <si>
    <t>05.57.34.51.00</t>
  </si>
  <si>
    <t>05.56.30.83.01</t>
  </si>
  <si>
    <t>FR 95419077599</t>
  </si>
  <si>
    <t>super u thouare sur loire</t>
  </si>
  <si>
    <t>rue de la manoue 44470 THOUARE SUR LOIRE</t>
  </si>
  <si>
    <t>02.40.68.09.41</t>
  </si>
  <si>
    <t>super u thouars</t>
  </si>
  <si>
    <t xml:space="preserve">route Puyraveau 79100 THOUARS </t>
  </si>
  <si>
    <t>05.49.66.30.34</t>
  </si>
  <si>
    <t>05.49.96.12.79</t>
  </si>
  <si>
    <t>FR 63311440051</t>
  </si>
  <si>
    <t>super u tinténiac</t>
  </si>
  <si>
    <t>rue papegault 35190 TINTENIAC</t>
  </si>
  <si>
    <t>02.99.68.09.22</t>
  </si>
  <si>
    <t>02.99.68.12.48</t>
  </si>
  <si>
    <t>super u tonnay sur charente</t>
  </si>
  <si>
    <t>ZAC la varenne 17430 TONNAY SUR CHARENTE</t>
  </si>
  <si>
    <t>05.46.84.01.57</t>
  </si>
  <si>
    <t>05.46.84.74.87</t>
  </si>
  <si>
    <t>FR 20322094010</t>
  </si>
  <si>
    <t>super u trebes</t>
  </si>
  <si>
    <t xml:space="preserve">RN 113 rond point de l'Europe 11800 TRÈBES </t>
  </si>
  <si>
    <t>04.68.78.76.31</t>
  </si>
  <si>
    <t>04.68.78.51.00</t>
  </si>
  <si>
    <t>FR 49382737633</t>
  </si>
  <si>
    <t>super u uzerche</t>
  </si>
  <si>
    <t>route de limoges 19140 UZERCHE</t>
  </si>
  <si>
    <t>05.55.98.80.80</t>
  </si>
  <si>
    <t>05.55.98.82.50</t>
  </si>
  <si>
    <t>FR 34402290209</t>
  </si>
  <si>
    <t>team ouest</t>
  </si>
  <si>
    <t>route de paris 35530 NOUAL SUR VILAINE</t>
  </si>
  <si>
    <t>02.99.04.12.29</t>
  </si>
  <si>
    <t>02.99.04.12.44</t>
  </si>
  <si>
    <r>
      <t>Jours de livraison</t>
    </r>
    <r>
      <rPr>
        <sz val="8"/>
        <rFont val="Arial"/>
        <family val="2"/>
      </rPr>
      <t xml:space="preserve"> </t>
    </r>
    <r>
      <rPr>
        <sz val="8"/>
        <rFont val="Wingdings"/>
        <charset val="2"/>
      </rPr>
      <t>è</t>
    </r>
  </si>
  <si>
    <r>
      <t>Conditions %</t>
    </r>
    <r>
      <rPr>
        <sz val="8"/>
        <rFont val="Times New Roman"/>
        <family val="1"/>
      </rPr>
      <t xml:space="preserve">  </t>
    </r>
  </si>
  <si>
    <r>
      <t>Commercial</t>
    </r>
    <r>
      <rPr>
        <sz val="8"/>
        <rFont val="Times New Roman"/>
        <family val="1"/>
      </rPr>
      <t xml:space="preserve"> </t>
    </r>
  </si>
  <si>
    <t>forner christophe</t>
  </si>
  <si>
    <t>livraison FMCD</t>
  </si>
  <si>
    <t xml:space="preserve">naulleau vincent </t>
  </si>
  <si>
    <t>leclerc lamballe</t>
  </si>
  <si>
    <t>02.96.50.11.30</t>
  </si>
  <si>
    <t>02.96.50.11.49</t>
  </si>
  <si>
    <t>FR 67389496308</t>
  </si>
  <si>
    <t>vincent severine</t>
  </si>
  <si>
    <t>6 rue de la mairie 17800 CHADENAC</t>
  </si>
  <si>
    <t>09.81.74.12.66</t>
  </si>
  <si>
    <t>lycee albert camus</t>
  </si>
  <si>
    <t>avenue pierre angot 64150 MOURENX</t>
  </si>
  <si>
    <t>05.59.60.11.61</t>
  </si>
  <si>
    <t>05.59.60.07.06</t>
  </si>
  <si>
    <t>intermarche la roche chalais</t>
  </si>
  <si>
    <t>59 bis avenue d'aquitaine 24490 LA ROCHE CHALAIS</t>
  </si>
  <si>
    <t>05.53.91.40.80</t>
  </si>
  <si>
    <t>05.53.91.24.92</t>
  </si>
  <si>
    <t>intermarche saint pee sur nivelle</t>
  </si>
  <si>
    <t xml:space="preserve">zone artisanale Lizardia 64310 SAINT PEE SUR NIVELLE </t>
  </si>
  <si>
    <t>05 59 54 10 61</t>
  </si>
  <si>
    <t>05 59 54 53 85</t>
  </si>
  <si>
    <t>FR</t>
  </si>
  <si>
    <t>super u marans</t>
  </si>
  <si>
    <t>1 B rue d'aligre 17230 MARANS</t>
  </si>
  <si>
    <t>super u nexon</t>
  </si>
  <si>
    <t>route de la meyze 87800 NEXON</t>
  </si>
  <si>
    <t>05.55.58.32.32</t>
  </si>
  <si>
    <t>05.55.58.31.92</t>
  </si>
  <si>
    <t>FR 459461097</t>
  </si>
  <si>
    <t>super u rouillac</t>
  </si>
  <si>
    <t>route de genac 16170 ROUILLAC</t>
  </si>
  <si>
    <t>05.45.96.87.88</t>
  </si>
  <si>
    <t>05.45.96.51.46</t>
  </si>
  <si>
    <t>a pour b</t>
  </si>
  <si>
    <t>lycee saint exupery</t>
  </si>
  <si>
    <t>route palais 87000 LIMOGES</t>
  </si>
  <si>
    <t>05.55.33.18.28</t>
  </si>
  <si>
    <t>champion aytre</t>
  </si>
  <si>
    <t>rue nicolat gargot 17440 AYTRE</t>
  </si>
  <si>
    <t>05.46.45.73.20</t>
  </si>
  <si>
    <t>05.46.45.73.21</t>
  </si>
  <si>
    <t>intermarche limoges</t>
  </si>
  <si>
    <t xml:space="preserve">ZAC de montevert avenue du mas loge 87100 LIMOGES </t>
  </si>
  <si>
    <t>05.55.01.11.22</t>
  </si>
  <si>
    <t>05.55.50.91.60</t>
  </si>
  <si>
    <t>college cassignol</t>
  </si>
  <si>
    <t>Closquinet damien</t>
  </si>
  <si>
    <t>3 rue de saulnay 85270 NOTRE DAME DE RIEZ</t>
  </si>
  <si>
    <t>06.89.28.26.69</t>
  </si>
  <si>
    <t>mardi / jeudi</t>
  </si>
  <si>
    <t>03.85.44.16.54</t>
  </si>
  <si>
    <t>Nanard le Savoyard</t>
  </si>
  <si>
    <t>15 ruelle Boitout 71530 Sassenay</t>
  </si>
  <si>
    <t>06.60.28.52.23</t>
  </si>
  <si>
    <t>Soret sebastien</t>
  </si>
  <si>
    <t>130 avenue de la rive 74500 AMPHION LES BAINS</t>
  </si>
  <si>
    <t>intermarche billere</t>
  </si>
  <si>
    <t>78 route de bayonne 64140 BILLERE</t>
  </si>
  <si>
    <t>05.59.92.08.00</t>
  </si>
  <si>
    <t>05.59.62.56.48</t>
  </si>
  <si>
    <t>verneau patricia</t>
  </si>
  <si>
    <t>13 route des evois 37140 RESTIGNE</t>
  </si>
  <si>
    <t>06.34.56.52.74</t>
  </si>
  <si>
    <t xml:space="preserve">suchot </t>
  </si>
  <si>
    <t>a quai gregoire gaillard zone des vauglliettes 89100 SENS</t>
  </si>
  <si>
    <t>06.70.73.65.15</t>
  </si>
  <si>
    <t>super u belberaud</t>
  </si>
  <si>
    <t>ZA de la balme  31450 BELBERAUD</t>
  </si>
  <si>
    <t>05.34.66.10.80</t>
  </si>
  <si>
    <t>05.34.66.72.40</t>
  </si>
  <si>
    <t>super u st meen le grand</t>
  </si>
  <si>
    <t>rue henry lefort 35290 ST MEEN LE GRAND</t>
  </si>
  <si>
    <t>02.99.09.57.33</t>
  </si>
  <si>
    <t xml:space="preserve">demontier damien </t>
  </si>
  <si>
    <t>06.86.28.49.49</t>
  </si>
  <si>
    <t>06.89.02.81.63</t>
  </si>
  <si>
    <t>a quai TFE carvin 62220 CARVIN</t>
  </si>
  <si>
    <t>06.25.77.45.78</t>
  </si>
  <si>
    <t>JF terroir</t>
  </si>
  <si>
    <t>livraison fmcd</t>
  </si>
  <si>
    <t>carrefour market saint palais (guyenne)</t>
  </si>
  <si>
    <t xml:space="preserve">       CC le lehena 64120 AMENDEUIX ONEIX</t>
  </si>
  <si>
    <t>05.59.65.72.72</t>
  </si>
  <si>
    <t>05.59.65.59.59</t>
  </si>
  <si>
    <t>carrefour tarnos guyenne)</t>
  </si>
  <si>
    <t>route nationnale 10 avenue J Duclos 40220 TARNOS</t>
  </si>
  <si>
    <t>07.60.28.15.16</t>
  </si>
  <si>
    <t>Les Fromages d'Harmony Mme DARDEAU</t>
  </si>
  <si>
    <t>66 rue mouexigne 22400 LAMBALLE</t>
  </si>
  <si>
    <t>06.85.08.57.90</t>
  </si>
  <si>
    <r>
      <t>ZYRAX</t>
    </r>
    <r>
      <rPr>
        <sz val="11"/>
        <rFont val="Arial"/>
        <family val="2"/>
      </rPr>
      <t xml:space="preserve"> Espace des Templiers R N 10 64200 Biarritz</t>
    </r>
  </si>
  <si>
    <r>
      <t xml:space="preserve">Telephonne </t>
    </r>
    <r>
      <rPr>
        <sz val="8"/>
        <rFont val="Wingdings"/>
        <charset val="2"/>
      </rPr>
      <t>è</t>
    </r>
  </si>
  <si>
    <r>
      <t xml:space="preserve">MARGE </t>
    </r>
    <r>
      <rPr>
        <b/>
        <sz val="9"/>
        <rFont val="Wingdings 3"/>
        <family val="1"/>
        <charset val="2"/>
      </rPr>
      <t>ä</t>
    </r>
  </si>
  <si>
    <r>
      <t xml:space="preserve"> Fax </t>
    </r>
    <r>
      <rPr>
        <sz val="8"/>
        <rFont val="Wingdings"/>
        <charset val="2"/>
      </rPr>
      <t>è</t>
    </r>
  </si>
  <si>
    <r>
      <t xml:space="preserve">FR </t>
    </r>
    <r>
      <rPr>
        <sz val="7"/>
        <rFont val="Wingdings"/>
        <charset val="2"/>
      </rPr>
      <t>è</t>
    </r>
  </si>
  <si>
    <r>
      <t xml:space="preserve">Poids </t>
    </r>
    <r>
      <rPr>
        <sz val="8"/>
        <rFont val="Wingdings 3"/>
        <family val="1"/>
        <charset val="2"/>
      </rPr>
      <t>ä</t>
    </r>
  </si>
  <si>
    <r>
      <t>Jours de livraison</t>
    </r>
    <r>
      <rPr>
        <sz val="10"/>
        <rFont val="Arial"/>
        <family val="2"/>
      </rPr>
      <t xml:space="preserve"> </t>
    </r>
    <r>
      <rPr>
        <sz val="10"/>
        <rFont val="Wingdings"/>
        <charset val="2"/>
      </rPr>
      <t>è</t>
    </r>
  </si>
  <si>
    <r>
      <t>Delai de livraison</t>
    </r>
    <r>
      <rPr>
        <sz val="8"/>
        <rFont val="Wingdings"/>
        <charset val="2"/>
      </rPr>
      <t>è</t>
    </r>
  </si>
  <si>
    <r>
      <t xml:space="preserve">Conditions % 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</si>
  <si>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       Nombre de jours &amp; Prix d'animation </t>
    </r>
    <r>
      <rPr>
        <sz val="8"/>
        <rFont val="Wingdings"/>
        <charset val="2"/>
      </rPr>
      <t>è</t>
    </r>
  </si>
  <si>
    <r>
      <t xml:space="preserve">Prix </t>
    </r>
    <r>
      <rPr>
        <sz val="8"/>
        <rFont val="Wingdings"/>
        <charset val="2"/>
      </rPr>
      <t>è</t>
    </r>
  </si>
  <si>
    <r>
      <t xml:space="preserve">Nb de pieces </t>
    </r>
    <r>
      <rPr>
        <sz val="8"/>
        <rFont val="Wingdings 3"/>
        <family val="1"/>
        <charset val="2"/>
      </rPr>
      <t>ä</t>
    </r>
  </si>
  <si>
    <r>
      <t>Objet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</si>
  <si>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NB </t>
    </r>
    <r>
      <rPr>
        <sz val="8"/>
        <rFont val="Wingdings"/>
        <charset val="2"/>
      </rPr>
      <t>è</t>
    </r>
  </si>
  <si>
    <r>
      <t>Commercial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</si>
  <si>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PRIX </t>
    </r>
    <r>
      <rPr>
        <sz val="8"/>
        <rFont val="Wingdings"/>
        <charset val="2"/>
      </rPr>
      <t>è</t>
    </r>
  </si>
  <si>
    <t>Livraison:</t>
  </si>
  <si>
    <r>
      <t xml:space="preserve">Autre </t>
    </r>
    <r>
      <rPr>
        <sz val="8"/>
        <rFont val="Wingdings"/>
        <charset val="2"/>
      </rPr>
      <t>ê</t>
    </r>
  </si>
  <si>
    <r>
      <t xml:space="preserve">Total facture </t>
    </r>
    <r>
      <rPr>
        <sz val="8"/>
        <rFont val="Wingdings 3"/>
        <family val="1"/>
        <charset val="2"/>
      </rPr>
      <t>ä</t>
    </r>
  </si>
  <si>
    <t>Preparation:</t>
  </si>
  <si>
    <t>Particularites:</t>
  </si>
  <si>
    <r>
      <t xml:space="preserve">Motif </t>
    </r>
    <r>
      <rPr>
        <sz val="8"/>
        <rFont val="Wingdings"/>
        <charset val="2"/>
      </rPr>
      <t>è</t>
    </r>
  </si>
  <si>
    <r>
      <t xml:space="preserve">R/arr </t>
    </r>
    <r>
      <rPr>
        <sz val="8"/>
        <rFont val="Wingdings"/>
        <charset val="2"/>
      </rPr>
      <t>è</t>
    </r>
  </si>
  <si>
    <t>saucisson pur porc nature</t>
  </si>
  <si>
    <t>saucisson pur porc au herbes</t>
  </si>
  <si>
    <t>saucisson pur porc au poivre</t>
  </si>
  <si>
    <t>saucisson pur porc fumé</t>
  </si>
  <si>
    <t>saucisson pur porc aux noisettes</t>
  </si>
  <si>
    <t>saucisse seche courbe</t>
  </si>
  <si>
    <t>saucisson de sanglier</t>
  </si>
  <si>
    <t>saucisson au cerf</t>
  </si>
  <si>
    <t>saucisson au canard</t>
  </si>
  <si>
    <t>saucisson a la chevre</t>
  </si>
  <si>
    <t>saucisson au taureau</t>
  </si>
  <si>
    <t>saucisson a l'ane</t>
  </si>
  <si>
    <t>saucisson a l'autruche</t>
  </si>
  <si>
    <t>saucisson pur porc aux mirilles</t>
  </si>
  <si>
    <t>saucisson pur porc au beaufort</t>
  </si>
  <si>
    <t>saucisson pur porc a la tomme de chevre</t>
  </si>
  <si>
    <t>saucisson pur porc au roquefort</t>
  </si>
  <si>
    <t>saucisson pur porc aux olives</t>
  </si>
  <si>
    <t>saucisson pur porcaux cépes</t>
  </si>
  <si>
    <t>saucisson pur porc aux noix</t>
  </si>
  <si>
    <t>saucisson pur porc au vin</t>
  </si>
  <si>
    <t>saucisson pur porc au genepi</t>
  </si>
  <si>
    <t>saucisson pur porc a l'ail</t>
  </si>
  <si>
    <t>saucisson pur porc a la figues</t>
  </si>
  <si>
    <t>noix de jambon</t>
  </si>
  <si>
    <t>BREBIS AU POIVRE</t>
  </si>
  <si>
    <t>BREBIS AIL &amp; FINE HERBES</t>
  </si>
  <si>
    <t>GRUYERE DES PYRENEES</t>
  </si>
  <si>
    <t>VACHE AU BLEU</t>
  </si>
  <si>
    <t>VACHE ALLEGE</t>
  </si>
  <si>
    <t>CONFITURE DE FIGUES 30G</t>
  </si>
  <si>
    <t xml:space="preserve">VACHE LAIT CRU </t>
  </si>
  <si>
    <t>college alain fournier</t>
  </si>
  <si>
    <t>21 rue cassignol 33000 BORDEAUX</t>
  </si>
  <si>
    <t>05.56.81.80.25</t>
  </si>
  <si>
    <t>leclerc perpignan espace polygone</t>
  </si>
  <si>
    <t>04.68.61.58.66</t>
  </si>
  <si>
    <t>04.68.61.59.93</t>
  </si>
  <si>
    <t>62 rue Laroche 33000 BORDEAUX</t>
  </si>
  <si>
    <t>leclerc périgueux</t>
  </si>
  <si>
    <t>rue clos chassaing 24000 PERIGUEUX</t>
  </si>
  <si>
    <t>05.53.53.67.73</t>
  </si>
  <si>
    <t>05.53.07.69.72</t>
  </si>
  <si>
    <t>D32 ;route de saint-alvère ; lieu-dit crabol  24100 BERGERAC</t>
  </si>
  <si>
    <t>05.53.22.24.00</t>
  </si>
  <si>
    <t>05.53.63.27.48</t>
  </si>
  <si>
    <t>intermarché saint medard en jalles</t>
  </si>
  <si>
    <t>route de lacanau 33160 SAINT MEDARD EN JALLES</t>
  </si>
  <si>
    <t>05.56.05.70.60</t>
  </si>
  <si>
    <t>05.56.70.47.48</t>
  </si>
  <si>
    <t xml:space="preserve">super u cestas </t>
  </si>
  <si>
    <t>chemin Pujau 33610 CESTAS</t>
  </si>
  <si>
    <t>05.56.78.12.60</t>
  </si>
  <si>
    <t>05.56.21.58.94</t>
  </si>
  <si>
    <t>intermarché argentré du plessis</t>
  </si>
  <si>
    <t>8 rue des sports 35370 Argentré du plessis</t>
  </si>
  <si>
    <t>02,99,96,79,55</t>
  </si>
  <si>
    <t>02,99,96,54,69</t>
  </si>
  <si>
    <t>FR 02341424703</t>
  </si>
  <si>
    <t xml:space="preserve">Intermarché Boen  </t>
  </si>
  <si>
    <t>Zone Artisanale Giraud  42130 BOEN</t>
  </si>
  <si>
    <t>04,77,97,38,80</t>
  </si>
  <si>
    <t>04,77,97,39,01</t>
  </si>
  <si>
    <t>FR 10404000408</t>
  </si>
  <si>
    <t>Apour C</t>
  </si>
  <si>
    <t>Intermarché Gannat</t>
  </si>
  <si>
    <t>Rte de Clermont R.N 9      03800 GANNAT</t>
  </si>
  <si>
    <t>04,70,90,29,08</t>
  </si>
  <si>
    <t>04,70,0,28,68</t>
  </si>
  <si>
    <t>route d'aigre - le clos geay  16700 RUFFEC</t>
  </si>
  <si>
    <t>05,45,31,07,76</t>
  </si>
  <si>
    <t>05,45,31,32,97</t>
  </si>
  <si>
    <t>FR 18661820332</t>
  </si>
  <si>
    <t>La Table Basque</t>
  </si>
  <si>
    <t>37 Av. des Minimes   17 000 LA ROCHELLE</t>
  </si>
  <si>
    <t>05,46,45,32,02</t>
  </si>
  <si>
    <t>05,46,44,50,38</t>
  </si>
  <si>
    <t>intermarche bergerac route d'eymet</t>
  </si>
  <si>
    <t>intermarché bergerac route de st alvere</t>
  </si>
  <si>
    <t>route de nantes 17138 PUILBOREAU BEAULIEUX</t>
  </si>
  <si>
    <t xml:space="preserve"> 2130 avenue du languedoc BP 19917 66000 PERPIGNAN cédex 9</t>
  </si>
  <si>
    <t>leclerc ruffec</t>
  </si>
  <si>
    <t>carrefour market arvert coop atlantique</t>
  </si>
  <si>
    <t>Mr Lompech Guy</t>
  </si>
  <si>
    <t>rue des rebarats 47320 CLAIRAC</t>
  </si>
  <si>
    <t>05.53.84.30.58</t>
  </si>
  <si>
    <t>restaurant la maisonde pays</t>
  </si>
  <si>
    <t>05.49.98.26.57</t>
  </si>
  <si>
    <t>aire de repos de la briande 86200 chalais</t>
  </si>
  <si>
    <t>a quai TFE BEGLES</t>
  </si>
  <si>
    <t>06.08.06.11.04</t>
  </si>
  <si>
    <t>274 chemin du tym 34400 LUNEL ( a quai TFE vendargues</t>
  </si>
  <si>
    <t>restivo michel</t>
  </si>
  <si>
    <t>maison voisine</t>
  </si>
  <si>
    <t>2 rue castelnau d'auros 33124 AUROS</t>
  </si>
  <si>
    <t>05.56.65.47.11</t>
  </si>
  <si>
    <t>05.58.45.13.16</t>
  </si>
  <si>
    <t>MARDI</t>
  </si>
  <si>
    <t>05.61.74.02.09</t>
  </si>
  <si>
    <t>leclerc amilly montargis</t>
  </si>
  <si>
    <t>1094 avenue d'antibe 45200 AMILLY</t>
  </si>
  <si>
    <t>02.38.95.05.15</t>
  </si>
  <si>
    <t>02.38.95.05.95</t>
  </si>
  <si>
    <t>FR 3433066531</t>
  </si>
  <si>
    <t>Mr Michel GENDRE ( SARL)</t>
  </si>
  <si>
    <t>47, Av Paul SABATIER, ZI La Coupe 11100 NARBONNE</t>
  </si>
  <si>
    <t>06.77.09.91.45</t>
  </si>
  <si>
    <t>carrefour market ille sur têt</t>
  </si>
  <si>
    <t>CC du riberal  ILLE SUR TET 66130</t>
  </si>
  <si>
    <t>04.68.84.87.70</t>
  </si>
  <si>
    <t>04.68.84.22.83</t>
  </si>
  <si>
    <t>auchan angouleme</t>
  </si>
  <si>
    <t>route de bordeaux 16400 LA COURONNE</t>
  </si>
  <si>
    <t>05.45.24.45.24</t>
  </si>
  <si>
    <t>05.45.24.45.55</t>
  </si>
  <si>
    <t>gendre michel</t>
  </si>
  <si>
    <t>12 rue du lavoir 11200 MONTSERET</t>
  </si>
  <si>
    <t>leclerc dammarie les lys</t>
  </si>
  <si>
    <t>544 AV andre ampere ZAC champlys 77190 DAMMARIE LES LYS</t>
  </si>
  <si>
    <t>01.64.79.34.34</t>
  </si>
  <si>
    <t>quartier erketa 64240 AYHERRE</t>
  </si>
  <si>
    <t>TOTARO veronique</t>
  </si>
  <si>
    <t>06.01.16.56.21</t>
  </si>
  <si>
    <t xml:space="preserve">Salomon gerard </t>
  </si>
  <si>
    <t>les moise 74420 HABERE POCHE</t>
  </si>
  <si>
    <t>04.50.31.09.05</t>
  </si>
  <si>
    <t>06.25.30.22.74</t>
  </si>
  <si>
    <t>Lalliard chrostophe</t>
  </si>
  <si>
    <t>568 route de toisinges 74800 ST PIERRE EN FAUCIGNY</t>
  </si>
  <si>
    <t>04.50.97.05.36</t>
  </si>
  <si>
    <t>06.84.81.67.61</t>
  </si>
  <si>
    <t>Brebis Ail &amp; Fines Herbes 10 kg</t>
  </si>
  <si>
    <t>Brebis fenugrec 10 kg</t>
  </si>
  <si>
    <t>Brebis au bleu 10 kg</t>
  </si>
  <si>
    <t>Brebis vin blanc 10 kg</t>
  </si>
  <si>
    <t>Brebis Fumé 10 kg</t>
  </si>
  <si>
    <t>Vache nature 10 kg</t>
  </si>
  <si>
    <t>Vache fenugrec 10 kg</t>
  </si>
  <si>
    <t>Vache poivre 10 kg</t>
  </si>
  <si>
    <t>Vache vin blanc 10 kg</t>
  </si>
  <si>
    <t>Vache Ail &amp; Fines Herbes 10 kg</t>
  </si>
  <si>
    <t>Vache piment 10 kg</t>
  </si>
  <si>
    <t>Vache Fumé 10 kg</t>
  </si>
  <si>
    <t>Vache Bio 10 kg</t>
  </si>
  <si>
    <t>Chevre nature 10 kg</t>
  </si>
  <si>
    <t>Chevre vin blanc 10 kg</t>
  </si>
  <si>
    <t>Chevre au bleu 10 kg</t>
  </si>
  <si>
    <t>Abondance</t>
  </si>
  <si>
    <t>Beaufort</t>
  </si>
  <si>
    <t>Petit savoyard</t>
  </si>
  <si>
    <t>Saint nectaire fermier</t>
  </si>
  <si>
    <t>Cantal entre deux</t>
  </si>
  <si>
    <t>Cantal vieux</t>
  </si>
  <si>
    <t>Appenzelle</t>
  </si>
  <si>
    <t>Comté du jura</t>
  </si>
  <si>
    <t>GAMME BREBIS</t>
  </si>
  <si>
    <t>GAMME VACHE</t>
  </si>
  <si>
    <t>GAMME CHEVRE</t>
  </si>
  <si>
    <t>GAMME MELANGE</t>
  </si>
  <si>
    <t>GAMME SAVOIE</t>
  </si>
  <si>
    <t>GAMME AUVERGNE</t>
  </si>
  <si>
    <t>GAMME SUISSE</t>
  </si>
  <si>
    <t>GAMME JURA</t>
  </si>
  <si>
    <r>
      <t xml:space="preserve">Brebis nature </t>
    </r>
    <r>
      <rPr>
        <b/>
        <u/>
        <sz val="9"/>
        <rFont val="Arial"/>
        <family val="2"/>
      </rPr>
      <t>5 kg</t>
    </r>
  </si>
  <si>
    <t>samedi 07.04.2012</t>
  </si>
  <si>
    <t>Brebis piment 10 kg</t>
  </si>
  <si>
    <t>Voir colonne V</t>
  </si>
  <si>
    <r>
      <t xml:space="preserve">Telephonne </t>
    </r>
    <r>
      <rPr>
        <i/>
        <sz val="8"/>
        <rFont val="Wingdings"/>
        <charset val="2"/>
      </rPr>
      <t>è</t>
    </r>
  </si>
  <si>
    <t>Client:</t>
  </si>
  <si>
    <t>champion st esteve (altis)</t>
  </si>
  <si>
    <r>
      <t xml:space="preserve"> Fax </t>
    </r>
    <r>
      <rPr>
        <i/>
        <sz val="8"/>
        <rFont val="Wingdings"/>
        <charset val="2"/>
      </rPr>
      <t>è</t>
    </r>
  </si>
  <si>
    <t>Adresse:</t>
  </si>
  <si>
    <r>
      <t xml:space="preserve">FR </t>
    </r>
    <r>
      <rPr>
        <i/>
        <sz val="8"/>
        <rFont val="Wingdings"/>
        <charset val="2"/>
      </rPr>
      <t>è</t>
    </r>
  </si>
  <si>
    <r>
      <t xml:space="preserve">Poids </t>
    </r>
    <r>
      <rPr>
        <i/>
        <sz val="8"/>
        <rFont val="Wingdings 3"/>
        <family val="1"/>
        <charset val="2"/>
      </rPr>
      <t>ä</t>
    </r>
  </si>
  <si>
    <r>
      <t>Delai de livraison</t>
    </r>
    <r>
      <rPr>
        <i/>
        <sz val="8"/>
        <rFont val="Wingdings"/>
        <charset val="2"/>
      </rPr>
      <t>è</t>
    </r>
  </si>
  <si>
    <r>
      <t xml:space="preserve">Nb de jours &amp; Px d'animation </t>
    </r>
    <r>
      <rPr>
        <i/>
        <sz val="8"/>
        <rFont val="Wingdings"/>
        <charset val="2"/>
      </rPr>
      <t>è</t>
    </r>
  </si>
  <si>
    <r>
      <t xml:space="preserve">Prix </t>
    </r>
    <r>
      <rPr>
        <i/>
        <sz val="8"/>
        <rFont val="Wingdings"/>
        <charset val="2"/>
      </rPr>
      <t>è</t>
    </r>
  </si>
  <si>
    <r>
      <t xml:space="preserve">Location de  meuble </t>
    </r>
    <r>
      <rPr>
        <sz val="8"/>
        <rFont val="Wingdings"/>
        <charset val="2"/>
      </rPr>
      <t>ê</t>
    </r>
  </si>
  <si>
    <r>
      <t xml:space="preserve">Nb de colis </t>
    </r>
    <r>
      <rPr>
        <i/>
        <sz val="8"/>
        <rFont val="Wingdings 3"/>
        <family val="1"/>
        <charset val="2"/>
      </rPr>
      <t>ä</t>
    </r>
  </si>
  <si>
    <t>Objet</t>
  </si>
  <si>
    <t>commande</t>
  </si>
  <si>
    <r>
      <t xml:space="preserve">NB </t>
    </r>
    <r>
      <rPr>
        <i/>
        <sz val="8"/>
        <rFont val="Wingdings"/>
        <charset val="2"/>
      </rPr>
      <t>è</t>
    </r>
  </si>
  <si>
    <t>PRADIE Didier</t>
  </si>
  <si>
    <r>
      <t xml:space="preserve">PRIX </t>
    </r>
    <r>
      <rPr>
        <i/>
        <sz val="8"/>
        <rFont val="Wingdings"/>
        <charset val="2"/>
      </rPr>
      <t>è</t>
    </r>
  </si>
  <si>
    <t>Livraison</t>
  </si>
  <si>
    <r>
      <t xml:space="preserve">Autre </t>
    </r>
    <r>
      <rPr>
        <i/>
        <sz val="8"/>
        <rFont val="Wingdings"/>
        <charset val="2"/>
      </rPr>
      <t>ê</t>
    </r>
  </si>
  <si>
    <t>Preparation</t>
  </si>
  <si>
    <t>Particularités</t>
  </si>
  <si>
    <r>
      <t xml:space="preserve">Motif </t>
    </r>
    <r>
      <rPr>
        <i/>
        <sz val="8"/>
        <rFont val="Wingdings"/>
        <charset val="2"/>
      </rPr>
      <t>è</t>
    </r>
  </si>
  <si>
    <r>
      <t xml:space="preserve">R/arr </t>
    </r>
    <r>
      <rPr>
        <i/>
        <sz val="8"/>
        <rFont val="Wingdings"/>
        <charset val="2"/>
      </rPr>
      <t>è</t>
    </r>
  </si>
  <si>
    <t>Trois laits</t>
  </si>
  <si>
    <t>GAMME RACLETTE</t>
  </si>
  <si>
    <t>GAMME SOUS VIDE</t>
  </si>
  <si>
    <t>PVC</t>
  </si>
  <si>
    <t>Brebis nature 10 kg</t>
  </si>
  <si>
    <t>VERSION DU 18/01/2008</t>
  </si>
  <si>
    <t>MARGE</t>
  </si>
  <si>
    <t>CALCUL MARGE BASE TARIF FEVRIER 2008</t>
  </si>
  <si>
    <t>MAGASIN</t>
  </si>
  <si>
    <t xml:space="preserve"> </t>
  </si>
  <si>
    <t>INVESTISSEMENT</t>
  </si>
  <si>
    <t>Journées d'animation</t>
  </si>
  <si>
    <t>Location meubles</t>
  </si>
  <si>
    <t>NOMBRE COLIS</t>
  </si>
  <si>
    <t>POIDS LIVRE KG</t>
  </si>
  <si>
    <t xml:space="preserve">TOTAL FACTURE </t>
  </si>
  <si>
    <t>PRODUITS ZYRAX  DIRECT</t>
  </si>
  <si>
    <t>Remises DIRECT(%) :</t>
  </si>
  <si>
    <t>Gratuits</t>
  </si>
  <si>
    <t>Poids</t>
  </si>
  <si>
    <t>Dénomination</t>
  </si>
  <si>
    <t>PRIX 
TG</t>
  </si>
  <si>
    <t>PRIX 
ACHAT</t>
  </si>
  <si>
    <t xml:space="preserve">PVC </t>
  </si>
  <si>
    <t>promo ligne</t>
  </si>
  <si>
    <t>RAR</t>
  </si>
  <si>
    <t>Facture</t>
  </si>
  <si>
    <t>Marge</t>
  </si>
  <si>
    <t>Poids 
gratuit</t>
  </si>
  <si>
    <t>CA 
gratuit</t>
  </si>
  <si>
    <t>R1</t>
  </si>
  <si>
    <t>BREBIS LAIT CRU</t>
  </si>
  <si>
    <t>R2</t>
  </si>
  <si>
    <t>R3</t>
  </si>
  <si>
    <t xml:space="preserve">3 LAITS </t>
  </si>
  <si>
    <t>Taux promo.</t>
  </si>
  <si>
    <t>BREBIS RECTANGLE X 2</t>
  </si>
  <si>
    <t>BREBIS NATURE</t>
  </si>
  <si>
    <t>BREBIS NATURE 0,600 KG</t>
  </si>
  <si>
    <t>TOTAL FACTURE</t>
  </si>
  <si>
    <t>BREBIS AU BLEU</t>
  </si>
  <si>
    <t>BREBIS AU PIMENT</t>
  </si>
  <si>
    <t>CHEVRE NATURE</t>
  </si>
  <si>
    <t>CHEVRE NATURE 0,600 KG</t>
  </si>
  <si>
    <t>CHEVRE AU BLEU</t>
  </si>
  <si>
    <t>VACHE NATURE 0,600 KG</t>
  </si>
  <si>
    <t>VACHE AU PIMENT</t>
  </si>
  <si>
    <t>VACHE AU POIVRE</t>
  </si>
  <si>
    <t>BREBIS VACHE</t>
  </si>
  <si>
    <t>BREBIS CHEVRE</t>
  </si>
  <si>
    <t>VACHE FUME AU FEU DE BOIS</t>
  </si>
  <si>
    <t>VACHE AIL &amp; FINES HERBES</t>
  </si>
  <si>
    <t>VACHE AU FENUGREC</t>
  </si>
  <si>
    <t>RACLETTE DE BREBIS</t>
  </si>
  <si>
    <t>RACLETTE AU POIVRE</t>
  </si>
  <si>
    <t>RACLETTE AIL &amp; FINES HERBES</t>
  </si>
  <si>
    <t>RACLETTE AU FENUGREC</t>
  </si>
  <si>
    <t>RACLETTE FUME AU FEU DE BOIS</t>
  </si>
  <si>
    <t>RACLETTE AU PIMENT</t>
  </si>
  <si>
    <t>SV PUR BREBIS AFFINE</t>
  </si>
  <si>
    <t>SV PUR VACHE THERMISE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</si>
  <si>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</si>
  <si>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</si>
  <si>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</si>
  <si>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</si>
  <si>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</si>
  <si>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</si>
  <si>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CHEVRE</t>
  </si>
  <si>
    <t>CONFITURE DE CERISES NOIRE 100 G</t>
  </si>
  <si>
    <t>PRODUITS ZYRAX  PLATEFORME</t>
  </si>
  <si>
    <t>Quantités</t>
  </si>
  <si>
    <t xml:space="preserve">PVC
 </t>
  </si>
  <si>
    <t>Remises PTF(%) :</t>
  </si>
  <si>
    <t>Prix 
EURO</t>
  </si>
  <si>
    <t>Remises (%) :</t>
  </si>
  <si>
    <t>Poids
Pces</t>
  </si>
  <si>
    <t xml:space="preserve">PVC 
</t>
  </si>
  <si>
    <t xml:space="preserve"> -</t>
  </si>
  <si>
    <t>PROGRAMME ANIMATION  2008</t>
  </si>
  <si>
    <t>PRIX TG</t>
  </si>
  <si>
    <t>PRIX ACHAT</t>
  </si>
  <si>
    <t>promo</t>
  </si>
  <si>
    <t>TP</t>
  </si>
  <si>
    <t>Coût</t>
  </si>
  <si>
    <t>Poids gratuit</t>
  </si>
  <si>
    <t>CA gratuit</t>
  </si>
  <si>
    <t>Journées avec banque</t>
  </si>
  <si>
    <t>VACHE THERMISE</t>
  </si>
  <si>
    <t>3 LAITS</t>
  </si>
  <si>
    <t>CONFITURE DE CERISES NOIRES 100 G</t>
  </si>
  <si>
    <t>CONFITURE DE CERISES NOIRE 30 G</t>
  </si>
  <si>
    <t>TOTAL</t>
  </si>
  <si>
    <t xml:space="preserve"> + LIVRAISON VIA PLATEFORMES</t>
  </si>
  <si>
    <t>Remises PTF (%) :</t>
  </si>
  <si>
    <t>-</t>
  </si>
  <si>
    <t>operation speciale</t>
  </si>
  <si>
    <t>animation via un bureau d'animation</t>
  </si>
  <si>
    <t>animation par jerôme</t>
  </si>
  <si>
    <t>animation par didier</t>
  </si>
  <si>
    <t>animation par Florian</t>
  </si>
  <si>
    <t>PREVOT Jerôme</t>
  </si>
  <si>
    <t>MATHIEU Florian</t>
  </si>
  <si>
    <t>carrefour auch (guyenne)</t>
  </si>
  <si>
    <t>route de  Toulouse 32000 AUCH</t>
  </si>
  <si>
    <t>05,62,61,20,00</t>
  </si>
  <si>
    <t>05,62,61,20,20</t>
  </si>
  <si>
    <t>mardi/mercredi/jeudi/vendredi/samedi</t>
  </si>
  <si>
    <t>A pour B</t>
  </si>
  <si>
    <t>carrefour boulazac (coop atla)</t>
  </si>
  <si>
    <t>all Jacques Duclos 24750 BOULAZAC</t>
  </si>
  <si>
    <t>05.53.08.78.55</t>
  </si>
  <si>
    <t>05.53.09.34.21</t>
  </si>
  <si>
    <t>FR 67525580130</t>
  </si>
  <si>
    <t>mardi/mercredi/jeudi/vendredi</t>
  </si>
  <si>
    <t>carrefour cahors "guyenne"</t>
  </si>
  <si>
    <t>route de toulouse 46000 CAHORS</t>
  </si>
  <si>
    <t>05.65.35.27.19</t>
  </si>
  <si>
    <t>05.65.22.19.82</t>
  </si>
  <si>
    <t>FR 71780330118</t>
  </si>
  <si>
    <t>livraison guyenne lundi/mercredi/vendredi</t>
  </si>
  <si>
    <t>carrefour dax (guyenne)</t>
  </si>
  <si>
    <t>7 r Gaston Phoebus 40100 DAX</t>
  </si>
  <si>
    <t>05.58.90.93.60</t>
  </si>
  <si>
    <t>05.58.74.93.54</t>
  </si>
  <si>
    <t>lundi/mardi/mercredi/jeudi/vendredi/samedi</t>
  </si>
  <si>
    <t>carrefour la roche sur yon (coop atla)</t>
  </si>
  <si>
    <t>route de  Nantes  85000 LA ROCHE SUR YON</t>
  </si>
  <si>
    <t>02.51.44.51.60</t>
  </si>
  <si>
    <t>02.51.46.02.48</t>
  </si>
  <si>
    <t>A pour C</t>
  </si>
  <si>
    <t>carrefour la rochelle (coop atla)</t>
  </si>
  <si>
    <t>05.46.68.03.22</t>
  </si>
  <si>
    <t>05.46.68.08.39</t>
  </si>
  <si>
    <t>carrefour libourne (intégré)</t>
  </si>
  <si>
    <t>avenue du general de gaulle 33500 LIBOURNE</t>
  </si>
  <si>
    <t>05.57.55.36.36</t>
  </si>
  <si>
    <t>FR 23441037405</t>
  </si>
  <si>
    <t>carrefour limoges (coop atla)</t>
  </si>
  <si>
    <t>14 r Georges Briquet  87100 LIMOGES</t>
  </si>
  <si>
    <t>05.55.01.45.02</t>
  </si>
  <si>
    <t>05.55.05.91.34</t>
  </si>
  <si>
    <t>carrefour market barbezieux</t>
  </si>
  <si>
    <t>avenue de l'europe 16300 BARBEZIEUX</t>
  </si>
  <si>
    <t>05.45.78.19.33</t>
  </si>
  <si>
    <t>05.45.78.65.10</t>
  </si>
  <si>
    <t>FR 75352379390</t>
  </si>
  <si>
    <t>mardi/jeudi</t>
  </si>
  <si>
    <t>carrefour market colomiers</t>
  </si>
  <si>
    <t>4 chemin de l'ormeaux 31770 COLOMIERS</t>
  </si>
  <si>
    <t>05.61.16.84.84</t>
  </si>
  <si>
    <t>carrefour market dax (guyenne)</t>
  </si>
  <si>
    <t>rue  Paul Lahargou 40100 DAX</t>
  </si>
  <si>
    <t>05.58.74.45.46</t>
  </si>
  <si>
    <t>05.58.90.16.58</t>
  </si>
  <si>
    <t>carrefour market gujan mestras</t>
  </si>
  <si>
    <t>25 cours de la republique 33470 GUJAN MESTRAS</t>
  </si>
  <si>
    <t>05.57.52.79.46</t>
  </si>
  <si>
    <t>carrefour market lourdes</t>
  </si>
  <si>
    <t>11 rue lucien pourxet 65100 LOURDES</t>
  </si>
  <si>
    <t>05.62.42.76.30</t>
  </si>
  <si>
    <t>05.62.94.64.15</t>
  </si>
  <si>
    <t>lundi/mardi/jeudi/samedi</t>
  </si>
  <si>
    <t>carrefour market marmande</t>
  </si>
  <si>
    <t>route de tonneins 47200 MARMANDE</t>
  </si>
  <si>
    <t>05.53.20.94.00</t>
  </si>
  <si>
    <t>05.53.20.23.21</t>
  </si>
  <si>
    <t>FR 41502812928</t>
  </si>
  <si>
    <t>carrefour market montrejeau</t>
  </si>
  <si>
    <t>avenue du nord 31210 MONTREJEAU</t>
  </si>
  <si>
    <t>05.61.95.26.26</t>
  </si>
  <si>
    <t>05.61.95.91.95</t>
  </si>
  <si>
    <t>carrefour market muzillac</t>
  </si>
  <si>
    <t>ZAC toulan 56190 AMBON</t>
  </si>
  <si>
    <t>02.97.41.51.51</t>
  </si>
  <si>
    <t>02.97.45.64.88</t>
  </si>
  <si>
    <t>lundi/vendredi</t>
  </si>
  <si>
    <t>carrefour market royan (coop atlantique)</t>
  </si>
  <si>
    <t>36 boulevard du colonel bailet 17200 ROYAN</t>
  </si>
  <si>
    <t>05,45,38,79,99</t>
  </si>
  <si>
    <t>05,46,39,41,46</t>
  </si>
  <si>
    <t>FR COOP ATL.</t>
  </si>
  <si>
    <t>mercredi/vendredi</t>
  </si>
  <si>
    <t>carrefour market saint sever (logidis)</t>
  </si>
  <si>
    <t>route de pau 40500 SAINT SEVER</t>
  </si>
  <si>
    <t>05.58.76.06.00</t>
  </si>
  <si>
    <t>05.58.76.00.54</t>
  </si>
  <si>
    <t>FR 11501238414</t>
  </si>
  <si>
    <t>carrefour market salies de bearn</t>
  </si>
  <si>
    <t>route d'orthez 64270 SALIES DE BEARN</t>
  </si>
  <si>
    <t>05.59.38.18.54</t>
  </si>
  <si>
    <t>05.59.65.04.55</t>
  </si>
  <si>
    <t>carrefour market toulouse "cite de l'hers"</t>
  </si>
  <si>
    <t>6 rue clauduis rougenet  31500 TOULOUSE</t>
  </si>
  <si>
    <t>05.62.47.84.10</t>
  </si>
  <si>
    <t>05.62.16.33.34</t>
  </si>
  <si>
    <t>FR 35400859039</t>
  </si>
  <si>
    <t>lundi/mardi/mercredi/jeudi/vendredi</t>
  </si>
  <si>
    <t>Carrefour market villeneuve de marsan (guyenne)</t>
  </si>
  <si>
    <t>avenue jean jaures 40190 VILLENEUVE DE MARSAN</t>
  </si>
  <si>
    <t>05,58,45,27,85</t>
  </si>
  <si>
    <t>05,58,45,85,20</t>
  </si>
  <si>
    <t>carrefour mt de marsan (guyenne)</t>
  </si>
  <si>
    <t>760 av Mar Juin  40000 MONT DE MARSAN</t>
  </si>
  <si>
    <t>05.58.51.50.70</t>
  </si>
  <si>
    <t>05.58.06.45.34</t>
  </si>
  <si>
    <t>carrefour narbonne</t>
  </si>
  <si>
    <t>avenue de la  Mer route de Gruissan 11100 NARBONNE</t>
  </si>
  <si>
    <t>04.68.90.36.00</t>
  </si>
  <si>
    <t>04.68.90.70.48</t>
  </si>
  <si>
    <t>FR 32304352768</t>
  </si>
  <si>
    <t>carrefour saint junien "coop atlantique"</t>
  </si>
  <si>
    <t>avenue nelson mandela 87200 SAINT JUNIEN</t>
  </si>
  <si>
    <t>05.55.43.05.70</t>
  </si>
  <si>
    <t>05.55.43.05.72</t>
  </si>
  <si>
    <t>carrefour saintes (coop)</t>
  </si>
  <si>
    <t>80 cours Marechal  Leclerc 17100 SAINTES</t>
  </si>
  <si>
    <t>05.46.93.32.70</t>
  </si>
  <si>
    <t>05.46.92.07.29</t>
  </si>
  <si>
    <t>carrefour st jean de luz (guyenne)</t>
  </si>
  <si>
    <t>20 zi Jalday 64500 SAINT JEAN DE LUZ</t>
  </si>
  <si>
    <t>05.59.51.86.86</t>
  </si>
  <si>
    <t>05.59.26.90.43</t>
  </si>
  <si>
    <t>carrefour vierzon "coop atlantique</t>
  </si>
  <si>
    <t>centre commercial route de neu 18100 VIERZON</t>
  </si>
  <si>
    <t>02.48.53.53.53</t>
  </si>
  <si>
    <t>02.48.71.38.30</t>
  </si>
  <si>
    <t>centrale coop " ingrandes"</t>
  </si>
  <si>
    <t>camp de saint ustre 86220 INGRANDES</t>
  </si>
  <si>
    <t>centrale coop "condat"</t>
  </si>
  <si>
    <t>entrepôt de crassat 87920 CONDAT SUR VIENNE</t>
  </si>
  <si>
    <t>centrale coop "saintes"</t>
  </si>
  <si>
    <t>grandes bauches 17100 saintes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</si>
  <si>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</si>
  <si>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</si>
  <si>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</si>
  <si>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</si>
  <si>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Centrale system U savigny en veron</t>
  </si>
  <si>
    <t>System U ouest Z.A les champs fleury 37420 SAVIGNY EN VERON</t>
  </si>
  <si>
    <t xml:space="preserve"> 107 rue de l'etrade 17530 ARVERT
</t>
  </si>
  <si>
    <t>05.46.36.457</t>
  </si>
  <si>
    <t>05.46.36.92.12</t>
  </si>
  <si>
    <t>champion aussonne</t>
  </si>
  <si>
    <t>chemin de monestie route de merville 31840 AUSSONNE</t>
  </si>
  <si>
    <t>05.61.85.00.64</t>
  </si>
  <si>
    <t>05.61.85.34.62</t>
  </si>
  <si>
    <t>FR 95479173270</t>
  </si>
  <si>
    <t>champion bagnere de bigorre</t>
  </si>
  <si>
    <t>26 avenue geruzet 65200 BAGNERE DE BIGORRE</t>
  </si>
  <si>
    <t>05.62.91.02.62</t>
  </si>
  <si>
    <t>05.62.91.05.25</t>
  </si>
  <si>
    <t>mardi/jeudi/vendredi/samedi</t>
  </si>
  <si>
    <t>champion bayonne marracq (guyenne)</t>
  </si>
  <si>
    <t>quartier Marracq 22 chem Arancette 64100 BAYONNE</t>
  </si>
  <si>
    <t>05.59.52.03.03</t>
  </si>
  <si>
    <t>05.59.63.26.00</t>
  </si>
  <si>
    <t>champion biarritz (altis)</t>
  </si>
  <si>
    <t>rue Guy Petit 64200 BIARRITZ</t>
  </si>
  <si>
    <t>05.59.22.13.13</t>
  </si>
  <si>
    <t>05.59.22.79.91</t>
  </si>
  <si>
    <t>Champion Bordeaux "Grands Hommes"</t>
  </si>
  <si>
    <t>Place des Grands Hommes  33 000 BORDEAUX</t>
  </si>
  <si>
    <t>05,56,00,67,20</t>
  </si>
  <si>
    <t>05,56,00,67,29</t>
  </si>
  <si>
    <t>LOGIDIS MONDEVILLE</t>
  </si>
  <si>
    <t>champion branne (logidis)</t>
  </si>
  <si>
    <t>pey du prat 33420 GREZILLAC</t>
  </si>
  <si>
    <t>05.57.84.62.00</t>
  </si>
  <si>
    <t>05.57.84.61.33</t>
  </si>
  <si>
    <t>champion bx cauderans (altis)</t>
  </si>
  <si>
    <t xml:space="preserve">172 rue Jules Ferry 33021 BORDEAUX CEDEX </t>
  </si>
  <si>
    <t>05.56.28.48.45</t>
  </si>
  <si>
    <t>05.56.28.77.31</t>
  </si>
  <si>
    <t>FR 63310710223</t>
  </si>
  <si>
    <t>champion ceret</t>
  </si>
  <si>
    <t>5 place de la  Résistance 66400 CERET</t>
  </si>
  <si>
    <t>04.68.87.03.00</t>
  </si>
  <si>
    <t>04.68.87.03.54</t>
  </si>
  <si>
    <t>champion creon (logidis)</t>
  </si>
  <si>
    <t xml:space="preserve">avenue de l' Entre Deux Mers 33670 CREON </t>
  </si>
  <si>
    <t>05.57.34.30.34</t>
  </si>
  <si>
    <t>05.57.34.50.10</t>
  </si>
  <si>
    <t>FR 79389180480</t>
  </si>
  <si>
    <t>champion creysse (altis)</t>
  </si>
  <si>
    <t>135 avenue  Roque 24100 CREYSSE</t>
  </si>
  <si>
    <t>05.53.23.26.26</t>
  </si>
  <si>
    <t>05.53.22.86.17</t>
  </si>
  <si>
    <t>champion elne</t>
  </si>
  <si>
    <t>zi avenue jacques albert 66200 ELNE</t>
  </si>
  <si>
    <t>04.68.22.04.56</t>
  </si>
  <si>
    <t>04.68.22.06.92</t>
  </si>
  <si>
    <t>mardi/mercredi/jeudi</t>
  </si>
  <si>
    <t>champion fleurance (altis)</t>
  </si>
  <si>
    <t>route de Lectoure 32500 FLEURANCE</t>
  </si>
  <si>
    <t>05.62.06.63.65</t>
  </si>
  <si>
    <t>champion hendaye (altis)</t>
  </si>
  <si>
    <t>10 rue  Irandatz 64700 HENDAYE</t>
  </si>
  <si>
    <t>05.59.20.31.89</t>
  </si>
  <si>
    <t>05.59.20.56.34</t>
  </si>
  <si>
    <t>champion hendaye (guyenne et gascogne)</t>
  </si>
  <si>
    <t xml:space="preserve">20 avenue des Allées 64700 HENDAYE </t>
  </si>
  <si>
    <t>champion jurancon</t>
  </si>
  <si>
    <t>25 rue Ollé Laprune 64110 JURANCON</t>
  </si>
  <si>
    <t>champion la tremblade (coop atlantique)</t>
  </si>
  <si>
    <t>boulevard pasteur 17390 LA TREMBLADE</t>
  </si>
  <si>
    <t>05.46.36.20.07</t>
  </si>
  <si>
    <t>05.46.36.17.21</t>
  </si>
  <si>
    <t>COOP ATLANTIQUES</t>
  </si>
  <si>
    <t>champion lannemezan "guyenne "</t>
  </si>
  <si>
    <t>Cclarramondia 65300 LANNEMEZAN</t>
  </si>
  <si>
    <t>05.62.50.05.10</t>
  </si>
  <si>
    <t>05.62.40.10.98</t>
  </si>
  <si>
    <t>champion leon (guyenne)</t>
  </si>
  <si>
    <t>230 avenue Marensin 40550 LEON</t>
  </si>
  <si>
    <t>05.58.49.20.20</t>
  </si>
  <si>
    <t>05.58.48.70.71</t>
  </si>
  <si>
    <t>champion mauleon soule (altis)</t>
  </si>
  <si>
    <t>36 boulevard Pyrénées 64130 MAULEON SOULE</t>
  </si>
  <si>
    <t>05.59.28.29.37</t>
  </si>
  <si>
    <t>champion mimizan</t>
  </si>
  <si>
    <t>route de baleste 40200 MIMIZAN</t>
  </si>
  <si>
    <t>05.58.09.04.93</t>
  </si>
  <si>
    <t>05.58.09.21.35</t>
  </si>
  <si>
    <t xml:space="preserve">FR </t>
  </si>
  <si>
    <t>champion moissac (altis)</t>
  </si>
  <si>
    <t>route Lafrançaise 82200 MOISSAC</t>
  </si>
  <si>
    <t>05.63.04.46.46</t>
  </si>
  <si>
    <t>05.63.04.30.60</t>
  </si>
  <si>
    <t>champion nay (guyenne)</t>
  </si>
  <si>
    <t xml:space="preserve">lot 4 Chemins 64800 NAY </t>
  </si>
  <si>
    <t>05.59.61.09.33</t>
  </si>
  <si>
    <t>05.5992.93.41</t>
  </si>
  <si>
    <t>champion peyrehorade (guyenne)</t>
  </si>
  <si>
    <t xml:space="preserve">431 rue du Château 40300 PEYREHORADE </t>
  </si>
  <si>
    <t>05.58.73.28.91</t>
  </si>
  <si>
    <t>05.58.73.14.90</t>
  </si>
  <si>
    <t xml:space="preserve">champion pezenas </t>
  </si>
  <si>
    <t>30 avenue de verdun 34120 PEZENAS</t>
  </si>
  <si>
    <t>04.67.90.43.50</t>
  </si>
  <si>
    <t>04.67.90.79.45</t>
  </si>
  <si>
    <t>FR 88316980085</t>
  </si>
  <si>
    <t>champion prigonrieux (logidis)</t>
  </si>
  <si>
    <t xml:space="preserve">6 route du  Commandant Pinson 24130 PRIGONRIEUX </t>
  </si>
  <si>
    <t>05.53.58.72.59</t>
  </si>
  <si>
    <t>05.53.58.85.45</t>
  </si>
  <si>
    <t>FR 27378721179</t>
  </si>
  <si>
    <t>champion saint georges de didonne</t>
  </si>
  <si>
    <t>68 avenue du marechal juin 17110 SAINT GEORGES DE DIDONNE</t>
  </si>
  <si>
    <t>05.46.05.78.12</t>
  </si>
  <si>
    <t>05.46.05.72.66</t>
  </si>
  <si>
    <t>champion saint martial d'albaréde (coop atlantique)</t>
  </si>
  <si>
    <t>route de perigueux le meyne 24160 SAINT MARTIAL D'ALBAEDE</t>
  </si>
  <si>
    <t>05.53.62.92.75</t>
  </si>
  <si>
    <t>05.53.62.09.46</t>
  </si>
  <si>
    <t xml:space="preserve">mardi /jeudi </t>
  </si>
  <si>
    <t>champion saint pierre d'oleron</t>
  </si>
  <si>
    <t>1 avenue du general leclerc 17310 SAINT PIERRE D'OLERON</t>
  </si>
  <si>
    <t>05.46.47.00.47</t>
  </si>
  <si>
    <t>mardi/jeudi/samedi</t>
  </si>
  <si>
    <t>champion savignac les ormeaux (altis)</t>
  </si>
  <si>
    <t xml:space="preserve">Village 09110 SAVIGNAC LES ORMEAUX </t>
  </si>
  <si>
    <t>05.61.64.29.29</t>
  </si>
  <si>
    <t>05.61.64.00.07</t>
  </si>
  <si>
    <t>8 boulevard du Canigou 66240 SAINT ESTEVE</t>
  </si>
  <si>
    <t>04.68.92.76.02</t>
  </si>
  <si>
    <t>04.68.92.47.23</t>
  </si>
  <si>
    <t>lundi/mercredi/vendredi</t>
  </si>
  <si>
    <t>champion st laurent la salanque (altis)</t>
  </si>
  <si>
    <t xml:space="preserve">route du Barcarès 66250 SAINT LAURENT DE LA SALANQUE </t>
  </si>
  <si>
    <t>04.68.28.30.99</t>
  </si>
  <si>
    <t>champion st pierre d'irube (guyenne)</t>
  </si>
  <si>
    <t>4 chemin Jupiter 64990 SAINT PIERRE D'IRUBE</t>
  </si>
  <si>
    <t>05.59.44.08.73</t>
  </si>
  <si>
    <t>05.59.44.08.74</t>
  </si>
  <si>
    <t>champion thuir (altis)</t>
  </si>
  <si>
    <t>1 avenue de la Côte Vermeille 66300 THUIR</t>
  </si>
  <si>
    <t>04.68.53.01.15</t>
  </si>
  <si>
    <t>04.68.53.36.12</t>
  </si>
  <si>
    <t>champion toulouse "mirail"</t>
  </si>
  <si>
    <t>41/43 avenue de lombez 31300 TOULOUSE</t>
  </si>
  <si>
    <t>05.62.48.60.70</t>
  </si>
  <si>
    <t>05.62.48.50.75</t>
  </si>
  <si>
    <t>FR 11501238114</t>
  </si>
  <si>
    <t>champion vauvert</t>
  </si>
  <si>
    <t>206 avenue de la contamine 30600 VAUVERT</t>
  </si>
  <si>
    <t>04.66.88.98.98</t>
  </si>
  <si>
    <t>04.66.88.98.95</t>
  </si>
  <si>
    <t>FR 74325644573</t>
  </si>
  <si>
    <t>champion vic fezensac (altis)</t>
  </si>
  <si>
    <t>avenue Hountète 32190 VIC FEZENSAC</t>
  </si>
  <si>
    <t>05.62.64.48.48</t>
  </si>
  <si>
    <t>05.62.64.44.43</t>
  </si>
  <si>
    <t>champiopn bergerac (guyenne)</t>
  </si>
  <si>
    <t xml:space="preserve">11 boulevard Auguste Comte 24100 BERGERAC </t>
  </si>
  <si>
    <t>05.53.57.24.22</t>
  </si>
  <si>
    <t>05.53.63.04.66</t>
  </si>
  <si>
    <t>client magasin</t>
  </si>
  <si>
    <t>Couturier J luc</t>
  </si>
  <si>
    <t>maison ordotz goitiko borda 64250 AINHOA</t>
  </si>
  <si>
    <t>06.85.62.28.68</t>
  </si>
  <si>
    <t>echantillons gratuit</t>
  </si>
  <si>
    <t>FMCD</t>
  </si>
  <si>
    <t>ZAE le landry 24750 BOULAZAC</t>
  </si>
  <si>
    <t>08.99.70.00.49</t>
  </si>
  <si>
    <t>05.53.05.85.54</t>
  </si>
  <si>
    <t>FR 48484347299</t>
  </si>
  <si>
    <t>FOUILLOT benat "chauffeur basco"</t>
  </si>
  <si>
    <t>chemin mestelana behera 64210 arbonne</t>
  </si>
  <si>
    <t>74 rue de thoiras 17940 RIVEDOUX PLAGE</t>
  </si>
  <si>
    <t>guyenne et gascogne</t>
  </si>
  <si>
    <t>ZI route nationale 10 40530 LABENNE</t>
  </si>
  <si>
    <t>05.59.44.56.25</t>
  </si>
  <si>
    <t>05.59.44.56.00</t>
  </si>
  <si>
    <t>hyper frais 12 SAS sovia</t>
  </si>
  <si>
    <t xml:space="preserve">Espace St Marc 2 rond point du bowling 12850 ONET LE CHÂTEAU </t>
  </si>
  <si>
    <t>05.65.87.00.25</t>
  </si>
  <si>
    <t>05.65.87.18.05</t>
  </si>
  <si>
    <t>FR 78410152979</t>
  </si>
  <si>
    <t>hyper u agde</t>
  </si>
  <si>
    <t>boulevard jean monet 34300 AGDE</t>
  </si>
  <si>
    <t>04.67.01.06.80</t>
  </si>
  <si>
    <t>04.67.21.26.71</t>
  </si>
  <si>
    <t>FR 57316701911</t>
  </si>
  <si>
    <t>hyper u ales</t>
  </si>
  <si>
    <t xml:space="preserve">Rocade Sud avenue Olivier de Serres 30100 ALES </t>
  </si>
  <si>
    <t>04.66.52.92.40</t>
  </si>
  <si>
    <t>04.66.52.10.71</t>
  </si>
  <si>
    <t>FR 89378358840</t>
  </si>
  <si>
    <t>hyper u chantonnay</t>
  </si>
  <si>
    <t>45 avenue georges clemenceau 85110 CHANTONNAY</t>
  </si>
  <si>
    <t>02.51.09.09.09</t>
  </si>
  <si>
    <t>02.51.94.56.12</t>
  </si>
  <si>
    <t>FR 24775691190</t>
  </si>
  <si>
    <t>hyper u chateaugiron</t>
  </si>
  <si>
    <t xml:space="preserve">Les grands chênes, 35410 Chateaugiron </t>
  </si>
  <si>
    <t>02,99,37,49,45</t>
  </si>
  <si>
    <t>02,99,35,51,17</t>
  </si>
  <si>
    <t>02.99.37.51.17</t>
  </si>
  <si>
    <t xml:space="preserve">hyper u gujan mestras </t>
  </si>
  <si>
    <t xml:space="preserve">centre commercial Grand Large 33470 GUJAN MESTRAS </t>
  </si>
  <si>
    <t>05.56.22.36.00</t>
  </si>
  <si>
    <t>05.56.66.59.40</t>
  </si>
  <si>
    <t>FR 31822697400</t>
  </si>
  <si>
    <t>hyper u le cres</t>
  </si>
  <si>
    <t>route nationale 113 34920 le crès</t>
  </si>
  <si>
    <t>04.67.87.66.66</t>
  </si>
  <si>
    <t>04.67.87.66.77</t>
  </si>
  <si>
    <t>FR 22397770199</t>
  </si>
  <si>
    <t>hyper u les arcs</t>
  </si>
  <si>
    <t>voie Jacques Prévert 83460 LES ARCS</t>
  </si>
  <si>
    <t>04.98.10.00.60</t>
  </si>
  <si>
    <t>04.98.10.00.85</t>
  </si>
  <si>
    <t>hyper u montmorillon</t>
  </si>
  <si>
    <t xml:space="preserve">avenue de Provence 86500 MONTMORILLON </t>
  </si>
  <si>
    <t>05.49.84.08.40</t>
  </si>
  <si>
    <t>05.49.91.35.96</t>
  </si>
  <si>
    <t>FR 82326880291</t>
  </si>
  <si>
    <t>hyper u pertuis</t>
  </si>
  <si>
    <t xml:space="preserve">boulevard des Jardins 84120 PERTUIS </t>
  </si>
  <si>
    <t>04.90.09.32.00</t>
  </si>
  <si>
    <t>04.90.79.04.71</t>
  </si>
  <si>
    <t>FR 17662620129</t>
  </si>
  <si>
    <t>hyper u rumilly</t>
  </si>
  <si>
    <t>39 boulevard de l'europe 74150 RUMILLY</t>
  </si>
  <si>
    <t>04.50.64.52.70</t>
  </si>
  <si>
    <t>04.50.64.54.92</t>
  </si>
  <si>
    <t>hyper u villefranche de rouergue</t>
  </si>
  <si>
    <t xml:space="preserve">avenue de Toulouse 12200 VILLEFRANCHE DE ROUERGUE </t>
  </si>
  <si>
    <t>05.65.65.15.30</t>
  </si>
  <si>
    <t>05.65.65.15.40</t>
  </si>
  <si>
    <t>FR 68306092669</t>
  </si>
  <si>
    <t>hyper u vitré</t>
  </si>
  <si>
    <t>21 Route de Redon, 35500 Vitré</t>
  </si>
  <si>
    <t>02,99,75,30,05</t>
  </si>
  <si>
    <t>02,99,74,61,71</t>
  </si>
  <si>
    <t>FR 39552121584</t>
  </si>
  <si>
    <t>hyper u yffiniac</t>
  </si>
  <si>
    <t>CC de la baie rue penthiervre 22120 YFFINIAC</t>
  </si>
  <si>
    <t>02.96.63.36.33</t>
  </si>
  <si>
    <t>intermarche aiguillon</t>
  </si>
  <si>
    <t>rue anatole France 47190 AIGUILLON</t>
  </si>
  <si>
    <t>05.53.88.14.21</t>
  </si>
  <si>
    <t>05.53.79.64.32</t>
  </si>
  <si>
    <t>FR 21377726054</t>
  </si>
  <si>
    <t>intermarche aixe sur vienne</t>
  </si>
  <si>
    <t>avenue jeanne picheneau 87700 AIXE SUR VIENNE</t>
  </si>
  <si>
    <t>05.55.70.37.60</t>
  </si>
  <si>
    <t>05.55.70.13.54</t>
  </si>
  <si>
    <t>FR 94383926383</t>
  </si>
  <si>
    <t>intermarche ales les allemandes</t>
  </si>
  <si>
    <t xml:space="preserve">152 avenue des Frères Lumière 30100 ALES </t>
  </si>
  <si>
    <t>04.66.30.26.12</t>
  </si>
  <si>
    <t>04.66.30.30.82</t>
  </si>
  <si>
    <t>FR 25309124519</t>
  </si>
  <si>
    <t>intermarche ancenis</t>
  </si>
  <si>
    <t>rue audigane 44150 ANCENIS</t>
  </si>
  <si>
    <t>02.40.96.22.97</t>
  </si>
  <si>
    <t>02.40.83.10.42</t>
  </si>
  <si>
    <t>mardi/mercredi/vendredi</t>
  </si>
  <si>
    <t>intermarche andernos</t>
  </si>
  <si>
    <t xml:space="preserve">2 rue Bertin Lalande 33510 ANDERNOS LES BAINS </t>
  </si>
  <si>
    <t>05.56.82.52.24</t>
  </si>
  <si>
    <t>05.56.82.51.11</t>
  </si>
  <si>
    <t>FR 85342043429</t>
  </si>
  <si>
    <t>intermarche angouleme</t>
  </si>
  <si>
    <t>ma campagne 1 boulevard jean moulin 16000 ANGOULEME</t>
  </si>
  <si>
    <t>05.45.61.10.19</t>
  </si>
  <si>
    <t>05.45.41.62.52</t>
  </si>
  <si>
    <t>FR 05404578494</t>
  </si>
  <si>
    <t>intermarche apt</t>
  </si>
  <si>
    <t xml:space="preserve">368 avenue de la Libération 84400 APT </t>
  </si>
  <si>
    <t>04.90.04.45.60</t>
  </si>
  <si>
    <t>04.90.04.78.24</t>
  </si>
  <si>
    <t>FR 90305810665</t>
  </si>
  <si>
    <t>intermarche artigues</t>
  </si>
  <si>
    <t xml:space="preserve">avenue Guyenne 33370 ARTIGUES PRES BORDEAUX </t>
  </si>
  <si>
    <t>05.57.77.48.00</t>
  </si>
  <si>
    <t>05.56.40.84.36</t>
  </si>
  <si>
    <t>FR 86351769781</t>
  </si>
  <si>
    <t>intermarche aubenas</t>
  </si>
  <si>
    <t>ZAC de moulon route de montelimar 07200 AUBENAS</t>
  </si>
  <si>
    <t>04.75.35.87.50</t>
  </si>
  <si>
    <t>04.75.93.02.50</t>
  </si>
  <si>
    <t>FR 37401402466</t>
  </si>
  <si>
    <t>intermarche balma</t>
  </si>
  <si>
    <t xml:space="preserve">31 avenue des Arènes 31130 BALMA </t>
  </si>
  <si>
    <t>05.61.24.75.00</t>
  </si>
  <si>
    <t>05.61.24.75.03</t>
  </si>
  <si>
    <t>intermarche baraqueville</t>
  </si>
  <si>
    <t>600 avenue de rodez 12160 BARAQUEVILLE</t>
  </si>
  <si>
    <t>05.65.70.19.59</t>
  </si>
  <si>
    <t>05.65.70.14.90</t>
  </si>
  <si>
    <t>FR 45351919600</t>
  </si>
  <si>
    <t>intermarche barbezieux</t>
  </si>
  <si>
    <t>intermarche beautiran</t>
  </si>
  <si>
    <t xml:space="preserve">1 zone artisanale Calens 33640 BEAUTIRAN </t>
  </si>
  <si>
    <t>05.56.77.17.88</t>
  </si>
  <si>
    <t>05.56.67.53.70</t>
  </si>
  <si>
    <t>FR 42344593868</t>
  </si>
  <si>
    <t xml:space="preserve">intermarche beguey </t>
  </si>
  <si>
    <t xml:space="preserve">2 centre commercial Clos du Pin 33410 BEGUEY </t>
  </si>
  <si>
    <t>05.56.62.94.33</t>
  </si>
  <si>
    <t>05.56.62.12.91</t>
  </si>
  <si>
    <t>FR 13390002921</t>
  </si>
  <si>
    <t>route d'eymet 24100 BERGERAC</t>
  </si>
  <si>
    <t>05.53.61.75.29</t>
  </si>
  <si>
    <t>05.53.61.72.95</t>
  </si>
  <si>
    <t>FR 76392106290</t>
  </si>
  <si>
    <t>intermarche brive</t>
  </si>
  <si>
    <t>chemin du pilou 19100 BRIVE</t>
  </si>
  <si>
    <t>05.55.23.19.22</t>
  </si>
  <si>
    <t>05.55.84.38.10</t>
  </si>
  <si>
    <t>intermarche bruz</t>
  </si>
  <si>
    <t xml:space="preserve">avenue d'Ouessant 35170 BRUZ </t>
  </si>
  <si>
    <t>02.99.05.04.10</t>
  </si>
  <si>
    <t>02.99.05.04.11</t>
  </si>
  <si>
    <t>intermarche cabestany</t>
  </si>
  <si>
    <t>4 rue gay lussac 66330 CABESTANY</t>
  </si>
  <si>
    <t>04.68.50.02.27</t>
  </si>
  <si>
    <t>04.68.50.13.03</t>
  </si>
  <si>
    <t>FR 64339082885</t>
  </si>
  <si>
    <t>intermarche cannes "la bocca"</t>
  </si>
  <si>
    <t>130 avenue francis tonner 06150 CANNES LA BOCCA</t>
  </si>
  <si>
    <t>04.92.19.46.46</t>
  </si>
  <si>
    <t>04.93.90.30.19</t>
  </si>
  <si>
    <t>FR 46331086795</t>
  </si>
  <si>
    <t>intermarche capbreton</t>
  </si>
  <si>
    <t>boulevard des cigales 40130 CAPBRETON</t>
  </si>
  <si>
    <t>05.58.72.40.21</t>
  </si>
  <si>
    <t>05.58.72.70.58</t>
  </si>
  <si>
    <t>FR 89343876504</t>
  </si>
  <si>
    <t>intermarche castanet</t>
  </si>
  <si>
    <t xml:space="preserve">Rabaudy 31320 CASTANET TOLOSAN </t>
  </si>
  <si>
    <t>05.34.66.79.79</t>
  </si>
  <si>
    <t>05.34.66.79.70</t>
  </si>
  <si>
    <t>FR 32338549827</t>
  </si>
  <si>
    <t>intermarche castelnau (avensan)</t>
  </si>
  <si>
    <t xml:space="preserve">Herreyre Route de  Bordeaux 33480 AVENSAN </t>
  </si>
  <si>
    <t>05.56.58.38.99</t>
  </si>
  <si>
    <t>05.56.58.71.93</t>
  </si>
  <si>
    <t>FR 07391186707</t>
  </si>
  <si>
    <t>intermarche castelnau le lez</t>
  </si>
  <si>
    <t>ZA clos aube rouge 34170 CASTELNAU LE LEZ</t>
  </si>
  <si>
    <t>04.67.02.93.70</t>
  </si>
  <si>
    <t>04.67.79.48.40</t>
  </si>
  <si>
    <t>FR 13352323562</t>
  </si>
  <si>
    <t>intermarche cauneille</t>
  </si>
  <si>
    <t>plaine de laregle 40300 CAUNEILLE</t>
  </si>
  <si>
    <t>05.58.73.19.33</t>
  </si>
  <si>
    <t>05.58.73.08.71</t>
  </si>
  <si>
    <t>FR 44382318947</t>
  </si>
  <si>
    <t>intermarche cestas gazinet</t>
  </si>
  <si>
    <t>gazinet nord 33610 CESTAS</t>
  </si>
  <si>
    <t>05.57.26.04.26</t>
  </si>
  <si>
    <t>05.57.26.04.20</t>
  </si>
  <si>
    <t>FR 09338521560</t>
  </si>
  <si>
    <t>intermarche chalais</t>
  </si>
  <si>
    <t xml:space="preserve">rue de la Tude 16210 CHALAIS </t>
  </si>
  <si>
    <t>05.45.98.16.74</t>
  </si>
  <si>
    <t>05.45.98.68.39</t>
  </si>
  <si>
    <t>FR 21350964045</t>
  </si>
  <si>
    <t>intermarche champniers</t>
  </si>
  <si>
    <t>route d'argis les plantes neuves 16430 CHAMPNIERS</t>
  </si>
  <si>
    <t>05.45.94.85.85</t>
  </si>
  <si>
    <t>05.45.94.28.38</t>
  </si>
  <si>
    <t>intermarche clermont l'herault</t>
  </si>
  <si>
    <t>route de canet 34800 CLERMONT L'HERAULT</t>
  </si>
  <si>
    <t>04.67.88.42.00</t>
  </si>
  <si>
    <t>04.67.88.42.19</t>
  </si>
  <si>
    <t>FR 06398476192</t>
  </si>
  <si>
    <t>mardi/jeudi/vendredi</t>
  </si>
  <si>
    <t>intermarche cognac</t>
  </si>
  <si>
    <t xml:space="preserve">20 avenue de Saintes 16100 COGNAC </t>
  </si>
  <si>
    <t>05.45.36.37.40</t>
  </si>
  <si>
    <t>05.45.36.37.41</t>
  </si>
  <si>
    <t>FR 11350525440</t>
  </si>
  <si>
    <t>intermarche condom</t>
  </si>
  <si>
    <t>rue bonne maison 32100 CONDOM</t>
  </si>
  <si>
    <t>05.62.68.36.36</t>
  </si>
  <si>
    <t>05.62.68.36.30</t>
  </si>
  <si>
    <t>FR 28383790367</t>
  </si>
  <si>
    <t>intermarche coutras</t>
  </si>
  <si>
    <t>5 rue Bouquets 33230 COUTRAS</t>
  </si>
  <si>
    <t>05.57.49.01.66</t>
  </si>
  <si>
    <t>05.57.49.13.66</t>
  </si>
  <si>
    <t>FR 76349772871</t>
  </si>
  <si>
    <t>intermarche cugnaux</t>
  </si>
  <si>
    <t xml:space="preserve">34 rue Vimona 31270 CUGNAUX </t>
  </si>
  <si>
    <t>05.62.20.88.99</t>
  </si>
  <si>
    <t>05.61.92.02.10</t>
  </si>
  <si>
    <t>FR 09327992210</t>
  </si>
  <si>
    <t>intermarche digne les bains</t>
  </si>
  <si>
    <t xml:space="preserve">8 avenue du 8 Mai 1945 04000 DIGNE LES BAINS </t>
  </si>
  <si>
    <t>04.92.31.49.16</t>
  </si>
  <si>
    <t>04.92.31.37.76</t>
  </si>
  <si>
    <t>FR 37342218013</t>
  </si>
  <si>
    <t>intermarche estancarbon</t>
  </si>
  <si>
    <t>route nationale 117 31800 ESTANCARBON</t>
  </si>
  <si>
    <t>05.61.95.50.95</t>
  </si>
  <si>
    <t>05.61.95.97.00</t>
  </si>
  <si>
    <t>FR 80399240803</t>
  </si>
  <si>
    <t>intermarche garlin</t>
  </si>
  <si>
    <t>avenue georges phefans  64330 GARLIN</t>
  </si>
  <si>
    <t>05.59.04.76.76</t>
  </si>
  <si>
    <t>05.59.04.77.24</t>
  </si>
  <si>
    <t>FR 44379618952</t>
  </si>
  <si>
    <t>intermarche gauchy</t>
  </si>
  <si>
    <t xml:space="preserve">rue Auguste Delaune 02430 GAUCHY </t>
  </si>
  <si>
    <t>03.23.50.33.77</t>
  </si>
  <si>
    <t>03.23.50.35.17</t>
  </si>
  <si>
    <t>FR 58304748924</t>
  </si>
  <si>
    <t>intermarche gignac</t>
  </si>
  <si>
    <t xml:space="preserve">La Croix 34150 GIGNAC </t>
  </si>
  <si>
    <t>04.67.57.90.00</t>
  </si>
  <si>
    <t>04.67.57.93.04</t>
  </si>
  <si>
    <t>FR 23341644318</t>
  </si>
  <si>
    <t>intermarche jarnac</t>
  </si>
  <si>
    <t xml:space="preserve">21 avenue de l' Europe 16200 JARNAC </t>
  </si>
  <si>
    <t>05.45.81.61.61</t>
  </si>
  <si>
    <t>05.45.81.74.93</t>
  </si>
  <si>
    <t>FR 16349562264</t>
  </si>
  <si>
    <t>intermarche la destrousse</t>
  </si>
  <si>
    <t>chemin des matelots 13112 LA DESTROUSSE</t>
  </si>
  <si>
    <t>04.42.62.30.30</t>
  </si>
  <si>
    <t>04.42.62.31.14</t>
  </si>
  <si>
    <t>FR 13387901028</t>
  </si>
  <si>
    <t>intermarche la reole</t>
  </si>
  <si>
    <t>route nationale 113 ZI frimon 33190 LA REOLE</t>
  </si>
  <si>
    <t>05.56.61.18.29</t>
  </si>
  <si>
    <t>05.56.71.22.63</t>
  </si>
  <si>
    <t>FR 59351339189</t>
  </si>
  <si>
    <t>intermarché la rochelle</t>
  </si>
  <si>
    <t>rue du château la fond 17000 LA ROCHELLE</t>
  </si>
  <si>
    <t>05.46.34.65.18</t>
  </si>
  <si>
    <t>05.46.67.38.93</t>
  </si>
  <si>
    <t>intermarche lalinde</t>
  </si>
  <si>
    <t xml:space="preserve">Port Lalinde 24150 LALINDE </t>
  </si>
  <si>
    <t>05.53.24.96.20</t>
  </si>
  <si>
    <t>intermarche lamballe</t>
  </si>
  <si>
    <t>avenue clemenceau 22400 LAMBALLE</t>
  </si>
  <si>
    <t>02.96.31.17.96</t>
  </si>
  <si>
    <t>02.96.34.74.68</t>
  </si>
  <si>
    <t>FR 83394183321</t>
  </si>
  <si>
    <t>intermarche le mans (bollé)</t>
  </si>
  <si>
    <t>284 avenue bollé 72000 LE MANS</t>
  </si>
  <si>
    <t>02.43.72.62.42</t>
  </si>
  <si>
    <t>02.43.78.19.63</t>
  </si>
  <si>
    <t>intermarche le passage</t>
  </si>
  <si>
    <t xml:space="preserve">La Ville 47520 PASSAGE (LE) </t>
  </si>
  <si>
    <t>05.53.77.00.40</t>
  </si>
  <si>
    <t>05.53.77.00.49</t>
  </si>
  <si>
    <t>FR 65397857384</t>
  </si>
  <si>
    <t>intermarche lectoure</t>
  </si>
  <si>
    <t xml:space="preserve">4 avenue Jacques Descamps 32700 LECTOURE </t>
  </si>
  <si>
    <t>05.62.68.70.55</t>
  </si>
  <si>
    <t>05.62.68.95.02</t>
  </si>
  <si>
    <t>intermarche lignan sur orb</t>
  </si>
  <si>
    <t>ZAE de montaury 34490 LIGNAN SUR OB</t>
  </si>
  <si>
    <t>04.67.49.39.40</t>
  </si>
  <si>
    <t>04.67.49.20.04</t>
  </si>
  <si>
    <t>FR 52350491536</t>
  </si>
  <si>
    <t>intermarche mallemort</t>
  </si>
  <si>
    <t xml:space="preserve">avenue de Craponne 13370 MALLEMORT </t>
  </si>
  <si>
    <t>04.90.59.10.11</t>
  </si>
  <si>
    <t>04.90.59.43.18</t>
  </si>
  <si>
    <t>FR 32340476829</t>
  </si>
  <si>
    <t>intermarche marambat</t>
  </si>
  <si>
    <t xml:space="preserve">A Tiret 32190 MARAMBAT </t>
  </si>
  <si>
    <t>05.62.06.39.67</t>
  </si>
  <si>
    <t>05.62.06.37.26</t>
  </si>
  <si>
    <t>FR 53352857916</t>
  </si>
  <si>
    <t>intermarche marennes</t>
  </si>
  <si>
    <t xml:space="preserve">zone artisanale Grossines 17320 MARENNES </t>
  </si>
  <si>
    <t>05.46.85.80.50</t>
  </si>
  <si>
    <t>05.46.85.80.51</t>
  </si>
  <si>
    <t>FR 94341545531</t>
  </si>
  <si>
    <t>intermarche matha</t>
  </si>
  <si>
    <t>36 rue Marc Jeanjean - 17160 MATHA</t>
  </si>
  <si>
    <t>05,46,58,79,08</t>
  </si>
  <si>
    <t>05,46,58,56,37</t>
  </si>
  <si>
    <t>FR 91399255389</t>
  </si>
  <si>
    <t>mardi</t>
  </si>
  <si>
    <t>intermarche menton</t>
  </si>
  <si>
    <t>45 avenue saint roman 06500 MENTON</t>
  </si>
  <si>
    <t>04.92.10.55.55</t>
  </si>
  <si>
    <t>04.92.10.55.56</t>
  </si>
  <si>
    <t>intermarche meze</t>
  </si>
  <si>
    <t xml:space="preserve">avenue du Génral De Gaulle 34140 MEZE </t>
  </si>
  <si>
    <t>04.67.51.64.70</t>
  </si>
  <si>
    <t>04.67.51.64.79</t>
  </si>
  <si>
    <t>FR 92325578425</t>
  </si>
  <si>
    <t>intermarche monteils</t>
  </si>
  <si>
    <t>2 chemin des rouges 82300 MONTEILS</t>
  </si>
  <si>
    <t>05.63.65.15.05</t>
  </si>
  <si>
    <t>05.63.65.18.19</t>
  </si>
  <si>
    <t>FR 55399222397</t>
  </si>
  <si>
    <t>intermarche montendre</t>
  </si>
  <si>
    <t xml:space="preserve">boulebard Saintonge 17130 MONTENDRE </t>
  </si>
  <si>
    <t>05.46.70.32.23</t>
  </si>
  <si>
    <t>05.46.70.79.55</t>
  </si>
  <si>
    <t>FR 09527350102</t>
  </si>
  <si>
    <t>intermarche moustajon</t>
  </si>
  <si>
    <t xml:space="preserve">Les Trètes 31110 MOUSTAJON </t>
  </si>
  <si>
    <t>05.61.79.24.00</t>
  </si>
  <si>
    <t>05.61.79.83.01</t>
  </si>
  <si>
    <t>FR 25333833733</t>
  </si>
  <si>
    <t>intermarche mussidan</t>
  </si>
  <si>
    <t>route de bordeaux 24400 SAINT MEDARD DE MUSSIDAN</t>
  </si>
  <si>
    <t>05.53.81.12.22</t>
  </si>
  <si>
    <t>05.53.82.67.10</t>
  </si>
  <si>
    <t>FR 22307422071</t>
  </si>
  <si>
    <t>intermarché nérac</t>
  </si>
  <si>
    <t>Z.I Labarre route de lavardac 47600 NERAC</t>
  </si>
  <si>
    <t>05,53,65,17,51</t>
  </si>
  <si>
    <t>05,53,65,68,94</t>
  </si>
  <si>
    <t>FR 01403168339</t>
  </si>
  <si>
    <t>intermarche niort</t>
  </si>
  <si>
    <t xml:space="preserve">5 rue Jules Ferry 79000 NIORT </t>
  </si>
  <si>
    <t>05.49.77.44.50</t>
  </si>
  <si>
    <t>05.49.77.44.51</t>
  </si>
  <si>
    <t>FR 76305506727</t>
  </si>
  <si>
    <t>intermarche parentis</t>
  </si>
  <si>
    <t xml:space="preserve">avenue Henri Guillaumet 40160 PARENTIS EN BORN </t>
  </si>
  <si>
    <t>05.58.78.90.00</t>
  </si>
  <si>
    <t>05.58.78.90.37</t>
  </si>
  <si>
    <t>FR 13381145366</t>
  </si>
  <si>
    <t>intermarche peipin</t>
  </si>
  <si>
    <t>C/C les portes de provence RN85 04200 PEIPIN</t>
  </si>
  <si>
    <t>04.92.33.15.90</t>
  </si>
  <si>
    <t>04.92.62.41.60</t>
  </si>
  <si>
    <t>intermarche plaisance du touch</t>
  </si>
  <si>
    <t xml:space="preserve">2 rue Pierre Loti 31830 PLAISANCE DU TOUCH </t>
  </si>
  <si>
    <t>05.34.51.61.61</t>
  </si>
  <si>
    <t>05.34.51.61.69</t>
  </si>
  <si>
    <t>FR 10385282124</t>
  </si>
  <si>
    <t>intermarche pollestre</t>
  </si>
  <si>
    <t xml:space="preserve">parc Activités La Dévèze 66450 POLLESTRES </t>
  </si>
  <si>
    <t>04.68.83.54.20</t>
  </si>
  <si>
    <t>04.68.21.28.97</t>
  </si>
  <si>
    <t>FR 47478922412</t>
  </si>
  <si>
    <t>jeudi</t>
  </si>
  <si>
    <t>intermarché ramonville</t>
  </si>
  <si>
    <t xml:space="preserve">5 rue Louis Braille 31520 RAMONVILLE SAINT AGNE </t>
  </si>
  <si>
    <t>05.61.75.81.81</t>
  </si>
  <si>
    <t>05.61.73.49.92</t>
  </si>
  <si>
    <t>intermarche redon</t>
  </si>
  <si>
    <t>CC cap nord 6 rue louis guillou 35600 REDON</t>
  </si>
  <si>
    <t>02.99.71.28.60</t>
  </si>
  <si>
    <t>02.99.71.09.42</t>
  </si>
  <si>
    <t>intermarche rennes longchamps</t>
  </si>
  <si>
    <t>rue moran lebesque 35700 RENNES</t>
  </si>
  <si>
    <t>02.22.51.00.00</t>
  </si>
  <si>
    <t>intermarche rodez</t>
  </si>
  <si>
    <t>Avenue de Bamberg 12000 RODEZ</t>
  </si>
  <si>
    <t>05.65.77.30.70</t>
  </si>
  <si>
    <t>05.65.77.30.79</t>
  </si>
  <si>
    <t>FR 22389902917</t>
  </si>
  <si>
    <t>intermarche roumaziere</t>
  </si>
  <si>
    <t xml:space="preserve">122 r Nationale 16270 ROUMAZIERES LOUBERT </t>
  </si>
  <si>
    <t>05.45.71.70.12</t>
  </si>
  <si>
    <t>intermarche royan</t>
  </si>
  <si>
    <t xml:space="preserve">8 boulevard Perche 17200 ROYAN </t>
  </si>
  <si>
    <t>05.46.23.55.55</t>
  </si>
  <si>
    <t>05.46.23.55.56</t>
  </si>
  <si>
    <t>FR 14437643372</t>
  </si>
  <si>
    <t>intermarche saint malo tehodore botrel</t>
  </si>
  <si>
    <t>rue theodore botrel 35400 SAINT MALO</t>
  </si>
  <si>
    <t>02.99.40.66.22</t>
  </si>
  <si>
    <t>02.99.56.98.80</t>
  </si>
  <si>
    <t>intermarché saint symphorien</t>
  </si>
  <si>
    <t>lieu dit "Argileyre" route de Sore 33113 ST SYMPHORIEN</t>
  </si>
  <si>
    <t>05,56,25,70,39</t>
  </si>
  <si>
    <t>05,56,25,71,05</t>
  </si>
  <si>
    <t>FR 52444183933</t>
  </si>
  <si>
    <t>intermarche sigean</t>
  </si>
  <si>
    <t xml:space="preserve">zone artisanale La Peyrou 11130 SIGEAN </t>
  </si>
  <si>
    <t>04.68.48.23.20</t>
  </si>
  <si>
    <t>04.68.48.82.57</t>
  </si>
  <si>
    <t>FR 09390029239</t>
  </si>
  <si>
    <t>intermarche st jean d'angely</t>
  </si>
  <si>
    <t xml:space="preserve">rue Alexandre Dumas 17400 SAINT JEAN D'ANGELY </t>
  </si>
  <si>
    <t>05.46.32.22.66</t>
  </si>
  <si>
    <t>intermarche tartas</t>
  </si>
  <si>
    <t xml:space="preserve">129 rue Victor Hugo 40400 TARTAS </t>
  </si>
  <si>
    <t>05.58.73.53.27</t>
  </si>
  <si>
    <t>intermarche toulouse "lardenne"</t>
  </si>
  <si>
    <t xml:space="preserve">30 chemin Ferro Lebres 31100 TOULOUSE </t>
  </si>
  <si>
    <t>05.34.50.54.80</t>
  </si>
  <si>
    <t>05.61.15.06.23</t>
  </si>
  <si>
    <t>FR 35348097247</t>
  </si>
  <si>
    <t>intermarche toulouse fronton</t>
  </si>
  <si>
    <t xml:space="preserve">138 avenue du Fronton 31200 TOULOUSE </t>
  </si>
  <si>
    <t>05.61.57.10.27</t>
  </si>
  <si>
    <t>05.61.47.12.01</t>
  </si>
  <si>
    <t>Intermarché Tulle</t>
  </si>
  <si>
    <t>Quai Contensouza 19 000  TULLE</t>
  </si>
  <si>
    <t>05,55,20,76,85</t>
  </si>
  <si>
    <t>05,55,20,76,89</t>
  </si>
  <si>
    <t>FR 14338191018</t>
  </si>
  <si>
    <t>intermarche villereal</t>
  </si>
  <si>
    <t xml:space="preserve">route Castillonnès 47210 VILLEREAL </t>
  </si>
  <si>
    <t>05.53.36.66.00</t>
  </si>
  <si>
    <t>05.53.36.69.29</t>
  </si>
  <si>
    <t>FR 37350521795</t>
  </si>
  <si>
    <t>leclerc ales</t>
  </si>
  <si>
    <t xml:space="preserve">quartier Zac Rieu 30100 ALES </t>
  </si>
  <si>
    <t>04.66.56.80.00</t>
  </si>
  <si>
    <t>04.66.56.81.84</t>
  </si>
  <si>
    <t>FR 93326046224</t>
  </si>
  <si>
    <t>leclerc allones</t>
  </si>
  <si>
    <t>route de la suze sur sarthe, 72700 Allones</t>
  </si>
  <si>
    <t xml:space="preserve">02 43 39 40 41 </t>
  </si>
  <si>
    <t>02,43,39,40,39</t>
  </si>
  <si>
    <t>FR 29,577,351,216</t>
  </si>
  <si>
    <t>leclerc angers</t>
  </si>
  <si>
    <t>boulevard albert camus 49100 ANGERS</t>
  </si>
  <si>
    <t>02.41.73.28.88</t>
  </si>
  <si>
    <t>02.41.36.03.30</t>
  </si>
  <si>
    <t>leclerc angouleme</t>
  </si>
  <si>
    <t xml:space="preserve">31 rue Lunesse 16000 ANGOULEME </t>
  </si>
  <si>
    <t>05.45.69.64.64</t>
  </si>
  <si>
    <t>05.45.69.30.52</t>
  </si>
  <si>
    <t>FR 61343120994</t>
  </si>
  <si>
    <t>leclerc aussonne</t>
  </si>
  <si>
    <t>445 route du nord 82000 MONTAUBAN</t>
  </si>
  <si>
    <t>05.63.66.03.00</t>
  </si>
  <si>
    <t>05.63.20.20.96</t>
  </si>
  <si>
    <t>FR 04344392063</t>
  </si>
  <si>
    <t>leclerc autun</t>
  </si>
  <si>
    <t>36 rue de la croix blanche 71400 AUTUN</t>
  </si>
  <si>
    <t>03.85.86.52.80</t>
  </si>
  <si>
    <t>03.85.86.27.75</t>
  </si>
  <si>
    <t>FR 69448848507</t>
  </si>
  <si>
    <t>leclerc barbezieux</t>
  </si>
  <si>
    <t>9 bis du commandant foucau 16300 BARBEZIEUX</t>
  </si>
  <si>
    <t>05.45.78.09.55</t>
  </si>
  <si>
    <t>05.45.78.31.46</t>
  </si>
  <si>
    <t>leclerc bergerac "bercadis"</t>
  </si>
  <si>
    <t xml:space="preserve">La Cavaille route Bordeaux 24100 BERGERAC </t>
  </si>
  <si>
    <t>05.53.63.68.68</t>
  </si>
  <si>
    <t>05.53.63.68.66</t>
  </si>
  <si>
    <t>FR 96389881343</t>
  </si>
  <si>
    <t>leclerc bergerac "pasteur"</t>
  </si>
  <si>
    <t>101 avenue Pasteur 24100 BERGERAC</t>
  </si>
  <si>
    <t>05.53.63.59.59</t>
  </si>
  <si>
    <t>05.53.24.59.61</t>
  </si>
  <si>
    <t>leclerc biscarosse</t>
  </si>
  <si>
    <t xml:space="preserve">809 avenue Laouadie 40600 BISCARROSSE </t>
  </si>
  <si>
    <t>05.58.82.83.83</t>
  </si>
  <si>
    <t>05.58.78.02.96</t>
  </si>
  <si>
    <t>FR 24896950177</t>
  </si>
  <si>
    <t>leclerc bressuire</t>
  </si>
  <si>
    <t xml:space="preserve">quartier Bellefeuille 13 rue des Joncs 79300 BRESSUIRE </t>
  </si>
  <si>
    <t>05.49.74.24.44</t>
  </si>
  <si>
    <t>05.49.74.13.22</t>
  </si>
  <si>
    <t>FR 45327775524</t>
  </si>
  <si>
    <t>leclerc bruges</t>
  </si>
  <si>
    <t xml:space="preserve">427 route du Médoc 33520 BRUGES </t>
  </si>
  <si>
    <t>05.56.16.10.00</t>
  </si>
  <si>
    <t>05.56.16.05.59</t>
  </si>
  <si>
    <t>FR 45317007748</t>
  </si>
  <si>
    <t>leclerc capbreton</t>
  </si>
  <si>
    <t>rue des ecureuils 40130 CAPBRETON</t>
  </si>
  <si>
    <t>05.58.41.86.20</t>
  </si>
  <si>
    <t>05.58.72.03.96</t>
  </si>
  <si>
    <t>FR 15987020203</t>
  </si>
  <si>
    <t>leclerc carcassonne</t>
  </si>
  <si>
    <t>zone alibert route nationale 113 11000 CARCASSONNE</t>
  </si>
  <si>
    <t>04.68.10.20.40</t>
  </si>
  <si>
    <t>04.68.47.60.24</t>
  </si>
  <si>
    <t>leclerc castillon</t>
  </si>
  <si>
    <t xml:space="preserve">2 chem Perrin 33350 SAINT MAGNE DE CASTILLON </t>
  </si>
  <si>
    <t>05.57.56.42.51</t>
  </si>
  <si>
    <t>05.57.40.39.89</t>
  </si>
  <si>
    <t>FR 77394338131</t>
  </si>
  <si>
    <t>leclerc cholet</t>
  </si>
  <si>
    <t>1 avenue du Marechal Koénig 49300 CHOLET</t>
  </si>
  <si>
    <t>02.41.75.27.77</t>
  </si>
  <si>
    <t>02.41.75.27.89</t>
  </si>
  <si>
    <t>FR 24400461497</t>
  </si>
  <si>
    <t>leclerc cogolin</t>
  </si>
  <si>
    <t>av Sigismond Coulet 83310 COGOLIN</t>
  </si>
  <si>
    <t>04.94.55.09.20</t>
  </si>
  <si>
    <t>04.94.55.09.36</t>
  </si>
  <si>
    <t>FR 83381609114</t>
  </si>
  <si>
    <t>leclerc coutances</t>
  </si>
  <si>
    <t xml:space="preserve">route Carentan 50200 COUTANCES </t>
  </si>
  <si>
    <t>02.33.76.63.63</t>
  </si>
  <si>
    <t>leclerc coutras</t>
  </si>
  <si>
    <t>1 rue françois mittérand 33230 COUTRAS</t>
  </si>
  <si>
    <t>05,57,56,02,56</t>
  </si>
  <si>
    <t>05,57,56,02,57</t>
  </si>
  <si>
    <t>FR 17319471959</t>
  </si>
  <si>
    <t>leclerc gaillac</t>
  </si>
  <si>
    <t xml:space="preserve">route de Toulouse 81600 GAILLAC </t>
  </si>
  <si>
    <t>05.63.57.30.00</t>
  </si>
  <si>
    <t>05.63.57.60.36</t>
  </si>
  <si>
    <t>FR 74318828092</t>
  </si>
  <si>
    <t>leclerc issoudun</t>
  </si>
  <si>
    <t>rue de la Limoise 36100 ISSOUDUN</t>
  </si>
  <si>
    <t>02.54.03.66.66</t>
  </si>
  <si>
    <t>02.54.03.20.03</t>
  </si>
  <si>
    <t>FR 08329506703</t>
  </si>
  <si>
    <t>leclerc la roche sur yon</t>
  </si>
  <si>
    <t xml:space="preserve">rue Duchesne de Denant 85000 LA ROCHE SUR YON </t>
  </si>
  <si>
    <t>02.51.24.18.00</t>
  </si>
  <si>
    <t>02.51.37.44.63</t>
  </si>
  <si>
    <t>FR 81350056339</t>
  </si>
  <si>
    <t>leclerc langon</t>
  </si>
  <si>
    <t xml:space="preserve">Moléon 33210 LANGON </t>
  </si>
  <si>
    <t>05.57.98.08.38</t>
  </si>
  <si>
    <t>05.57.98.08.29</t>
  </si>
  <si>
    <t>FR 58390923175</t>
  </si>
  <si>
    <t>leclerc le cannet</t>
  </si>
  <si>
    <t>46 avenue franklin roosvelt 06110 LE CANNET ROCHEVILLE</t>
  </si>
  <si>
    <t>04.92.18.77.67</t>
  </si>
  <si>
    <t>04.93.45.17.20</t>
  </si>
  <si>
    <t>FR 57582099537</t>
  </si>
  <si>
    <t>leclerc le luc</t>
  </si>
  <si>
    <t xml:space="preserve">La Retrache av Pierre Mendès France 83340 LE LUC </t>
  </si>
  <si>
    <t>04.94.50.07.30</t>
  </si>
  <si>
    <t>04.94.50.07.31</t>
  </si>
  <si>
    <t>leclerc le mans</t>
  </si>
  <si>
    <t>route de bonnetable 72016 LE MANS</t>
  </si>
  <si>
    <t>02.43.74.60.00</t>
  </si>
  <si>
    <t>02.43.74.60.01</t>
  </si>
  <si>
    <t>leclerc le sequestre</t>
  </si>
  <si>
    <t>C.C les portes d'albi Fonlabour 81000 ALBI</t>
  </si>
  <si>
    <t>05.63.47.01.56</t>
  </si>
  <si>
    <t>05.63.38.91.50</t>
  </si>
  <si>
    <t>FR 58086520103</t>
  </si>
  <si>
    <t>leclerc lecousse (fougeres)</t>
  </si>
  <si>
    <t>route de rennes 35133 LECOUSSE</t>
  </si>
  <si>
    <t>leclerc lescure d'albigeois</t>
  </si>
  <si>
    <t>route de carmaux 81380 LESCURE D'ALBIGEOIS</t>
  </si>
  <si>
    <t>05.63.77.84.70</t>
  </si>
  <si>
    <t>05.63.46.14.31</t>
  </si>
  <si>
    <t>FR 63087220380</t>
  </si>
  <si>
    <t>leclerc lesparre</t>
  </si>
  <si>
    <t xml:space="preserve">1 zac Belloc 33340 LESPARRE MEDOC </t>
  </si>
  <si>
    <t>05.56.73.25.00</t>
  </si>
  <si>
    <t>05.56.73.25.10</t>
  </si>
  <si>
    <t>leclerc libourne</t>
  </si>
  <si>
    <t xml:space="preserve">23 avenue de la Roudet 33500 LIBOURNE </t>
  </si>
  <si>
    <t>05.57.55.08.08</t>
  </si>
  <si>
    <t>05.57.51.70.70</t>
  </si>
  <si>
    <t>FR 51333593101</t>
  </si>
  <si>
    <t>leclerc limoges</t>
  </si>
  <si>
    <t xml:space="preserve">2 rue Henri Giffard 87280 LIMOGES </t>
  </si>
  <si>
    <t>05.55.38.14.28</t>
  </si>
  <si>
    <t>05.55.38.48.59</t>
  </si>
  <si>
    <t>FR 72322033036</t>
  </si>
  <si>
    <t>leclerc limoux</t>
  </si>
  <si>
    <t>route de Carcassonne 11300 LIMOUX</t>
  </si>
  <si>
    <t>04.68.74.60.60</t>
  </si>
  <si>
    <t>FR 53337797211</t>
  </si>
  <si>
    <t>leclerc mont de marsan</t>
  </si>
  <si>
    <t>1234 avenue du vignau rocade est 40000 MONT DE MARSAN</t>
  </si>
  <si>
    <t>05.58.05.54.54</t>
  </si>
  <si>
    <t>05.58.06.27.67</t>
  </si>
  <si>
    <t>FR 83322376161</t>
  </si>
  <si>
    <t>leclerc nantes "atlantis"</t>
  </si>
  <si>
    <t>ZAC atlantis le moulin neuf 44800 saint herblain</t>
  </si>
  <si>
    <t>02.40.92.09.10</t>
  </si>
  <si>
    <t>02.40.02.92</t>
  </si>
  <si>
    <t>FR 74869800508</t>
  </si>
  <si>
    <t>leclerc nantes "grand "orvault"</t>
  </si>
  <si>
    <t>1 rue de la conraie 44700 ORVAULT</t>
  </si>
  <si>
    <t>02.40.40.40.90</t>
  </si>
  <si>
    <t>02.40.40.85.70</t>
  </si>
  <si>
    <t>FR 21310083589</t>
  </si>
  <si>
    <t>leclerc narbonne</t>
  </si>
  <si>
    <t xml:space="preserve">voie Elysiques 11100 NARBONNE </t>
  </si>
  <si>
    <t>04.68.45.00.00</t>
  </si>
  <si>
    <t>04.68.41.46.92</t>
  </si>
  <si>
    <t>FR 91350532289</t>
  </si>
  <si>
    <t>leclerc nice (saint isidore)</t>
  </si>
  <si>
    <t>route nationnale 202 quartier st isidore 06200 NICE</t>
  </si>
  <si>
    <t>04.93.18.35.50</t>
  </si>
  <si>
    <t>leclerc niort "trentes ormeaux"</t>
  </si>
  <si>
    <t xml:space="preserve">boulevard pierre mendes france 79000 NIORT </t>
  </si>
  <si>
    <t>05.49.17.80.00</t>
  </si>
  <si>
    <t>05.49.33.31.91</t>
  </si>
  <si>
    <t>FR 11331302562</t>
  </si>
  <si>
    <t>leclerc noidan-les-vesoul</t>
  </si>
  <si>
    <t>rue albert olivier 70000 NOIDAN LES VESOUL</t>
  </si>
  <si>
    <t>03.84.76.33.74</t>
  </si>
  <si>
    <t xml:space="preserve">leclerc olonne sur mer </t>
  </si>
  <si>
    <t>Avenue Francois Mitterand, 85340 Olonne sur mer</t>
  </si>
  <si>
    <t>02,51,23,84,87</t>
  </si>
  <si>
    <t>02,51,23,11,75</t>
  </si>
  <si>
    <t>leclerc parthenay</t>
  </si>
  <si>
    <t xml:space="preserve">rue Léonard de Vinci 79200 PARTHENAY </t>
  </si>
  <si>
    <t>05.49.64.58.88</t>
  </si>
  <si>
    <t>05.49.64.34.50</t>
  </si>
  <si>
    <t>leclerc pau</t>
  </si>
  <si>
    <t>avenue Louis Sallenave 64000 PAU</t>
  </si>
  <si>
    <t>05.59.80.80.80</t>
  </si>
  <si>
    <t>05.59.80.80.00</t>
  </si>
  <si>
    <t>FR 87342802196</t>
  </si>
  <si>
    <t>leclerc perpignan</t>
  </si>
  <si>
    <t xml:space="preserve">67 avenue Victor Dalbiez 66000 PERPIGNAN </t>
  </si>
  <si>
    <t>04.68.68.32.00</t>
  </si>
  <si>
    <t>04.68.55.33.36</t>
  </si>
  <si>
    <t>FR 29316539071</t>
  </si>
  <si>
    <t>leclerc pian medoc</t>
  </si>
  <si>
    <t xml:space="preserve">route de Pauillac 33290 LE PIAN MEDOC </t>
  </si>
  <si>
    <t>05.56.95.58.00</t>
  </si>
  <si>
    <t>05.56.95.58.01</t>
  </si>
  <si>
    <t>FR 88344978747</t>
  </si>
  <si>
    <t>leclerc pineuilh</t>
  </si>
  <si>
    <t xml:space="preserve">19 route de Bergerac 33220 PINEUILH </t>
  </si>
  <si>
    <t>05.57.41.94.24</t>
  </si>
  <si>
    <t>leclerc plerin</t>
  </si>
  <si>
    <t>centre commercial du plateau 22190 PLERIN</t>
  </si>
  <si>
    <t>02.96.79.27.92</t>
  </si>
  <si>
    <t>02.96.79.27.60</t>
  </si>
  <si>
    <t>leclerc poitier</t>
  </si>
  <si>
    <t xml:space="preserve">93 route Gençay 86000 POITIERS </t>
  </si>
  <si>
    <t>05.49.42.20.00</t>
  </si>
  <si>
    <t>05.49.42.20.50</t>
  </si>
  <si>
    <t>leclerc riberac</t>
  </si>
  <si>
    <t>zi Chaumes 24600 RIBERAC</t>
  </si>
  <si>
    <t>05.53.92.48.48</t>
  </si>
  <si>
    <t>05.53.90.19.34</t>
  </si>
  <si>
    <t>FR 79342189412</t>
  </si>
  <si>
    <t>leclerc roques sur garonne</t>
  </si>
  <si>
    <t>3 alleés Fraixinet 31120 ROQUES SUR GARONNE</t>
  </si>
  <si>
    <t>05.61.72.72.72</t>
  </si>
  <si>
    <t>05.61.72.72.99</t>
  </si>
  <si>
    <t>FR 55301795597</t>
  </si>
  <si>
    <t>leclerc rouffiac</t>
  </si>
  <si>
    <t xml:space="preserve">route Albi 31180 ROUFFIAC TOLOSAN </t>
  </si>
  <si>
    <t>05.61.37.89.37</t>
  </si>
  <si>
    <t>FR 88327216883</t>
  </si>
  <si>
    <t>leclerc royan</t>
  </si>
  <si>
    <t xml:space="preserve">2 rue Antoine de Lavoisier 17200 ROYAN CEDEX </t>
  </si>
  <si>
    <t>05.46.05.11.89</t>
  </si>
  <si>
    <t>leclerc saint eulalie</t>
  </si>
  <si>
    <t xml:space="preserve">centre cial Grand Tour av Aquitaine 33560 SAINTE EULALIE </t>
  </si>
  <si>
    <t>05.56.77.35.35</t>
  </si>
  <si>
    <t>05.56.77.35.05</t>
  </si>
  <si>
    <t>FR 29301295424</t>
  </si>
  <si>
    <t>leclerc saint gregoire</t>
  </si>
  <si>
    <t xml:space="preserve">rue Etang au Diable 35760 SAINT GREGOIRE </t>
  </si>
  <si>
    <t>02.99.84.86.86</t>
  </si>
  <si>
    <t>02.99.84.86.87</t>
  </si>
  <si>
    <t>FR 56320292204</t>
  </si>
  <si>
    <t>Leclerc saint Jean d'Angély</t>
  </si>
  <si>
    <t>zone industrielle de la sacristinerie 17400 SAINT JEAN D'ANGELY</t>
  </si>
  <si>
    <t>05.46.32.11.83</t>
  </si>
  <si>
    <t>leclerc saint medard en jalles</t>
  </si>
  <si>
    <t>34 av Descartes 33160 ST MEDARD EN JALLES</t>
  </si>
  <si>
    <t>05.56.70.80.80</t>
  </si>
  <si>
    <t>05.56070.80.90</t>
  </si>
  <si>
    <t>FR 77470202995</t>
  </si>
  <si>
    <t>leclerc saint orens</t>
  </si>
  <si>
    <t xml:space="preserve">14 alleès Champs Pinsons 31650 SAINT ORENS DE GAMEVILLE </t>
  </si>
  <si>
    <t>05.61.17.17.17</t>
  </si>
  <si>
    <t>05.61.17.17.99</t>
  </si>
  <si>
    <t>FR 47309066876</t>
  </si>
  <si>
    <t>leclerc sainte foy la gande</t>
  </si>
  <si>
    <t xml:space="preserve">113 av Bordeaux 33220 PORT SAINTE FOY ET PONCHAPT </t>
  </si>
  <si>
    <t>05.53.63.58.58</t>
  </si>
  <si>
    <t>05.53.24.86.90</t>
  </si>
  <si>
    <t>FR 78332235886</t>
  </si>
  <si>
    <t>leclerc st eulalie</t>
  </si>
  <si>
    <t>CC grand tour 33560 SAINT EULALIE</t>
  </si>
  <si>
    <t>leclerc trelissac</t>
  </si>
  <si>
    <t xml:space="preserve">centre commercial La Feuilleraie 24750 TRÉLISSAC </t>
  </si>
  <si>
    <t>05.53.35.75.75</t>
  </si>
  <si>
    <t>05.53.35.75.50</t>
  </si>
  <si>
    <t>FR 67395363450</t>
  </si>
  <si>
    <t>leclerc urrugne</t>
  </si>
  <si>
    <t xml:space="preserve">RN 10 Centre Commercial Argia 64122 URRUGNE  </t>
  </si>
  <si>
    <t>05.59.47.07.66</t>
  </si>
  <si>
    <t>05.59.47.22.28</t>
  </si>
  <si>
    <t>FR 04333542710</t>
  </si>
  <si>
    <t>leclerc villemur sur tarn</t>
  </si>
  <si>
    <t xml:space="preserve">31 rue Pierre Marchet 31340 VILLEMUR SUR TARN </t>
  </si>
  <si>
    <t>05.34.27.23.30</t>
  </si>
  <si>
    <t>05.61.74.82.88</t>
  </si>
  <si>
    <t>FR 83451677355</t>
  </si>
  <si>
    <t>les saveurs du pays</t>
  </si>
  <si>
    <t>29 rue de la colombette 31000 TOULOUSE</t>
  </si>
  <si>
    <t>05.61.71.36.98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</si>
  <si>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</si>
  <si>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</si>
  <si>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</si>
  <si>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</si>
  <si>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</si>
  <si>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</si>
  <si>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</si>
  <si>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</si>
  <si>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M SCHMITZ patrice</t>
  </si>
  <si>
    <t>9 chemin du bigau 13210 SAINT REMI DE PROVENCE</t>
  </si>
  <si>
    <t>06.50.72.91.81</t>
  </si>
  <si>
    <t>a quai TFE sorgues</t>
  </si>
  <si>
    <t>M.LOJEWSKI</t>
  </si>
  <si>
    <t>20 rue jean baptiste corot 16710 SAINT YRIEIX</t>
  </si>
  <si>
    <t>06.67.69.71.80</t>
  </si>
  <si>
    <t>Maniez marc</t>
  </si>
  <si>
    <t>12 chemin des crêtes chemin saint hypolitte 81100 CASTRES</t>
  </si>
  <si>
    <t>06.71.74.63.92</t>
  </si>
  <si>
    <t>Mr gaudry</t>
  </si>
  <si>
    <t>44 route de la machine 58300 SAINT LEGER LES VIGNES</t>
  </si>
  <si>
    <t>06.72.68.78.22</t>
  </si>
  <si>
    <t>Mr LACOUR (client magasin)</t>
  </si>
  <si>
    <t>4 rue de la bache 33990 NAUJAC</t>
  </si>
  <si>
    <t>06.82.40.48.01</t>
  </si>
  <si>
    <t xml:space="preserve">Mr lefevre </t>
  </si>
  <si>
    <t>1 impasse elsa triolet 62590 OIGNIES</t>
  </si>
  <si>
    <t>06.10.84.09.10</t>
  </si>
  <si>
    <t>Mr MORENO Marc</t>
  </si>
  <si>
    <t>1942 route de rion 40400 BEGAAR</t>
  </si>
  <si>
    <t>Mr tueur</t>
  </si>
  <si>
    <t>74 a rue de l'abrevoir 80100 abeville</t>
  </si>
  <si>
    <t>06.84.78.60.22</t>
  </si>
  <si>
    <t>noiseline du perigord</t>
  </si>
  <si>
    <t>chez carrier le bourg 24250 la roques gajac</t>
  </si>
  <si>
    <t>05.53.28.25.91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</si>
  <si>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</si>
  <si>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</si>
  <si>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</si>
  <si>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</si>
  <si>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</si>
  <si>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</si>
  <si>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</si>
  <si>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super u arnage</t>
  </si>
  <si>
    <t>CC rives sud boulevard pierre lefaucheux 72230 ARNAGE</t>
  </si>
  <si>
    <t>02.43.21.22.23</t>
  </si>
  <si>
    <t>super u auray</t>
  </si>
  <si>
    <t>porte oceane 56400 AURAY</t>
  </si>
  <si>
    <t>02.97.56.23.51</t>
  </si>
  <si>
    <t>02.97.56.60.27</t>
  </si>
  <si>
    <t>super u bain de bretragne</t>
  </si>
  <si>
    <t>ZA château gaillard 35470 BAIN DE BRETAGNE</t>
  </si>
  <si>
    <t>02.99.43.78.79</t>
  </si>
  <si>
    <t>02.99.43.85.43</t>
  </si>
  <si>
    <t>FR 34495405029</t>
  </si>
  <si>
    <t>super u bazas (franchisé)</t>
  </si>
  <si>
    <t xml:space="preserve">1 Malbrought 33430 BAZAS </t>
  </si>
  <si>
    <t>05.56.65.05.50</t>
  </si>
  <si>
    <t>05.56.65.05.58</t>
  </si>
  <si>
    <t>FR 44343870572</t>
  </si>
  <si>
    <t>super u beauvoisin</t>
  </si>
  <si>
    <t>Zone industrielle de la baronie 73330 PONT DE BEAUVOISIN</t>
  </si>
  <si>
    <t>04.76.37.38.39</t>
  </si>
  <si>
    <t>04.76.37.34.78</t>
  </si>
  <si>
    <t>FR 34400996229</t>
  </si>
  <si>
    <t>super u binic</t>
  </si>
  <si>
    <t>espace commercial les pres catalan 22520 BINIC</t>
  </si>
  <si>
    <t>02.96.73.38.28</t>
  </si>
  <si>
    <t>02.96.73.60.56</t>
  </si>
  <si>
    <t>super u biscarrosse</t>
  </si>
  <si>
    <t xml:space="preserve">536 avenue Marechal Lyautey 40600 BISCARROSSE </t>
  </si>
  <si>
    <t>05.58.82.58.82</t>
  </si>
  <si>
    <t>05.58.78.87.20</t>
  </si>
  <si>
    <t>FR 91337795801</t>
  </si>
  <si>
    <t>super U blain</t>
  </si>
  <si>
    <t>route de lissac 44130 BLAIN</t>
  </si>
  <si>
    <t>02.40.79.02.23</t>
  </si>
  <si>
    <t>02.40.79.14.77</t>
  </si>
  <si>
    <t>super u bonnetable</t>
  </si>
  <si>
    <t>avenue du 8 mai 1945 72110 BONNETABLE</t>
  </si>
  <si>
    <t>02.43.52.11.22</t>
  </si>
  <si>
    <t>02.43.29.73.04</t>
  </si>
  <si>
    <t>super u bruz</t>
  </si>
  <si>
    <t>12 place de bretagne 35170 BRUZ</t>
  </si>
  <si>
    <t>02.99.05.90.00</t>
  </si>
  <si>
    <t>FR 43997685912</t>
  </si>
  <si>
    <t>super u camblanes</t>
  </si>
  <si>
    <t xml:space="preserve">4 route de Morillon 33360 CAMBLANES ET MEYNAC </t>
  </si>
  <si>
    <t>05.56.20.11.11</t>
  </si>
  <si>
    <t>05.56.20.11.06</t>
  </si>
  <si>
    <t>FR 83343512752</t>
  </si>
  <si>
    <t>super u castelnau lez</t>
  </si>
  <si>
    <t xml:space="preserve">753 route Pompignane 34170 CASTELNAU LE LEZ </t>
  </si>
  <si>
    <t>04.67.79.83.19</t>
  </si>
  <si>
    <t>04.67.79.82.89</t>
  </si>
  <si>
    <t>FR 02352783088</t>
  </si>
  <si>
    <t>super u castres</t>
  </si>
  <si>
    <t>avenue georges pompidou ZAC de la prade 81000 castres</t>
  </si>
  <si>
    <t>05.63.35.33.52</t>
  </si>
  <si>
    <t>05.63.35.38.88</t>
  </si>
  <si>
    <t>FR 56348076399</t>
  </si>
  <si>
    <t>super u cavignac</t>
  </si>
  <si>
    <t>le bourg 33620 CAVIGNAC</t>
  </si>
  <si>
    <t>05.57.68.11.20</t>
  </si>
  <si>
    <t>05.57.68.12.00</t>
  </si>
  <si>
    <t>super u chabanais</t>
  </si>
  <si>
    <t xml:space="preserve">Moulin du Bouchaud 16150 CHABANAIS </t>
  </si>
  <si>
    <t>05.45.30.73.00</t>
  </si>
</sst>
</file>

<file path=xl/styles.xml><?xml version="1.0" encoding="utf-8"?>
<styleSheet xmlns="http://schemas.openxmlformats.org/spreadsheetml/2006/main">
  <numFmts count="10">
    <numFmt numFmtId="164" formatCode="ddd\ dd/mm/yyyy"/>
    <numFmt numFmtId="165" formatCode="#,##0.00&quot; €&quot;"/>
    <numFmt numFmtId="166" formatCode="#,##0&quot; €&quot;"/>
    <numFmt numFmtId="167" formatCode="#,##0.00\ [$€-40C]"/>
    <numFmt numFmtId="168" formatCode="0.000"/>
    <numFmt numFmtId="169" formatCode="0.0"/>
    <numFmt numFmtId="170" formatCode="00000"/>
    <numFmt numFmtId="171" formatCode="#,##0.000"/>
    <numFmt numFmtId="172" formatCode="dddd\ dd\ mmmm\ yyyy"/>
    <numFmt numFmtId="173" formatCode="#,##0.00\ &quot;€&quot;"/>
  </numFmts>
  <fonts count="77">
    <font>
      <sz val="10"/>
      <name val="Arial"/>
      <family val="2"/>
    </font>
    <font>
      <sz val="8"/>
      <name val="Arial"/>
      <family val="2"/>
    </font>
    <font>
      <sz val="8"/>
      <name val="Magda"/>
      <family val="2"/>
    </font>
    <font>
      <i/>
      <sz val="8"/>
      <name val="Arial"/>
      <family val="2"/>
    </font>
    <font>
      <i/>
      <sz val="8"/>
      <name val="Wingdings"/>
      <charset val="2"/>
    </font>
    <font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u/>
      <sz val="9"/>
      <name val="Arial"/>
      <family val="2"/>
    </font>
    <font>
      <i/>
      <sz val="9"/>
      <name val="Arial"/>
      <family val="2"/>
    </font>
    <font>
      <i/>
      <sz val="8"/>
      <name val="Wingdings 3"/>
      <family val="1"/>
      <charset val="2"/>
    </font>
    <font>
      <sz val="9"/>
      <color indexed="10"/>
      <name val="Arial"/>
      <family val="2"/>
    </font>
    <font>
      <sz val="8"/>
      <name val="Wingdings"/>
      <charset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b/>
      <sz val="12"/>
      <color indexed="9"/>
      <name val="Arial"/>
      <family val="2"/>
    </font>
    <font>
      <b/>
      <sz val="10"/>
      <color indexed="10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sz val="8"/>
      <color indexed="10"/>
      <name val="Arial"/>
      <family val="2"/>
    </font>
    <font>
      <sz val="12"/>
      <color indexed="9"/>
      <name val="Arial"/>
      <family val="2"/>
    </font>
    <font>
      <b/>
      <sz val="8"/>
      <name val="Arial"/>
      <family val="2"/>
    </font>
    <font>
      <i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53"/>
      <name val="Arial"/>
      <family val="2"/>
    </font>
    <font>
      <b/>
      <u/>
      <sz val="14"/>
      <name val="Comic Sans MS"/>
      <family val="4"/>
    </font>
    <font>
      <b/>
      <sz val="24"/>
      <color indexed="10"/>
      <name val="Arial"/>
      <family val="2"/>
    </font>
    <font>
      <b/>
      <i/>
      <sz val="24"/>
      <color indexed="10"/>
      <name val="Arial"/>
      <family val="2"/>
    </font>
    <font>
      <sz val="12"/>
      <color indexed="10"/>
      <name val="Arial"/>
      <family val="2"/>
    </font>
    <font>
      <b/>
      <sz val="12"/>
      <color indexed="17"/>
      <name val="Arial"/>
      <family val="2"/>
    </font>
    <font>
      <b/>
      <sz val="12"/>
      <color indexed="62"/>
      <name val="Arial"/>
      <family val="2"/>
    </font>
    <font>
      <b/>
      <u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indexed="53"/>
      <name val="Arial"/>
      <family val="2"/>
    </font>
    <font>
      <b/>
      <u/>
      <sz val="14"/>
      <color indexed="62"/>
      <name val="Arial"/>
      <family val="2"/>
    </font>
    <font>
      <b/>
      <sz val="24"/>
      <color indexed="62"/>
      <name val="Arial"/>
      <family val="2"/>
    </font>
    <font>
      <b/>
      <sz val="22"/>
      <color indexed="10"/>
      <name val="Arial"/>
      <family val="2"/>
    </font>
    <font>
      <b/>
      <u/>
      <sz val="10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1"/>
      <color indexed="53"/>
      <name val="Arial"/>
      <family val="2"/>
    </font>
    <font>
      <b/>
      <sz val="8"/>
      <color indexed="10"/>
      <name val="Arial"/>
      <family val="2"/>
    </font>
    <font>
      <sz val="10"/>
      <color indexed="22"/>
      <name val="Arial"/>
      <family val="2"/>
    </font>
    <font>
      <b/>
      <sz val="11"/>
      <color indexed="17"/>
      <name val="Arial"/>
      <family val="2"/>
    </font>
    <font>
      <b/>
      <i/>
      <sz val="12"/>
      <color indexed="10"/>
      <name val="Arial"/>
      <family val="2"/>
    </font>
    <font>
      <b/>
      <u/>
      <sz val="11"/>
      <color indexed="6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  <font>
      <sz val="10"/>
      <name val="Arial"/>
      <family val="2"/>
    </font>
    <font>
      <i/>
      <sz val="8"/>
      <color indexed="10"/>
      <name val="Arial"/>
      <family val="2"/>
    </font>
    <font>
      <u/>
      <sz val="8"/>
      <name val="Arial"/>
      <family val="2"/>
    </font>
    <font>
      <i/>
      <sz val="8"/>
      <color indexed="8"/>
      <name val="Arial"/>
      <family val="2"/>
    </font>
    <font>
      <sz val="8"/>
      <name val="Times New Roman"/>
      <family val="1"/>
    </font>
    <font>
      <i/>
      <sz val="8"/>
      <color indexed="8"/>
      <name val="Calibri"/>
      <family val="2"/>
    </font>
    <font>
      <b/>
      <i/>
      <sz val="10"/>
      <name val="Arial"/>
      <family val="2"/>
    </font>
    <font>
      <sz val="11"/>
      <name val="Magda"/>
      <family val="2"/>
    </font>
    <font>
      <b/>
      <sz val="9"/>
      <name val="Wingdings 3"/>
      <family val="1"/>
      <charset val="2"/>
    </font>
    <font>
      <u/>
      <sz val="10"/>
      <name val="Arial"/>
      <family val="2"/>
    </font>
    <font>
      <sz val="10"/>
      <color indexed="8"/>
      <name val="Calibri"/>
      <family val="2"/>
    </font>
    <font>
      <sz val="7"/>
      <name val="Wingdings"/>
      <charset val="2"/>
    </font>
    <font>
      <sz val="9"/>
      <color indexed="8"/>
      <name val="Arial"/>
      <family val="2"/>
    </font>
    <font>
      <sz val="8"/>
      <name val="Wingdings 3"/>
      <family val="1"/>
      <charset val="2"/>
    </font>
    <font>
      <sz val="10"/>
      <name val="Wingdings"/>
      <charset val="2"/>
    </font>
    <font>
      <sz val="10"/>
      <name val="Times New Roman"/>
      <family val="1"/>
    </font>
    <font>
      <sz val="10"/>
      <color indexed="9"/>
      <name val="Arial"/>
      <family val="2"/>
    </font>
    <font>
      <u/>
      <sz val="11"/>
      <color indexed="12"/>
      <name val="Arial"/>
      <family val="2"/>
    </font>
    <font>
      <sz val="8"/>
      <color indexed="10"/>
      <name val="Arial"/>
      <family val="2"/>
    </font>
    <font>
      <b/>
      <i/>
      <sz val="9"/>
      <name val="Arial"/>
      <family val="2"/>
    </font>
    <font>
      <b/>
      <u/>
      <sz val="9"/>
      <name val="Arial"/>
      <family val="2"/>
    </font>
    <font>
      <b/>
      <sz val="9"/>
      <color indexed="81"/>
      <name val="Tahoma"/>
      <family val="2"/>
    </font>
    <font>
      <u/>
      <sz val="8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6"/>
      </patternFill>
    </fill>
    <fill>
      <patternFill patternType="solid">
        <fgColor indexed="45"/>
        <bgColor indexed="29"/>
      </patternFill>
    </fill>
  </fills>
  <borders count="5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medium">
        <color indexed="9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54" fillId="0" borderId="0"/>
    <xf numFmtId="0" fontId="54" fillId="0" borderId="0"/>
    <xf numFmtId="0" fontId="76" fillId="0" borderId="0" applyNumberFormat="0" applyFill="0" applyBorder="0" applyAlignment="0" applyProtection="0">
      <alignment vertical="top"/>
      <protection locked="0"/>
    </xf>
    <xf numFmtId="9" fontId="54" fillId="0" borderId="0" applyFill="0" applyBorder="0" applyAlignment="0" applyProtection="0"/>
  </cellStyleXfs>
  <cellXfs count="446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7" fillId="0" borderId="0" xfId="0" applyFont="1" applyProtection="1"/>
    <xf numFmtId="0" fontId="8" fillId="0" borderId="0" xfId="0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right"/>
    </xf>
    <xf numFmtId="0" fontId="3" fillId="0" borderId="2" xfId="0" applyFont="1" applyBorder="1" applyAlignment="1">
      <alignment horizontal="right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</xf>
    <xf numFmtId="1" fontId="1" fillId="0" borderId="2" xfId="0" applyNumberFormat="1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right"/>
    </xf>
    <xf numFmtId="166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0" fillId="0" borderId="0" xfId="0" applyFont="1" applyProtection="1"/>
    <xf numFmtId="0" fontId="0" fillId="2" borderId="0" xfId="0" applyFont="1" applyFill="1" applyProtection="1"/>
    <xf numFmtId="0" fontId="3" fillId="0" borderId="3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left"/>
      <protection locked="0"/>
    </xf>
    <xf numFmtId="165" fontId="1" fillId="0" borderId="0" xfId="0" applyNumberFormat="1" applyFont="1" applyProtection="1"/>
    <xf numFmtId="0" fontId="19" fillId="0" borderId="0" xfId="0" applyFont="1" applyBorder="1" applyAlignment="1">
      <alignment vertical="center"/>
    </xf>
    <xf numFmtId="1" fontId="14" fillId="0" borderId="4" xfId="0" applyNumberFormat="1" applyFont="1" applyBorder="1" applyAlignment="1" applyProtection="1">
      <alignment horizontal="center"/>
      <protection locked="0"/>
    </xf>
    <xf numFmtId="1" fontId="14" fillId="0" borderId="5" xfId="0" applyNumberFormat="1" applyFont="1" applyBorder="1" applyAlignment="1" applyProtection="1">
      <alignment horizontal="center"/>
      <protection locked="0"/>
    </xf>
    <xf numFmtId="165" fontId="5" fillId="0" borderId="0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4" fillId="0" borderId="4" xfId="0" applyFont="1" applyBorder="1" applyAlignment="1" applyProtection="1">
      <alignment horizontal="center"/>
      <protection locked="0"/>
    </xf>
    <xf numFmtId="0" fontId="0" fillId="0" borderId="6" xfId="0" applyBorder="1" applyProtection="1"/>
    <xf numFmtId="0" fontId="0" fillId="0" borderId="0" xfId="0" applyBorder="1" applyProtection="1"/>
    <xf numFmtId="0" fontId="13" fillId="0" borderId="0" xfId="0" applyFont="1" applyBorder="1" applyAlignment="1" applyProtection="1">
      <alignment horizontal="center"/>
    </xf>
    <xf numFmtId="0" fontId="26" fillId="0" borderId="0" xfId="0" applyFont="1" applyBorder="1" applyAlignment="1" applyProtection="1">
      <alignment horizontal="center"/>
    </xf>
    <xf numFmtId="0" fontId="27" fillId="0" borderId="0" xfId="0" applyFont="1" applyBorder="1" applyAlignment="1" applyProtection="1">
      <alignment horizontal="center"/>
    </xf>
    <xf numFmtId="0" fontId="18" fillId="0" borderId="0" xfId="0" applyFont="1" applyBorder="1" applyAlignment="1" applyProtection="1">
      <alignment horizontal="center"/>
    </xf>
    <xf numFmtId="0" fontId="28" fillId="0" borderId="0" xfId="0" applyFont="1" applyBorder="1" applyAlignment="1" applyProtection="1">
      <alignment horizontal="center"/>
    </xf>
    <xf numFmtId="0" fontId="0" fillId="0" borderId="7" xfId="0" applyFill="1" applyBorder="1" applyProtection="1"/>
    <xf numFmtId="0" fontId="13" fillId="0" borderId="7" xfId="0" applyFont="1" applyFill="1" applyBorder="1" applyAlignment="1" applyProtection="1">
      <alignment horizontal="center"/>
    </xf>
    <xf numFmtId="0" fontId="26" fillId="0" borderId="7" xfId="0" applyFont="1" applyFill="1" applyBorder="1" applyAlignment="1" applyProtection="1">
      <alignment horizontal="center"/>
    </xf>
    <xf numFmtId="0" fontId="27" fillId="0" borderId="7" xfId="0" applyFont="1" applyFill="1" applyBorder="1" applyAlignment="1" applyProtection="1">
      <alignment horizontal="center"/>
    </xf>
    <xf numFmtId="0" fontId="18" fillId="0" borderId="7" xfId="0" applyFont="1" applyFill="1" applyBorder="1" applyAlignment="1" applyProtection="1">
      <alignment horizontal="center"/>
    </xf>
    <xf numFmtId="0" fontId="28" fillId="0" borderId="7" xfId="0" applyFont="1" applyFill="1" applyBorder="1" applyAlignment="1" applyProtection="1">
      <alignment horizontal="center"/>
    </xf>
    <xf numFmtId="0" fontId="0" fillId="0" borderId="7" xfId="0" applyBorder="1" applyProtection="1"/>
    <xf numFmtId="0" fontId="0" fillId="0" borderId="6" xfId="0" applyFill="1" applyBorder="1" applyProtection="1"/>
    <xf numFmtId="0" fontId="0" fillId="0" borderId="0" xfId="0" applyFill="1" applyBorder="1" applyProtection="1"/>
    <xf numFmtId="0" fontId="13" fillId="0" borderId="0" xfId="0" applyFont="1" applyFill="1" applyBorder="1" applyAlignment="1" applyProtection="1">
      <alignment horizontal="center"/>
    </xf>
    <xf numFmtId="0" fontId="26" fillId="0" borderId="0" xfId="0" applyFont="1" applyFill="1" applyBorder="1" applyAlignment="1" applyProtection="1">
      <alignment horizontal="center"/>
    </xf>
    <xf numFmtId="0" fontId="27" fillId="0" borderId="0" xfId="0" applyFont="1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28" fillId="0" borderId="0" xfId="0" applyFont="1" applyFill="1" applyBorder="1" applyAlignment="1" applyProtection="1">
      <alignment horizontal="center"/>
    </xf>
    <xf numFmtId="0" fontId="30" fillId="0" borderId="6" xfId="0" applyNumberFormat="1" applyFont="1" applyFill="1" applyBorder="1" applyAlignment="1" applyProtection="1">
      <alignment horizontal="left"/>
    </xf>
    <xf numFmtId="2" fontId="30" fillId="0" borderId="0" xfId="0" applyNumberFormat="1" applyFont="1" applyFill="1" applyBorder="1" applyAlignment="1" applyProtection="1">
      <alignment horizontal="center"/>
    </xf>
    <xf numFmtId="2" fontId="32" fillId="0" borderId="0" xfId="0" applyNumberFormat="1" applyFont="1" applyFill="1" applyBorder="1" applyAlignment="1" applyProtection="1">
      <alignment horizontal="center"/>
    </xf>
    <xf numFmtId="2" fontId="33" fillId="0" borderId="0" xfId="0" applyNumberFormat="1" applyFont="1" applyFill="1" applyBorder="1" applyAlignment="1" applyProtection="1">
      <alignment horizontal="center"/>
    </xf>
    <xf numFmtId="2" fontId="34" fillId="0" borderId="0" xfId="0" applyNumberFormat="1" applyFont="1" applyFill="1" applyBorder="1" applyAlignment="1" applyProtection="1">
      <alignment horizontal="center"/>
    </xf>
    <xf numFmtId="4" fontId="35" fillId="0" borderId="0" xfId="0" applyNumberFormat="1" applyFont="1" applyFill="1" applyBorder="1" applyAlignment="1" applyProtection="1">
      <alignment horizontal="left"/>
    </xf>
    <xf numFmtId="0" fontId="36" fillId="0" borderId="0" xfId="0" applyNumberFormat="1" applyFont="1" applyFill="1" applyBorder="1" applyAlignment="1" applyProtection="1">
      <alignment horizontal="center"/>
    </xf>
    <xf numFmtId="4" fontId="37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left"/>
    </xf>
    <xf numFmtId="2" fontId="7" fillId="0" borderId="0" xfId="0" applyNumberFormat="1" applyFont="1" applyFill="1" applyBorder="1" applyAlignment="1" applyProtection="1">
      <alignment horizontal="left"/>
    </xf>
    <xf numFmtId="0" fontId="38" fillId="0" borderId="6" xfId="0" applyNumberFormat="1" applyFont="1" applyFill="1" applyBorder="1" applyAlignment="1" applyProtection="1"/>
    <xf numFmtId="0" fontId="0" fillId="0" borderId="0" xfId="0" applyBorder="1" applyAlignment="1" applyProtection="1"/>
    <xf numFmtId="0" fontId="0" fillId="0" borderId="0" xfId="0" applyNumberFormat="1" applyFont="1" applyFill="1" applyBorder="1" applyAlignment="1" applyProtection="1"/>
    <xf numFmtId="2" fontId="0" fillId="0" borderId="0" xfId="0" applyNumberFormat="1" applyFont="1" applyFill="1" applyBorder="1" applyAlignment="1" applyProtection="1"/>
    <xf numFmtId="0" fontId="16" fillId="2" borderId="0" xfId="0" applyFont="1" applyFill="1" applyBorder="1" applyAlignment="1" applyProtection="1">
      <alignment horizontal="center" wrapText="1"/>
    </xf>
    <xf numFmtId="0" fontId="0" fillId="0" borderId="0" xfId="0" applyFont="1" applyFill="1" applyBorder="1" applyProtection="1"/>
    <xf numFmtId="0" fontId="41" fillId="0" borderId="6" xfId="0" applyFont="1" applyFill="1" applyBorder="1" applyProtection="1"/>
    <xf numFmtId="0" fontId="0" fillId="0" borderId="0" xfId="0" applyAlignment="1"/>
    <xf numFmtId="2" fontId="26" fillId="0" borderId="8" xfId="0" applyNumberFormat="1" applyFont="1" applyFill="1" applyBorder="1" applyAlignment="1" applyProtection="1"/>
    <xf numFmtId="0" fontId="26" fillId="0" borderId="9" xfId="0" applyNumberFormat="1" applyFont="1" applyFill="1" applyBorder="1" applyAlignment="1" applyProtection="1">
      <alignment horizontal="center"/>
    </xf>
    <xf numFmtId="1" fontId="26" fillId="0" borderId="9" xfId="0" applyNumberFormat="1" applyFont="1" applyFill="1" applyBorder="1" applyAlignment="1" applyProtection="1">
      <alignment horizontal="center"/>
    </xf>
    <xf numFmtId="0" fontId="26" fillId="2" borderId="9" xfId="0" applyNumberFormat="1" applyFont="1" applyFill="1" applyBorder="1" applyAlignment="1" applyProtection="1">
      <alignment horizontal="center"/>
    </xf>
    <xf numFmtId="2" fontId="26" fillId="2" borderId="8" xfId="0" applyNumberFormat="1" applyFont="1" applyFill="1" applyBorder="1" applyAlignment="1" applyProtection="1">
      <alignment horizontal="left"/>
    </xf>
    <xf numFmtId="0" fontId="14" fillId="0" borderId="0" xfId="0" applyFont="1" applyFill="1" applyBorder="1" applyProtection="1"/>
    <xf numFmtId="0" fontId="14" fillId="0" borderId="0" xfId="0" applyNumberFormat="1" applyFont="1" applyFill="1" applyBorder="1" applyAlignment="1" applyProtection="1"/>
    <xf numFmtId="2" fontId="18" fillId="0" borderId="0" xfId="0" applyNumberFormat="1" applyFont="1" applyFill="1" applyBorder="1" applyProtection="1"/>
    <xf numFmtId="0" fontId="42" fillId="0" borderId="0" xfId="0" applyFont="1" applyFill="1" applyBorder="1" applyProtection="1"/>
    <xf numFmtId="0" fontId="26" fillId="0" borderId="9" xfId="0" applyFont="1" applyFill="1" applyBorder="1" applyProtection="1"/>
    <xf numFmtId="3" fontId="26" fillId="0" borderId="9" xfId="0" applyNumberFormat="1" applyFont="1" applyFill="1" applyBorder="1" applyAlignment="1" applyProtection="1">
      <alignment horizontal="center"/>
    </xf>
    <xf numFmtId="4" fontId="26" fillId="0" borderId="9" xfId="0" applyNumberFormat="1" applyFont="1" applyFill="1" applyBorder="1" applyAlignment="1" applyProtection="1">
      <alignment horizontal="center"/>
    </xf>
    <xf numFmtId="2" fontId="27" fillId="0" borderId="0" xfId="0" applyNumberFormat="1" applyFont="1" applyFill="1" applyBorder="1" applyAlignment="1" applyProtection="1">
      <alignment horizontal="center"/>
    </xf>
    <xf numFmtId="0" fontId="14" fillId="0" borderId="10" xfId="0" applyNumberFormat="1" applyFont="1" applyFill="1" applyBorder="1" applyAlignment="1" applyProtection="1">
      <alignment horizontal="center"/>
    </xf>
    <xf numFmtId="0" fontId="14" fillId="0" borderId="9" xfId="0" applyNumberFormat="1" applyFont="1" applyFill="1" applyBorder="1" applyAlignment="1" applyProtection="1"/>
    <xf numFmtId="2" fontId="18" fillId="0" borderId="9" xfId="0" applyNumberFormat="1" applyFont="1" applyFill="1" applyBorder="1" applyAlignment="1" applyProtection="1">
      <alignment horizontal="center" wrapText="1"/>
    </xf>
    <xf numFmtId="2" fontId="43" fillId="0" borderId="9" xfId="0" applyNumberFormat="1" applyFont="1" applyFill="1" applyBorder="1" applyAlignment="1" applyProtection="1">
      <alignment horizontal="center" wrapText="1"/>
    </xf>
    <xf numFmtId="2" fontId="28" fillId="0" borderId="8" xfId="0" applyNumberFormat="1" applyFont="1" applyFill="1" applyBorder="1" applyAlignment="1" applyProtection="1">
      <alignment horizontal="center" wrapText="1"/>
    </xf>
    <xf numFmtId="2" fontId="44" fillId="2" borderId="9" xfId="0" applyNumberFormat="1" applyFont="1" applyFill="1" applyBorder="1" applyAlignment="1" applyProtection="1">
      <alignment horizontal="center"/>
    </xf>
    <xf numFmtId="0" fontId="45" fillId="0" borderId="11" xfId="0" applyFont="1" applyFill="1" applyBorder="1" applyAlignment="1" applyProtection="1">
      <alignment horizontal="center" vertical="center" wrapText="1"/>
    </xf>
    <xf numFmtId="0" fontId="45" fillId="0" borderId="9" xfId="0" applyFont="1" applyFill="1" applyBorder="1" applyAlignment="1" applyProtection="1">
      <alignment horizontal="center" vertical="center" wrapText="1"/>
    </xf>
    <xf numFmtId="2" fontId="26" fillId="0" borderId="9" xfId="0" applyNumberFormat="1" applyFont="1" applyFill="1" applyBorder="1" applyAlignment="1" applyProtection="1">
      <alignment horizontal="center"/>
    </xf>
    <xf numFmtId="2" fontId="27" fillId="0" borderId="9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2" fontId="28" fillId="0" borderId="9" xfId="0" applyNumberFormat="1" applyFont="1" applyFill="1" applyBorder="1" applyAlignment="1" applyProtection="1">
      <alignment horizontal="center" wrapText="1"/>
    </xf>
    <xf numFmtId="2" fontId="26" fillId="0" borderId="8" xfId="0" applyNumberFormat="1" applyFont="1" applyFill="1" applyBorder="1" applyAlignment="1" applyProtection="1">
      <alignment horizontal="center"/>
    </xf>
    <xf numFmtId="1" fontId="46" fillId="0" borderId="0" xfId="0" applyNumberFormat="1" applyFont="1" applyFill="1" applyBorder="1" applyAlignment="1" applyProtection="1"/>
    <xf numFmtId="1" fontId="14" fillId="0" borderId="9" xfId="0" applyNumberFormat="1" applyFont="1" applyFill="1" applyBorder="1" applyAlignment="1" applyProtection="1">
      <alignment horizontal="center"/>
    </xf>
    <xf numFmtId="0" fontId="14" fillId="0" borderId="9" xfId="0" applyNumberFormat="1" applyFont="1" applyFill="1" applyBorder="1" applyAlignment="1" applyProtection="1">
      <alignment horizontal="center"/>
    </xf>
    <xf numFmtId="2" fontId="43" fillId="0" borderId="9" xfId="0" applyNumberFormat="1" applyFont="1" applyFill="1" applyBorder="1" applyAlignment="1" applyProtection="1">
      <alignment horizontal="center"/>
    </xf>
    <xf numFmtId="2" fontId="28" fillId="0" borderId="9" xfId="0" applyNumberFormat="1" applyFont="1" applyFill="1" applyBorder="1" applyAlignment="1" applyProtection="1">
      <alignment horizontal="center"/>
    </xf>
    <xf numFmtId="2" fontId="0" fillId="0" borderId="0" xfId="0" applyNumberFormat="1" applyFont="1" applyFill="1" applyBorder="1" applyAlignment="1" applyProtection="1">
      <alignment horizontal="center"/>
    </xf>
    <xf numFmtId="0" fontId="18" fillId="0" borderId="9" xfId="0" applyFont="1" applyFill="1" applyBorder="1" applyAlignment="1" applyProtection="1">
      <alignment horizontal="center"/>
    </xf>
    <xf numFmtId="1" fontId="26" fillId="2" borderId="9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/>
    <xf numFmtId="2" fontId="0" fillId="0" borderId="6" xfId="0" applyNumberFormat="1" applyFont="1" applyFill="1" applyBorder="1" applyAlignment="1" applyProtection="1"/>
    <xf numFmtId="0" fontId="18" fillId="3" borderId="9" xfId="0" applyNumberFormat="1" applyFont="1" applyFill="1" applyBorder="1" applyAlignment="1" applyProtection="1">
      <alignment horizontal="center"/>
    </xf>
    <xf numFmtId="2" fontId="18" fillId="3" borderId="9" xfId="0" applyNumberFormat="1" applyFont="1" applyFill="1" applyBorder="1" applyAlignment="1" applyProtection="1">
      <alignment horizontal="center"/>
    </xf>
    <xf numFmtId="2" fontId="43" fillId="3" borderId="9" xfId="0" applyNumberFormat="1" applyFont="1" applyFill="1" applyBorder="1" applyAlignment="1" applyProtection="1">
      <alignment horizontal="center"/>
    </xf>
    <xf numFmtId="2" fontId="28" fillId="3" borderId="9" xfId="0" applyNumberFormat="1" applyFont="1" applyFill="1" applyBorder="1" applyAlignment="1" applyProtection="1">
      <alignment horizontal="center"/>
    </xf>
    <xf numFmtId="2" fontId="26" fillId="3" borderId="9" xfId="0" applyNumberFormat="1" applyFont="1" applyFill="1" applyBorder="1" applyAlignment="1" applyProtection="1">
      <alignment horizontal="center"/>
    </xf>
    <xf numFmtId="2" fontId="27" fillId="3" borderId="9" xfId="0" applyNumberFormat="1" applyFont="1" applyFill="1" applyBorder="1" applyAlignment="1" applyProtection="1">
      <alignment horizontal="center"/>
    </xf>
    <xf numFmtId="2" fontId="0" fillId="4" borderId="9" xfId="0" applyNumberFormat="1" applyFont="1" applyFill="1" applyBorder="1" applyAlignment="1" applyProtection="1">
      <alignment horizontal="center"/>
    </xf>
    <xf numFmtId="0" fontId="16" fillId="0" borderId="12" xfId="0" applyFont="1" applyBorder="1" applyAlignment="1" applyProtection="1">
      <alignment horizontal="left"/>
    </xf>
    <xf numFmtId="0" fontId="14" fillId="3" borderId="9" xfId="0" applyNumberFormat="1" applyFont="1" applyFill="1" applyBorder="1" applyAlignment="1" applyProtection="1">
      <alignment horizontal="center"/>
    </xf>
    <xf numFmtId="0" fontId="14" fillId="3" borderId="9" xfId="0" applyNumberFormat="1" applyFont="1" applyFill="1" applyBorder="1" applyAlignment="1" applyProtection="1"/>
    <xf numFmtId="2" fontId="0" fillId="2" borderId="11" xfId="0" applyNumberFormat="1" applyFont="1" applyFill="1" applyBorder="1" applyAlignment="1" applyProtection="1">
      <alignment horizontal="center"/>
    </xf>
    <xf numFmtId="0" fontId="14" fillId="2" borderId="9" xfId="0" applyNumberFormat="1" applyFont="1" applyFill="1" applyBorder="1" applyAlignment="1" applyProtection="1"/>
    <xf numFmtId="2" fontId="26" fillId="0" borderId="0" xfId="0" applyNumberFormat="1" applyFont="1" applyFill="1" applyBorder="1" applyAlignment="1" applyProtection="1">
      <alignment horizontal="center"/>
    </xf>
    <xf numFmtId="2" fontId="18" fillId="0" borderId="0" xfId="0" applyNumberFormat="1" applyFont="1" applyFill="1" applyBorder="1" applyAlignment="1" applyProtection="1">
      <alignment horizontal="center"/>
    </xf>
    <xf numFmtId="2" fontId="28" fillId="0" borderId="0" xfId="0" applyNumberFormat="1" applyFont="1" applyFill="1" applyBorder="1" applyAlignment="1" applyProtection="1">
      <alignment horizontal="center"/>
    </xf>
    <xf numFmtId="0" fontId="14" fillId="2" borderId="9" xfId="0" applyNumberFormat="1" applyFont="1" applyFill="1" applyBorder="1" applyAlignment="1" applyProtection="1">
      <alignment horizontal="center"/>
    </xf>
    <xf numFmtId="2" fontId="0" fillId="0" borderId="9" xfId="0" applyNumberFormat="1" applyFont="1" applyFill="1" applyBorder="1" applyAlignment="1" applyProtection="1">
      <alignment horizontal="center"/>
    </xf>
    <xf numFmtId="0" fontId="14" fillId="4" borderId="9" xfId="0" applyNumberFormat="1" applyFont="1" applyFill="1" applyBorder="1" applyAlignment="1" applyProtection="1">
      <alignment horizontal="center"/>
    </xf>
    <xf numFmtId="2" fontId="0" fillId="3" borderId="9" xfId="0" applyNumberFormat="1" applyFont="1" applyFill="1" applyBorder="1" applyAlignment="1" applyProtection="1">
      <alignment horizontal="center"/>
    </xf>
    <xf numFmtId="1" fontId="0" fillId="0" borderId="9" xfId="0" applyNumberFormat="1" applyFont="1" applyFill="1" applyBorder="1" applyAlignment="1" applyProtection="1">
      <alignment horizontal="center"/>
    </xf>
    <xf numFmtId="0" fontId="14" fillId="2" borderId="10" xfId="0" applyNumberFormat="1" applyFont="1" applyFill="1" applyBorder="1" applyAlignment="1" applyProtection="1">
      <alignment horizontal="center"/>
    </xf>
    <xf numFmtId="2" fontId="0" fillId="0" borderId="10" xfId="0" applyNumberFormat="1" applyFont="1" applyFill="1" applyBorder="1" applyAlignment="1" applyProtection="1">
      <alignment horizontal="center"/>
    </xf>
    <xf numFmtId="0" fontId="45" fillId="0" borderId="10" xfId="0" applyFont="1" applyFill="1" applyBorder="1" applyAlignment="1" applyProtection="1">
      <alignment horizontal="center" vertical="center" wrapText="1"/>
    </xf>
    <xf numFmtId="2" fontId="26" fillId="0" borderId="6" xfId="0" applyNumberFormat="1" applyFont="1" applyFill="1" applyBorder="1" applyAlignment="1" applyProtection="1">
      <alignment horizontal="center"/>
    </xf>
    <xf numFmtId="0" fontId="26" fillId="0" borderId="0" xfId="0" applyNumberFormat="1" applyFont="1" applyFill="1" applyBorder="1" applyAlignment="1" applyProtection="1">
      <alignment horizontal="center"/>
    </xf>
    <xf numFmtId="2" fontId="14" fillId="0" borderId="9" xfId="0" applyNumberFormat="1" applyFont="1" applyFill="1" applyBorder="1" applyAlignment="1" applyProtection="1">
      <alignment horizontal="center" wrapText="1"/>
    </xf>
    <xf numFmtId="0" fontId="21" fillId="0" borderId="11" xfId="0" applyFont="1" applyFill="1" applyBorder="1" applyAlignment="1" applyProtection="1">
      <alignment horizontal="center" vertical="center" wrapText="1"/>
    </xf>
    <xf numFmtId="169" fontId="0" fillId="0" borderId="9" xfId="0" applyNumberFormat="1" applyFont="1" applyFill="1" applyBorder="1" applyAlignment="1" applyProtection="1">
      <alignment horizontal="center"/>
    </xf>
    <xf numFmtId="2" fontId="18" fillId="0" borderId="9" xfId="0" applyNumberFormat="1" applyFont="1" applyFill="1" applyBorder="1" applyAlignment="1" applyProtection="1"/>
    <xf numFmtId="168" fontId="0" fillId="0" borderId="9" xfId="0" applyNumberFormat="1" applyFont="1" applyFill="1" applyBorder="1" applyAlignment="1" applyProtection="1">
      <alignment horizontal="center"/>
    </xf>
    <xf numFmtId="2" fontId="0" fillId="0" borderId="0" xfId="0" applyNumberFormat="1" applyFill="1" applyBorder="1" applyProtection="1"/>
    <xf numFmtId="2" fontId="26" fillId="0" borderId="12" xfId="0" applyNumberFormat="1" applyFont="1" applyFill="1" applyBorder="1" applyAlignment="1" applyProtection="1">
      <alignment horizontal="center"/>
    </xf>
    <xf numFmtId="2" fontId="27" fillId="0" borderId="0" xfId="0" applyNumberFormat="1" applyFont="1" applyFill="1" applyBorder="1" applyProtection="1"/>
    <xf numFmtId="4" fontId="13" fillId="0" borderId="0" xfId="0" applyNumberFormat="1" applyFont="1" applyFill="1" applyBorder="1" applyAlignment="1" applyProtection="1">
      <alignment horizontal="center"/>
    </xf>
    <xf numFmtId="0" fontId="47" fillId="0" borderId="0" xfId="0" applyNumberFormat="1" applyFont="1" applyFill="1" applyBorder="1" applyAlignment="1" applyProtection="1">
      <alignment horizontal="center"/>
    </xf>
    <xf numFmtId="1" fontId="47" fillId="0" borderId="0" xfId="0" applyNumberFormat="1" applyFont="1" applyFill="1" applyBorder="1" applyAlignment="1" applyProtection="1">
      <alignment horizontal="center"/>
    </xf>
    <xf numFmtId="0" fontId="48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7" fillId="0" borderId="0" xfId="0" applyNumberFormat="1" applyFont="1" applyFill="1" applyBorder="1" applyAlignment="1" applyProtection="1">
      <alignment horizontal="center"/>
    </xf>
    <xf numFmtId="4" fontId="32" fillId="0" borderId="0" xfId="0" applyNumberFormat="1" applyFont="1" applyFill="1" applyBorder="1" applyAlignment="1" applyProtection="1">
      <alignment horizontal="center"/>
    </xf>
    <xf numFmtId="1" fontId="26" fillId="0" borderId="0" xfId="0" applyNumberFormat="1" applyFont="1" applyFill="1" applyBorder="1" applyAlignment="1" applyProtection="1">
      <alignment horizontal="center"/>
    </xf>
    <xf numFmtId="0" fontId="49" fillId="0" borderId="0" xfId="0" applyNumberFormat="1" applyFont="1" applyFill="1" applyBorder="1" applyAlignment="1" applyProtection="1">
      <alignment horizontal="center"/>
    </xf>
    <xf numFmtId="2" fontId="50" fillId="0" borderId="0" xfId="0" applyNumberFormat="1" applyFont="1" applyFill="1" applyBorder="1" applyAlignment="1" applyProtection="1">
      <alignment horizontal="center"/>
    </xf>
    <xf numFmtId="0" fontId="50" fillId="0" borderId="0" xfId="0" applyNumberFormat="1" applyFont="1" applyFill="1" applyBorder="1" applyAlignment="1" applyProtection="1">
      <alignment horizontal="center"/>
    </xf>
    <xf numFmtId="10" fontId="51" fillId="0" borderId="0" xfId="4" applyNumberFormat="1" applyFont="1" applyFill="1" applyBorder="1" applyAlignment="1" applyProtection="1">
      <alignment horizontal="center"/>
    </xf>
    <xf numFmtId="10" fontId="50" fillId="0" borderId="0" xfId="4" applyNumberFormat="1" applyFont="1" applyFill="1" applyBorder="1" applyAlignment="1" applyProtection="1">
      <alignment horizontal="center"/>
    </xf>
    <xf numFmtId="2" fontId="0" fillId="0" borderId="0" xfId="0" applyNumberFormat="1" applyFill="1" applyBorder="1" applyAlignment="1" applyProtection="1">
      <alignment horizontal="center"/>
    </xf>
    <xf numFmtId="9" fontId="0" fillId="0" borderId="0" xfId="4" applyFont="1" applyFill="1" applyBorder="1" applyAlignment="1" applyProtection="1">
      <alignment horizontal="center"/>
    </xf>
    <xf numFmtId="2" fontId="44" fillId="0" borderId="0" xfId="0" applyNumberFormat="1" applyFont="1" applyFill="1" applyBorder="1" applyAlignment="1" applyProtection="1">
      <alignment horizontal="center"/>
    </xf>
    <xf numFmtId="0" fontId="13" fillId="0" borderId="9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Border="1" applyAlignment="1" applyProtection="1">
      <alignment horizontal="center"/>
    </xf>
    <xf numFmtId="1" fontId="46" fillId="0" borderId="0" xfId="0" applyNumberFormat="1" applyFont="1" applyFill="1" applyBorder="1" applyAlignment="1" applyProtection="1">
      <alignment horizontal="center"/>
    </xf>
    <xf numFmtId="0" fontId="14" fillId="0" borderId="9" xfId="0" applyNumberFormat="1" applyFont="1" applyFill="1" applyBorder="1" applyAlignment="1" applyProtection="1">
      <alignment horizontal="left"/>
    </xf>
    <xf numFmtId="4" fontId="18" fillId="0" borderId="9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2" fontId="14" fillId="0" borderId="0" xfId="0" applyNumberFormat="1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0" fillId="3" borderId="0" xfId="0" applyNumberFormat="1" applyFont="1" applyFill="1" applyBorder="1" applyAlignment="1" applyProtection="1">
      <alignment horizontal="center"/>
    </xf>
    <xf numFmtId="4" fontId="18" fillId="3" borderId="9" xfId="0" applyNumberFormat="1" applyFont="1" applyFill="1" applyBorder="1" applyAlignment="1" applyProtection="1">
      <alignment horizontal="center"/>
    </xf>
    <xf numFmtId="9" fontId="0" fillId="0" borderId="0" xfId="0" applyNumberFormat="1" applyFont="1" applyFill="1" applyBorder="1" applyAlignment="1" applyProtection="1">
      <alignment horizontal="center"/>
    </xf>
    <xf numFmtId="168" fontId="18" fillId="3" borderId="9" xfId="0" applyNumberFormat="1" applyFont="1" applyFill="1" applyBorder="1" applyAlignment="1" applyProtection="1">
      <alignment horizontal="center"/>
    </xf>
    <xf numFmtId="0" fontId="0" fillId="2" borderId="0" xfId="0" applyNumberFormat="1" applyFont="1" applyFill="1" applyBorder="1" applyAlignment="1" applyProtection="1">
      <alignment horizontal="center"/>
    </xf>
    <xf numFmtId="0" fontId="0" fillId="2" borderId="9" xfId="0" applyNumberFormat="1" applyFont="1" applyFill="1" applyBorder="1" applyAlignment="1" applyProtection="1">
      <alignment horizontal="center"/>
    </xf>
    <xf numFmtId="0" fontId="18" fillId="0" borderId="9" xfId="0" applyNumberFormat="1" applyFont="1" applyFill="1" applyBorder="1" applyAlignment="1" applyProtection="1">
      <alignment horizontal="center"/>
    </xf>
    <xf numFmtId="0" fontId="43" fillId="0" borderId="9" xfId="0" applyNumberFormat="1" applyFont="1" applyFill="1" applyBorder="1" applyAlignment="1" applyProtection="1">
      <alignment horizontal="center"/>
    </xf>
    <xf numFmtId="0" fontId="28" fillId="0" borderId="0" xfId="0" applyNumberFormat="1" applyFont="1" applyFill="1" applyBorder="1" applyAlignment="1" applyProtection="1">
      <alignment horizontal="center"/>
    </xf>
    <xf numFmtId="0" fontId="35" fillId="0" borderId="0" xfId="0" applyNumberFormat="1" applyFont="1" applyFill="1" applyBorder="1" applyAlignment="1" applyProtection="1">
      <alignment horizontal="center"/>
    </xf>
    <xf numFmtId="168" fontId="43" fillId="3" borderId="9" xfId="0" applyNumberFormat="1" applyFont="1" applyFill="1" applyBorder="1" applyAlignment="1" applyProtection="1">
      <alignment horizontal="center"/>
    </xf>
    <xf numFmtId="4" fontId="14" fillId="3" borderId="9" xfId="0" applyNumberFormat="1" applyFont="1" applyFill="1" applyBorder="1" applyAlignment="1" applyProtection="1">
      <alignment horizontal="left"/>
    </xf>
    <xf numFmtId="168" fontId="18" fillId="0" borderId="9" xfId="0" applyNumberFormat="1" applyFont="1" applyFill="1" applyBorder="1" applyAlignment="1" applyProtection="1">
      <alignment horizontal="center"/>
    </xf>
    <xf numFmtId="168" fontId="43" fillId="0" borderId="9" xfId="0" applyNumberFormat="1" applyFont="1" applyFill="1" applyBorder="1" applyAlignment="1" applyProtection="1">
      <alignment horizontal="center"/>
    </xf>
    <xf numFmtId="4" fontId="14" fillId="0" borderId="9" xfId="0" applyNumberFormat="1" applyFont="1" applyFill="1" applyBorder="1" applyAlignment="1" applyProtection="1">
      <alignment horizontal="left"/>
    </xf>
    <xf numFmtId="0" fontId="0" fillId="0" borderId="0" xfId="0" applyFont="1"/>
    <xf numFmtId="0" fontId="1" fillId="0" borderId="9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0" xfId="0" applyFont="1"/>
    <xf numFmtId="0" fontId="22" fillId="0" borderId="9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1" applyFont="1" applyBorder="1" applyAlignment="1" applyProtection="1">
      <alignment horizontal="left"/>
      <protection locked="0"/>
    </xf>
    <xf numFmtId="0" fontId="1" fillId="0" borderId="9" xfId="0" applyFont="1" applyFill="1" applyBorder="1" applyAlignment="1" applyProtection="1">
      <alignment horizontal="left"/>
      <protection locked="0"/>
    </xf>
    <xf numFmtId="0" fontId="52" fillId="0" borderId="9" xfId="0" applyFont="1" applyBorder="1" applyAlignment="1" applyProtection="1">
      <protection locked="0"/>
    </xf>
    <xf numFmtId="0" fontId="1" fillId="2" borderId="9" xfId="0" applyFont="1" applyFill="1" applyBorder="1" applyAlignment="1" applyProtection="1">
      <alignment horizontal="left"/>
      <protection locked="0"/>
    </xf>
    <xf numFmtId="0" fontId="1" fillId="0" borderId="9" xfId="0" applyFont="1" applyBorder="1" applyAlignment="1">
      <alignment horizontal="center" wrapText="1"/>
    </xf>
    <xf numFmtId="0" fontId="1" fillId="2" borderId="9" xfId="1" applyFont="1" applyFill="1" applyBorder="1" applyAlignment="1" applyProtection="1">
      <alignment horizontal="left"/>
      <protection locked="0"/>
    </xf>
    <xf numFmtId="0" fontId="1" fillId="0" borderId="9" xfId="1" applyFont="1" applyFill="1" applyBorder="1" applyAlignment="1" applyProtection="1">
      <alignment horizontal="left"/>
      <protection locked="0"/>
    </xf>
    <xf numFmtId="0" fontId="53" fillId="0" borderId="9" xfId="0" applyFont="1" applyBorder="1" applyAlignment="1">
      <alignment horizontal="center"/>
    </xf>
    <xf numFmtId="0" fontId="1" fillId="0" borderId="9" xfId="0" applyFont="1" applyBorder="1" applyAlignment="1" applyProtection="1">
      <protection locked="0"/>
    </xf>
    <xf numFmtId="0" fontId="1" fillId="0" borderId="9" xfId="2" applyFont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  <xf numFmtId="0" fontId="52" fillId="0" borderId="9" xfId="0" applyFont="1" applyBorder="1"/>
    <xf numFmtId="0" fontId="52" fillId="0" borderId="9" xfId="0" applyFont="1" applyBorder="1" applyAlignment="1">
      <alignment horizontal="center"/>
    </xf>
    <xf numFmtId="170" fontId="52" fillId="0" borderId="9" xfId="0" applyNumberFormat="1" applyFont="1" applyBorder="1" applyAlignment="1">
      <alignment horizontal="center"/>
    </xf>
    <xf numFmtId="3" fontId="1" fillId="0" borderId="9" xfId="0" applyNumberFormat="1" applyFont="1" applyBorder="1" applyAlignment="1">
      <alignment horizontal="center"/>
    </xf>
    <xf numFmtId="0" fontId="1" fillId="0" borderId="0" xfId="0" applyFont="1" applyAlignment="1" applyProtection="1">
      <alignment vertical="center"/>
    </xf>
    <xf numFmtId="0" fontId="56" fillId="0" borderId="0" xfId="0" applyFont="1" applyBorder="1" applyAlignment="1" applyProtection="1">
      <alignment horizontal="right"/>
    </xf>
    <xf numFmtId="0" fontId="0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/>
    <xf numFmtId="0" fontId="1" fillId="0" borderId="9" xfId="0" applyFont="1" applyBorder="1"/>
    <xf numFmtId="0" fontId="0" fillId="0" borderId="0" xfId="0" applyFont="1" applyProtection="1">
      <protection locked="0"/>
    </xf>
    <xf numFmtId="0" fontId="1" fillId="0" borderId="0" xfId="0" applyNumberFormat="1" applyFont="1" applyAlignment="1" applyProtection="1">
      <alignment vertical="center"/>
      <protection locked="0"/>
    </xf>
    <xf numFmtId="0" fontId="0" fillId="0" borderId="0" xfId="0" applyFont="1" applyBorder="1" applyAlignment="1">
      <alignment vertical="center"/>
    </xf>
    <xf numFmtId="0" fontId="18" fillId="0" borderId="5" xfId="0" applyFont="1" applyBorder="1" applyAlignment="1" applyProtection="1">
      <alignment horizontal="center"/>
      <protection locked="0"/>
    </xf>
    <xf numFmtId="0" fontId="0" fillId="0" borderId="0" xfId="0" applyFont="1" applyBorder="1" applyProtection="1"/>
    <xf numFmtId="0" fontId="70" fillId="0" borderId="0" xfId="0" applyNumberFormat="1" applyFont="1" applyProtection="1">
      <protection locked="0"/>
    </xf>
    <xf numFmtId="0" fontId="70" fillId="0" borderId="0" xfId="0" applyFont="1" applyProtection="1">
      <protection locked="0"/>
    </xf>
    <xf numFmtId="2" fontId="14" fillId="0" borderId="9" xfId="0" applyNumberFormat="1" applyFont="1" applyFill="1" applyBorder="1" applyAlignment="1" applyProtection="1">
      <alignment horizontal="center"/>
    </xf>
    <xf numFmtId="2" fontId="18" fillId="0" borderId="9" xfId="0" applyNumberFormat="1" applyFont="1" applyFill="1" applyBorder="1" applyAlignment="1" applyProtection="1">
      <alignment horizontal="center"/>
    </xf>
    <xf numFmtId="2" fontId="14" fillId="0" borderId="6" xfId="0" applyNumberFormat="1" applyFont="1" applyFill="1" applyBorder="1" applyAlignment="1" applyProtection="1">
      <alignment horizontal="center"/>
    </xf>
    <xf numFmtId="2" fontId="48" fillId="0" borderId="0" xfId="0" applyNumberFormat="1" applyFont="1" applyFill="1" applyBorder="1" applyAlignment="1" applyProtection="1">
      <alignment horizontal="center"/>
    </xf>
    <xf numFmtId="1" fontId="14" fillId="5" borderId="4" xfId="0" applyNumberFormat="1" applyFont="1" applyFill="1" applyBorder="1" applyAlignment="1" applyProtection="1">
      <alignment horizontal="center"/>
      <protection locked="0"/>
    </xf>
    <xf numFmtId="0" fontId="71" fillId="5" borderId="0" xfId="3" applyFont="1" applyFill="1" applyAlignment="1" applyProtection="1"/>
    <xf numFmtId="0" fontId="63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right"/>
    </xf>
    <xf numFmtId="0" fontId="19" fillId="0" borderId="2" xfId="0" applyFont="1" applyBorder="1" applyAlignment="1">
      <alignment horizontal="right"/>
    </xf>
    <xf numFmtId="0" fontId="1" fillId="0" borderId="1" xfId="0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right"/>
    </xf>
    <xf numFmtId="166" fontId="1" fillId="0" borderId="2" xfId="0" applyNumberFormat="1" applyFont="1" applyBorder="1" applyAlignment="1" applyProtection="1">
      <alignment horizontal="center"/>
      <protection locked="0"/>
    </xf>
    <xf numFmtId="0" fontId="13" fillId="0" borderId="0" xfId="0" applyFont="1" applyProtection="1"/>
    <xf numFmtId="0" fontId="1" fillId="0" borderId="14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63" fillId="0" borderId="16" xfId="0" applyFont="1" applyBorder="1" applyAlignment="1" applyProtection="1">
      <alignment horizontal="right"/>
    </xf>
    <xf numFmtId="0" fontId="0" fillId="0" borderId="0" xfId="0" applyFont="1" applyBorder="1" applyAlignment="1" applyProtection="1"/>
    <xf numFmtId="1" fontId="14" fillId="0" borderId="17" xfId="0" applyNumberFormat="1" applyFont="1" applyBorder="1" applyAlignment="1" applyProtection="1">
      <alignment horizontal="center"/>
      <protection locked="0"/>
    </xf>
    <xf numFmtId="0" fontId="69" fillId="0" borderId="17" xfId="0" applyFont="1" applyFill="1" applyBorder="1" applyAlignment="1" applyProtection="1">
      <alignment horizontal="left"/>
    </xf>
    <xf numFmtId="168" fontId="20" fillId="0" borderId="0" xfId="0" applyNumberFormat="1" applyFont="1" applyBorder="1" applyAlignment="1" applyProtection="1"/>
    <xf numFmtId="0" fontId="18" fillId="0" borderId="18" xfId="0" applyFont="1" applyBorder="1" applyAlignment="1" applyProtection="1">
      <alignment horizontal="center"/>
      <protection locked="0"/>
    </xf>
    <xf numFmtId="0" fontId="21" fillId="0" borderId="18" xfId="0" applyNumberFormat="1" applyFont="1" applyBorder="1" applyAlignment="1" applyProtection="1">
      <alignment horizontal="left"/>
    </xf>
    <xf numFmtId="0" fontId="0" fillId="0" borderId="16" xfId="0" applyBorder="1" applyAlignment="1" applyProtection="1"/>
    <xf numFmtId="1" fontId="14" fillId="0" borderId="19" xfId="0" applyNumberFormat="1" applyFont="1" applyBorder="1" applyAlignment="1" applyProtection="1">
      <alignment horizontal="center"/>
      <protection locked="0"/>
    </xf>
    <xf numFmtId="0" fontId="69" fillId="0" borderId="9" xfId="0" applyFont="1" applyFill="1" applyBorder="1" applyAlignment="1" applyProtection="1">
      <alignment horizontal="left"/>
    </xf>
    <xf numFmtId="168" fontId="20" fillId="0" borderId="5" xfId="0" applyNumberFormat="1" applyFont="1" applyBorder="1" applyAlignment="1" applyProtection="1"/>
    <xf numFmtId="0" fontId="0" fillId="0" borderId="5" xfId="0" applyBorder="1" applyAlignment="1" applyProtection="1"/>
    <xf numFmtId="0" fontId="21" fillId="0" borderId="18" xfId="0" applyFont="1" applyBorder="1" applyAlignment="1" applyProtection="1">
      <alignment horizontal="left"/>
    </xf>
    <xf numFmtId="0" fontId="14" fillId="0" borderId="19" xfId="0" applyFont="1" applyBorder="1" applyAlignment="1" applyProtection="1">
      <alignment horizontal="center"/>
      <protection locked="0"/>
    </xf>
    <xf numFmtId="0" fontId="69" fillId="0" borderId="19" xfId="0" applyFont="1" applyFill="1" applyBorder="1" applyAlignment="1" applyProtection="1">
      <alignment horizontal="left"/>
    </xf>
    <xf numFmtId="0" fontId="14" fillId="0" borderId="17" xfId="0" applyFont="1" applyBorder="1" applyAlignment="1" applyProtection="1">
      <alignment horizontal="center"/>
      <protection locked="0"/>
    </xf>
    <xf numFmtId="1" fontId="24" fillId="0" borderId="19" xfId="0" applyNumberFormat="1" applyFont="1" applyBorder="1" applyAlignment="1" applyProtection="1"/>
    <xf numFmtId="1" fontId="14" fillId="2" borderId="19" xfId="0" applyNumberFormat="1" applyFont="1" applyFill="1" applyBorder="1" applyAlignment="1" applyProtection="1">
      <alignment horizontal="center"/>
      <protection locked="0"/>
    </xf>
    <xf numFmtId="168" fontId="24" fillId="0" borderId="5" xfId="0" applyNumberFormat="1" applyFont="1" applyBorder="1" applyAlignment="1" applyProtection="1"/>
    <xf numFmtId="0" fontId="0" fillId="0" borderId="20" xfId="0" applyBorder="1" applyAlignment="1" applyProtection="1"/>
    <xf numFmtId="0" fontId="0" fillId="0" borderId="18" xfId="0" applyBorder="1" applyAlignment="1" applyProtection="1"/>
    <xf numFmtId="0" fontId="18" fillId="2" borderId="18" xfId="0" applyFont="1" applyFill="1" applyBorder="1" applyAlignment="1" applyProtection="1">
      <alignment horizontal="center"/>
      <protection locked="0"/>
    </xf>
    <xf numFmtId="0" fontId="0" fillId="0" borderId="21" xfId="0" applyBorder="1" applyAlignment="1" applyProtection="1"/>
    <xf numFmtId="0" fontId="14" fillId="2" borderId="19" xfId="0" applyFont="1" applyFill="1" applyBorder="1" applyAlignment="1" applyProtection="1">
      <alignment horizontal="center"/>
      <protection locked="0"/>
    </xf>
    <xf numFmtId="168" fontId="7" fillId="0" borderId="5" xfId="0" applyNumberFormat="1" applyFont="1" applyBorder="1" applyAlignment="1" applyProtection="1"/>
    <xf numFmtId="0" fontId="14" fillId="0" borderId="22" xfId="0" applyFont="1" applyBorder="1" applyAlignment="1" applyProtection="1">
      <alignment horizontal="center"/>
      <protection locked="0"/>
    </xf>
    <xf numFmtId="0" fontId="18" fillId="0" borderId="23" xfId="0" applyFont="1" applyBorder="1" applyAlignment="1" applyProtection="1">
      <alignment horizontal="center"/>
      <protection locked="0"/>
    </xf>
    <xf numFmtId="1" fontId="14" fillId="0" borderId="24" xfId="0" applyNumberFormat="1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6" xfId="0" applyBorder="1" applyAlignment="1" applyProtection="1"/>
    <xf numFmtId="0" fontId="13" fillId="0" borderId="18" xfId="0" applyFont="1" applyBorder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left"/>
    </xf>
    <xf numFmtId="0" fontId="0" fillId="0" borderId="25" xfId="0" applyBorder="1" applyAlignment="1" applyProtection="1"/>
    <xf numFmtId="0" fontId="0" fillId="0" borderId="17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left"/>
    </xf>
    <xf numFmtId="0" fontId="11" fillId="0" borderId="18" xfId="0" applyFont="1" applyBorder="1" applyProtection="1"/>
    <xf numFmtId="168" fontId="0" fillId="0" borderId="11" xfId="0" applyNumberFormat="1" applyFont="1" applyFill="1" applyBorder="1" applyAlignment="1" applyProtection="1">
      <alignment horizontal="center"/>
    </xf>
    <xf numFmtId="0" fontId="69" fillId="0" borderId="17" xfId="0" applyFont="1" applyFill="1" applyBorder="1" applyAlignment="1" applyProtection="1">
      <alignment horizontal="center"/>
    </xf>
    <xf numFmtId="0" fontId="69" fillId="0" borderId="9" xfId="0" applyFont="1" applyFill="1" applyBorder="1" applyAlignment="1" applyProtection="1">
      <alignment horizontal="center"/>
    </xf>
    <xf numFmtId="168" fontId="0" fillId="2" borderId="11" xfId="0" applyNumberFormat="1" applyFont="1" applyFill="1" applyBorder="1" applyAlignment="1" applyProtection="1">
      <alignment horizontal="center"/>
    </xf>
    <xf numFmtId="0" fontId="16" fillId="2" borderId="12" xfId="0" applyFont="1" applyFill="1" applyBorder="1" applyAlignment="1" applyProtection="1">
      <alignment horizontal="left"/>
    </xf>
    <xf numFmtId="1" fontId="0" fillId="2" borderId="11" xfId="0" applyNumberFormat="1" applyFont="1" applyFill="1" applyBorder="1" applyAlignment="1" applyProtection="1">
      <alignment horizontal="center"/>
    </xf>
    <xf numFmtId="1" fontId="0" fillId="0" borderId="10" xfId="0" applyNumberFormat="1" applyFont="1" applyFill="1" applyBorder="1" applyAlignment="1" applyProtection="1">
      <alignment horizontal="center"/>
    </xf>
    <xf numFmtId="0" fontId="14" fillId="0" borderId="10" xfId="0" applyNumberFormat="1" applyFont="1" applyFill="1" applyBorder="1" applyAlignment="1" applyProtection="1"/>
    <xf numFmtId="168" fontId="0" fillId="2" borderId="9" xfId="0" applyNumberFormat="1" applyFont="1" applyFill="1" applyBorder="1" applyAlignment="1" applyProtection="1">
      <alignment horizontal="center"/>
    </xf>
    <xf numFmtId="168" fontId="18" fillId="2" borderId="9" xfId="0" applyNumberFormat="1" applyFont="1" applyFill="1" applyBorder="1" applyAlignment="1" applyProtection="1">
      <alignment horizontal="center"/>
    </xf>
    <xf numFmtId="2" fontId="43" fillId="2" borderId="9" xfId="0" applyNumberFormat="1" applyFont="1" applyFill="1" applyBorder="1" applyAlignment="1" applyProtection="1">
      <alignment horizontal="center"/>
    </xf>
    <xf numFmtId="4" fontId="14" fillId="2" borderId="9" xfId="0" applyNumberFormat="1" applyFont="1" applyFill="1" applyBorder="1" applyAlignment="1" applyProtection="1">
      <alignment horizontal="center"/>
    </xf>
    <xf numFmtId="0" fontId="72" fillId="0" borderId="9" xfId="0" applyFont="1" applyBorder="1" applyAlignment="1">
      <alignment horizontal="center"/>
    </xf>
    <xf numFmtId="1" fontId="18" fillId="0" borderId="9" xfId="0" applyNumberFormat="1" applyFont="1" applyFill="1" applyBorder="1" applyAlignment="1" applyProtection="1">
      <alignment horizontal="center"/>
    </xf>
    <xf numFmtId="1" fontId="13" fillId="0" borderId="9" xfId="0" applyNumberFormat="1" applyFont="1" applyFill="1" applyBorder="1" applyAlignment="1" applyProtection="1">
      <alignment horizontal="center"/>
    </xf>
    <xf numFmtId="0" fontId="1" fillId="0" borderId="26" xfId="0" applyFont="1" applyBorder="1" applyAlignment="1" applyProtection="1">
      <alignment horizontal="left"/>
      <protection locked="0"/>
    </xf>
    <xf numFmtId="0" fontId="1" fillId="0" borderId="17" xfId="1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1" fillId="0" borderId="27" xfId="0" applyFont="1" applyBorder="1" applyAlignment="1" applyProtection="1">
      <alignment horizontal="left"/>
    </xf>
    <xf numFmtId="0" fontId="18" fillId="0" borderId="1" xfId="0" applyFont="1" applyBorder="1" applyAlignment="1" applyProtection="1">
      <alignment horizontal="center"/>
      <protection locked="0"/>
    </xf>
    <xf numFmtId="0" fontId="18" fillId="5" borderId="1" xfId="0" applyFont="1" applyFill="1" applyBorder="1" applyAlignment="1" applyProtection="1">
      <alignment horizontal="center"/>
      <protection locked="0"/>
    </xf>
    <xf numFmtId="0" fontId="18" fillId="0" borderId="15" xfId="0" applyFont="1" applyBorder="1" applyAlignment="1" applyProtection="1">
      <alignment horizontal="center"/>
      <protection locked="0"/>
    </xf>
    <xf numFmtId="0" fontId="18" fillId="0" borderId="28" xfId="0" applyFont="1" applyBorder="1" applyAlignment="1" applyProtection="1">
      <alignment horizontal="center"/>
      <protection locked="0"/>
    </xf>
    <xf numFmtId="0" fontId="18" fillId="2" borderId="1" xfId="0" applyFont="1" applyFill="1" applyBorder="1" applyAlignment="1" applyProtection="1">
      <alignment horizontal="center"/>
      <protection locked="0"/>
    </xf>
    <xf numFmtId="0" fontId="18" fillId="0" borderId="4" xfId="0" applyFont="1" applyBorder="1" applyAlignment="1" applyProtection="1">
      <alignment horizontal="center"/>
      <protection locked="0"/>
    </xf>
    <xf numFmtId="1" fontId="14" fillId="0" borderId="1" xfId="0" applyNumberFormat="1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center"/>
      <protection locked="0"/>
    </xf>
    <xf numFmtId="0" fontId="5" fillId="0" borderId="29" xfId="0" applyFont="1" applyBorder="1"/>
    <xf numFmtId="0" fontId="3" fillId="0" borderId="30" xfId="0" applyFont="1" applyBorder="1" applyAlignment="1" applyProtection="1">
      <alignment horizontal="center"/>
    </xf>
    <xf numFmtId="1" fontId="1" fillId="0" borderId="14" xfId="0" applyNumberFormat="1" applyFont="1" applyBorder="1" applyAlignment="1" applyProtection="1">
      <alignment horizontal="center"/>
      <protection locked="0"/>
    </xf>
    <xf numFmtId="0" fontId="18" fillId="2" borderId="4" xfId="0" applyFont="1" applyFill="1" applyBorder="1" applyAlignment="1" applyProtection="1">
      <alignment horizontal="center"/>
      <protection locked="0"/>
    </xf>
    <xf numFmtId="0" fontId="14" fillId="0" borderId="31" xfId="0" applyFont="1" applyBorder="1" applyAlignment="1" applyProtection="1">
      <alignment horizontal="center"/>
      <protection locked="0"/>
    </xf>
    <xf numFmtId="0" fontId="14" fillId="0" borderId="28" xfId="0" applyFont="1" applyBorder="1" applyAlignment="1" applyProtection="1">
      <alignment horizontal="center"/>
      <protection locked="0"/>
    </xf>
    <xf numFmtId="0" fontId="5" fillId="0" borderId="32" xfId="0" applyFont="1" applyBorder="1"/>
    <xf numFmtId="0" fontId="11" fillId="0" borderId="27" xfId="0" applyFont="1" applyBorder="1" applyAlignment="1"/>
    <xf numFmtId="0" fontId="11" fillId="0" borderId="27" xfId="0" applyFont="1" applyBorder="1" applyAlignment="1" applyProtection="1"/>
    <xf numFmtId="0" fontId="14" fillId="2" borderId="28" xfId="0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/>
      <protection locked="0"/>
    </xf>
    <xf numFmtId="1" fontId="14" fillId="2" borderId="28" xfId="0" applyNumberFormat="1" applyFont="1" applyFill="1" applyBorder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/>
      <protection locked="0"/>
    </xf>
    <xf numFmtId="1" fontId="14" fillId="0" borderId="28" xfId="0" applyNumberFormat="1" applyFont="1" applyBorder="1" applyAlignment="1" applyProtection="1">
      <alignment horizontal="center"/>
      <protection locked="0"/>
    </xf>
    <xf numFmtId="0" fontId="14" fillId="0" borderId="15" xfId="0" applyFont="1" applyBorder="1" applyAlignment="1" applyProtection="1">
      <alignment horizontal="center"/>
      <protection locked="0"/>
    </xf>
    <xf numFmtId="1" fontId="14" fillId="5" borderId="5" xfId="0" applyNumberFormat="1" applyFont="1" applyFill="1" applyBorder="1" applyAlignment="1" applyProtection="1">
      <alignment horizontal="center"/>
      <protection locked="0"/>
    </xf>
    <xf numFmtId="0" fontId="11" fillId="5" borderId="27" xfId="0" applyFont="1" applyFill="1" applyBorder="1" applyAlignment="1" applyProtection="1">
      <alignment horizontal="left"/>
    </xf>
    <xf numFmtId="14" fontId="11" fillId="5" borderId="33" xfId="0" applyNumberFormat="1" applyFont="1" applyFill="1" applyBorder="1" applyAlignment="1" applyProtection="1">
      <alignment horizontal="left"/>
    </xf>
    <xf numFmtId="0" fontId="11" fillId="0" borderId="27" xfId="0" applyNumberFormat="1" applyFont="1" applyBorder="1" applyAlignment="1" applyProtection="1">
      <alignment horizontal="left"/>
    </xf>
    <xf numFmtId="0" fontId="11" fillId="5" borderId="27" xfId="0" applyNumberFormat="1" applyFont="1" applyFill="1" applyBorder="1" applyAlignment="1" applyProtection="1">
      <alignment horizontal="left"/>
    </xf>
    <xf numFmtId="0" fontId="0" fillId="0" borderId="34" xfId="0" applyFont="1" applyBorder="1" applyProtection="1"/>
    <xf numFmtId="0" fontId="0" fillId="0" borderId="34" xfId="0" applyFont="1" applyBorder="1" applyAlignment="1">
      <alignment vertical="center"/>
    </xf>
    <xf numFmtId="0" fontId="0" fillId="0" borderId="35" xfId="0" applyFont="1" applyBorder="1" applyProtection="1"/>
    <xf numFmtId="1" fontId="9" fillId="6" borderId="36" xfId="0" applyNumberFormat="1" applyFont="1" applyFill="1" applyBorder="1" applyAlignment="1" applyProtection="1">
      <alignment horizontal="center" vertical="center"/>
    </xf>
    <xf numFmtId="1" fontId="9" fillId="6" borderId="37" xfId="0" applyNumberFormat="1" applyFont="1" applyFill="1" applyBorder="1" applyAlignment="1" applyProtection="1">
      <alignment horizontal="center" vertical="center"/>
    </xf>
    <xf numFmtId="1" fontId="16" fillId="6" borderId="38" xfId="0" applyNumberFormat="1" applyFont="1" applyFill="1" applyBorder="1" applyAlignment="1" applyProtection="1"/>
    <xf numFmtId="1" fontId="14" fillId="6" borderId="36" xfId="0" applyNumberFormat="1" applyFont="1" applyFill="1" applyBorder="1" applyAlignment="1" applyProtection="1">
      <alignment horizontal="center"/>
      <protection locked="0"/>
    </xf>
    <xf numFmtId="0" fontId="73" fillId="6" borderId="36" xfId="0" applyFont="1" applyFill="1" applyBorder="1" applyAlignment="1" applyProtection="1">
      <alignment horizontal="center"/>
    </xf>
    <xf numFmtId="165" fontId="1" fillId="6" borderId="36" xfId="0" applyNumberFormat="1" applyFont="1" applyFill="1" applyBorder="1" applyAlignment="1" applyProtection="1">
      <alignment horizontal="center"/>
    </xf>
    <xf numFmtId="0" fontId="5" fillId="6" borderId="38" xfId="0" applyFont="1" applyFill="1" applyBorder="1" applyAlignment="1" applyProtection="1"/>
    <xf numFmtId="0" fontId="14" fillId="6" borderId="36" xfId="0" applyFont="1" applyFill="1" applyBorder="1" applyAlignment="1" applyProtection="1">
      <alignment horizontal="center"/>
      <protection locked="0"/>
    </xf>
    <xf numFmtId="0" fontId="14" fillId="7" borderId="36" xfId="0" applyFont="1" applyFill="1" applyBorder="1" applyAlignment="1" applyProtection="1">
      <alignment horizontal="center"/>
      <protection locked="0"/>
    </xf>
    <xf numFmtId="0" fontId="0" fillId="6" borderId="37" xfId="0" applyFont="1" applyFill="1" applyBorder="1" applyProtection="1"/>
    <xf numFmtId="0" fontId="0" fillId="6" borderId="37" xfId="0" applyFont="1" applyFill="1" applyBorder="1" applyAlignment="1">
      <alignment vertical="center"/>
    </xf>
    <xf numFmtId="0" fontId="15" fillId="6" borderId="36" xfId="0" applyNumberFormat="1" applyFont="1" applyFill="1" applyBorder="1" applyAlignment="1"/>
    <xf numFmtId="0" fontId="73" fillId="6" borderId="36" xfId="0" applyFont="1" applyFill="1" applyBorder="1" applyAlignment="1">
      <alignment horizontal="center"/>
    </xf>
    <xf numFmtId="0" fontId="0" fillId="6" borderId="36" xfId="0" applyFill="1" applyBorder="1" applyAlignment="1"/>
    <xf numFmtId="0" fontId="1" fillId="6" borderId="38" xfId="0" applyFont="1" applyFill="1" applyBorder="1" applyAlignment="1" applyProtection="1">
      <alignment vertical="center"/>
    </xf>
    <xf numFmtId="0" fontId="0" fillId="0" borderId="0" xfId="0" applyNumberFormat="1" applyFont="1" applyProtection="1">
      <protection locked="0"/>
    </xf>
    <xf numFmtId="1" fontId="14" fillId="5" borderId="39" xfId="0" applyNumberFormat="1" applyFont="1" applyFill="1" applyBorder="1" applyAlignment="1" applyProtection="1">
      <alignment horizontal="center"/>
      <protection locked="0"/>
    </xf>
    <xf numFmtId="0" fontId="0" fillId="0" borderId="29" xfId="0" applyBorder="1" applyAlignment="1">
      <alignment horizontal="center"/>
    </xf>
    <xf numFmtId="1" fontId="0" fillId="0" borderId="0" xfId="0" applyNumberFormat="1" applyProtection="1"/>
    <xf numFmtId="0" fontId="18" fillId="0" borderId="0" xfId="0" applyFont="1" applyAlignment="1" applyProtection="1"/>
    <xf numFmtId="0" fontId="59" fillId="0" borderId="2" xfId="0" applyFont="1" applyBorder="1" applyAlignment="1" applyProtection="1">
      <alignment horizontal="left"/>
    </xf>
    <xf numFmtId="0" fontId="57" fillId="0" borderId="2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56" fillId="0" borderId="49" xfId="0" applyFont="1" applyBorder="1" applyAlignment="1" applyProtection="1">
      <alignment horizontal="right"/>
    </xf>
    <xf numFmtId="0" fontId="55" fillId="0" borderId="1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55" fillId="0" borderId="2" xfId="0" applyFont="1" applyBorder="1" applyAlignment="1">
      <alignment horizontal="center"/>
    </xf>
    <xf numFmtId="4" fontId="3" fillId="0" borderId="2" xfId="0" applyNumberFormat="1" applyFont="1" applyBorder="1" applyAlignment="1" applyProtection="1">
      <alignment horizontal="center"/>
    </xf>
    <xf numFmtId="49" fontId="1" fillId="0" borderId="2" xfId="0" applyNumberFormat="1" applyFont="1" applyBorder="1" applyAlignment="1" applyProtection="1">
      <alignment horizontal="left"/>
      <protection locked="0"/>
    </xf>
    <xf numFmtId="3" fontId="3" fillId="0" borderId="2" xfId="0" applyNumberFormat="1" applyFont="1" applyBorder="1" applyAlignment="1" applyProtection="1">
      <alignment horizontal="center"/>
    </xf>
    <xf numFmtId="0" fontId="73" fillId="6" borderId="36" xfId="0" applyFont="1" applyFill="1" applyBorder="1" applyAlignment="1" applyProtection="1">
      <alignment horizontal="center" vertical="center"/>
    </xf>
    <xf numFmtId="0" fontId="0" fillId="0" borderId="36" xfId="0" applyBorder="1" applyAlignment="1">
      <alignment vertical="center"/>
    </xf>
    <xf numFmtId="164" fontId="0" fillId="0" borderId="16" xfId="0" applyNumberFormat="1" applyBorder="1" applyAlignment="1" applyProtection="1"/>
    <xf numFmtId="0" fontId="2" fillId="0" borderId="0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center"/>
    </xf>
    <xf numFmtId="49" fontId="5" fillId="0" borderId="2" xfId="0" applyNumberFormat="1" applyFont="1" applyBorder="1" applyAlignment="1" applyProtection="1">
      <alignment horizontal="left"/>
      <protection locked="0"/>
    </xf>
    <xf numFmtId="0" fontId="3" fillId="0" borderId="2" xfId="0" applyNumberFormat="1" applyFont="1" applyBorder="1" applyAlignment="1" applyProtection="1">
      <alignment horizontal="center"/>
    </xf>
    <xf numFmtId="165" fontId="6" fillId="2" borderId="2" xfId="0" applyNumberFormat="1" applyFont="1" applyFill="1" applyBorder="1" applyAlignment="1" applyProtection="1">
      <alignment horizontal="center"/>
    </xf>
    <xf numFmtId="49" fontId="22" fillId="0" borderId="14" xfId="0" applyNumberFormat="1" applyFont="1" applyBorder="1" applyAlignment="1" applyProtection="1">
      <alignment horizontal="left" vertical="center" wrapText="1"/>
      <protection locked="0"/>
    </xf>
    <xf numFmtId="0" fontId="1" fillId="0" borderId="31" xfId="0" applyFont="1" applyBorder="1" applyAlignment="1" applyProtection="1">
      <alignment horizontal="left"/>
      <protection locked="0"/>
    </xf>
    <xf numFmtId="0" fontId="60" fillId="0" borderId="31" xfId="0" applyFont="1" applyFill="1" applyBorder="1" applyAlignment="1" applyProtection="1">
      <alignment horizontal="center"/>
    </xf>
    <xf numFmtId="0" fontId="60" fillId="0" borderId="31" xfId="0" applyFont="1" applyBorder="1" applyAlignment="1" applyProtection="1">
      <alignment horizontal="center"/>
    </xf>
    <xf numFmtId="164" fontId="1" fillId="0" borderId="2" xfId="0" applyNumberFormat="1" applyFont="1" applyBorder="1" applyAlignment="1" applyProtection="1">
      <alignment horizontal="left"/>
      <protection locked="0"/>
    </xf>
    <xf numFmtId="167" fontId="3" fillId="0" borderId="2" xfId="0" applyNumberFormat="1" applyFont="1" applyBorder="1" applyAlignment="1" applyProtection="1">
      <alignment horizontal="center"/>
    </xf>
    <xf numFmtId="164" fontId="1" fillId="0" borderId="14" xfId="0" applyNumberFormat="1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/>
    <xf numFmtId="1" fontId="16" fillId="5" borderId="46" xfId="0" applyNumberFormat="1" applyFont="1" applyFill="1" applyBorder="1" applyAlignment="1" applyProtection="1"/>
    <xf numFmtId="1" fontId="16" fillId="5" borderId="1" xfId="0" applyNumberFormat="1" applyFont="1" applyFill="1" applyBorder="1" applyAlignment="1" applyProtection="1"/>
    <xf numFmtId="168" fontId="17" fillId="5" borderId="28" xfId="0" applyNumberFormat="1" applyFont="1" applyFill="1" applyBorder="1" applyAlignment="1" applyProtection="1"/>
    <xf numFmtId="1" fontId="16" fillId="0" borderId="2" xfId="0" applyNumberFormat="1" applyFont="1" applyBorder="1" applyAlignment="1" applyProtection="1"/>
    <xf numFmtId="0" fontId="17" fillId="0" borderId="1" xfId="0" applyNumberFormat="1" applyFont="1" applyBorder="1" applyAlignment="1" applyProtection="1"/>
    <xf numFmtId="173" fontId="1" fillId="5" borderId="42" xfId="0" applyNumberFormat="1" applyFont="1" applyFill="1" applyBorder="1" applyAlignment="1" applyProtection="1">
      <alignment vertical="center"/>
    </xf>
    <xf numFmtId="173" fontId="0" fillId="0" borderId="43" xfId="0" applyNumberFormat="1" applyBorder="1" applyAlignment="1">
      <alignment vertical="center"/>
    </xf>
    <xf numFmtId="173" fontId="1" fillId="0" borderId="44" xfId="0" applyNumberFormat="1" applyFont="1" applyBorder="1" applyAlignment="1" applyProtection="1">
      <alignment horizontal="center" vertical="center"/>
    </xf>
    <xf numFmtId="173" fontId="0" fillId="0" borderId="43" xfId="0" applyNumberFormat="1" applyBorder="1" applyAlignment="1">
      <alignment horizontal="center" vertical="center"/>
    </xf>
    <xf numFmtId="1" fontId="16" fillId="5" borderId="2" xfId="0" applyNumberFormat="1" applyFont="1" applyFill="1" applyBorder="1" applyAlignment="1" applyProtection="1"/>
    <xf numFmtId="0" fontId="17" fillId="5" borderId="1" xfId="0" applyNumberFormat="1" applyFont="1" applyFill="1" applyBorder="1" applyAlignment="1" applyProtection="1"/>
    <xf numFmtId="173" fontId="1" fillId="5" borderId="44" xfId="0" applyNumberFormat="1" applyFont="1" applyFill="1" applyBorder="1" applyAlignment="1" applyProtection="1">
      <alignment horizontal="center" vertical="center"/>
    </xf>
    <xf numFmtId="0" fontId="17" fillId="5" borderId="28" xfId="0" applyNumberFormat="1" applyFont="1" applyFill="1" applyBorder="1" applyAlignment="1" applyProtection="1"/>
    <xf numFmtId="0" fontId="17" fillId="0" borderId="28" xfId="0" applyNumberFormat="1" applyFont="1" applyBorder="1" applyAlignment="1" applyProtection="1"/>
    <xf numFmtId="1" fontId="16" fillId="0" borderId="14" xfId="0" applyNumberFormat="1" applyFont="1" applyBorder="1" applyAlignment="1" applyProtection="1"/>
    <xf numFmtId="0" fontId="15" fillId="0" borderId="28" xfId="0" applyNumberFormat="1" applyFont="1" applyBorder="1" applyAlignment="1" applyProtection="1"/>
    <xf numFmtId="0" fontId="15" fillId="0" borderId="31" xfId="0" applyNumberFormat="1" applyFont="1" applyBorder="1" applyAlignment="1" applyProtection="1"/>
    <xf numFmtId="168" fontId="20" fillId="6" borderId="36" xfId="0" applyNumberFormat="1" applyFont="1" applyFill="1" applyBorder="1" applyAlignment="1" applyProtection="1"/>
    <xf numFmtId="168" fontId="20" fillId="6" borderId="37" xfId="0" applyNumberFormat="1" applyFont="1" applyFill="1" applyBorder="1" applyAlignment="1" applyProtection="1"/>
    <xf numFmtId="1" fontId="16" fillId="0" borderId="46" xfId="0" applyNumberFormat="1" applyFont="1" applyBorder="1" applyAlignment="1" applyProtection="1"/>
    <xf numFmtId="0" fontId="5" fillId="0" borderId="32" xfId="0" applyFont="1" applyBorder="1" applyAlignment="1" applyProtection="1"/>
    <xf numFmtId="0" fontId="5" fillId="0" borderId="48" xfId="0" applyFont="1" applyBorder="1" applyAlignment="1" applyProtection="1"/>
    <xf numFmtId="173" fontId="0" fillId="0" borderId="45" xfId="0" applyNumberFormat="1" applyBorder="1" applyAlignment="1">
      <alignment vertical="center"/>
    </xf>
    <xf numFmtId="173" fontId="1" fillId="0" borderId="42" xfId="0" applyNumberFormat="1" applyFont="1" applyBorder="1" applyAlignment="1" applyProtection="1">
      <alignment horizontal="center" vertical="center"/>
    </xf>
    <xf numFmtId="168" fontId="20" fillId="0" borderId="28" xfId="0" applyNumberFormat="1" applyFont="1" applyBorder="1" applyAlignment="1" applyProtection="1"/>
    <xf numFmtId="0" fontId="5" fillId="0" borderId="2" xfId="0" applyFont="1" applyBorder="1" applyAlignment="1" applyProtection="1"/>
    <xf numFmtId="0" fontId="5" fillId="0" borderId="14" xfId="0" applyFont="1" applyBorder="1" applyAlignment="1" applyProtection="1"/>
    <xf numFmtId="173" fontId="0" fillId="0" borderId="45" xfId="0" applyNumberFormat="1" applyBorder="1" applyAlignment="1">
      <alignment horizontal="center" vertical="center"/>
    </xf>
    <xf numFmtId="0" fontId="15" fillId="6" borderId="36" xfId="0" applyNumberFormat="1" applyFont="1" applyFill="1" applyBorder="1" applyAlignment="1" applyProtection="1"/>
    <xf numFmtId="0" fontId="15" fillId="6" borderId="37" xfId="0" applyNumberFormat="1" applyFont="1" applyFill="1" applyBorder="1" applyAlignment="1" applyProtection="1"/>
    <xf numFmtId="0" fontId="5" fillId="0" borderId="46" xfId="0" applyFont="1" applyBorder="1" applyAlignment="1" applyProtection="1"/>
    <xf numFmtId="0" fontId="23" fillId="0" borderId="28" xfId="0" applyNumberFormat="1" applyFont="1" applyBorder="1" applyAlignment="1" applyProtection="1"/>
    <xf numFmtId="0" fontId="15" fillId="6" borderId="36" xfId="0" applyNumberFormat="1" applyFont="1" applyFill="1" applyBorder="1" applyAlignment="1"/>
    <xf numFmtId="0" fontId="15" fillId="0" borderId="47" xfId="0" applyNumberFormat="1" applyFont="1" applyBorder="1" applyAlignment="1"/>
    <xf numFmtId="0" fontId="15" fillId="0" borderId="40" xfId="0" applyNumberFormat="1" applyFont="1" applyBorder="1" applyAlignment="1"/>
    <xf numFmtId="0" fontId="15" fillId="0" borderId="28" xfId="0" applyNumberFormat="1" applyFont="1" applyBorder="1" applyAlignment="1"/>
    <xf numFmtId="0" fontId="15" fillId="0" borderId="31" xfId="0" applyNumberFormat="1" applyFont="1" applyBorder="1" applyAlignment="1"/>
    <xf numFmtId="49" fontId="9" fillId="6" borderId="36" xfId="0" applyNumberFormat="1" applyFont="1" applyFill="1" applyBorder="1" applyAlignment="1" applyProtection="1">
      <alignment horizontal="right" vertical="center" wrapText="1"/>
    </xf>
    <xf numFmtId="0" fontId="9" fillId="6" borderId="36" xfId="0" applyFont="1" applyFill="1" applyBorder="1" applyAlignment="1" applyProtection="1">
      <alignment horizontal="right" vertical="center"/>
    </xf>
    <xf numFmtId="0" fontId="0" fillId="0" borderId="41" xfId="0" applyBorder="1" applyAlignment="1"/>
    <xf numFmtId="0" fontId="0" fillId="0" borderId="35" xfId="0" applyBorder="1" applyAlignment="1"/>
    <xf numFmtId="0" fontId="0" fillId="0" borderId="40" xfId="0" applyBorder="1" applyAlignment="1"/>
    <xf numFmtId="0" fontId="0" fillId="0" borderId="34" xfId="0" applyBorder="1" applyAlignment="1"/>
    <xf numFmtId="0" fontId="0" fillId="0" borderId="50" xfId="0" applyBorder="1" applyAlignment="1" applyProtection="1"/>
    <xf numFmtId="0" fontId="0" fillId="0" borderId="52" xfId="0" applyBorder="1" applyAlignment="1" applyProtection="1"/>
    <xf numFmtId="0" fontId="0" fillId="0" borderId="46" xfId="0" applyBorder="1" applyAlignment="1" applyProtection="1"/>
    <xf numFmtId="1" fontId="24" fillId="0" borderId="53" xfId="0" applyNumberFormat="1" applyFont="1" applyBorder="1" applyAlignment="1" applyProtection="1"/>
    <xf numFmtId="0" fontId="0" fillId="0" borderId="25" xfId="0" applyBorder="1" applyAlignment="1" applyProtection="1"/>
    <xf numFmtId="1" fontId="20" fillId="0" borderId="52" xfId="0" applyNumberFormat="1" applyFont="1" applyBorder="1" applyAlignment="1" applyProtection="1"/>
    <xf numFmtId="0" fontId="7" fillId="0" borderId="52" xfId="0" applyFont="1" applyBorder="1" applyAlignment="1" applyProtection="1"/>
    <xf numFmtId="0" fontId="0" fillId="4" borderId="50" xfId="0" applyFill="1" applyBorder="1" applyAlignment="1" applyProtection="1"/>
    <xf numFmtId="1" fontId="20" fillId="0" borderId="50" xfId="0" applyNumberFormat="1" applyFont="1" applyBorder="1" applyAlignment="1" applyProtection="1"/>
    <xf numFmtId="0" fontId="0" fillId="0" borderId="53" xfId="0" applyBorder="1" applyAlignment="1" applyProtection="1"/>
    <xf numFmtId="0" fontId="21" fillId="4" borderId="15" xfId="0" applyFont="1" applyFill="1" applyBorder="1" applyAlignment="1" applyProtection="1">
      <alignment horizontal="left"/>
    </xf>
    <xf numFmtId="0" fontId="21" fillId="4" borderId="53" xfId="0" applyFont="1" applyFill="1" applyBorder="1" applyAlignment="1" applyProtection="1">
      <alignment horizontal="left"/>
    </xf>
    <xf numFmtId="0" fontId="5" fillId="0" borderId="2" xfId="0" applyFont="1" applyBorder="1" applyAlignment="1" applyProtection="1">
      <alignment horizontal="center"/>
    </xf>
    <xf numFmtId="0" fontId="1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72" fontId="5" fillId="0" borderId="14" xfId="0" applyNumberFormat="1" applyFont="1" applyBorder="1" applyAlignment="1" applyProtection="1">
      <alignment horizontal="left"/>
      <protection locked="0"/>
    </xf>
    <xf numFmtId="167" fontId="5" fillId="0" borderId="2" xfId="0" applyNumberFormat="1" applyFont="1" applyBorder="1" applyAlignment="1" applyProtection="1">
      <alignment horizontal="center"/>
    </xf>
    <xf numFmtId="49" fontId="11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/>
    <xf numFmtId="1" fontId="14" fillId="0" borderId="50" xfId="0" applyNumberFormat="1" applyFont="1" applyBorder="1" applyAlignment="1" applyProtection="1"/>
    <xf numFmtId="1" fontId="20" fillId="0" borderId="51" xfId="0" applyNumberFormat="1" applyFont="1" applyBorder="1" applyAlignment="1" applyProtection="1"/>
    <xf numFmtId="0" fontId="5" fillId="0" borderId="2" xfId="0" applyNumberFormat="1" applyFont="1" applyBorder="1" applyAlignment="1" applyProtection="1">
      <alignment horizontal="center"/>
    </xf>
    <xf numFmtId="165" fontId="20" fillId="2" borderId="2" xfId="0" applyNumberFormat="1" applyFont="1" applyFill="1" applyBorder="1" applyAlignment="1" applyProtection="1">
      <alignment horizontal="center"/>
    </xf>
    <xf numFmtId="0" fontId="64" fillId="0" borderId="2" xfId="0" applyFont="1" applyBorder="1" applyAlignment="1" applyProtection="1">
      <alignment horizontal="left"/>
    </xf>
    <xf numFmtId="0" fontId="66" fillId="0" borderId="2" xfId="0" applyFont="1" applyBorder="1" applyAlignment="1" applyProtection="1">
      <alignment horizontal="center"/>
    </xf>
    <xf numFmtId="14" fontId="0" fillId="0" borderId="16" xfId="0" applyNumberFormat="1" applyBorder="1" applyAlignment="1" applyProtection="1"/>
    <xf numFmtId="0" fontId="61" fillId="0" borderId="0" xfId="0" applyFont="1" applyBorder="1" applyAlignment="1" applyProtection="1"/>
    <xf numFmtId="0" fontId="1" fillId="0" borderId="2" xfId="0" applyFont="1" applyBorder="1" applyAlignment="1" applyProtection="1">
      <alignment horizontal="right"/>
    </xf>
    <xf numFmtId="0" fontId="20" fillId="2" borderId="2" xfId="0" applyFont="1" applyFill="1" applyBorder="1" applyAlignment="1" applyProtection="1">
      <alignment horizontal="center"/>
    </xf>
    <xf numFmtId="172" fontId="5" fillId="0" borderId="2" xfId="0" applyNumberFormat="1" applyFont="1" applyBorder="1" applyAlignment="1" applyProtection="1">
      <alignment horizontal="left"/>
      <protection locked="0"/>
    </xf>
    <xf numFmtId="0" fontId="1" fillId="0" borderId="2" xfId="0" applyFont="1" applyBorder="1" applyAlignment="1" applyProtection="1">
      <alignment horizontal="center"/>
    </xf>
    <xf numFmtId="0" fontId="13" fillId="0" borderId="2" xfId="0" applyFont="1" applyBorder="1" applyAlignment="1">
      <alignment horizontal="center"/>
    </xf>
    <xf numFmtId="171" fontId="1" fillId="0" borderId="2" xfId="0" applyNumberFormat="1" applyFont="1" applyBorder="1" applyAlignment="1" applyProtection="1">
      <alignment horizontal="center"/>
    </xf>
    <xf numFmtId="3" fontId="5" fillId="0" borderId="2" xfId="0" applyNumberFormat="1" applyFont="1" applyBorder="1" applyAlignment="1" applyProtection="1">
      <alignment horizontal="center"/>
    </xf>
    <xf numFmtId="0" fontId="63" fillId="0" borderId="0" xfId="0" applyFont="1" applyBorder="1" applyAlignment="1" applyProtection="1">
      <alignment horizontal="right"/>
    </xf>
    <xf numFmtId="2" fontId="18" fillId="0" borderId="9" xfId="0" applyNumberFormat="1" applyFont="1" applyFill="1" applyBorder="1" applyAlignment="1" applyProtection="1">
      <alignment horizontal="center"/>
    </xf>
    <xf numFmtId="2" fontId="14" fillId="0" borderId="6" xfId="0" applyNumberFormat="1" applyFont="1" applyFill="1" applyBorder="1" applyAlignment="1" applyProtection="1">
      <alignment horizontal="center"/>
    </xf>
    <xf numFmtId="2" fontId="14" fillId="0" borderId="9" xfId="0" applyNumberFormat="1" applyFont="1" applyFill="1" applyBorder="1" applyAlignment="1" applyProtection="1">
      <alignment horizontal="center"/>
    </xf>
    <xf numFmtId="0" fontId="20" fillId="0" borderId="55" xfId="0" applyFont="1" applyFill="1" applyBorder="1" applyAlignment="1" applyProtection="1">
      <alignment horizontal="center"/>
    </xf>
    <xf numFmtId="0" fontId="20" fillId="8" borderId="9" xfId="0" applyFont="1" applyFill="1" applyBorder="1" applyAlignment="1" applyProtection="1">
      <alignment horizontal="center"/>
    </xf>
    <xf numFmtId="0" fontId="29" fillId="0" borderId="54" xfId="0" applyFont="1" applyFill="1" applyBorder="1" applyAlignment="1" applyProtection="1">
      <alignment horizontal="center"/>
    </xf>
    <xf numFmtId="2" fontId="31" fillId="0" borderId="0" xfId="0" applyNumberFormat="1" applyFont="1" applyFill="1" applyBorder="1" applyAlignment="1" applyProtection="1">
      <alignment horizontal="center"/>
    </xf>
    <xf numFmtId="49" fontId="39" fillId="0" borderId="9" xfId="0" applyNumberFormat="1" applyFont="1" applyFill="1" applyBorder="1" applyAlignment="1" applyProtection="1">
      <alignment horizontal="center"/>
    </xf>
    <xf numFmtId="0" fontId="40" fillId="2" borderId="0" xfId="0" applyFont="1" applyFill="1" applyBorder="1" applyAlignment="1" applyProtection="1"/>
    <xf numFmtId="0" fontId="20" fillId="2" borderId="9" xfId="0" applyFont="1" applyFill="1" applyBorder="1" applyAlignment="1" applyProtection="1">
      <alignment horizontal="center"/>
    </xf>
    <xf numFmtId="2" fontId="48" fillId="0" borderId="0" xfId="0" applyNumberFormat="1" applyFont="1" applyFill="1" applyBorder="1" applyAlignment="1" applyProtection="1">
      <alignment horizontal="center"/>
    </xf>
  </cellXfs>
  <cellStyles count="5">
    <cellStyle name="Excel_BuiltIn_Normal 2" xfId="1"/>
    <cellStyle name="Excel_BuiltIn_Normal 2 1" xfId="2"/>
    <cellStyle name="Lien hypertexte" xfId="3" builtinId="8"/>
    <cellStyle name="Normal" xfId="0" builtinId="0"/>
    <cellStyle name="Pourcentage" xfId="4" builtinId="5"/>
  </cellStyles>
  <dxfs count="9">
    <dxf>
      <font>
        <b/>
        <i val="0"/>
        <condense val="0"/>
        <extend val="0"/>
        <color indexed="1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condense val="0"/>
        <extend val="0"/>
        <color indexed="8"/>
      </font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72389</xdr:colOff>
      <xdr:row>0</xdr:row>
      <xdr:rowOff>216014</xdr:rowOff>
    </xdr:from>
    <xdr:to>
      <xdr:col>12</xdr:col>
      <xdr:colOff>217170</xdr:colOff>
      <xdr:row>2</xdr:row>
      <xdr:rowOff>30616</xdr:rowOff>
    </xdr:to>
    <xdr:sp macro="[0]!MasqueLignes" textlink="">
      <xdr:nvSpPr>
        <xdr:cNvPr id="2" name="Rectangle 1"/>
        <xdr:cNvSpPr/>
      </xdr:nvSpPr>
      <xdr:spPr bwMode="auto">
        <a:xfrm>
          <a:off x="6855550" y="216014"/>
          <a:ext cx="1076870" cy="250031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0000"/>
              </a:solidFill>
            </a:rPr>
            <a:t>Masque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Lignes</a:t>
          </a:r>
        </a:p>
      </xdr:txBody>
    </xdr:sp>
    <xdr:clientData/>
  </xdr:twoCellAnchor>
  <xdr:twoCellAnchor>
    <xdr:from>
      <xdr:col>10</xdr:col>
      <xdr:colOff>85997</xdr:colOff>
      <xdr:row>2</xdr:row>
      <xdr:rowOff>143556</xdr:rowOff>
    </xdr:from>
    <xdr:to>
      <xdr:col>12</xdr:col>
      <xdr:colOff>266972</xdr:colOff>
      <xdr:row>4</xdr:row>
      <xdr:rowOff>12587</xdr:rowOff>
    </xdr:to>
    <xdr:sp macro="[0]!AfficherTout" textlink="">
      <xdr:nvSpPr>
        <xdr:cNvPr id="3" name="Rectangle 2"/>
        <xdr:cNvSpPr/>
      </xdr:nvSpPr>
      <xdr:spPr bwMode="auto">
        <a:xfrm>
          <a:off x="6869158" y="578985"/>
          <a:ext cx="1113064" cy="250031"/>
        </a:xfrm>
        <a:prstGeom prst="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  <xdr:oneCellAnchor>
    <xdr:from>
      <xdr:col>2</xdr:col>
      <xdr:colOff>1390650</xdr:colOff>
      <xdr:row>8</xdr:row>
      <xdr:rowOff>57150</xdr:rowOff>
    </xdr:from>
    <xdr:ext cx="66675" cy="190500"/>
    <xdr:sp macro="" textlink="">
      <xdr:nvSpPr>
        <xdr:cNvPr id="1083" name="Text Box 59"/>
        <xdr:cNvSpPr txBox="1">
          <a:spLocks noChangeArrowheads="1"/>
        </xdr:cNvSpPr>
      </xdr:nvSpPr>
      <xdr:spPr bwMode="auto">
        <a:xfrm>
          <a:off x="2333625" y="1638300"/>
          <a:ext cx="666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123825</xdr:colOff>
      <xdr:row>5</xdr:row>
      <xdr:rowOff>0</xdr:rowOff>
    </xdr:from>
    <xdr:to>
      <xdr:col>12</xdr:col>
      <xdr:colOff>447675</xdr:colOff>
      <xdr:row>6</xdr:row>
      <xdr:rowOff>0</xdr:rowOff>
    </xdr:to>
    <xdr:sp macro="[0]!masquerlignes" textlink="">
      <xdr:nvSpPr>
        <xdr:cNvPr id="1086" name="Rectangle 62"/>
        <xdr:cNvSpPr>
          <a:spLocks noChangeArrowheads="1"/>
        </xdr:cNvSpPr>
      </xdr:nvSpPr>
      <xdr:spPr bwMode="auto">
        <a:xfrm>
          <a:off x="6858000" y="1009650"/>
          <a:ext cx="12573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Test_Masquer</a:t>
          </a:r>
        </a:p>
      </xdr:txBody>
    </xdr:sp>
    <xdr:clientData/>
  </xdr:twoCellAnchor>
  <xdr:twoCellAnchor>
    <xdr:from>
      <xdr:col>10</xdr:col>
      <xdr:colOff>152400</xdr:colOff>
      <xdr:row>6</xdr:row>
      <xdr:rowOff>76200</xdr:rowOff>
    </xdr:from>
    <xdr:to>
      <xdr:col>12</xdr:col>
      <xdr:colOff>447675</xdr:colOff>
      <xdr:row>7</xdr:row>
      <xdr:rowOff>114300</xdr:rowOff>
    </xdr:to>
    <xdr:sp macro="[0]!Affichertoutesleslignes" textlink="">
      <xdr:nvSpPr>
        <xdr:cNvPr id="1088" name="Rectangle 64"/>
        <xdr:cNvSpPr>
          <a:spLocks noChangeArrowheads="1"/>
        </xdr:cNvSpPr>
      </xdr:nvSpPr>
      <xdr:spPr bwMode="auto">
        <a:xfrm>
          <a:off x="6886575" y="1276350"/>
          <a:ext cx="1228725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Test_Afficher_Tout</a:t>
          </a:r>
        </a:p>
      </xdr:txBody>
    </xdr:sp>
    <xdr:clientData/>
  </xdr:twoCellAnchor>
  <xdr:twoCellAnchor>
    <xdr:from>
      <xdr:col>12</xdr:col>
      <xdr:colOff>847725</xdr:colOff>
      <xdr:row>5</xdr:row>
      <xdr:rowOff>180975</xdr:rowOff>
    </xdr:from>
    <xdr:to>
      <xdr:col>15</xdr:col>
      <xdr:colOff>200025</xdr:colOff>
      <xdr:row>5</xdr:row>
      <xdr:rowOff>180975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8515350" y="1190625"/>
          <a:ext cx="2238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00"/>
  <sheetViews>
    <sheetView showGridLines="0" tabSelected="1" zoomScale="140" zoomScaleNormal="140" workbookViewId="0">
      <pane xSplit="3" ySplit="1" topLeftCell="F2" activePane="bottomRight" state="frozen"/>
      <selection pane="topRight" activeCell="D1" sqref="D1"/>
      <selection pane="bottomLeft" activeCell="A2" sqref="A2"/>
      <selection pane="bottomRight" activeCell="B35" sqref="B35"/>
    </sheetView>
  </sheetViews>
  <sheetFormatPr baseColWidth="10" defaultRowHeight="12.75"/>
  <cols>
    <col min="1" max="1" width="11.140625" style="1" customWidth="1"/>
    <col min="2" max="2" width="3" style="1" customWidth="1"/>
    <col min="3" max="3" width="27.42578125" style="2" customWidth="1"/>
    <col min="4" max="4" width="5.7109375" style="1" customWidth="1"/>
    <col min="5" max="5" width="6.85546875" style="1" customWidth="1"/>
    <col min="6" max="6" width="9.28515625" style="1" customWidth="1"/>
    <col min="7" max="7" width="12.85546875" style="1" customWidth="1"/>
    <col min="8" max="8" width="5.42578125" style="1" customWidth="1"/>
    <col min="9" max="9" width="14.140625" style="1" customWidth="1"/>
    <col min="10" max="10" width="5.140625" style="1" customWidth="1"/>
    <col min="11" max="11" width="6.7109375" style="14" customWidth="1"/>
    <col min="12" max="12" width="7.28515625" style="14" customWidth="1"/>
    <col min="13" max="13" width="20.42578125" style="14" customWidth="1"/>
    <col min="14" max="16384" width="11.42578125" style="1"/>
  </cols>
  <sheetData>
    <row r="1" spans="1:22" ht="20.100000000000001" customHeight="1" thickBot="1">
      <c r="H1" s="342" t="s">
        <v>584</v>
      </c>
      <c r="I1" s="342"/>
      <c r="J1" s="342"/>
      <c r="K1" s="200"/>
      <c r="L1" s="206" t="b">
        <v>0</v>
      </c>
      <c r="O1" s="212"/>
      <c r="V1" s="1">
        <v>1</v>
      </c>
    </row>
    <row r="2" spans="1:22" s="3" customFormat="1" ht="15.6" customHeight="1" thickBot="1">
      <c r="A2" s="343"/>
      <c r="B2" s="343"/>
      <c r="C2" s="343"/>
      <c r="D2" s="344" t="s">
        <v>587</v>
      </c>
      <c r="E2" s="344"/>
      <c r="F2" s="332" t="str">
        <f ca="1">INDEX(telephonne,MATCH(B3,magasin,0))</f>
        <v>-</v>
      </c>
      <c r="G2" s="332"/>
      <c r="H2" s="332"/>
      <c r="I2" s="345"/>
      <c r="J2" s="345"/>
      <c r="V2" s="3">
        <v>1</v>
      </c>
    </row>
    <row r="3" spans="1:22" ht="15.6" customHeight="1" thickBot="1">
      <c r="A3" s="4" t="s">
        <v>588</v>
      </c>
      <c r="B3" s="346" t="s">
        <v>704</v>
      </c>
      <c r="C3" s="346"/>
      <c r="D3" s="346"/>
      <c r="E3" s="5" t="s">
        <v>590</v>
      </c>
      <c r="F3" s="347" t="str">
        <f ca="1">INDEX(fax,MATCH(B3,magasin,0))</f>
        <v>-</v>
      </c>
      <c r="G3" s="347"/>
      <c r="H3" s="347"/>
      <c r="I3" s="348"/>
      <c r="J3" s="348"/>
      <c r="V3" s="3">
        <v>1</v>
      </c>
    </row>
    <row r="4" spans="1:22" ht="15.6" customHeight="1" thickBot="1">
      <c r="A4" s="195" t="s">
        <v>591</v>
      </c>
      <c r="B4" s="330" t="str">
        <f ca="1">INDEX(adresse,MATCH(B3,magasin,0))</f>
        <v>-</v>
      </c>
      <c r="C4" s="330"/>
      <c r="D4" s="330"/>
      <c r="E4" s="330"/>
      <c r="F4" s="6" t="s">
        <v>592</v>
      </c>
      <c r="G4" s="331" t="str">
        <f ca="1">INDEX(FR,MATCH(B3,magasin,0))</f>
        <v>-</v>
      </c>
      <c r="H4" s="331"/>
      <c r="I4" s="332" t="s">
        <v>593</v>
      </c>
      <c r="J4" s="332"/>
      <c r="L4" s="200"/>
      <c r="V4" s="3">
        <v>1</v>
      </c>
    </row>
    <row r="5" spans="1:22" ht="15.6" customHeight="1" thickBot="1">
      <c r="A5" s="333" t="s">
        <v>303</v>
      </c>
      <c r="B5" s="333"/>
      <c r="C5" s="334" t="str">
        <f ca="1">INDEX(jours,MATCH(B3,magasin,0))</f>
        <v>-</v>
      </c>
      <c r="D5" s="334"/>
      <c r="E5" s="335" t="s">
        <v>594</v>
      </c>
      <c r="F5" s="335"/>
      <c r="G5" s="336" t="str">
        <f ca="1">INDEX(delai,MATCH(B3,magasin,0))</f>
        <v>-</v>
      </c>
      <c r="H5" s="336"/>
      <c r="I5" s="337"/>
      <c r="J5" s="337"/>
      <c r="V5" s="3">
        <v>1</v>
      </c>
    </row>
    <row r="6" spans="1:22" s="2" customFormat="1" ht="15.6" customHeight="1" thickBot="1">
      <c r="A6" s="195" t="s">
        <v>304</v>
      </c>
      <c r="B6" s="7">
        <v>0</v>
      </c>
      <c r="C6" s="8" t="s">
        <v>595</v>
      </c>
      <c r="D6" s="9">
        <v>0</v>
      </c>
      <c r="E6" s="10" t="s">
        <v>596</v>
      </c>
      <c r="F6" s="11">
        <v>155</v>
      </c>
      <c r="G6" s="332" t="s">
        <v>597</v>
      </c>
      <c r="H6" s="332"/>
      <c r="I6" s="332" t="s">
        <v>598</v>
      </c>
      <c r="J6" s="332"/>
      <c r="N6" s="329" t="s">
        <v>586</v>
      </c>
      <c r="V6" s="3">
        <v>1</v>
      </c>
    </row>
    <row r="7" spans="1:22" ht="15.6" customHeight="1" thickBot="1">
      <c r="A7" s="195" t="s">
        <v>599</v>
      </c>
      <c r="B7" s="338" t="s">
        <v>600</v>
      </c>
      <c r="C7" s="338"/>
      <c r="D7" s="338"/>
      <c r="E7" s="338"/>
      <c r="F7" s="338"/>
      <c r="G7" s="12" t="s">
        <v>601</v>
      </c>
      <c r="H7" s="13">
        <v>0</v>
      </c>
      <c r="I7" s="339">
        <f>B15+B16+B17+B18+B19+B20+B21+B22+B23+B24+B25+B26+B27+B28+B29+B30+B32+B33+B34+B35+B36+B37+B38+B39+B40+B41+B42+B43+B44+B45+B46+B47+B49+B50+B51+B52+B53+B54+B56+B57+B59+B60+B61+B62+B63+B64+B66+B67+B68+B69+B70+B71+B73+B74+B76+B77</f>
        <v>2</v>
      </c>
      <c r="J7" s="339"/>
      <c r="L7" s="200"/>
      <c r="V7" s="3">
        <v>1</v>
      </c>
    </row>
    <row r="8" spans="1:22" ht="15.6" customHeight="1" thickBot="1">
      <c r="A8" s="195" t="s">
        <v>305</v>
      </c>
      <c r="B8" s="338" t="s">
        <v>704</v>
      </c>
      <c r="C8" s="338"/>
      <c r="D8" s="338"/>
      <c r="E8" s="338"/>
      <c r="F8" s="338"/>
      <c r="G8" s="12" t="s">
        <v>603</v>
      </c>
      <c r="H8" s="13"/>
      <c r="I8" s="332"/>
      <c r="J8" s="332"/>
      <c r="V8" s="3">
        <v>1</v>
      </c>
    </row>
    <row r="9" spans="1:22" ht="15.6" customHeight="1" thickBot="1">
      <c r="A9" s="195" t="s">
        <v>604</v>
      </c>
      <c r="B9" s="353"/>
      <c r="C9" s="353"/>
      <c r="D9" s="353"/>
      <c r="E9" s="353"/>
      <c r="F9" s="353"/>
      <c r="G9" s="332" t="s">
        <v>605</v>
      </c>
      <c r="H9" s="332"/>
      <c r="I9" s="354"/>
      <c r="J9" s="354"/>
      <c r="V9" s="3">
        <v>1</v>
      </c>
    </row>
    <row r="10" spans="1:22" ht="15.6" customHeight="1" thickBot="1">
      <c r="A10" s="195" t="s">
        <v>606</v>
      </c>
      <c r="B10" s="355"/>
      <c r="C10" s="355"/>
      <c r="D10" s="355"/>
      <c r="E10" s="355"/>
      <c r="F10" s="355"/>
      <c r="G10" s="12" t="s">
        <v>601</v>
      </c>
      <c r="H10" s="13">
        <v>0</v>
      </c>
      <c r="I10" s="356"/>
      <c r="J10" s="356"/>
      <c r="L10" s="15"/>
      <c r="V10" s="3">
        <v>1</v>
      </c>
    </row>
    <row r="11" spans="1:22" ht="15.6" customHeight="1" thickBot="1">
      <c r="A11" s="195" t="s">
        <v>607</v>
      </c>
      <c r="B11" s="349"/>
      <c r="C11" s="349"/>
      <c r="D11" s="349"/>
      <c r="E11" s="349"/>
      <c r="F11" s="349"/>
      <c r="G11" s="16" t="s">
        <v>603</v>
      </c>
      <c r="H11" s="13"/>
      <c r="I11" s="350"/>
      <c r="J11" s="350"/>
      <c r="V11" s="3">
        <v>1</v>
      </c>
    </row>
    <row r="12" spans="1:22" ht="15.6" customHeight="1" thickBot="1">
      <c r="A12" s="2"/>
      <c r="B12" s="349"/>
      <c r="C12" s="349"/>
      <c r="D12" s="349"/>
      <c r="E12" s="349"/>
      <c r="F12" s="349"/>
      <c r="G12" s="16" t="s">
        <v>608</v>
      </c>
      <c r="H12" s="17"/>
      <c r="I12" s="351"/>
      <c r="J12" s="351"/>
      <c r="V12" s="3">
        <v>1</v>
      </c>
    </row>
    <row r="13" spans="1:22" ht="15.6" customHeight="1" thickBot="1">
      <c r="A13" s="2"/>
      <c r="B13" s="349"/>
      <c r="C13" s="349"/>
      <c r="D13" s="349"/>
      <c r="E13" s="349"/>
      <c r="F13" s="349"/>
      <c r="G13" s="288" t="s">
        <v>609</v>
      </c>
      <c r="H13" s="289">
        <v>0</v>
      </c>
      <c r="I13" s="352"/>
      <c r="J13" s="352"/>
      <c r="K13" s="325"/>
      <c r="L13" s="205" t="b">
        <v>0</v>
      </c>
      <c r="V13" s="3">
        <v>1</v>
      </c>
    </row>
    <row r="14" spans="1:22" s="194" customFormat="1" ht="15.6" customHeight="1" thickBot="1">
      <c r="A14" s="324"/>
      <c r="B14" s="340" t="s">
        <v>575</v>
      </c>
      <c r="C14" s="341"/>
      <c r="D14" s="341"/>
      <c r="E14" s="310"/>
      <c r="F14" s="394"/>
      <c r="G14" s="395"/>
      <c r="H14" s="395"/>
      <c r="I14" s="395"/>
      <c r="J14" s="311"/>
      <c r="K14" s="201"/>
      <c r="L14" s="201"/>
      <c r="V14" s="194">
        <f>IF(SUM(B$15:B$30)&gt;0,1,0)</f>
        <v>1</v>
      </c>
    </row>
    <row r="15" spans="1:22" ht="15" hidden="1" customHeight="1" thickBot="1">
      <c r="A15" s="357"/>
      <c r="B15" s="326"/>
      <c r="C15" s="293" t="s">
        <v>585</v>
      </c>
      <c r="D15" s="362"/>
      <c r="E15" s="359"/>
      <c r="F15" s="359"/>
      <c r="G15" s="359"/>
      <c r="H15" s="359"/>
      <c r="I15" s="359"/>
      <c r="J15" s="359"/>
      <c r="K15" s="18"/>
      <c r="L15" s="18"/>
      <c r="V15" s="328">
        <f t="array" ref="V15:V16">SUM(B15:B16)</f>
        <v>0</v>
      </c>
    </row>
    <row r="16" spans="1:22" ht="15" hidden="1" customHeight="1" thickBot="1">
      <c r="A16" s="358"/>
      <c r="B16" s="327"/>
      <c r="C16" s="306" t="str">
        <f>SUBSTITUTE(B16,1,"gratuit")</f>
        <v/>
      </c>
      <c r="D16" s="363"/>
      <c r="E16" s="359"/>
      <c r="F16" s="359"/>
      <c r="G16" s="359"/>
      <c r="H16" s="359"/>
      <c r="I16" s="359"/>
      <c r="J16" s="359"/>
      <c r="K16" s="19"/>
      <c r="L16" s="18"/>
      <c r="V16" s="1">
        <v>0</v>
      </c>
    </row>
    <row r="17" spans="1:22" ht="15" customHeight="1" thickBot="1">
      <c r="A17" s="360"/>
      <c r="B17" s="300">
        <v>1</v>
      </c>
      <c r="C17" s="293" t="s">
        <v>551</v>
      </c>
      <c r="D17" s="364"/>
      <c r="E17" s="361"/>
      <c r="F17" s="361"/>
      <c r="G17" s="361"/>
      <c r="H17" s="361"/>
      <c r="I17" s="361"/>
      <c r="J17" s="361"/>
      <c r="V17" s="328">
        <f t="array" ref="V17:V18">SUM(B17:B18)</f>
        <v>1</v>
      </c>
    </row>
    <row r="18" spans="1:22" ht="15" customHeight="1" thickBot="1">
      <c r="A18" s="360"/>
      <c r="B18" s="279"/>
      <c r="C18" s="305" t="str">
        <f>SUBSTITUTE(B18,1,"gratuit")</f>
        <v/>
      </c>
      <c r="D18" s="365"/>
      <c r="E18" s="361"/>
      <c r="F18" s="361"/>
      <c r="G18" s="361"/>
      <c r="H18" s="361"/>
      <c r="I18" s="361"/>
      <c r="J18" s="361"/>
      <c r="K18" s="202"/>
      <c r="V18" s="1">
        <v>1</v>
      </c>
    </row>
    <row r="19" spans="1:22" ht="15" hidden="1" customHeight="1" thickBot="1">
      <c r="A19" s="366"/>
      <c r="B19" s="211"/>
      <c r="C19" s="287" t="s">
        <v>552</v>
      </c>
      <c r="D19" s="368"/>
      <c r="E19" s="367" t="b">
        <f>FALSE</f>
        <v>0</v>
      </c>
      <c r="F19" s="367"/>
      <c r="G19" s="367"/>
      <c r="H19" s="367"/>
      <c r="I19" s="367"/>
      <c r="J19" s="367"/>
      <c r="V19" s="328">
        <f t="array" ref="V19:V20">SUM(B19:B20)</f>
        <v>0</v>
      </c>
    </row>
    <row r="20" spans="1:22" ht="15" hidden="1" customHeight="1" thickBot="1">
      <c r="A20" s="366"/>
      <c r="B20" s="280"/>
      <c r="C20" s="304" t="str">
        <f>SUBSTITUTE(B20,1,"gratuit")</f>
        <v/>
      </c>
      <c r="D20" s="363"/>
      <c r="E20" s="367"/>
      <c r="F20" s="367"/>
      <c r="G20" s="367"/>
      <c r="H20" s="367"/>
      <c r="I20" s="367"/>
      <c r="J20" s="367"/>
      <c r="K20" s="202"/>
      <c r="V20" s="1">
        <v>0</v>
      </c>
    </row>
    <row r="21" spans="1:22" ht="15" hidden="1" customHeight="1" thickBot="1">
      <c r="A21" s="366"/>
      <c r="B21" s="302"/>
      <c r="C21" s="293" t="s">
        <v>614</v>
      </c>
      <c r="D21" s="368"/>
      <c r="E21" s="369" t="b">
        <f>FALSE</f>
        <v>0</v>
      </c>
      <c r="F21" s="369"/>
      <c r="G21" s="369"/>
      <c r="H21" s="369"/>
      <c r="I21" s="369"/>
      <c r="J21" s="369"/>
      <c r="V21" s="328">
        <f t="array" ref="V21:V22">SUM(B21:B22)</f>
        <v>0</v>
      </c>
    </row>
    <row r="22" spans="1:22" ht="15" hidden="1" customHeight="1" thickBot="1">
      <c r="A22" s="366"/>
      <c r="B22" s="280"/>
      <c r="C22" s="303" t="str">
        <f>SUBSTITUTE(B22,1,"gratuit")</f>
        <v/>
      </c>
      <c r="D22" s="363"/>
      <c r="E22" s="369"/>
      <c r="F22" s="369"/>
      <c r="G22" s="369"/>
      <c r="H22" s="369"/>
      <c r="I22" s="369"/>
      <c r="J22" s="369"/>
      <c r="K22" s="202"/>
      <c r="V22" s="1">
        <v>0</v>
      </c>
    </row>
    <row r="23" spans="1:22" ht="15" hidden="1" customHeight="1" thickBot="1">
      <c r="A23" s="360"/>
      <c r="B23" s="285"/>
      <c r="C23" s="293" t="s">
        <v>553</v>
      </c>
      <c r="D23" s="364"/>
      <c r="E23" s="370" t="b">
        <f>FALSE</f>
        <v>0</v>
      </c>
      <c r="F23" s="370"/>
      <c r="G23" s="370"/>
      <c r="H23" s="370"/>
      <c r="I23" s="370"/>
      <c r="J23" s="370"/>
      <c r="V23" s="328">
        <f t="array" ref="V23:V24">SUM(B23:B24)</f>
        <v>0</v>
      </c>
    </row>
    <row r="24" spans="1:22" ht="15" hidden="1" customHeight="1" thickBot="1">
      <c r="A24" s="360"/>
      <c r="B24" s="279"/>
      <c r="C24" s="278" t="str">
        <f>SUBSTITUTE(B24,1,"gratuit")</f>
        <v/>
      </c>
      <c r="D24" s="363"/>
      <c r="E24" s="370"/>
      <c r="F24" s="370"/>
      <c r="G24" s="370"/>
      <c r="H24" s="370"/>
      <c r="I24" s="370"/>
      <c r="J24" s="370"/>
      <c r="K24" s="202"/>
      <c r="V24" s="1">
        <v>0</v>
      </c>
    </row>
    <row r="25" spans="1:22" ht="15" hidden="1" customHeight="1" thickBot="1">
      <c r="A25" s="360"/>
      <c r="B25" s="20"/>
      <c r="C25" s="293" t="s">
        <v>554</v>
      </c>
      <c r="D25" s="364"/>
      <c r="E25" s="370" t="b">
        <f>FALSE</f>
        <v>0</v>
      </c>
      <c r="F25" s="370"/>
      <c r="G25" s="370"/>
      <c r="H25" s="370"/>
      <c r="I25" s="370"/>
      <c r="J25" s="370"/>
      <c r="V25" s="328">
        <f t="array" ref="V25:V26">SUM(B25:B26)</f>
        <v>0</v>
      </c>
    </row>
    <row r="26" spans="1:22" ht="15" hidden="1" customHeight="1" thickBot="1">
      <c r="A26" s="360"/>
      <c r="B26" s="279"/>
      <c r="C26" s="278" t="str">
        <f>SUBSTITUTE(B26,1,"gratuit")</f>
        <v/>
      </c>
      <c r="D26" s="363"/>
      <c r="E26" s="370"/>
      <c r="F26" s="370"/>
      <c r="G26" s="370"/>
      <c r="H26" s="370"/>
      <c r="I26" s="370"/>
      <c r="J26" s="370"/>
      <c r="K26" s="202"/>
      <c r="V26" s="1">
        <v>0</v>
      </c>
    </row>
    <row r="27" spans="1:22" ht="15" hidden="1" customHeight="1" thickBot="1">
      <c r="A27" s="360"/>
      <c r="B27" s="21"/>
      <c r="C27" s="293" t="s">
        <v>555</v>
      </c>
      <c r="D27" s="364"/>
      <c r="E27" s="370" t="b">
        <f>FALSE</f>
        <v>0</v>
      </c>
      <c r="F27" s="370"/>
      <c r="G27" s="370"/>
      <c r="H27" s="370"/>
      <c r="I27" s="370"/>
      <c r="J27" s="370"/>
      <c r="V27" s="328">
        <f t="array" ref="V27:V28">SUM(B27:B28)</f>
        <v>0</v>
      </c>
    </row>
    <row r="28" spans="1:22" ht="15" hidden="1" customHeight="1" thickBot="1">
      <c r="A28" s="371"/>
      <c r="B28" s="279"/>
      <c r="C28" s="278" t="str">
        <f>SUBSTITUTE(B28,1,"gratuit")</f>
        <v/>
      </c>
      <c r="D28" s="363"/>
      <c r="E28" s="370"/>
      <c r="F28" s="370"/>
      <c r="G28" s="370"/>
      <c r="H28" s="370"/>
      <c r="I28" s="370"/>
      <c r="J28" s="370"/>
      <c r="K28" s="202"/>
      <c r="V28" s="1">
        <v>0</v>
      </c>
    </row>
    <row r="29" spans="1:22" ht="15" hidden="1" customHeight="1" thickBot="1">
      <c r="A29" s="377"/>
      <c r="B29" s="301"/>
      <c r="C29" s="293" t="s">
        <v>583</v>
      </c>
      <c r="D29" s="364"/>
      <c r="E29" s="372" t="b">
        <f>FALSE</f>
        <v>0</v>
      </c>
      <c r="F29" s="372"/>
      <c r="G29" s="372"/>
      <c r="H29" s="372"/>
      <c r="I29" s="372"/>
      <c r="J29" s="372"/>
      <c r="V29" s="328">
        <f t="array" ref="V29:V30">SUM(B29:B30)</f>
        <v>0</v>
      </c>
    </row>
    <row r="30" spans="1:22" ht="15" hidden="1" customHeight="1" thickBot="1">
      <c r="A30" s="378"/>
      <c r="B30" s="203"/>
      <c r="C30" s="278" t="str">
        <f>SUBSTITUTE(B30,1,"gratuit")</f>
        <v/>
      </c>
      <c r="D30" s="379"/>
      <c r="E30" s="373"/>
      <c r="F30" s="373"/>
      <c r="G30" s="373"/>
      <c r="H30" s="373"/>
      <c r="I30" s="373"/>
      <c r="J30" s="373"/>
      <c r="K30" s="202"/>
      <c r="V30" s="1">
        <v>0</v>
      </c>
    </row>
    <row r="31" spans="1:22" ht="15" customHeight="1" thickBot="1">
      <c r="A31" s="312"/>
      <c r="B31" s="313"/>
      <c r="C31" s="314" t="s">
        <v>576</v>
      </c>
      <c r="D31" s="315"/>
      <c r="E31" s="374"/>
      <c r="F31" s="374"/>
      <c r="G31" s="374"/>
      <c r="H31" s="374"/>
      <c r="I31" s="374"/>
      <c r="J31" s="375"/>
      <c r="V31" s="194">
        <f>IF(SUM(B$32:B$47)&gt;0,1,0)</f>
        <v>1</v>
      </c>
    </row>
    <row r="32" spans="1:22" ht="15" hidden="1" customHeight="1" thickBot="1">
      <c r="A32" s="376"/>
      <c r="B32" s="300"/>
      <c r="C32" s="293" t="s">
        <v>556</v>
      </c>
      <c r="D32" s="380"/>
      <c r="E32" s="370" t="b">
        <f>FALSE</f>
        <v>0</v>
      </c>
      <c r="F32" s="370"/>
      <c r="G32" s="370"/>
      <c r="H32" s="370"/>
      <c r="I32" s="370"/>
      <c r="J32" s="370"/>
      <c r="K32" s="202"/>
      <c r="V32" s="328">
        <f t="array" ref="V32:V33">SUM(B32:B33)</f>
        <v>0</v>
      </c>
    </row>
    <row r="33" spans="1:22" ht="15" hidden="1" customHeight="1" thickBot="1">
      <c r="A33" s="360"/>
      <c r="B33" s="282"/>
      <c r="C33" s="278" t="str">
        <f>SUBSTITUTE(B33,1,"gratuit")</f>
        <v/>
      </c>
      <c r="D33" s="365"/>
      <c r="E33" s="370"/>
      <c r="F33" s="370"/>
      <c r="G33" s="370"/>
      <c r="H33" s="370"/>
      <c r="I33" s="370"/>
      <c r="J33" s="370"/>
      <c r="V33" s="1">
        <v>0</v>
      </c>
    </row>
    <row r="34" spans="1:22" ht="15" customHeight="1" thickBot="1">
      <c r="A34" s="360"/>
      <c r="B34" s="285">
        <v>1</v>
      </c>
      <c r="C34" s="293" t="s">
        <v>557</v>
      </c>
      <c r="D34" s="364"/>
      <c r="E34" s="370" t="b">
        <f>FALSE</f>
        <v>0</v>
      </c>
      <c r="F34" s="370"/>
      <c r="G34" s="370"/>
      <c r="H34" s="370"/>
      <c r="I34" s="370"/>
      <c r="J34" s="370"/>
      <c r="K34" s="202"/>
      <c r="V34" s="328">
        <f t="array" ref="V34:V35">SUM(B34:B35)</f>
        <v>1</v>
      </c>
    </row>
    <row r="35" spans="1:22" ht="15" customHeight="1" thickBot="1">
      <c r="A35" s="360"/>
      <c r="B35" s="279"/>
      <c r="C35" s="278" t="str">
        <f>SUBSTITUTE(B35,1,"gratuit")</f>
        <v/>
      </c>
      <c r="D35" s="365"/>
      <c r="E35" s="370"/>
      <c r="F35" s="370"/>
      <c r="G35" s="370"/>
      <c r="H35" s="370"/>
      <c r="I35" s="370"/>
      <c r="J35" s="370"/>
      <c r="V35" s="1">
        <v>1</v>
      </c>
    </row>
    <row r="36" spans="1:22" ht="15" hidden="1" customHeight="1" thickBot="1">
      <c r="A36" s="360"/>
      <c r="B36" s="21"/>
      <c r="C36" s="293" t="s">
        <v>558</v>
      </c>
      <c r="D36" s="364"/>
      <c r="E36" s="370" t="b">
        <f>FALSE</f>
        <v>0</v>
      </c>
      <c r="F36" s="370"/>
      <c r="G36" s="370"/>
      <c r="H36" s="370"/>
      <c r="I36" s="370"/>
      <c r="J36" s="370"/>
      <c r="V36" s="328">
        <f t="array" ref="V36:V37">SUM(B36:B37)</f>
        <v>0</v>
      </c>
    </row>
    <row r="37" spans="1:22" ht="15" hidden="1" customHeight="1" thickBot="1">
      <c r="A37" s="360"/>
      <c r="B37" s="281"/>
      <c r="C37" s="278" t="str">
        <f>SUBSTITUTE(B37,1,"gratuit")</f>
        <v/>
      </c>
      <c r="D37" s="365"/>
      <c r="E37" s="370"/>
      <c r="F37" s="370"/>
      <c r="G37" s="370"/>
      <c r="H37" s="370"/>
      <c r="I37" s="370"/>
      <c r="J37" s="370"/>
      <c r="K37" s="202"/>
      <c r="V37" s="1">
        <v>0</v>
      </c>
    </row>
    <row r="38" spans="1:22" ht="15" hidden="1" customHeight="1" thickBot="1">
      <c r="A38" s="360"/>
      <c r="B38" s="285"/>
      <c r="C38" s="293" t="s">
        <v>559</v>
      </c>
      <c r="D38" s="364"/>
      <c r="E38" s="370" t="b">
        <f>FALSE</f>
        <v>0</v>
      </c>
      <c r="F38" s="370"/>
      <c r="G38" s="370"/>
      <c r="H38" s="370"/>
      <c r="I38" s="370"/>
      <c r="J38" s="370"/>
      <c r="V38" s="328">
        <f t="array" ref="V38:V39">SUM(B38:B39)</f>
        <v>0</v>
      </c>
    </row>
    <row r="39" spans="1:22" ht="15" hidden="1" customHeight="1" thickBot="1">
      <c r="A39" s="360"/>
      <c r="B39" s="279"/>
      <c r="C39" s="278" t="str">
        <f>SUBSTITUTE(B39,1,"gratuit")</f>
        <v/>
      </c>
      <c r="D39" s="365"/>
      <c r="E39" s="370"/>
      <c r="F39" s="370"/>
      <c r="G39" s="370"/>
      <c r="H39" s="370"/>
      <c r="I39" s="370"/>
      <c r="J39" s="370"/>
      <c r="K39" s="22"/>
      <c r="V39" s="1">
        <v>0</v>
      </c>
    </row>
    <row r="40" spans="1:22" ht="15" hidden="1" customHeight="1" thickBot="1">
      <c r="A40" s="360"/>
      <c r="B40" s="21"/>
      <c r="C40" s="293" t="s">
        <v>560</v>
      </c>
      <c r="D40" s="364"/>
      <c r="E40" s="381"/>
      <c r="F40" s="381"/>
      <c r="G40" s="381"/>
      <c r="H40" s="381"/>
      <c r="I40" s="381"/>
      <c r="J40" s="381"/>
      <c r="K40" s="202"/>
      <c r="V40" s="328">
        <f t="array" ref="V40:V41">SUM(B40:B41)</f>
        <v>0</v>
      </c>
    </row>
    <row r="41" spans="1:22" ht="15" hidden="1" customHeight="1" thickBot="1">
      <c r="A41" s="360"/>
      <c r="B41" s="281"/>
      <c r="C41" s="278" t="str">
        <f>SUBSTITUTE(B41,1,"gratuit")</f>
        <v/>
      </c>
      <c r="D41" s="365"/>
      <c r="E41" s="381"/>
      <c r="F41" s="381"/>
      <c r="G41" s="381"/>
      <c r="H41" s="381"/>
      <c r="I41" s="381"/>
      <c r="J41" s="381"/>
      <c r="V41" s="1">
        <v>0</v>
      </c>
    </row>
    <row r="42" spans="1:22" ht="15" hidden="1" customHeight="1" thickBot="1">
      <c r="A42" s="360"/>
      <c r="B42" s="285"/>
      <c r="C42" s="293" t="s">
        <v>561</v>
      </c>
      <c r="D42" s="364"/>
      <c r="E42" s="381"/>
      <c r="F42" s="381"/>
      <c r="G42" s="381"/>
      <c r="H42" s="381"/>
      <c r="I42" s="381"/>
      <c r="J42" s="381"/>
      <c r="K42" s="202"/>
      <c r="V42" s="328">
        <f t="array" ref="V42:V43">SUM(B42:B43)</f>
        <v>0</v>
      </c>
    </row>
    <row r="43" spans="1:22" ht="15" hidden="1" customHeight="1" thickBot="1">
      <c r="A43" s="360"/>
      <c r="B43" s="279"/>
      <c r="C43" s="278" t="str">
        <f>SUBSTITUTE(B43,1,"gratuit")</f>
        <v/>
      </c>
      <c r="D43" s="365"/>
      <c r="E43" s="381"/>
      <c r="F43" s="381"/>
      <c r="G43" s="381"/>
      <c r="H43" s="381"/>
      <c r="I43" s="381"/>
      <c r="J43" s="381"/>
      <c r="V43" s="1">
        <v>0</v>
      </c>
    </row>
    <row r="44" spans="1:22" ht="15" hidden="1" customHeight="1" thickBot="1">
      <c r="A44" s="382"/>
      <c r="B44" s="299"/>
      <c r="C44" s="293" t="s">
        <v>562</v>
      </c>
      <c r="D44" s="364"/>
      <c r="E44" s="372" t="b">
        <f>FALSE</f>
        <v>0</v>
      </c>
      <c r="F44" s="372"/>
      <c r="G44" s="372"/>
      <c r="H44" s="372"/>
      <c r="I44" s="372"/>
      <c r="J44" s="372"/>
      <c r="V44" s="328">
        <f t="array" ref="V44:V45">SUM(B44:B45)</f>
        <v>0</v>
      </c>
    </row>
    <row r="45" spans="1:22" ht="15" hidden="1" customHeight="1" thickBot="1">
      <c r="A45" s="382"/>
      <c r="B45" s="281"/>
      <c r="C45" s="278" t="str">
        <f>SUBSTITUTE(B45,1,"gratuit")</f>
        <v/>
      </c>
      <c r="D45" s="365"/>
      <c r="E45" s="372"/>
      <c r="F45" s="372"/>
      <c r="G45" s="372"/>
      <c r="H45" s="372"/>
      <c r="I45" s="372"/>
      <c r="J45" s="372"/>
      <c r="K45" s="202"/>
      <c r="V45" s="1">
        <v>0</v>
      </c>
    </row>
    <row r="46" spans="1:22" ht="15" hidden="1" customHeight="1" thickBot="1">
      <c r="A46" s="382"/>
      <c r="B46" s="286"/>
      <c r="C46" s="293" t="s">
        <v>563</v>
      </c>
      <c r="D46" s="364"/>
      <c r="E46" s="372" t="b">
        <f>FALSE</f>
        <v>0</v>
      </c>
      <c r="F46" s="372"/>
      <c r="G46" s="372"/>
      <c r="H46" s="372"/>
      <c r="I46" s="372"/>
      <c r="J46" s="372"/>
      <c r="V46" s="328">
        <f t="array" ref="V46:V47">SUM(B46:B47)</f>
        <v>0</v>
      </c>
    </row>
    <row r="47" spans="1:22" ht="15" hidden="1" customHeight="1" thickBot="1">
      <c r="A47" s="383"/>
      <c r="B47" s="284"/>
      <c r="C47" s="278" t="str">
        <f>SUBSTITUTE(B47,1,"gratuit")</f>
        <v/>
      </c>
      <c r="D47" s="384"/>
      <c r="E47" s="373"/>
      <c r="F47" s="373"/>
      <c r="G47" s="373"/>
      <c r="H47" s="373"/>
      <c r="I47" s="373"/>
      <c r="J47" s="373"/>
      <c r="K47" s="202"/>
      <c r="V47" s="1">
        <v>0</v>
      </c>
    </row>
    <row r="48" spans="1:22" ht="15" hidden="1" customHeight="1" thickBot="1">
      <c r="A48" s="316"/>
      <c r="B48" s="317"/>
      <c r="C48" s="314" t="s">
        <v>577</v>
      </c>
      <c r="D48" s="315"/>
      <c r="E48" s="385" t="b">
        <f>FALSE</f>
        <v>0</v>
      </c>
      <c r="F48" s="385"/>
      <c r="G48" s="385"/>
      <c r="H48" s="385"/>
      <c r="I48" s="385"/>
      <c r="J48" s="386"/>
      <c r="K48" s="22"/>
      <c r="V48" s="194">
        <f>IF(SUM(B$49:B$54)&gt;0,1,0)</f>
        <v>0</v>
      </c>
    </row>
    <row r="49" spans="1:22" ht="15" hidden="1" customHeight="1" thickBot="1">
      <c r="A49" s="376"/>
      <c r="B49" s="298"/>
      <c r="C49" s="293" t="s">
        <v>564</v>
      </c>
      <c r="D49" s="380"/>
      <c r="E49" s="370" t="b">
        <f>FALSE</f>
        <v>0</v>
      </c>
      <c r="F49" s="370"/>
      <c r="G49" s="370"/>
      <c r="H49" s="370"/>
      <c r="I49" s="370"/>
      <c r="J49" s="370"/>
      <c r="V49" s="328">
        <f t="array" ref="V49:V50">SUM(B49:B50)</f>
        <v>0</v>
      </c>
    </row>
    <row r="50" spans="1:22" ht="15" hidden="1" customHeight="1" thickBot="1">
      <c r="A50" s="360"/>
      <c r="B50" s="283"/>
      <c r="C50" s="278" t="str">
        <f>SUBSTITUTE(B50,1,"gratuit")</f>
        <v/>
      </c>
      <c r="D50" s="365"/>
      <c r="E50" s="370"/>
      <c r="F50" s="370"/>
      <c r="G50" s="370"/>
      <c r="H50" s="370"/>
      <c r="I50" s="370"/>
      <c r="J50" s="370"/>
      <c r="V50" s="1">
        <v>0</v>
      </c>
    </row>
    <row r="51" spans="1:22" ht="15" hidden="1" customHeight="1" thickBot="1">
      <c r="A51" s="382"/>
      <c r="B51" s="297"/>
      <c r="C51" s="293" t="s">
        <v>565</v>
      </c>
      <c r="D51" s="364"/>
      <c r="E51" s="388" t="b">
        <f>FALSE</f>
        <v>0</v>
      </c>
      <c r="F51" s="388"/>
      <c r="G51" s="388"/>
      <c r="H51" s="388"/>
      <c r="I51" s="388"/>
      <c r="J51" s="388"/>
      <c r="K51" s="202"/>
      <c r="V51" s="328">
        <f t="array" ref="V51:V52">SUM(B51:B52)</f>
        <v>0</v>
      </c>
    </row>
    <row r="52" spans="1:22" ht="15" hidden="1" customHeight="1" thickBot="1">
      <c r="A52" s="382"/>
      <c r="B52" s="283"/>
      <c r="C52" s="278" t="str">
        <f>SUBSTITUTE(B52,1,"gratuit")</f>
        <v/>
      </c>
      <c r="D52" s="365"/>
      <c r="E52" s="388"/>
      <c r="F52" s="388"/>
      <c r="G52" s="388"/>
      <c r="H52" s="388"/>
      <c r="I52" s="388"/>
      <c r="J52" s="388"/>
      <c r="V52" s="1">
        <v>0</v>
      </c>
    </row>
    <row r="53" spans="1:22" ht="15" hidden="1" customHeight="1" thickBot="1">
      <c r="A53" s="382"/>
      <c r="B53" s="297"/>
      <c r="C53" s="293" t="s">
        <v>566</v>
      </c>
      <c r="D53" s="364"/>
      <c r="E53" s="372" t="b">
        <f>FALSE</f>
        <v>0</v>
      </c>
      <c r="F53" s="372"/>
      <c r="G53" s="372"/>
      <c r="H53" s="372"/>
      <c r="I53" s="372"/>
      <c r="J53" s="372"/>
      <c r="K53" s="202"/>
      <c r="V53" s="328">
        <f t="array" ref="V53:V54">SUM(B53:B54)</f>
        <v>0</v>
      </c>
    </row>
    <row r="54" spans="1:22" ht="15" hidden="1" customHeight="1" thickBot="1">
      <c r="A54" s="383"/>
      <c r="B54" s="290"/>
      <c r="C54" s="278" t="str">
        <f>SUBSTITUTE(B54,1,"gratuit")</f>
        <v/>
      </c>
      <c r="D54" s="384"/>
      <c r="E54" s="373"/>
      <c r="F54" s="373"/>
      <c r="G54" s="373"/>
      <c r="H54" s="373"/>
      <c r="I54" s="373"/>
      <c r="J54" s="373"/>
      <c r="V54" s="1">
        <v>0</v>
      </c>
    </row>
    <row r="55" spans="1:22" ht="15" hidden="1" customHeight="1" thickBot="1">
      <c r="A55" s="316"/>
      <c r="B55" s="318"/>
      <c r="C55" s="314" t="s">
        <v>578</v>
      </c>
      <c r="D55" s="315"/>
      <c r="E55" s="385" t="b">
        <f>FALSE</f>
        <v>0</v>
      </c>
      <c r="F55" s="385"/>
      <c r="G55" s="385"/>
      <c r="H55" s="385"/>
      <c r="I55" s="385"/>
      <c r="J55" s="386"/>
      <c r="V55" s="194">
        <f>IF(SUM(B$56:B$57)&gt;0,1,0)</f>
        <v>0</v>
      </c>
    </row>
    <row r="56" spans="1:22" ht="15" hidden="1" customHeight="1" thickBot="1">
      <c r="A56" s="387"/>
      <c r="B56" s="296"/>
      <c r="C56" s="293" t="s">
        <v>610</v>
      </c>
      <c r="D56" s="380"/>
      <c r="E56" s="372" t="b">
        <f>FALSE</f>
        <v>0</v>
      </c>
      <c r="F56" s="372"/>
      <c r="G56" s="372"/>
      <c r="H56" s="372"/>
      <c r="I56" s="372"/>
      <c r="J56" s="372"/>
      <c r="V56" s="328">
        <f t="array" ref="V56:V57">SUM(B56:B57)</f>
        <v>0</v>
      </c>
    </row>
    <row r="57" spans="1:22" ht="15" hidden="1" customHeight="1" thickBot="1">
      <c r="A57" s="383"/>
      <c r="B57" s="290"/>
      <c r="C57" s="278" t="str">
        <f>SUBSTITUTE(B57,1,"gratuit")</f>
        <v/>
      </c>
      <c r="D57" s="384"/>
      <c r="E57" s="373"/>
      <c r="F57" s="373"/>
      <c r="G57" s="373"/>
      <c r="H57" s="373"/>
      <c r="I57" s="373"/>
      <c r="J57" s="373"/>
      <c r="K57" s="202"/>
      <c r="V57" s="1">
        <v>0</v>
      </c>
    </row>
    <row r="58" spans="1:22" ht="15" hidden="1" customHeight="1" thickBot="1">
      <c r="A58" s="316"/>
      <c r="B58" s="317"/>
      <c r="C58" s="314" t="s">
        <v>579</v>
      </c>
      <c r="D58" s="315"/>
      <c r="E58" s="389" t="b">
        <f>FALSE</f>
        <v>0</v>
      </c>
      <c r="F58" s="389"/>
      <c r="G58" s="389"/>
      <c r="H58" s="389"/>
      <c r="I58" s="389"/>
      <c r="J58" s="319"/>
      <c r="M58" s="1"/>
      <c r="V58" s="194">
        <f>IF(SUM(B$59:B$64)&gt;0,1,0)</f>
        <v>0</v>
      </c>
    </row>
    <row r="59" spans="1:22" ht="15" hidden="1" customHeight="1" thickBot="1">
      <c r="A59" s="387"/>
      <c r="B59" s="292"/>
      <c r="C59" s="293" t="s">
        <v>567</v>
      </c>
      <c r="D59" s="380"/>
      <c r="E59" s="390" t="b">
        <f>FALSE</f>
        <v>0</v>
      </c>
      <c r="F59" s="390"/>
      <c r="G59" s="390"/>
      <c r="H59" s="390"/>
      <c r="I59" s="390"/>
      <c r="J59" s="309"/>
      <c r="M59" s="1"/>
      <c r="V59" s="328">
        <f t="array" ref="V59:V60">SUM(B59:B60)</f>
        <v>0</v>
      </c>
    </row>
    <row r="60" spans="1:22" ht="15" hidden="1" customHeight="1" thickBot="1">
      <c r="A60" s="382"/>
      <c r="B60" s="279"/>
      <c r="C60" s="278" t="str">
        <f>SUBSTITUTE(B60,1,"gratuit")</f>
        <v/>
      </c>
      <c r="D60" s="365"/>
      <c r="E60" s="391"/>
      <c r="F60" s="391"/>
      <c r="G60" s="391"/>
      <c r="H60" s="391"/>
      <c r="I60" s="391"/>
      <c r="J60" s="308"/>
      <c r="M60" s="1"/>
      <c r="V60" s="1">
        <v>0</v>
      </c>
    </row>
    <row r="61" spans="1:22" ht="15" hidden="1" customHeight="1" thickBot="1">
      <c r="A61" s="382"/>
      <c r="B61" s="286"/>
      <c r="C61" s="293" t="s">
        <v>568</v>
      </c>
      <c r="D61" s="364"/>
      <c r="E61" s="392" t="b">
        <f>FALSE</f>
        <v>0</v>
      </c>
      <c r="F61" s="392"/>
      <c r="G61" s="392"/>
      <c r="H61" s="392"/>
      <c r="I61" s="392"/>
      <c r="J61" s="204"/>
      <c r="M61" s="1"/>
      <c r="V61" s="328">
        <f t="array" ref="V61:V62">SUM(B61:B62)</f>
        <v>0</v>
      </c>
    </row>
    <row r="62" spans="1:22" ht="15" hidden="1" customHeight="1" thickBot="1">
      <c r="A62" s="382"/>
      <c r="B62" s="284"/>
      <c r="C62" s="278" t="str">
        <f>SUBSTITUTE(B62,1,"gratuit")</f>
        <v/>
      </c>
      <c r="D62" s="365"/>
      <c r="E62" s="391"/>
      <c r="F62" s="391"/>
      <c r="G62" s="391"/>
      <c r="H62" s="391"/>
      <c r="I62" s="391"/>
      <c r="J62" s="307"/>
      <c r="M62" s="1"/>
      <c r="V62" s="1">
        <v>0</v>
      </c>
    </row>
    <row r="63" spans="1:22" ht="15" hidden="1" customHeight="1" thickBot="1">
      <c r="A63" s="382"/>
      <c r="B63" s="286"/>
      <c r="C63" s="293" t="s">
        <v>569</v>
      </c>
      <c r="D63" s="364"/>
      <c r="E63" s="392" t="b">
        <f>FALSE</f>
        <v>0</v>
      </c>
      <c r="F63" s="392"/>
      <c r="G63" s="392"/>
      <c r="H63" s="392"/>
      <c r="I63" s="392"/>
      <c r="J63" s="202"/>
      <c r="M63" s="1"/>
      <c r="V63" s="328">
        <f t="array" ref="V63:V64">SUM(B63:B64)</f>
        <v>0</v>
      </c>
    </row>
    <row r="64" spans="1:22" ht="15" hidden="1" customHeight="1" thickBot="1">
      <c r="A64" s="383"/>
      <c r="B64" s="284"/>
      <c r="C64" s="278" t="str">
        <f>SUBSTITUTE(B64,1,"gratuit")</f>
        <v/>
      </c>
      <c r="D64" s="384"/>
      <c r="E64" s="393"/>
      <c r="F64" s="393"/>
      <c r="G64" s="393"/>
      <c r="H64" s="393"/>
      <c r="I64" s="393"/>
      <c r="J64" s="14"/>
      <c r="M64" s="1"/>
      <c r="V64" s="1">
        <v>0</v>
      </c>
    </row>
    <row r="65" spans="1:22" ht="15" hidden="1" customHeight="1" thickBot="1">
      <c r="A65" s="316"/>
      <c r="B65" s="317"/>
      <c r="C65" s="314" t="s">
        <v>580</v>
      </c>
      <c r="D65" s="315"/>
      <c r="E65" s="389" t="b">
        <f>FALSE</f>
        <v>0</v>
      </c>
      <c r="F65" s="389"/>
      <c r="G65" s="389"/>
      <c r="H65" s="389"/>
      <c r="I65" s="389"/>
      <c r="J65" s="320"/>
      <c r="M65" s="1"/>
      <c r="V65" s="194">
        <f>IF(SUM(B$66:B$71)&gt;0,1,0)</f>
        <v>0</v>
      </c>
    </row>
    <row r="66" spans="1:22" ht="15" hidden="1" customHeight="1" thickBot="1">
      <c r="A66" s="387"/>
      <c r="B66" s="291"/>
      <c r="C66" s="293" t="s">
        <v>570</v>
      </c>
      <c r="D66" s="380"/>
      <c r="E66" s="390" t="b">
        <f>FALSE</f>
        <v>0</v>
      </c>
      <c r="F66" s="390"/>
      <c r="G66" s="390"/>
      <c r="H66" s="390"/>
      <c r="I66" s="390"/>
      <c r="J66" s="309"/>
      <c r="M66" s="1"/>
      <c r="V66" s="328">
        <f t="array" ref="V66:V67">SUM(B66:B67)</f>
        <v>0</v>
      </c>
    </row>
    <row r="67" spans="1:22" ht="15" hidden="1" customHeight="1" thickBot="1">
      <c r="A67" s="382"/>
      <c r="B67" s="279"/>
      <c r="C67" s="278" t="str">
        <f>SUBSTITUTE(B67,1,"gratuit")</f>
        <v/>
      </c>
      <c r="D67" s="365"/>
      <c r="E67" s="391"/>
      <c r="F67" s="391"/>
      <c r="G67" s="391"/>
      <c r="H67" s="391"/>
      <c r="I67" s="391"/>
      <c r="J67" s="308"/>
      <c r="M67" s="1"/>
      <c r="V67" s="1">
        <v>0</v>
      </c>
    </row>
    <row r="68" spans="1:22" ht="15" hidden="1" customHeight="1" thickBot="1">
      <c r="A68" s="382"/>
      <c r="B68" s="25"/>
      <c r="C68" s="293" t="s">
        <v>571</v>
      </c>
      <c r="D68" s="364"/>
      <c r="E68" s="392" t="b">
        <f>B161=FALSE</f>
        <v>1</v>
      </c>
      <c r="F68" s="392"/>
      <c r="G68" s="392"/>
      <c r="H68" s="392"/>
      <c r="I68" s="392"/>
      <c r="J68" s="204"/>
      <c r="M68" s="1"/>
      <c r="V68" s="328">
        <f t="array" ref="V68:V69">SUM(B68:B69)</f>
        <v>0</v>
      </c>
    </row>
    <row r="69" spans="1:22" ht="15" hidden="1" customHeight="1" thickBot="1">
      <c r="A69" s="382"/>
      <c r="B69" s="279"/>
      <c r="C69" s="278" t="str">
        <f>SUBSTITUTE(B69,1,"gratuit")</f>
        <v/>
      </c>
      <c r="D69" s="365"/>
      <c r="E69" s="391"/>
      <c r="F69" s="391"/>
      <c r="G69" s="391"/>
      <c r="H69" s="391"/>
      <c r="I69" s="391"/>
      <c r="J69" s="308"/>
      <c r="M69" s="1"/>
      <c r="V69" s="1">
        <v>0</v>
      </c>
    </row>
    <row r="70" spans="1:22" ht="15" hidden="1" customHeight="1" thickBot="1">
      <c r="A70" s="382"/>
      <c r="B70" s="25"/>
      <c r="C70" s="293" t="s">
        <v>572</v>
      </c>
      <c r="D70" s="364"/>
      <c r="E70" s="392" t="b">
        <f>FALSE</f>
        <v>0</v>
      </c>
      <c r="F70" s="392"/>
      <c r="G70" s="392"/>
      <c r="H70" s="392"/>
      <c r="I70" s="392"/>
      <c r="J70" s="204"/>
      <c r="M70" s="1"/>
      <c r="V70" s="328">
        <f t="array" ref="V70:V71">SUM(B70:B71)</f>
        <v>0</v>
      </c>
    </row>
    <row r="71" spans="1:22" ht="15" hidden="1" customHeight="1" thickBot="1">
      <c r="A71" s="383"/>
      <c r="B71" s="284"/>
      <c r="C71" s="278" t="str">
        <f>SUBSTITUTE(B71,1,"gratuit")</f>
        <v/>
      </c>
      <c r="D71" s="384"/>
      <c r="E71" s="391"/>
      <c r="F71" s="391"/>
      <c r="G71" s="391"/>
      <c r="H71" s="391"/>
      <c r="I71" s="391"/>
      <c r="J71" s="307"/>
      <c r="M71" s="1"/>
      <c r="V71" s="1">
        <v>0</v>
      </c>
    </row>
    <row r="72" spans="1:22" ht="15" hidden="1" customHeight="1" thickBot="1">
      <c r="A72" s="316"/>
      <c r="B72" s="317"/>
      <c r="C72" s="314" t="s">
        <v>581</v>
      </c>
      <c r="D72" s="315"/>
      <c r="E72" s="321" t="b">
        <f>FALSE</f>
        <v>0</v>
      </c>
      <c r="F72" s="321"/>
      <c r="G72" s="321"/>
      <c r="H72" s="321"/>
      <c r="I72" s="321"/>
      <c r="J72" s="320"/>
      <c r="M72" s="1"/>
      <c r="V72" s="194">
        <f>IF(SUM(B$73:B$74)&gt;0,1,0)</f>
        <v>0</v>
      </c>
    </row>
    <row r="73" spans="1:22" ht="15" hidden="1" customHeight="1" thickBot="1">
      <c r="A73" s="387"/>
      <c r="B73" s="291"/>
      <c r="C73" s="293" t="s">
        <v>573</v>
      </c>
      <c r="D73" s="380"/>
      <c r="E73" s="392" t="b">
        <f>FALSE</f>
        <v>0</v>
      </c>
      <c r="F73" s="392"/>
      <c r="G73" s="392"/>
      <c r="H73" s="392"/>
      <c r="I73" s="392"/>
      <c r="J73" s="14"/>
      <c r="M73" s="1"/>
      <c r="V73" s="328">
        <f t="array" ref="V73:V74">SUM(B73:B74)</f>
        <v>0</v>
      </c>
    </row>
    <row r="74" spans="1:22" ht="15" hidden="1" customHeight="1" thickBot="1">
      <c r="A74" s="383"/>
      <c r="B74" s="284"/>
      <c r="C74" s="295" t="str">
        <f>SUBSTITUTE(B74,1,"gratuit")</f>
        <v/>
      </c>
      <c r="D74" s="384"/>
      <c r="E74" s="393"/>
      <c r="F74" s="393"/>
      <c r="G74" s="393"/>
      <c r="H74" s="393"/>
      <c r="I74" s="393"/>
      <c r="J74" s="202"/>
      <c r="M74" s="1"/>
      <c r="V74" s="1">
        <v>0</v>
      </c>
    </row>
    <row r="75" spans="1:22" ht="15" hidden="1" customHeight="1" thickBot="1">
      <c r="A75" s="316"/>
      <c r="B75" s="317"/>
      <c r="C75" s="322" t="s">
        <v>582</v>
      </c>
      <c r="D75" s="315"/>
      <c r="E75" s="323"/>
      <c r="F75" s="323"/>
      <c r="G75" s="323"/>
      <c r="H75" s="323"/>
      <c r="I75" s="323"/>
      <c r="J75" s="319"/>
      <c r="M75" s="1"/>
      <c r="V75" s="194">
        <f>IF(SUM(B$76:B$77)&gt;0,1,0)</f>
        <v>0</v>
      </c>
    </row>
    <row r="76" spans="1:22" ht="15" hidden="1" customHeight="1" thickBot="1">
      <c r="A76" s="387"/>
      <c r="B76" s="292"/>
      <c r="C76" s="293" t="s">
        <v>574</v>
      </c>
      <c r="D76" s="380"/>
      <c r="E76" s="396"/>
      <c r="F76" s="397"/>
      <c r="G76" s="397"/>
      <c r="H76" s="397"/>
      <c r="I76" s="397"/>
      <c r="J76" s="397"/>
      <c r="K76" s="202"/>
      <c r="V76" s="328">
        <f t="array" ref="V76:V77">SUM(B76:B77)</f>
        <v>0</v>
      </c>
    </row>
    <row r="77" spans="1:22" ht="15" hidden="1" customHeight="1" thickBot="1">
      <c r="A77" s="382"/>
      <c r="B77" s="279"/>
      <c r="C77" s="294" t="str">
        <f>SUBSTITUTE(B77,1,"gratuit")</f>
        <v/>
      </c>
      <c r="D77" s="365"/>
      <c r="E77" s="398"/>
      <c r="F77" s="399"/>
      <c r="G77" s="399"/>
      <c r="H77" s="399"/>
      <c r="I77" s="399"/>
      <c r="J77" s="399"/>
      <c r="K77" s="202"/>
      <c r="V77" s="1">
        <v>0</v>
      </c>
    </row>
    <row r="78" spans="1:22" ht="15" hidden="1" customHeight="1">
      <c r="K78" s="202"/>
    </row>
    <row r="79" spans="1:22" ht="15" hidden="1" customHeight="1">
      <c r="K79" s="22"/>
    </row>
    <row r="80" spans="1:22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</sheetData>
  <mergeCells count="122">
    <mergeCell ref="D66:D67"/>
    <mergeCell ref="D68:D69"/>
    <mergeCell ref="D70:D71"/>
    <mergeCell ref="D73:D74"/>
    <mergeCell ref="D76:D77"/>
    <mergeCell ref="A73:A74"/>
    <mergeCell ref="E73:I74"/>
    <mergeCell ref="F14:I14"/>
    <mergeCell ref="A76:A77"/>
    <mergeCell ref="E76:J77"/>
    <mergeCell ref="A70:A71"/>
    <mergeCell ref="E70:I71"/>
    <mergeCell ref="A66:A67"/>
    <mergeCell ref="E66:I67"/>
    <mergeCell ref="A68:A69"/>
    <mergeCell ref="E68:I69"/>
    <mergeCell ref="E58:I58"/>
    <mergeCell ref="A53:A54"/>
    <mergeCell ref="E53:J54"/>
    <mergeCell ref="E55:J55"/>
    <mergeCell ref="D53:D54"/>
    <mergeCell ref="D56:D57"/>
    <mergeCell ref="A63:A64"/>
    <mergeCell ref="E63:I64"/>
    <mergeCell ref="E65:I65"/>
    <mergeCell ref="A59:A60"/>
    <mergeCell ref="E59:I60"/>
    <mergeCell ref="A61:A62"/>
    <mergeCell ref="E61:I62"/>
    <mergeCell ref="D59:D60"/>
    <mergeCell ref="D61:D62"/>
    <mergeCell ref="D63:D64"/>
    <mergeCell ref="E48:J48"/>
    <mergeCell ref="D49:D50"/>
    <mergeCell ref="D51:D52"/>
    <mergeCell ref="A56:A57"/>
    <mergeCell ref="E56:J57"/>
    <mergeCell ref="A49:A50"/>
    <mergeCell ref="E49:J50"/>
    <mergeCell ref="A51:A52"/>
    <mergeCell ref="E51:J52"/>
    <mergeCell ref="A44:A45"/>
    <mergeCell ref="E44:J45"/>
    <mergeCell ref="A46:A47"/>
    <mergeCell ref="E46:J47"/>
    <mergeCell ref="D44:D45"/>
    <mergeCell ref="D46:D47"/>
    <mergeCell ref="A38:A39"/>
    <mergeCell ref="E38:J39"/>
    <mergeCell ref="D38:D39"/>
    <mergeCell ref="A40:A41"/>
    <mergeCell ref="E40:J41"/>
    <mergeCell ref="A42:A43"/>
    <mergeCell ref="E42:J43"/>
    <mergeCell ref="D40:D41"/>
    <mergeCell ref="D42:D43"/>
    <mergeCell ref="A34:A35"/>
    <mergeCell ref="E34:J35"/>
    <mergeCell ref="D34:D35"/>
    <mergeCell ref="D36:D37"/>
    <mergeCell ref="A36:A37"/>
    <mergeCell ref="E36:J37"/>
    <mergeCell ref="E29:J30"/>
    <mergeCell ref="E31:J31"/>
    <mergeCell ref="A32:A33"/>
    <mergeCell ref="E32:J33"/>
    <mergeCell ref="A29:A30"/>
    <mergeCell ref="D29:D30"/>
    <mergeCell ref="D32:D33"/>
    <mergeCell ref="A23:A24"/>
    <mergeCell ref="E23:J24"/>
    <mergeCell ref="D23:D24"/>
    <mergeCell ref="A25:A26"/>
    <mergeCell ref="E25:J26"/>
    <mergeCell ref="A27:A28"/>
    <mergeCell ref="E27:J28"/>
    <mergeCell ref="D25:D26"/>
    <mergeCell ref="D27:D28"/>
    <mergeCell ref="A19:A20"/>
    <mergeCell ref="E19:J20"/>
    <mergeCell ref="D19:D20"/>
    <mergeCell ref="D21:D22"/>
    <mergeCell ref="A21:A22"/>
    <mergeCell ref="E21:J22"/>
    <mergeCell ref="A15:A16"/>
    <mergeCell ref="E15:J16"/>
    <mergeCell ref="A17:A18"/>
    <mergeCell ref="E17:J18"/>
    <mergeCell ref="D15:D16"/>
    <mergeCell ref="D17:D18"/>
    <mergeCell ref="I13:J13"/>
    <mergeCell ref="B9:F9"/>
    <mergeCell ref="G9:H9"/>
    <mergeCell ref="I9:J9"/>
    <mergeCell ref="B10:F10"/>
    <mergeCell ref="I10:J10"/>
    <mergeCell ref="H1:J1"/>
    <mergeCell ref="A2:C2"/>
    <mergeCell ref="D2:E2"/>
    <mergeCell ref="F2:H2"/>
    <mergeCell ref="I2:J2"/>
    <mergeCell ref="B3:D3"/>
    <mergeCell ref="F3:H3"/>
    <mergeCell ref="I3:J3"/>
    <mergeCell ref="I6:J6"/>
    <mergeCell ref="B7:F7"/>
    <mergeCell ref="I7:J7"/>
    <mergeCell ref="B8:F8"/>
    <mergeCell ref="I8:J8"/>
    <mergeCell ref="B14:D14"/>
    <mergeCell ref="G6:H6"/>
    <mergeCell ref="B11:F13"/>
    <mergeCell ref="I11:J11"/>
    <mergeCell ref="I12:J12"/>
    <mergeCell ref="B4:E4"/>
    <mergeCell ref="G4:H4"/>
    <mergeCell ref="I4:J4"/>
    <mergeCell ref="A5:B5"/>
    <mergeCell ref="C5:D5"/>
    <mergeCell ref="E5:F5"/>
    <mergeCell ref="G5:H5"/>
    <mergeCell ref="I5:J5"/>
  </mergeCells>
  <phoneticPr fontId="1" type="noConversion"/>
  <conditionalFormatting sqref="I3:J3">
    <cfRule type="cellIs" dxfId="8" priority="16" stopIfTrue="1" operator="lessThan">
      <formula>0</formula>
    </cfRule>
  </conditionalFormatting>
  <conditionalFormatting sqref="I12:I13">
    <cfRule type="expression" dxfId="7" priority="17" stopIfTrue="1">
      <formula>NOT(ISERROR(SEARCH("attention 10 KG",I12)))</formula>
    </cfRule>
  </conditionalFormatting>
  <conditionalFormatting sqref="C76">
    <cfRule type="expression" dxfId="6" priority="6" stopIfTrue="1">
      <formula>$B$77</formula>
    </cfRule>
    <cfRule type="expression" dxfId="5" priority="7" stopIfTrue="1">
      <formula>#REF!&gt;0</formula>
    </cfRule>
    <cfRule type="expression" dxfId="4" priority="8" stopIfTrue="1">
      <formula>$B$76&gt;0</formula>
    </cfRule>
  </conditionalFormatting>
  <conditionalFormatting sqref="C75">
    <cfRule type="expression" dxfId="3" priority="20" stopIfTrue="1">
      <formula>#REF!&gt;0</formula>
    </cfRule>
    <cfRule type="expression" dxfId="2" priority="21" stopIfTrue="1">
      <formula>#REF!&gt;0</formula>
    </cfRule>
    <cfRule type="expression" dxfId="1" priority="22" stopIfTrue="1">
      <formula>$B$75&gt;0</formula>
    </cfRule>
  </conditionalFormatting>
  <dataValidations count="6">
    <dataValidation type="decimal" errorStyle="warning" allowBlank="1" showErrorMessage="1" error="pensez que le sous vide nous demande du temps !!!! et pensez a mettre le taux PVC " sqref="B58:B74">
      <formula1>0</formula1>
      <formula2>0</formula2>
    </dataValidation>
    <dataValidation type="whole" errorStyle="warning" allowBlank="1" showErrorMessage="1" error="pensez" sqref="B38">
      <formula1>1</formula1>
      <formula2>5</formula2>
    </dataValidation>
    <dataValidation errorStyle="warning" showErrorMessage="1" errorTitle="a remplir" error="merci de remplir la case telephonne  colonne C onglet magasin merci" sqref="F2:H2">
      <formula1>0</formula1>
      <formula2>0</formula2>
    </dataValidation>
    <dataValidation type="list" showErrorMessage="1" error="servez vous de la liste SVP j'ai pas bosser pour rien , pensez au temp que j'ai passer a tout faire" sqref="B8:F8">
      <formula1>noms</formula1>
      <formula2>0</formula2>
    </dataValidation>
    <dataValidation type="list" showErrorMessage="1" error="servez vous de la liste SVP j'ai pas bosser pour rien . pensez au temp que j'ai passer a tout faire" sqref="B7:F7">
      <formula1>objet</formula1>
      <formula2>0</formula2>
    </dataValidation>
    <dataValidation type="list" allowBlank="1" showErrorMessage="1" sqref="B3">
      <formula1>magasin</formula1>
      <formula2>0</formula2>
    </dataValidation>
  </dataValidations>
  <pageMargins left="0" right="0" top="0" bottom="0" header="0.51181102362204722" footer="0.51181102362204722"/>
  <pageSetup paperSize="9" firstPageNumber="0" orientation="portrait" horizontalDpi="300" verticalDpi="300" r:id="rId1"/>
  <headerFooter alignWithMargins="0"/>
  <ignoredErrors>
    <ignoredError sqref="C16 C18:C37 C39:C57 C60:C77" emptyCellReferenc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379"/>
  <sheetViews>
    <sheetView topLeftCell="A315" zoomScale="125" zoomScaleNormal="125" workbookViewId="0">
      <pane xSplit="2" topLeftCell="F1" activePane="topRight" state="frozen"/>
      <selection activeCell="A153" sqref="A153"/>
      <selection pane="topRight" activeCell="B387" sqref="B387"/>
    </sheetView>
  </sheetViews>
  <sheetFormatPr baseColWidth="10" defaultRowHeight="11.25"/>
  <cols>
    <col min="1" max="1" width="36.28515625" style="174" customWidth="1"/>
    <col min="2" max="2" width="51.42578125" style="175" customWidth="1"/>
    <col min="3" max="4" width="11.7109375" style="175" customWidth="1"/>
    <col min="5" max="5" width="17.42578125" style="175" customWidth="1"/>
    <col min="6" max="6" width="30.42578125" style="175" customWidth="1"/>
    <col min="7" max="7" width="7.140625" style="175" customWidth="1"/>
    <col min="8" max="16384" width="11.42578125" style="176"/>
  </cols>
  <sheetData>
    <row r="1" spans="1:7" ht="11.25" customHeight="1">
      <c r="A1" s="177" t="s">
        <v>704</v>
      </c>
      <c r="B1" s="175" t="s">
        <v>704</v>
      </c>
      <c r="C1" s="175" t="s">
        <v>704</v>
      </c>
      <c r="D1" s="175" t="s">
        <v>704</v>
      </c>
      <c r="E1" s="175" t="s">
        <v>704</v>
      </c>
      <c r="F1" s="175" t="s">
        <v>704</v>
      </c>
      <c r="G1" s="175" t="s">
        <v>704</v>
      </c>
    </row>
    <row r="2" spans="1:7" ht="11.25" customHeight="1">
      <c r="A2" s="174" t="s">
        <v>531</v>
      </c>
      <c r="B2" s="175" t="s">
        <v>532</v>
      </c>
      <c r="C2" s="175" t="s">
        <v>533</v>
      </c>
      <c r="D2" s="175" t="s">
        <v>534</v>
      </c>
      <c r="F2" s="175" t="s">
        <v>716</v>
      </c>
      <c r="G2" s="175" t="s">
        <v>717</v>
      </c>
    </row>
    <row r="3" spans="1:7" ht="11.25" customHeight="1">
      <c r="A3" s="178" t="s">
        <v>712</v>
      </c>
      <c r="B3" s="175" t="s">
        <v>713</v>
      </c>
      <c r="C3" s="175" t="s">
        <v>714</v>
      </c>
      <c r="D3" s="175" t="s">
        <v>715</v>
      </c>
      <c r="F3" s="175" t="s">
        <v>716</v>
      </c>
      <c r="G3" s="175" t="s">
        <v>717</v>
      </c>
    </row>
    <row r="4" spans="1:7" ht="11.25" customHeight="1">
      <c r="A4" s="178" t="s">
        <v>718</v>
      </c>
      <c r="B4" s="175" t="s">
        <v>719</v>
      </c>
      <c r="C4" s="175" t="s">
        <v>720</v>
      </c>
      <c r="D4" s="175" t="s">
        <v>721</v>
      </c>
      <c r="E4" s="175" t="s">
        <v>722</v>
      </c>
      <c r="F4" s="175" t="s">
        <v>723</v>
      </c>
      <c r="G4" s="175" t="s">
        <v>717</v>
      </c>
    </row>
    <row r="5" spans="1:7" ht="11.25" customHeight="1">
      <c r="A5" s="179" t="s">
        <v>724</v>
      </c>
      <c r="B5" s="175" t="s">
        <v>725</v>
      </c>
      <c r="C5" s="175" t="s">
        <v>726</v>
      </c>
      <c r="D5" s="175" t="s">
        <v>727</v>
      </c>
      <c r="E5" s="175" t="s">
        <v>728</v>
      </c>
      <c r="F5" s="175" t="s">
        <v>729</v>
      </c>
      <c r="G5" s="175" t="s">
        <v>717</v>
      </c>
    </row>
    <row r="6" spans="1:7" ht="11.25" customHeight="1">
      <c r="A6" s="180" t="s">
        <v>730</v>
      </c>
      <c r="B6" s="175" t="s">
        <v>731</v>
      </c>
      <c r="C6" s="175" t="s">
        <v>732</v>
      </c>
      <c r="D6" s="175" t="s">
        <v>733</v>
      </c>
      <c r="E6" s="175" t="s">
        <v>728</v>
      </c>
      <c r="F6" s="175" t="s">
        <v>734</v>
      </c>
      <c r="G6" s="175" t="s">
        <v>717</v>
      </c>
    </row>
    <row r="7" spans="1:7" ht="11.25" customHeight="1">
      <c r="A7" s="178" t="s">
        <v>735</v>
      </c>
      <c r="B7" s="175" t="s">
        <v>736</v>
      </c>
      <c r="C7" s="175" t="s">
        <v>737</v>
      </c>
      <c r="D7" s="175" t="s">
        <v>738</v>
      </c>
      <c r="E7" s="175" t="s">
        <v>722</v>
      </c>
      <c r="F7" s="175" t="s">
        <v>734</v>
      </c>
      <c r="G7" s="175" t="s">
        <v>739</v>
      </c>
    </row>
    <row r="8" spans="1:7" ht="11.25" customHeight="1">
      <c r="A8" s="178" t="s">
        <v>740</v>
      </c>
      <c r="B8" s="175" t="s">
        <v>499</v>
      </c>
      <c r="C8" s="175" t="s">
        <v>741</v>
      </c>
      <c r="D8" s="175" t="s">
        <v>742</v>
      </c>
      <c r="E8" s="175" t="s">
        <v>722</v>
      </c>
      <c r="F8" s="175" t="s">
        <v>734</v>
      </c>
      <c r="G8" s="175" t="s">
        <v>739</v>
      </c>
    </row>
    <row r="9" spans="1:7" ht="11.25" customHeight="1">
      <c r="A9" s="178" t="s">
        <v>743</v>
      </c>
      <c r="B9" s="175" t="s">
        <v>744</v>
      </c>
      <c r="C9" s="175" t="s">
        <v>745</v>
      </c>
      <c r="E9" s="175" t="s">
        <v>746</v>
      </c>
      <c r="F9" s="175" t="s">
        <v>716</v>
      </c>
      <c r="G9" s="175" t="s">
        <v>717</v>
      </c>
    </row>
    <row r="10" spans="1:7" ht="11.25" customHeight="1">
      <c r="A10" s="180" t="s">
        <v>747</v>
      </c>
      <c r="B10" s="175" t="s">
        <v>748</v>
      </c>
      <c r="C10" s="175" t="s">
        <v>749</v>
      </c>
      <c r="D10" s="175" t="s">
        <v>750</v>
      </c>
      <c r="E10" s="175" t="s">
        <v>722</v>
      </c>
      <c r="F10" s="175" t="s">
        <v>734</v>
      </c>
      <c r="G10" s="175" t="s">
        <v>739</v>
      </c>
    </row>
    <row r="11" spans="1:7" ht="11.25" customHeight="1">
      <c r="A11" s="178" t="s">
        <v>502</v>
      </c>
      <c r="B11" s="183" t="s">
        <v>848</v>
      </c>
      <c r="C11" s="175" t="s">
        <v>849</v>
      </c>
      <c r="D11" s="175" t="s">
        <v>850</v>
      </c>
      <c r="E11" s="175" t="s">
        <v>722</v>
      </c>
      <c r="F11" s="175" t="s">
        <v>791</v>
      </c>
      <c r="G11" s="175" t="s">
        <v>717</v>
      </c>
    </row>
    <row r="12" spans="1:7" ht="11.25" customHeight="1">
      <c r="A12" s="178" t="s">
        <v>751</v>
      </c>
      <c r="B12" s="175" t="s">
        <v>752</v>
      </c>
      <c r="C12" s="175" t="s">
        <v>753</v>
      </c>
      <c r="D12" s="175" t="s">
        <v>754</v>
      </c>
      <c r="E12" s="175" t="s">
        <v>755</v>
      </c>
      <c r="F12" s="175" t="s">
        <v>756</v>
      </c>
      <c r="G12" s="175" t="s">
        <v>717</v>
      </c>
    </row>
    <row r="13" spans="1:7" ht="11.25" customHeight="1">
      <c r="A13" s="181" t="s">
        <v>757</v>
      </c>
      <c r="B13" s="175" t="s">
        <v>758</v>
      </c>
      <c r="C13" s="175" t="s">
        <v>759</v>
      </c>
      <c r="F13" s="175" t="s">
        <v>723</v>
      </c>
    </row>
    <row r="14" spans="1:7" ht="11.25" customHeight="1">
      <c r="A14" s="178" t="s">
        <v>760</v>
      </c>
      <c r="B14" s="175" t="s">
        <v>761</v>
      </c>
      <c r="C14" s="175" t="s">
        <v>762</v>
      </c>
      <c r="D14" s="175" t="s">
        <v>763</v>
      </c>
      <c r="E14" s="175" t="s">
        <v>728</v>
      </c>
      <c r="F14" s="175" t="s">
        <v>729</v>
      </c>
      <c r="G14" s="175" t="s">
        <v>717</v>
      </c>
    </row>
    <row r="15" spans="1:7" ht="11.25" customHeight="1">
      <c r="A15" s="181" t="s">
        <v>764</v>
      </c>
      <c r="B15" s="175" t="s">
        <v>765</v>
      </c>
      <c r="C15" s="175" t="s">
        <v>766</v>
      </c>
      <c r="F15" s="175" t="s">
        <v>716</v>
      </c>
    </row>
    <row r="16" spans="1:7" ht="11.25" customHeight="1">
      <c r="A16" s="174" t="s">
        <v>527</v>
      </c>
      <c r="B16" s="175" t="s">
        <v>528</v>
      </c>
      <c r="C16" s="175" t="s">
        <v>529</v>
      </c>
      <c r="D16" s="175" t="s">
        <v>530</v>
      </c>
      <c r="F16" s="175" t="s">
        <v>806</v>
      </c>
      <c r="G16" s="175" t="s">
        <v>739</v>
      </c>
    </row>
    <row r="17" spans="1:7" ht="11.25" customHeight="1">
      <c r="A17" s="174" t="s">
        <v>767</v>
      </c>
      <c r="B17" s="175" t="s">
        <v>768</v>
      </c>
      <c r="C17" s="175" t="s">
        <v>769</v>
      </c>
      <c r="D17" s="175" t="s">
        <v>770</v>
      </c>
      <c r="F17" s="175" t="s">
        <v>771</v>
      </c>
    </row>
    <row r="18" spans="1:7" ht="11.25" customHeight="1">
      <c r="A18" s="178" t="s">
        <v>772</v>
      </c>
      <c r="B18" s="175" t="s">
        <v>773</v>
      </c>
      <c r="C18" s="175" t="s">
        <v>774</v>
      </c>
      <c r="D18" s="175" t="s">
        <v>775</v>
      </c>
      <c r="E18" s="175" t="s">
        <v>776</v>
      </c>
      <c r="F18" s="175" t="s">
        <v>734</v>
      </c>
      <c r="G18" s="175" t="s">
        <v>717</v>
      </c>
    </row>
    <row r="19" spans="1:7" ht="11.25" customHeight="1">
      <c r="A19" s="179" t="s">
        <v>777</v>
      </c>
      <c r="B19" s="175" t="s">
        <v>778</v>
      </c>
      <c r="C19" s="175" t="s">
        <v>779</v>
      </c>
      <c r="D19" s="175" t="s">
        <v>780</v>
      </c>
      <c r="F19" s="175" t="s">
        <v>729</v>
      </c>
      <c r="G19" s="175" t="s">
        <v>717</v>
      </c>
    </row>
    <row r="20" spans="1:7" ht="11.25" customHeight="1">
      <c r="A20" s="181" t="s">
        <v>781</v>
      </c>
      <c r="B20" s="175" t="s">
        <v>782</v>
      </c>
      <c r="C20" s="175" t="s">
        <v>783</v>
      </c>
      <c r="D20" s="175" t="s">
        <v>784</v>
      </c>
      <c r="F20" s="175" t="s">
        <v>785</v>
      </c>
    </row>
    <row r="21" spans="1:7" ht="11.25" customHeight="1">
      <c r="A21" s="178" t="s">
        <v>786</v>
      </c>
      <c r="B21" s="175" t="s">
        <v>787</v>
      </c>
      <c r="C21" s="175" t="s">
        <v>788</v>
      </c>
      <c r="D21" s="175" t="s">
        <v>789</v>
      </c>
      <c r="E21" s="175" t="s">
        <v>790</v>
      </c>
      <c r="F21" s="175" t="s">
        <v>791</v>
      </c>
      <c r="G21" s="175" t="s">
        <v>717</v>
      </c>
    </row>
    <row r="22" spans="1:7" ht="11.25" customHeight="1">
      <c r="A22" s="174" t="s">
        <v>387</v>
      </c>
      <c r="B22" s="175" t="s">
        <v>388</v>
      </c>
      <c r="C22" s="175" t="s">
        <v>389</v>
      </c>
      <c r="D22" s="175" t="s">
        <v>390</v>
      </c>
    </row>
    <row r="23" spans="1:7" ht="11.25" customHeight="1">
      <c r="A23" s="178" t="s">
        <v>792</v>
      </c>
      <c r="B23" s="175" t="s">
        <v>793</v>
      </c>
      <c r="C23" s="175" t="s">
        <v>794</v>
      </c>
      <c r="D23" s="175" t="s">
        <v>795</v>
      </c>
      <c r="E23" s="175" t="s">
        <v>796</v>
      </c>
      <c r="F23" s="175" t="s">
        <v>734</v>
      </c>
      <c r="G23" s="175" t="s">
        <v>717</v>
      </c>
    </row>
    <row r="24" spans="1:7" ht="11.25" customHeight="1">
      <c r="A24" s="181" t="s">
        <v>797</v>
      </c>
      <c r="B24" s="175" t="s">
        <v>798</v>
      </c>
      <c r="C24" s="175" t="s">
        <v>799</v>
      </c>
      <c r="D24" s="175" t="s">
        <v>800</v>
      </c>
      <c r="F24" s="175" t="s">
        <v>791</v>
      </c>
      <c r="G24" s="175" t="s">
        <v>717</v>
      </c>
    </row>
    <row r="25" spans="1:7" ht="11.25" customHeight="1">
      <c r="A25" s="179" t="s">
        <v>801</v>
      </c>
      <c r="B25" s="175" t="s">
        <v>802</v>
      </c>
      <c r="C25" s="175" t="s">
        <v>803</v>
      </c>
      <c r="D25" s="175" t="s">
        <v>804</v>
      </c>
      <c r="E25" s="175" t="s">
        <v>805</v>
      </c>
      <c r="F25" s="175" t="s">
        <v>806</v>
      </c>
      <c r="G25" s="175" t="s">
        <v>717</v>
      </c>
    </row>
    <row r="26" spans="1:7" ht="11.25" customHeight="1">
      <c r="A26" s="178" t="s">
        <v>807</v>
      </c>
      <c r="B26" s="175" t="s">
        <v>808</v>
      </c>
      <c r="C26" s="175" t="s">
        <v>809</v>
      </c>
      <c r="D26" s="175" t="s">
        <v>810</v>
      </c>
      <c r="F26" s="175" t="s">
        <v>729</v>
      </c>
      <c r="G26" s="175" t="s">
        <v>717</v>
      </c>
    </row>
    <row r="27" spans="1:7" ht="11.25" customHeight="1">
      <c r="A27" s="182" t="s">
        <v>811</v>
      </c>
      <c r="B27" s="175" t="s">
        <v>812</v>
      </c>
      <c r="C27" s="175" t="s">
        <v>813</v>
      </c>
      <c r="D27" s="175" t="s">
        <v>814</v>
      </c>
      <c r="E27" s="175" t="s">
        <v>728</v>
      </c>
      <c r="F27" s="175" t="s">
        <v>729</v>
      </c>
      <c r="G27" s="175" t="s">
        <v>717</v>
      </c>
    </row>
    <row r="28" spans="1:7" ht="11.25" customHeight="1">
      <c r="A28" s="179" t="s">
        <v>815</v>
      </c>
      <c r="B28" s="175" t="s">
        <v>816</v>
      </c>
      <c r="C28" s="175" t="s">
        <v>817</v>
      </c>
      <c r="D28" s="175" t="s">
        <v>818</v>
      </c>
      <c r="E28" s="175" t="s">
        <v>819</v>
      </c>
      <c r="F28" s="175" t="s">
        <v>734</v>
      </c>
      <c r="G28" s="175" t="s">
        <v>739</v>
      </c>
    </row>
    <row r="29" spans="1:7" ht="11.25" customHeight="1">
      <c r="A29" s="174" t="s">
        <v>820</v>
      </c>
      <c r="B29" s="175" t="s">
        <v>821</v>
      </c>
      <c r="C29" s="175" t="s">
        <v>822</v>
      </c>
      <c r="D29" s="175" t="s">
        <v>823</v>
      </c>
      <c r="E29" s="175" t="s">
        <v>722</v>
      </c>
      <c r="F29" s="175" t="s">
        <v>806</v>
      </c>
      <c r="G29" s="175" t="s">
        <v>739</v>
      </c>
    </row>
    <row r="30" spans="1:7" ht="11.25" customHeight="1">
      <c r="A30" s="180" t="s">
        <v>824</v>
      </c>
      <c r="B30" s="175" t="s">
        <v>825</v>
      </c>
      <c r="C30" s="175" t="s">
        <v>826</v>
      </c>
      <c r="D30" s="175" t="s">
        <v>827</v>
      </c>
      <c r="E30" s="175" t="s">
        <v>722</v>
      </c>
      <c r="F30" s="175" t="s">
        <v>734</v>
      </c>
      <c r="G30" s="175" t="s">
        <v>717</v>
      </c>
    </row>
    <row r="31" spans="1:7" ht="11.25" customHeight="1">
      <c r="A31" s="178" t="s">
        <v>828</v>
      </c>
      <c r="B31" s="175" t="s">
        <v>829</v>
      </c>
      <c r="C31" s="175" t="s">
        <v>830</v>
      </c>
      <c r="D31" s="175" t="s">
        <v>831</v>
      </c>
      <c r="E31" s="175" t="s">
        <v>728</v>
      </c>
      <c r="F31" s="175" t="s">
        <v>729</v>
      </c>
      <c r="G31" s="175" t="s">
        <v>717</v>
      </c>
    </row>
    <row r="32" spans="1:7" ht="11.25" customHeight="1">
      <c r="A32" s="174" t="s">
        <v>391</v>
      </c>
      <c r="B32" s="175" t="s">
        <v>392</v>
      </c>
    </row>
    <row r="33" spans="1:7" ht="11.25" customHeight="1">
      <c r="A33" s="174" t="s">
        <v>832</v>
      </c>
      <c r="B33" s="175" t="s">
        <v>833</v>
      </c>
      <c r="C33" s="175" t="s">
        <v>834</v>
      </c>
      <c r="D33" s="175" t="s">
        <v>835</v>
      </c>
      <c r="E33" s="175" t="s">
        <v>722</v>
      </c>
      <c r="F33" s="175" t="s">
        <v>734</v>
      </c>
      <c r="G33" s="175" t="s">
        <v>739</v>
      </c>
    </row>
    <row r="34" spans="1:7" ht="11.25" customHeight="1">
      <c r="A34" s="178" t="s">
        <v>836</v>
      </c>
      <c r="B34" s="175" t="s">
        <v>837</v>
      </c>
      <c r="F34" s="175" t="s">
        <v>806</v>
      </c>
    </row>
    <row r="35" spans="1:7" ht="11.25" customHeight="1">
      <c r="A35" s="178" t="s">
        <v>838</v>
      </c>
      <c r="B35" s="175" t="s">
        <v>839</v>
      </c>
      <c r="F35" s="175" t="s">
        <v>806</v>
      </c>
    </row>
    <row r="36" spans="1:7" ht="11.25" customHeight="1">
      <c r="A36" s="178" t="s">
        <v>840</v>
      </c>
      <c r="B36" s="175" t="s">
        <v>841</v>
      </c>
      <c r="F36" s="175" t="s">
        <v>806</v>
      </c>
    </row>
    <row r="37" spans="1:7" ht="11.25" customHeight="1">
      <c r="A37" s="178" t="s">
        <v>842</v>
      </c>
      <c r="B37" s="175" t="s">
        <v>843</v>
      </c>
      <c r="F37" s="175" t="s">
        <v>734</v>
      </c>
      <c r="G37" s="175" t="s">
        <v>739</v>
      </c>
    </row>
    <row r="38" spans="1:7" ht="11.25" customHeight="1">
      <c r="A38" s="178" t="s">
        <v>844</v>
      </c>
      <c r="B38" s="175" t="s">
        <v>845</v>
      </c>
      <c r="F38" s="175" t="s">
        <v>734</v>
      </c>
      <c r="G38" s="175" t="s">
        <v>739</v>
      </c>
    </row>
    <row r="39" spans="1:7" ht="11.25" customHeight="1">
      <c r="A39" s="178" t="s">
        <v>846</v>
      </c>
      <c r="B39" s="175" t="s">
        <v>847</v>
      </c>
      <c r="F39" s="175" t="s">
        <v>734</v>
      </c>
      <c r="G39" s="175" t="s">
        <v>739</v>
      </c>
    </row>
    <row r="40" spans="1:7" ht="11.25" customHeight="1">
      <c r="A40" s="179" t="s">
        <v>851</v>
      </c>
      <c r="B40" s="175" t="s">
        <v>852</v>
      </c>
      <c r="C40" s="175" t="s">
        <v>853</v>
      </c>
      <c r="D40" s="175" t="s">
        <v>854</v>
      </c>
      <c r="E40" s="175" t="s">
        <v>855</v>
      </c>
      <c r="F40" s="175" t="s">
        <v>723</v>
      </c>
      <c r="G40" s="175" t="s">
        <v>717</v>
      </c>
    </row>
    <row r="41" spans="1:7" ht="11.25" customHeight="1">
      <c r="A41" s="174" t="s">
        <v>344</v>
      </c>
      <c r="B41" s="175" t="s">
        <v>345</v>
      </c>
      <c r="C41" s="175" t="s">
        <v>346</v>
      </c>
      <c r="D41" s="175" t="s">
        <v>347</v>
      </c>
      <c r="F41" s="175" t="s">
        <v>734</v>
      </c>
      <c r="G41" s="175" t="s">
        <v>717</v>
      </c>
    </row>
    <row r="42" spans="1:7" ht="11.25" customHeight="1">
      <c r="A42" s="181" t="s">
        <v>856</v>
      </c>
      <c r="B42" s="175" t="s">
        <v>857</v>
      </c>
      <c r="C42" s="175" t="s">
        <v>858</v>
      </c>
      <c r="D42" s="175" t="s">
        <v>859</v>
      </c>
      <c r="F42" s="175" t="s">
        <v>860</v>
      </c>
      <c r="G42" s="175" t="s">
        <v>717</v>
      </c>
    </row>
    <row r="43" spans="1:7" ht="11.25" customHeight="1">
      <c r="A43" s="178" t="s">
        <v>861</v>
      </c>
      <c r="B43" s="189" t="s">
        <v>862</v>
      </c>
      <c r="C43" s="189" t="s">
        <v>863</v>
      </c>
      <c r="D43" s="189" t="s">
        <v>864</v>
      </c>
      <c r="E43" s="189" t="s">
        <v>728</v>
      </c>
      <c r="F43" s="175" t="s">
        <v>729</v>
      </c>
      <c r="G43" s="175" t="s">
        <v>717</v>
      </c>
    </row>
    <row r="44" spans="1:7" ht="11.25" customHeight="1">
      <c r="A44" s="178" t="s">
        <v>865</v>
      </c>
      <c r="B44" s="175" t="s">
        <v>866</v>
      </c>
      <c r="C44" s="175" t="s">
        <v>867</v>
      </c>
      <c r="D44" s="175" t="s">
        <v>868</v>
      </c>
      <c r="F44" s="175" t="s">
        <v>806</v>
      </c>
      <c r="G44" s="175" t="s">
        <v>717</v>
      </c>
    </row>
    <row r="45" spans="1:7" ht="11.25" customHeight="1">
      <c r="A45" s="178" t="s">
        <v>869</v>
      </c>
      <c r="B45" s="175" t="s">
        <v>870</v>
      </c>
      <c r="C45" s="175" t="s">
        <v>871</v>
      </c>
      <c r="D45" s="175" t="s">
        <v>872</v>
      </c>
      <c r="E45" s="175" t="s">
        <v>873</v>
      </c>
      <c r="F45" s="175" t="s">
        <v>806</v>
      </c>
      <c r="G45" s="175" t="s">
        <v>717</v>
      </c>
    </row>
    <row r="46" spans="1:7" ht="11.25" customHeight="1">
      <c r="A46" s="178" t="s">
        <v>874</v>
      </c>
      <c r="B46" s="175" t="s">
        <v>875</v>
      </c>
      <c r="C46" s="175" t="s">
        <v>876</v>
      </c>
      <c r="D46" s="175" t="s">
        <v>877</v>
      </c>
      <c r="E46" s="175" t="s">
        <v>796</v>
      </c>
      <c r="F46" s="175" t="s">
        <v>791</v>
      </c>
      <c r="G46" s="175" t="s">
        <v>717</v>
      </c>
    </row>
    <row r="47" spans="1:7" ht="11.25" customHeight="1">
      <c r="A47" s="180" t="s">
        <v>878</v>
      </c>
      <c r="B47" s="175" t="s">
        <v>879</v>
      </c>
      <c r="C47" s="175" t="s">
        <v>880</v>
      </c>
      <c r="D47" s="175" t="s">
        <v>881</v>
      </c>
      <c r="E47" s="175" t="s">
        <v>882</v>
      </c>
      <c r="F47" s="175" t="s">
        <v>734</v>
      </c>
      <c r="G47" s="175" t="s">
        <v>717</v>
      </c>
    </row>
    <row r="48" spans="1:7" ht="11.25" customHeight="1">
      <c r="A48" s="179" t="s">
        <v>883</v>
      </c>
      <c r="B48" s="175" t="s">
        <v>884</v>
      </c>
      <c r="C48" s="175" t="s">
        <v>885</v>
      </c>
      <c r="D48" s="175" t="s">
        <v>886</v>
      </c>
      <c r="F48" s="175" t="s">
        <v>756</v>
      </c>
      <c r="G48" s="175" t="s">
        <v>739</v>
      </c>
    </row>
    <row r="49" spans="1:7" ht="11.25" customHeight="1">
      <c r="A49" s="178" t="s">
        <v>887</v>
      </c>
      <c r="B49" s="175" t="s">
        <v>888</v>
      </c>
      <c r="C49" s="175" t="s">
        <v>889</v>
      </c>
      <c r="D49" s="175" t="s">
        <v>890</v>
      </c>
      <c r="E49" s="175" t="s">
        <v>891</v>
      </c>
      <c r="F49" s="175" t="s">
        <v>791</v>
      </c>
      <c r="G49" s="175" t="s">
        <v>717</v>
      </c>
    </row>
    <row r="50" spans="1:7" ht="11.25" customHeight="1">
      <c r="A50" s="178" t="s">
        <v>892</v>
      </c>
      <c r="B50" s="175" t="s">
        <v>893</v>
      </c>
      <c r="C50" s="175" t="s">
        <v>894</v>
      </c>
      <c r="D50" s="175" t="s">
        <v>895</v>
      </c>
      <c r="E50" s="175" t="s">
        <v>882</v>
      </c>
      <c r="F50" s="175" t="s">
        <v>756</v>
      </c>
      <c r="G50" s="175" t="s">
        <v>739</v>
      </c>
    </row>
    <row r="51" spans="1:7" ht="11.25" customHeight="1">
      <c r="A51" s="179" t="s">
        <v>896</v>
      </c>
      <c r="B51" s="175" t="s">
        <v>897</v>
      </c>
      <c r="C51" s="175" t="s">
        <v>898</v>
      </c>
      <c r="D51" s="175" t="s">
        <v>899</v>
      </c>
      <c r="E51" s="175" t="s">
        <v>882</v>
      </c>
      <c r="F51" s="175" t="s">
        <v>900</v>
      </c>
      <c r="G51" s="175" t="s">
        <v>739</v>
      </c>
    </row>
    <row r="52" spans="1:7" ht="11.25" customHeight="1">
      <c r="A52" s="178" t="s">
        <v>901</v>
      </c>
      <c r="B52" s="175" t="s">
        <v>902</v>
      </c>
      <c r="C52" s="175" t="s">
        <v>903</v>
      </c>
      <c r="F52" s="175" t="s">
        <v>734</v>
      </c>
      <c r="G52" s="175" t="s">
        <v>717</v>
      </c>
    </row>
    <row r="53" spans="1:7" ht="11.25" customHeight="1">
      <c r="A53" s="178" t="s">
        <v>904</v>
      </c>
      <c r="B53" s="175" t="s">
        <v>905</v>
      </c>
      <c r="C53" s="175" t="s">
        <v>906</v>
      </c>
      <c r="D53" s="175" t="s">
        <v>907</v>
      </c>
      <c r="F53" s="175" t="s">
        <v>806</v>
      </c>
      <c r="G53" s="175" t="s">
        <v>717</v>
      </c>
    </row>
    <row r="54" spans="1:7" ht="11.25" customHeight="1">
      <c r="A54" s="178" t="s">
        <v>908</v>
      </c>
      <c r="B54" s="175" t="s">
        <v>909</v>
      </c>
      <c r="C54" s="175" t="s">
        <v>906</v>
      </c>
      <c r="D54" s="175" t="s">
        <v>907</v>
      </c>
      <c r="E54" s="175" t="s">
        <v>728</v>
      </c>
      <c r="F54" s="175" t="s">
        <v>729</v>
      </c>
      <c r="G54" s="175" t="s">
        <v>717</v>
      </c>
    </row>
    <row r="55" spans="1:7" ht="11.25" customHeight="1">
      <c r="A55" s="180" t="s">
        <v>910</v>
      </c>
      <c r="B55" s="175" t="s">
        <v>911</v>
      </c>
      <c r="F55" s="175" t="s">
        <v>806</v>
      </c>
      <c r="G55" s="175" t="s">
        <v>717</v>
      </c>
    </row>
    <row r="56" spans="1:7" ht="11.25" customHeight="1">
      <c r="A56" s="178" t="s">
        <v>912</v>
      </c>
      <c r="B56" s="175" t="s">
        <v>913</v>
      </c>
      <c r="C56" s="175" t="s">
        <v>914</v>
      </c>
      <c r="D56" s="175" t="s">
        <v>915</v>
      </c>
      <c r="E56" s="175" t="s">
        <v>916</v>
      </c>
      <c r="F56" s="175" t="s">
        <v>791</v>
      </c>
      <c r="G56" s="175" t="s">
        <v>717</v>
      </c>
    </row>
    <row r="57" spans="1:7" ht="11.25" customHeight="1">
      <c r="A57" s="178" t="s">
        <v>917</v>
      </c>
      <c r="B57" s="175" t="s">
        <v>918</v>
      </c>
      <c r="C57" s="175" t="s">
        <v>919</v>
      </c>
      <c r="D57" s="175" t="s">
        <v>920</v>
      </c>
      <c r="F57" s="175" t="s">
        <v>729</v>
      </c>
      <c r="G57" s="175" t="s">
        <v>717</v>
      </c>
    </row>
    <row r="58" spans="1:7" ht="11.25" customHeight="1">
      <c r="A58" s="178" t="s">
        <v>921</v>
      </c>
      <c r="B58" s="175" t="s">
        <v>922</v>
      </c>
      <c r="C58" s="175" t="s">
        <v>923</v>
      </c>
      <c r="D58" s="175" t="s">
        <v>924</v>
      </c>
      <c r="F58" s="175" t="s">
        <v>729</v>
      </c>
      <c r="G58" s="175" t="s">
        <v>717</v>
      </c>
    </row>
    <row r="59" spans="1:7" ht="11.25" customHeight="1">
      <c r="A59" s="178" t="s">
        <v>925</v>
      </c>
      <c r="B59" s="175" t="s">
        <v>926</v>
      </c>
      <c r="C59" s="175" t="s">
        <v>927</v>
      </c>
      <c r="D59" s="175" t="s">
        <v>927</v>
      </c>
      <c r="F59" s="175" t="s">
        <v>860</v>
      </c>
      <c r="G59" s="175" t="s">
        <v>717</v>
      </c>
    </row>
    <row r="60" spans="1:7" ht="11.25" customHeight="1">
      <c r="A60" s="178" t="s">
        <v>928</v>
      </c>
      <c r="B60" s="175" t="s">
        <v>929</v>
      </c>
      <c r="C60" s="175" t="s">
        <v>930</v>
      </c>
      <c r="D60" s="175" t="s">
        <v>931</v>
      </c>
      <c r="E60" s="175" t="s">
        <v>932</v>
      </c>
      <c r="F60" s="175" t="s">
        <v>756</v>
      </c>
      <c r="G60" s="175" t="s">
        <v>717</v>
      </c>
    </row>
    <row r="61" spans="1:7" ht="11.25" customHeight="1">
      <c r="A61" s="179" t="s">
        <v>933</v>
      </c>
      <c r="B61" s="175" t="s">
        <v>934</v>
      </c>
      <c r="C61" s="175" t="s">
        <v>935</v>
      </c>
      <c r="D61" s="175" t="s">
        <v>936</v>
      </c>
      <c r="E61" s="175" t="s">
        <v>882</v>
      </c>
      <c r="F61" s="175" t="s">
        <v>716</v>
      </c>
      <c r="G61" s="175" t="s">
        <v>717</v>
      </c>
    </row>
    <row r="62" spans="1:7" ht="11.25" customHeight="1">
      <c r="A62" s="178" t="s">
        <v>937</v>
      </c>
      <c r="B62" s="175" t="s">
        <v>938</v>
      </c>
      <c r="C62" s="175" t="s">
        <v>939</v>
      </c>
      <c r="D62" s="175" t="s">
        <v>940</v>
      </c>
      <c r="E62" s="175" t="s">
        <v>728</v>
      </c>
      <c r="F62" s="175" t="s">
        <v>729</v>
      </c>
      <c r="G62" s="175" t="s">
        <v>717</v>
      </c>
    </row>
    <row r="63" spans="1:7" ht="11.25" customHeight="1">
      <c r="A63" s="178" t="s">
        <v>941</v>
      </c>
      <c r="B63" s="175" t="s">
        <v>942</v>
      </c>
      <c r="C63" s="175" t="s">
        <v>943</v>
      </c>
      <c r="D63" s="175" t="s">
        <v>944</v>
      </c>
      <c r="E63" s="175" t="s">
        <v>728</v>
      </c>
      <c r="F63" s="175" t="s">
        <v>729</v>
      </c>
      <c r="G63" s="175" t="s">
        <v>717</v>
      </c>
    </row>
    <row r="64" spans="1:7" ht="11.25" customHeight="1">
      <c r="A64" s="178" t="s">
        <v>945</v>
      </c>
      <c r="B64" s="175" t="s">
        <v>946</v>
      </c>
      <c r="C64" s="175" t="s">
        <v>947</v>
      </c>
      <c r="D64" s="175" t="s">
        <v>948</v>
      </c>
      <c r="E64" s="175" t="s">
        <v>949</v>
      </c>
      <c r="F64" s="175" t="s">
        <v>806</v>
      </c>
      <c r="G64" s="175" t="s">
        <v>739</v>
      </c>
    </row>
    <row r="65" spans="1:7" ht="11.25" customHeight="1">
      <c r="A65" s="178" t="s">
        <v>950</v>
      </c>
      <c r="B65" s="175" t="s">
        <v>951</v>
      </c>
      <c r="C65" s="175" t="s">
        <v>952</v>
      </c>
      <c r="D65" s="175" t="s">
        <v>953</v>
      </c>
      <c r="E65" s="175" t="s">
        <v>954</v>
      </c>
      <c r="F65" s="175" t="s">
        <v>791</v>
      </c>
      <c r="G65" s="175" t="s">
        <v>717</v>
      </c>
    </row>
    <row r="66" spans="1:7" ht="11.25" customHeight="1">
      <c r="A66" s="178" t="s">
        <v>955</v>
      </c>
      <c r="B66" s="175" t="s">
        <v>956</v>
      </c>
      <c r="C66" s="175" t="s">
        <v>957</v>
      </c>
      <c r="D66" s="175" t="s">
        <v>958</v>
      </c>
      <c r="E66" s="175" t="s">
        <v>916</v>
      </c>
      <c r="F66" s="175" t="s">
        <v>791</v>
      </c>
      <c r="G66" s="175" t="s">
        <v>717</v>
      </c>
    </row>
    <row r="67" spans="1:7" ht="11.25" customHeight="1">
      <c r="A67" s="178" t="s">
        <v>959</v>
      </c>
      <c r="B67" s="175" t="s">
        <v>960</v>
      </c>
      <c r="C67" s="175" t="s">
        <v>961</v>
      </c>
      <c r="D67" s="175" t="s">
        <v>962</v>
      </c>
      <c r="F67" s="175" t="s">
        <v>963</v>
      </c>
      <c r="G67" s="175" t="s">
        <v>717</v>
      </c>
    </row>
    <row r="68" spans="1:7" ht="11.25" customHeight="1">
      <c r="A68" s="181" t="s">
        <v>964</v>
      </c>
      <c r="B68" s="175" t="s">
        <v>965</v>
      </c>
      <c r="C68" s="175" t="s">
        <v>966</v>
      </c>
      <c r="F68" s="175" t="s">
        <v>967</v>
      </c>
      <c r="G68" s="175" t="s">
        <v>717</v>
      </c>
    </row>
    <row r="69" spans="1:7" ht="11.25" customHeight="1">
      <c r="A69" s="179" t="s">
        <v>968</v>
      </c>
      <c r="B69" s="175" t="s">
        <v>969</v>
      </c>
      <c r="C69" s="175" t="s">
        <v>970</v>
      </c>
      <c r="D69" s="175" t="s">
        <v>971</v>
      </c>
      <c r="E69" s="175" t="s">
        <v>882</v>
      </c>
      <c r="F69" s="175" t="s">
        <v>791</v>
      </c>
      <c r="G69" s="175" t="s">
        <v>739</v>
      </c>
    </row>
    <row r="70" spans="1:7" ht="11.25" customHeight="1">
      <c r="A70" s="184" t="s">
        <v>589</v>
      </c>
      <c r="B70" s="175" t="s">
        <v>972</v>
      </c>
      <c r="C70" s="189" t="s">
        <v>973</v>
      </c>
      <c r="D70" s="175" t="s">
        <v>974</v>
      </c>
      <c r="E70" s="175" t="s">
        <v>882</v>
      </c>
      <c r="F70" s="175" t="s">
        <v>975</v>
      </c>
      <c r="G70" s="175" t="s">
        <v>739</v>
      </c>
    </row>
    <row r="71" spans="1:7" ht="11.25" customHeight="1">
      <c r="A71" s="179" t="s">
        <v>976</v>
      </c>
      <c r="B71" s="175" t="s">
        <v>977</v>
      </c>
      <c r="C71" s="175" t="s">
        <v>978</v>
      </c>
      <c r="D71" s="175" t="s">
        <v>978</v>
      </c>
      <c r="E71" s="175" t="s">
        <v>882</v>
      </c>
      <c r="F71" s="175" t="s">
        <v>975</v>
      </c>
      <c r="G71" s="175" t="s">
        <v>739</v>
      </c>
    </row>
    <row r="72" spans="1:7" ht="11.25" customHeight="1">
      <c r="A72" s="180" t="s">
        <v>979</v>
      </c>
      <c r="B72" s="175" t="s">
        <v>980</v>
      </c>
      <c r="C72" s="175" t="s">
        <v>981</v>
      </c>
      <c r="D72" s="175" t="s">
        <v>982</v>
      </c>
      <c r="E72" s="175" t="s">
        <v>728</v>
      </c>
      <c r="F72" s="175" t="s">
        <v>729</v>
      </c>
      <c r="G72" s="175" t="s">
        <v>717</v>
      </c>
    </row>
    <row r="73" spans="1:7" ht="11.25" customHeight="1">
      <c r="A73" s="179" t="s">
        <v>983</v>
      </c>
      <c r="B73" s="175" t="s">
        <v>984</v>
      </c>
      <c r="C73" s="175" t="s">
        <v>985</v>
      </c>
      <c r="D73" s="175" t="s">
        <v>986</v>
      </c>
      <c r="E73" s="175" t="s">
        <v>882</v>
      </c>
      <c r="F73" s="175" t="s">
        <v>900</v>
      </c>
      <c r="G73" s="175" t="s">
        <v>739</v>
      </c>
    </row>
    <row r="74" spans="1:7" ht="11.25" customHeight="1">
      <c r="A74" s="178" t="s">
        <v>987</v>
      </c>
      <c r="B74" s="175" t="s">
        <v>988</v>
      </c>
      <c r="C74" s="175" t="s">
        <v>989</v>
      </c>
      <c r="D74" s="175" t="s">
        <v>990</v>
      </c>
      <c r="E74" s="175" t="s">
        <v>991</v>
      </c>
      <c r="F74" s="175" t="s">
        <v>806</v>
      </c>
      <c r="G74" s="175" t="s">
        <v>717</v>
      </c>
    </row>
    <row r="75" spans="1:7" ht="11.25" customHeight="1">
      <c r="A75" s="178" t="s">
        <v>992</v>
      </c>
      <c r="B75" s="175" t="s">
        <v>993</v>
      </c>
      <c r="C75" s="175" t="s">
        <v>994</v>
      </c>
      <c r="D75" s="175" t="s">
        <v>995</v>
      </c>
      <c r="E75" s="175" t="s">
        <v>996</v>
      </c>
      <c r="F75" s="175" t="s">
        <v>723</v>
      </c>
      <c r="G75" s="175" t="s">
        <v>739</v>
      </c>
    </row>
    <row r="76" spans="1:7" ht="11.25" customHeight="1">
      <c r="A76" s="178" t="s">
        <v>997</v>
      </c>
      <c r="B76" s="175" t="s">
        <v>998</v>
      </c>
      <c r="C76" s="175" t="s">
        <v>999</v>
      </c>
      <c r="D76" s="175" t="s">
        <v>1000</v>
      </c>
      <c r="F76" s="175" t="s">
        <v>756</v>
      </c>
      <c r="G76" s="175" t="s">
        <v>717</v>
      </c>
    </row>
    <row r="77" spans="1:7" ht="11.25" customHeight="1">
      <c r="A77" s="178" t="s">
        <v>1001</v>
      </c>
      <c r="B77" s="175" t="s">
        <v>1002</v>
      </c>
      <c r="C77" s="175" t="s">
        <v>1003</v>
      </c>
      <c r="D77" s="175" t="s">
        <v>1004</v>
      </c>
      <c r="E77" s="175" t="s">
        <v>728</v>
      </c>
      <c r="F77" s="175" t="s">
        <v>723</v>
      </c>
      <c r="G77" s="175" t="s">
        <v>717</v>
      </c>
    </row>
    <row r="78" spans="1:7" ht="11.25" customHeight="1">
      <c r="A78" s="178" t="s">
        <v>1005</v>
      </c>
    </row>
    <row r="79" spans="1:7" ht="11.25" customHeight="1">
      <c r="A79" s="174" t="s">
        <v>353</v>
      </c>
      <c r="B79" s="175" t="s">
        <v>354</v>
      </c>
      <c r="C79" s="175" t="s">
        <v>355</v>
      </c>
      <c r="F79" s="175" t="s">
        <v>356</v>
      </c>
    </row>
    <row r="80" spans="1:7" ht="11.25" customHeight="1">
      <c r="A80" s="174" t="s">
        <v>452</v>
      </c>
      <c r="B80" s="175" t="s">
        <v>453</v>
      </c>
      <c r="C80" s="272" t="s">
        <v>454</v>
      </c>
      <c r="D80" s="272"/>
      <c r="E80" s="272"/>
      <c r="F80" s="272"/>
      <c r="G80" s="272" t="s">
        <v>717</v>
      </c>
    </row>
    <row r="81" spans="1:7" ht="11.25" customHeight="1">
      <c r="A81" s="174" t="s">
        <v>352</v>
      </c>
      <c r="B81" s="175" t="s">
        <v>458</v>
      </c>
      <c r="C81" s="272" t="s">
        <v>454</v>
      </c>
      <c r="D81" s="272"/>
      <c r="E81" s="272"/>
      <c r="F81" s="272"/>
      <c r="G81" s="272" t="s">
        <v>717</v>
      </c>
    </row>
    <row r="82" spans="1:7" ht="11.25" customHeight="1">
      <c r="A82" s="178" t="s">
        <v>1006</v>
      </c>
      <c r="B82" s="175" t="s">
        <v>1007</v>
      </c>
      <c r="C82" s="175" t="s">
        <v>1008</v>
      </c>
    </row>
    <row r="83" spans="1:7" ht="11.25" customHeight="1">
      <c r="A83" s="174" t="s">
        <v>380</v>
      </c>
      <c r="B83" s="175" t="s">
        <v>509</v>
      </c>
      <c r="C83" s="175" t="s">
        <v>381</v>
      </c>
      <c r="G83" s="175" t="s">
        <v>717</v>
      </c>
    </row>
    <row r="84" spans="1:7" ht="11.25" customHeight="1">
      <c r="A84" s="185" t="s">
        <v>1009</v>
      </c>
      <c r="B84" s="186"/>
    </row>
    <row r="85" spans="1:7" ht="11.25" customHeight="1">
      <c r="A85" s="185" t="s">
        <v>1010</v>
      </c>
      <c r="B85" s="175" t="s">
        <v>1011</v>
      </c>
      <c r="C85" s="175" t="s">
        <v>1012</v>
      </c>
      <c r="D85" s="175" t="s">
        <v>1013</v>
      </c>
      <c r="E85" s="175" t="s">
        <v>1014</v>
      </c>
      <c r="F85" s="175" t="s">
        <v>806</v>
      </c>
      <c r="G85" s="175" t="s">
        <v>717</v>
      </c>
    </row>
    <row r="86" spans="1:7" ht="11.25" customHeight="1">
      <c r="A86" s="174" t="s">
        <v>306</v>
      </c>
      <c r="B86" s="175" t="s">
        <v>307</v>
      </c>
    </row>
    <row r="87" spans="1:7" ht="11.25" customHeight="1">
      <c r="A87" s="178" t="s">
        <v>1015</v>
      </c>
      <c r="B87" s="175" t="s">
        <v>1016</v>
      </c>
    </row>
    <row r="88" spans="1:7" ht="11.25" customHeight="1" thickBot="1">
      <c r="A88" s="174" t="s">
        <v>535</v>
      </c>
      <c r="B88" s="175" t="s">
        <v>536</v>
      </c>
      <c r="C88" s="175" t="s">
        <v>526</v>
      </c>
      <c r="G88" s="175" t="s">
        <v>739</v>
      </c>
    </row>
    <row r="89" spans="1:7" ht="11.25" customHeight="1">
      <c r="A89" s="178" t="s">
        <v>1018</v>
      </c>
      <c r="B89" s="197" t="s">
        <v>1019</v>
      </c>
      <c r="C89" s="197" t="s">
        <v>1020</v>
      </c>
      <c r="D89" s="197" t="s">
        <v>1021</v>
      </c>
      <c r="E89" s="175" t="s">
        <v>728</v>
      </c>
      <c r="F89" s="175" t="s">
        <v>729</v>
      </c>
      <c r="G89" s="175" t="s">
        <v>717</v>
      </c>
    </row>
    <row r="90" spans="1:7" ht="11.25" customHeight="1">
      <c r="A90" s="179" t="s">
        <v>1022</v>
      </c>
      <c r="B90" s="175" t="s">
        <v>1023</v>
      </c>
      <c r="C90" s="175" t="s">
        <v>1024</v>
      </c>
      <c r="D90" s="175" t="s">
        <v>1025</v>
      </c>
      <c r="E90" s="175" t="s">
        <v>1026</v>
      </c>
      <c r="F90" s="175" t="s">
        <v>806</v>
      </c>
      <c r="G90" s="175" t="s">
        <v>739</v>
      </c>
    </row>
    <row r="91" spans="1:7" ht="11.25" customHeight="1">
      <c r="A91" s="275" t="s">
        <v>1027</v>
      </c>
      <c r="B91" s="189" t="s">
        <v>1028</v>
      </c>
      <c r="C91" s="175" t="s">
        <v>1029</v>
      </c>
      <c r="D91" s="175" t="s">
        <v>1030</v>
      </c>
      <c r="E91" s="175" t="s">
        <v>1031</v>
      </c>
      <c r="F91" s="175" t="s">
        <v>975</v>
      </c>
      <c r="G91" s="175" t="s">
        <v>739</v>
      </c>
    </row>
    <row r="92" spans="1:7" ht="11.25" customHeight="1">
      <c r="A92" s="276" t="s">
        <v>1032</v>
      </c>
      <c r="B92" s="175" t="s">
        <v>1033</v>
      </c>
      <c r="C92" s="175" t="s">
        <v>1034</v>
      </c>
      <c r="D92" s="175" t="s">
        <v>1035</v>
      </c>
      <c r="E92" s="175" t="s">
        <v>1036</v>
      </c>
      <c r="F92" s="175" t="s">
        <v>734</v>
      </c>
      <c r="G92" s="175" t="s">
        <v>739</v>
      </c>
    </row>
    <row r="93" spans="1:7" ht="11.25" customHeight="1">
      <c r="A93" s="178" t="s">
        <v>1037</v>
      </c>
      <c r="B93" s="175" t="s">
        <v>1038</v>
      </c>
      <c r="C93" s="175" t="s">
        <v>1039</v>
      </c>
      <c r="D93" s="175" t="s">
        <v>1040</v>
      </c>
      <c r="E93" s="175" t="s">
        <v>1041</v>
      </c>
      <c r="F93" s="175" t="s">
        <v>734</v>
      </c>
      <c r="G93" s="175" t="s">
        <v>739</v>
      </c>
    </row>
    <row r="94" spans="1:7" ht="11.25" customHeight="1">
      <c r="A94" s="178" t="s">
        <v>1042</v>
      </c>
      <c r="B94" s="175" t="s">
        <v>1043</v>
      </c>
      <c r="C94" s="175" t="s">
        <v>1044</v>
      </c>
      <c r="D94" s="175" t="s">
        <v>1045</v>
      </c>
      <c r="E94" s="175" t="s">
        <v>1046</v>
      </c>
      <c r="F94" s="175" t="s">
        <v>734</v>
      </c>
      <c r="G94" s="175" t="s">
        <v>739</v>
      </c>
    </row>
    <row r="95" spans="1:7" ht="11.25" customHeight="1">
      <c r="A95" s="178" t="s">
        <v>1047</v>
      </c>
      <c r="B95" s="175" t="s">
        <v>1048</v>
      </c>
      <c r="C95" s="175" t="s">
        <v>1049</v>
      </c>
      <c r="D95" s="175" t="s">
        <v>1050</v>
      </c>
      <c r="E95" s="175" t="s">
        <v>1051</v>
      </c>
      <c r="F95" s="175" t="s">
        <v>734</v>
      </c>
      <c r="G95" s="175" t="s">
        <v>717</v>
      </c>
    </row>
    <row r="96" spans="1:7" ht="11.25" customHeight="1">
      <c r="A96" s="179" t="s">
        <v>1052</v>
      </c>
      <c r="B96" s="175" t="s">
        <v>1053</v>
      </c>
      <c r="C96" s="175" t="s">
        <v>1054</v>
      </c>
      <c r="D96" s="175" t="s">
        <v>1055</v>
      </c>
      <c r="E96" s="175" t="s">
        <v>1056</v>
      </c>
      <c r="F96" s="175" t="s">
        <v>734</v>
      </c>
      <c r="G96" s="175" t="s">
        <v>739</v>
      </c>
    </row>
    <row r="97" spans="1:7" ht="11.25" customHeight="1">
      <c r="A97" s="188" t="s">
        <v>1057</v>
      </c>
      <c r="B97" s="175" t="s">
        <v>1058</v>
      </c>
      <c r="C97" s="175" t="s">
        <v>1059</v>
      </c>
      <c r="D97" s="175" t="s">
        <v>1060</v>
      </c>
      <c r="F97" s="175" t="s">
        <v>734</v>
      </c>
      <c r="G97" s="175" t="s">
        <v>739</v>
      </c>
    </row>
    <row r="98" spans="1:7" ht="11.25" customHeight="1">
      <c r="A98" s="180" t="s">
        <v>1061</v>
      </c>
      <c r="B98" s="175" t="s">
        <v>1062</v>
      </c>
      <c r="C98" s="175" t="s">
        <v>1063</v>
      </c>
      <c r="D98" s="175" t="s">
        <v>1064</v>
      </c>
      <c r="E98" s="175" t="s">
        <v>1065</v>
      </c>
      <c r="F98" s="175" t="s">
        <v>734</v>
      </c>
      <c r="G98" s="175" t="s">
        <v>739</v>
      </c>
    </row>
    <row r="99" spans="1:7" ht="11.25" customHeight="1">
      <c r="A99" s="179" t="s">
        <v>1066</v>
      </c>
      <c r="B99" s="175" t="s">
        <v>1067</v>
      </c>
      <c r="C99" s="175" t="s">
        <v>1068</v>
      </c>
      <c r="D99" s="175" t="s">
        <v>1069</v>
      </c>
      <c r="E99" s="175" t="s">
        <v>1070</v>
      </c>
      <c r="F99" s="175" t="s">
        <v>734</v>
      </c>
      <c r="G99" s="175" t="s">
        <v>739</v>
      </c>
    </row>
    <row r="100" spans="1:7" ht="11.25" customHeight="1">
      <c r="A100" s="178" t="s">
        <v>1071</v>
      </c>
      <c r="B100" s="175" t="s">
        <v>1072</v>
      </c>
      <c r="C100" s="175" t="s">
        <v>1073</v>
      </c>
      <c r="D100" s="175" t="s">
        <v>1074</v>
      </c>
      <c r="F100" s="175" t="s">
        <v>734</v>
      </c>
      <c r="G100" s="175" t="s">
        <v>739</v>
      </c>
    </row>
    <row r="101" spans="1:7" ht="11.25" customHeight="1">
      <c r="A101" s="179" t="s">
        <v>1075</v>
      </c>
      <c r="B101" s="175" t="s">
        <v>1076</v>
      </c>
      <c r="C101" s="175" t="s">
        <v>1077</v>
      </c>
      <c r="D101" s="175" t="s">
        <v>1078</v>
      </c>
      <c r="E101" s="175" t="s">
        <v>1079</v>
      </c>
      <c r="F101" s="175" t="s">
        <v>806</v>
      </c>
      <c r="G101" s="175" t="s">
        <v>739</v>
      </c>
    </row>
    <row r="102" spans="1:7" ht="11.25" customHeight="1">
      <c r="A102" s="178" t="s">
        <v>1080</v>
      </c>
      <c r="B102" s="175" t="s">
        <v>1081</v>
      </c>
      <c r="C102" s="175" t="s">
        <v>1082</v>
      </c>
      <c r="D102" s="175" t="s">
        <v>1083</v>
      </c>
      <c r="E102" s="175" t="s">
        <v>1084</v>
      </c>
      <c r="F102" s="175" t="s">
        <v>734</v>
      </c>
      <c r="G102" s="175" t="s">
        <v>739</v>
      </c>
    </row>
    <row r="103" spans="1:7" ht="11.25" customHeight="1">
      <c r="A103" s="187" t="s">
        <v>1085</v>
      </c>
      <c r="B103" s="175" t="s">
        <v>1086</v>
      </c>
      <c r="C103" s="175" t="s">
        <v>1087</v>
      </c>
      <c r="F103" s="175" t="s">
        <v>734</v>
      </c>
      <c r="G103" s="175" t="s">
        <v>739</v>
      </c>
    </row>
    <row r="104" spans="1:7" ht="11.25" customHeight="1">
      <c r="A104" s="178" t="s">
        <v>1088</v>
      </c>
      <c r="B104" s="175" t="s">
        <v>1089</v>
      </c>
      <c r="C104" s="175" t="s">
        <v>1090</v>
      </c>
      <c r="D104" s="175" t="s">
        <v>1091</v>
      </c>
      <c r="E104" s="175" t="s">
        <v>1092</v>
      </c>
      <c r="F104" s="175" t="s">
        <v>791</v>
      </c>
      <c r="G104" s="175" t="s">
        <v>717</v>
      </c>
    </row>
    <row r="105" spans="1:7" ht="11.25" customHeight="1">
      <c r="A105" s="178" t="s">
        <v>1093</v>
      </c>
      <c r="B105" s="175" t="s">
        <v>1094</v>
      </c>
      <c r="C105" s="175" t="s">
        <v>1095</v>
      </c>
      <c r="D105" s="175" t="s">
        <v>1096</v>
      </c>
      <c r="E105" s="175" t="s">
        <v>1097</v>
      </c>
      <c r="F105" s="175" t="s">
        <v>975</v>
      </c>
      <c r="G105" s="175" t="s">
        <v>739</v>
      </c>
    </row>
    <row r="106" spans="1:7" ht="11.25" customHeight="1">
      <c r="A106" s="179" t="s">
        <v>1098</v>
      </c>
      <c r="B106" s="175" t="s">
        <v>1099</v>
      </c>
      <c r="C106" s="175" t="s">
        <v>1100</v>
      </c>
      <c r="D106" s="175" t="s">
        <v>1101</v>
      </c>
      <c r="E106" s="175" t="s">
        <v>1102</v>
      </c>
      <c r="F106" s="175" t="s">
        <v>734</v>
      </c>
      <c r="G106" s="175" t="s">
        <v>739</v>
      </c>
    </row>
    <row r="107" spans="1:7" ht="11.25" customHeight="1">
      <c r="A107" s="187" t="s">
        <v>1103</v>
      </c>
      <c r="B107" s="175" t="s">
        <v>1104</v>
      </c>
      <c r="C107" s="175" t="s">
        <v>1105</v>
      </c>
      <c r="D107" s="175" t="s">
        <v>1106</v>
      </c>
      <c r="F107" s="175" t="s">
        <v>1107</v>
      </c>
      <c r="G107" s="175" t="s">
        <v>739</v>
      </c>
    </row>
    <row r="108" spans="1:7" ht="11.25" customHeight="1">
      <c r="A108" s="178" t="s">
        <v>1108</v>
      </c>
      <c r="B108" s="175" t="s">
        <v>1109</v>
      </c>
      <c r="C108" s="175" t="s">
        <v>1110</v>
      </c>
      <c r="D108" s="175" t="s">
        <v>1111</v>
      </c>
      <c r="E108" s="175" t="s">
        <v>1112</v>
      </c>
      <c r="F108" s="175" t="s">
        <v>967</v>
      </c>
      <c r="G108" s="175" t="s">
        <v>717</v>
      </c>
    </row>
    <row r="109" spans="1:7" ht="11.25" customHeight="1">
      <c r="A109" s="178" t="s">
        <v>1113</v>
      </c>
      <c r="B109" s="175" t="s">
        <v>1114</v>
      </c>
      <c r="C109" s="175" t="s">
        <v>1115</v>
      </c>
      <c r="D109" s="175" t="s">
        <v>1116</v>
      </c>
      <c r="E109" s="175" t="s">
        <v>1117</v>
      </c>
      <c r="F109" s="175" t="s">
        <v>716</v>
      </c>
      <c r="G109" s="175" t="s">
        <v>739</v>
      </c>
    </row>
    <row r="110" spans="1:7" ht="11.25" customHeight="1">
      <c r="A110" s="179" t="s">
        <v>1118</v>
      </c>
      <c r="B110" s="175" t="s">
        <v>1119</v>
      </c>
      <c r="C110" s="175" t="s">
        <v>1120</v>
      </c>
      <c r="D110" s="175" t="s">
        <v>1121</v>
      </c>
      <c r="E110" s="175" t="s">
        <v>1122</v>
      </c>
      <c r="F110" s="175" t="s">
        <v>806</v>
      </c>
      <c r="G110" s="175" t="s">
        <v>739</v>
      </c>
    </row>
    <row r="111" spans="1:7" ht="11.25" customHeight="1">
      <c r="A111" s="179" t="s">
        <v>474</v>
      </c>
      <c r="B111" s="175" t="s">
        <v>475</v>
      </c>
      <c r="C111" s="175" t="s">
        <v>476</v>
      </c>
      <c r="D111" s="175" t="s">
        <v>477</v>
      </c>
      <c r="E111" s="175" t="s">
        <v>478</v>
      </c>
      <c r="F111" s="175" t="s">
        <v>806</v>
      </c>
      <c r="G111" s="175" t="s">
        <v>739</v>
      </c>
    </row>
    <row r="112" spans="1:7" ht="11.25" customHeight="1">
      <c r="A112" s="178" t="s">
        <v>1123</v>
      </c>
      <c r="B112" s="175" t="s">
        <v>1124</v>
      </c>
      <c r="C112" s="175" t="s">
        <v>1125</v>
      </c>
      <c r="D112" s="175" t="s">
        <v>1126</v>
      </c>
      <c r="E112" s="175" t="s">
        <v>1127</v>
      </c>
      <c r="F112" s="175" t="s">
        <v>716</v>
      </c>
      <c r="G112" s="175" t="s">
        <v>717</v>
      </c>
    </row>
    <row r="113" spans="1:7" ht="11.25" customHeight="1">
      <c r="A113" s="178" t="s">
        <v>1128</v>
      </c>
      <c r="B113" s="175" t="s">
        <v>1129</v>
      </c>
      <c r="C113" s="175" t="s">
        <v>1130</v>
      </c>
      <c r="D113" s="175" t="s">
        <v>1131</v>
      </c>
      <c r="E113" s="175" t="s">
        <v>1132</v>
      </c>
      <c r="F113" s="175" t="s">
        <v>734</v>
      </c>
      <c r="G113" s="175" t="s">
        <v>739</v>
      </c>
    </row>
    <row r="114" spans="1:7" ht="11.25" customHeight="1">
      <c r="A114" s="179" t="s">
        <v>1133</v>
      </c>
      <c r="B114" s="175" t="s">
        <v>1134</v>
      </c>
      <c r="C114" s="175" t="s">
        <v>1135</v>
      </c>
      <c r="D114" s="175" t="s">
        <v>1136</v>
      </c>
      <c r="F114" s="175" t="s">
        <v>723</v>
      </c>
      <c r="G114" s="175" t="s">
        <v>717</v>
      </c>
    </row>
    <row r="115" spans="1:7" ht="11.25" customHeight="1">
      <c r="A115" s="178" t="s">
        <v>1137</v>
      </c>
      <c r="B115" s="175" t="s">
        <v>1138</v>
      </c>
      <c r="C115" s="175" t="s">
        <v>1139</v>
      </c>
      <c r="D115" s="175" t="s">
        <v>1140</v>
      </c>
      <c r="E115" s="175" t="s">
        <v>1141</v>
      </c>
      <c r="F115" s="175" t="s">
        <v>806</v>
      </c>
      <c r="G115" s="175" t="s">
        <v>739</v>
      </c>
    </row>
    <row r="116" spans="1:7" ht="11.25" customHeight="1">
      <c r="A116" s="178" t="s">
        <v>1142</v>
      </c>
      <c r="B116" s="175" t="s">
        <v>752</v>
      </c>
      <c r="C116" s="175" t="s">
        <v>753</v>
      </c>
      <c r="D116" s="175" t="s">
        <v>754</v>
      </c>
      <c r="E116" s="175" t="s">
        <v>755</v>
      </c>
      <c r="F116" s="175" t="s">
        <v>756</v>
      </c>
      <c r="G116" s="175" t="s">
        <v>717</v>
      </c>
    </row>
    <row r="117" spans="1:7" ht="11.25" customHeight="1">
      <c r="A117" s="178" t="s">
        <v>1143</v>
      </c>
      <c r="B117" s="175" t="s">
        <v>1144</v>
      </c>
      <c r="C117" s="175" t="s">
        <v>1145</v>
      </c>
      <c r="D117" s="175" t="s">
        <v>1146</v>
      </c>
      <c r="E117" s="175" t="s">
        <v>1147</v>
      </c>
      <c r="F117" s="175" t="s">
        <v>756</v>
      </c>
      <c r="G117" s="175" t="s">
        <v>717</v>
      </c>
    </row>
    <row r="118" spans="1:7" ht="11.25" customHeight="1">
      <c r="A118" s="178" t="s">
        <v>1148</v>
      </c>
      <c r="B118" s="175" t="s">
        <v>1149</v>
      </c>
      <c r="C118" s="175" t="s">
        <v>1150</v>
      </c>
      <c r="D118" s="175" t="s">
        <v>1151</v>
      </c>
      <c r="E118" s="175" t="s">
        <v>1152</v>
      </c>
      <c r="F118" s="175" t="s">
        <v>716</v>
      </c>
      <c r="G118" s="175" t="s">
        <v>717</v>
      </c>
    </row>
    <row r="119" spans="1:7" ht="11.25" customHeight="1">
      <c r="A119" s="174" t="s">
        <v>498</v>
      </c>
      <c r="B119" s="175" t="s">
        <v>463</v>
      </c>
      <c r="C119" s="272" t="s">
        <v>464</v>
      </c>
      <c r="D119" s="272" t="s">
        <v>465</v>
      </c>
      <c r="E119" s="272"/>
      <c r="F119" s="175" t="s">
        <v>723</v>
      </c>
      <c r="G119" s="175" t="s">
        <v>717</v>
      </c>
    </row>
    <row r="120" spans="1:7" ht="11.25" customHeight="1">
      <c r="A120" s="178" t="s">
        <v>497</v>
      </c>
      <c r="B120" s="175" t="s">
        <v>1153</v>
      </c>
      <c r="C120" s="175" t="s">
        <v>1154</v>
      </c>
      <c r="D120" s="175" t="s">
        <v>1155</v>
      </c>
      <c r="E120" s="175" t="s">
        <v>1156</v>
      </c>
      <c r="F120" s="175" t="s">
        <v>723</v>
      </c>
      <c r="G120" s="175" t="s">
        <v>717</v>
      </c>
    </row>
    <row r="121" spans="1:7" ht="11.25" customHeight="1">
      <c r="A121" s="199" t="s">
        <v>363</v>
      </c>
      <c r="B121" s="175" t="s">
        <v>364</v>
      </c>
      <c r="C121" s="175" t="s">
        <v>365</v>
      </c>
      <c r="D121" s="175" t="s">
        <v>366</v>
      </c>
      <c r="F121" s="175" t="s">
        <v>806</v>
      </c>
      <c r="G121" s="175" t="s">
        <v>717</v>
      </c>
    </row>
    <row r="122" spans="1:7" ht="11.25" customHeight="1">
      <c r="A122" s="178" t="s">
        <v>479</v>
      </c>
      <c r="B122" s="175" t="s">
        <v>480</v>
      </c>
      <c r="C122" s="175" t="s">
        <v>481</v>
      </c>
      <c r="D122" s="175" t="s">
        <v>482</v>
      </c>
      <c r="E122" s="175" t="s">
        <v>483</v>
      </c>
      <c r="F122" s="175" t="s">
        <v>806</v>
      </c>
      <c r="G122" s="175" t="s">
        <v>484</v>
      </c>
    </row>
    <row r="123" spans="1:7" ht="11.25" customHeight="1">
      <c r="A123" s="178" t="s">
        <v>1157</v>
      </c>
      <c r="B123" s="175" t="s">
        <v>1158</v>
      </c>
      <c r="C123" s="175" t="s">
        <v>1159</v>
      </c>
      <c r="D123" s="175" t="s">
        <v>1160</v>
      </c>
      <c r="F123" s="175" t="s">
        <v>723</v>
      </c>
      <c r="G123" s="175" t="s">
        <v>739</v>
      </c>
    </row>
    <row r="124" spans="1:7" ht="11.25" customHeight="1">
      <c r="A124" s="178" t="s">
        <v>1161</v>
      </c>
      <c r="B124" s="175" t="s">
        <v>1162</v>
      </c>
      <c r="C124" s="175" t="s">
        <v>1163</v>
      </c>
      <c r="D124" s="175" t="s">
        <v>1164</v>
      </c>
      <c r="F124" s="175" t="s">
        <v>806</v>
      </c>
      <c r="G124" s="175" t="s">
        <v>739</v>
      </c>
    </row>
    <row r="125" spans="1:7" ht="11.25" customHeight="1">
      <c r="A125" s="174" t="s">
        <v>1165</v>
      </c>
      <c r="B125" s="175" t="s">
        <v>1166</v>
      </c>
      <c r="C125" s="175" t="s">
        <v>1167</v>
      </c>
      <c r="D125" s="175" t="s">
        <v>1168</v>
      </c>
      <c r="E125" s="175" t="s">
        <v>1169</v>
      </c>
      <c r="F125" s="175" t="s">
        <v>723</v>
      </c>
      <c r="G125" s="175" t="s">
        <v>739</v>
      </c>
    </row>
    <row r="126" spans="1:7" ht="11.25" customHeight="1">
      <c r="A126" s="178" t="s">
        <v>1170</v>
      </c>
      <c r="B126" s="175" t="s">
        <v>1171</v>
      </c>
      <c r="C126" s="175" t="s">
        <v>1172</v>
      </c>
      <c r="D126" s="175" t="s">
        <v>1173</v>
      </c>
      <c r="E126" s="175" t="s">
        <v>1174</v>
      </c>
      <c r="F126" s="175" t="s">
        <v>806</v>
      </c>
      <c r="G126" s="175" t="s">
        <v>739</v>
      </c>
    </row>
    <row r="127" spans="1:7" ht="11.25" customHeight="1">
      <c r="A127" s="178" t="s">
        <v>1175</v>
      </c>
      <c r="B127" s="175" t="s">
        <v>1176</v>
      </c>
      <c r="C127" s="175" t="s">
        <v>1177</v>
      </c>
      <c r="D127" s="175" t="s">
        <v>1178</v>
      </c>
      <c r="E127" s="175" t="s">
        <v>1179</v>
      </c>
      <c r="F127" s="175" t="s">
        <v>734</v>
      </c>
      <c r="G127" s="175" t="s">
        <v>717</v>
      </c>
    </row>
    <row r="128" spans="1:7" ht="11.25" customHeight="1">
      <c r="A128" s="179" t="s">
        <v>1180</v>
      </c>
      <c r="B128" s="175" t="s">
        <v>1181</v>
      </c>
      <c r="C128" s="175" t="s">
        <v>1182</v>
      </c>
      <c r="D128" s="175" t="s">
        <v>1183</v>
      </c>
      <c r="E128" s="175" t="s">
        <v>1184</v>
      </c>
      <c r="F128" s="175" t="s">
        <v>723</v>
      </c>
      <c r="G128" s="175" t="s">
        <v>717</v>
      </c>
    </row>
    <row r="129" spans="1:7" ht="11.25" customHeight="1">
      <c r="A129" s="178" t="s">
        <v>1185</v>
      </c>
      <c r="B129" s="175" t="s">
        <v>1186</v>
      </c>
      <c r="C129" s="175" t="s">
        <v>1187</v>
      </c>
      <c r="D129" s="175" t="s">
        <v>1188</v>
      </c>
      <c r="E129" s="175" t="s">
        <v>1189</v>
      </c>
      <c r="F129" s="175" t="s">
        <v>716</v>
      </c>
      <c r="G129" s="175" t="s">
        <v>717</v>
      </c>
    </row>
    <row r="130" spans="1:7" ht="11.25" customHeight="1">
      <c r="A130" s="179" t="s">
        <v>1190</v>
      </c>
      <c r="B130" s="175" t="s">
        <v>1191</v>
      </c>
      <c r="C130" s="175" t="s">
        <v>1192</v>
      </c>
      <c r="D130" s="175" t="s">
        <v>1193</v>
      </c>
      <c r="E130" s="175" t="s">
        <v>1194</v>
      </c>
      <c r="F130" s="175" t="s">
        <v>734</v>
      </c>
      <c r="G130" s="175" t="s">
        <v>739</v>
      </c>
    </row>
    <row r="131" spans="1:7" ht="11.25" customHeight="1">
      <c r="A131" s="178" t="s">
        <v>1195</v>
      </c>
      <c r="B131" s="175" t="s">
        <v>1196</v>
      </c>
      <c r="C131" s="175" t="s">
        <v>1197</v>
      </c>
      <c r="D131" s="175" t="s">
        <v>1198</v>
      </c>
      <c r="E131" s="175" t="s">
        <v>1199</v>
      </c>
      <c r="F131" s="175" t="s">
        <v>791</v>
      </c>
      <c r="G131" s="175" t="s">
        <v>717</v>
      </c>
    </row>
    <row r="132" spans="1:7" ht="11.25" customHeight="1">
      <c r="A132" s="178" t="s">
        <v>1200</v>
      </c>
      <c r="B132" s="175" t="s">
        <v>1201</v>
      </c>
      <c r="C132" s="175" t="s">
        <v>1202</v>
      </c>
      <c r="D132" s="175" t="s">
        <v>1203</v>
      </c>
      <c r="E132" s="175" t="s">
        <v>1204</v>
      </c>
      <c r="F132" s="175" t="s">
        <v>734</v>
      </c>
      <c r="G132" s="175" t="s">
        <v>717</v>
      </c>
    </row>
    <row r="133" spans="1:7" ht="11.25" customHeight="1">
      <c r="A133" s="178" t="s">
        <v>1205</v>
      </c>
      <c r="B133" s="175" t="s">
        <v>1206</v>
      </c>
      <c r="C133" s="175" t="s">
        <v>1207</v>
      </c>
      <c r="D133" s="175" t="s">
        <v>1208</v>
      </c>
      <c r="E133" s="175" t="s">
        <v>1209</v>
      </c>
      <c r="F133" s="175" t="s">
        <v>756</v>
      </c>
      <c r="G133" s="175" t="s">
        <v>717</v>
      </c>
    </row>
    <row r="134" spans="1:7" ht="11.25" customHeight="1">
      <c r="A134" s="187" t="s">
        <v>1210</v>
      </c>
      <c r="B134" s="175" t="s">
        <v>1211</v>
      </c>
      <c r="C134" s="175" t="s">
        <v>1212</v>
      </c>
      <c r="D134" s="175" t="s">
        <v>1213</v>
      </c>
      <c r="F134" s="175" t="s">
        <v>734</v>
      </c>
      <c r="G134" s="175" t="s">
        <v>717</v>
      </c>
    </row>
    <row r="135" spans="1:7" ht="11.25" customHeight="1">
      <c r="A135" s="178" t="s">
        <v>1214</v>
      </c>
      <c r="B135" s="175" t="s">
        <v>1215</v>
      </c>
      <c r="C135" s="175" t="s">
        <v>1216</v>
      </c>
      <c r="D135" s="175" t="s">
        <v>1217</v>
      </c>
      <c r="E135" s="175" t="s">
        <v>1218</v>
      </c>
      <c r="F135" s="175" t="s">
        <v>1219</v>
      </c>
      <c r="G135" s="175" t="s">
        <v>739</v>
      </c>
    </row>
    <row r="136" spans="1:7" ht="11.25" customHeight="1">
      <c r="A136" s="178" t="s">
        <v>1220</v>
      </c>
      <c r="B136" s="189" t="s">
        <v>1221</v>
      </c>
      <c r="C136" s="189" t="s">
        <v>1222</v>
      </c>
      <c r="D136" s="189" t="s">
        <v>1223</v>
      </c>
      <c r="E136" s="189" t="s">
        <v>1224</v>
      </c>
      <c r="F136" s="175" t="s">
        <v>734</v>
      </c>
      <c r="G136" s="175" t="s">
        <v>717</v>
      </c>
    </row>
    <row r="137" spans="1:7" ht="11.25" customHeight="1">
      <c r="A137" s="178" t="s">
        <v>1225</v>
      </c>
      <c r="B137" s="175" t="s">
        <v>1226</v>
      </c>
      <c r="C137" s="175" t="s">
        <v>1227</v>
      </c>
      <c r="D137" s="175" t="s">
        <v>1228</v>
      </c>
      <c r="E137" s="175" t="s">
        <v>1229</v>
      </c>
      <c r="F137" s="175" t="s">
        <v>734</v>
      </c>
      <c r="G137" s="175" t="s">
        <v>717</v>
      </c>
    </row>
    <row r="138" spans="1:7" ht="11.25" customHeight="1">
      <c r="A138" s="178" t="s">
        <v>1230</v>
      </c>
      <c r="B138" s="175" t="s">
        <v>1231</v>
      </c>
      <c r="C138" s="175" t="s">
        <v>1232</v>
      </c>
      <c r="D138" s="175" t="s">
        <v>1233</v>
      </c>
      <c r="E138" s="175" t="s">
        <v>1234</v>
      </c>
      <c r="F138" s="175" t="s">
        <v>791</v>
      </c>
      <c r="G138" s="175" t="s">
        <v>717</v>
      </c>
    </row>
    <row r="139" spans="1:7" ht="11.25" customHeight="1">
      <c r="A139" s="179" t="s">
        <v>1235</v>
      </c>
      <c r="B139" s="175" t="s">
        <v>1236</v>
      </c>
      <c r="C139" s="175" t="s">
        <v>1237</v>
      </c>
      <c r="D139" s="175" t="s">
        <v>1238</v>
      </c>
      <c r="E139" s="175" t="s">
        <v>1239</v>
      </c>
      <c r="F139" s="175" t="s">
        <v>806</v>
      </c>
      <c r="G139" s="175" t="s">
        <v>739</v>
      </c>
    </row>
    <row r="140" spans="1:7" ht="11.25" customHeight="1">
      <c r="A140" s="178" t="s">
        <v>1240</v>
      </c>
      <c r="B140" s="175" t="s">
        <v>1241</v>
      </c>
      <c r="C140" s="175" t="s">
        <v>1242</v>
      </c>
      <c r="D140" s="175" t="s">
        <v>1243</v>
      </c>
      <c r="E140" s="175" t="s">
        <v>1244</v>
      </c>
      <c r="F140" s="175" t="s">
        <v>806</v>
      </c>
      <c r="G140" s="175" t="s">
        <v>739</v>
      </c>
    </row>
    <row r="141" spans="1:7" ht="11.25" customHeight="1">
      <c r="A141" s="178" t="s">
        <v>1245</v>
      </c>
      <c r="B141" s="175" t="s">
        <v>1246</v>
      </c>
      <c r="C141" s="175" t="s">
        <v>1247</v>
      </c>
      <c r="D141" s="175" t="s">
        <v>1248</v>
      </c>
      <c r="E141" s="175" t="s">
        <v>1249</v>
      </c>
      <c r="F141" s="175" t="s">
        <v>723</v>
      </c>
      <c r="G141" s="175" t="s">
        <v>717</v>
      </c>
    </row>
    <row r="142" spans="1:7" ht="11.25" customHeight="1">
      <c r="A142" s="178" t="s">
        <v>485</v>
      </c>
      <c r="B142" s="175" t="s">
        <v>486</v>
      </c>
      <c r="C142" s="175" t="s">
        <v>487</v>
      </c>
      <c r="D142" s="175" t="s">
        <v>488</v>
      </c>
      <c r="F142" s="175" t="s">
        <v>716</v>
      </c>
      <c r="G142" s="175" t="s">
        <v>739</v>
      </c>
    </row>
    <row r="143" spans="1:7" ht="11.25" customHeight="1">
      <c r="A143" s="180" t="s">
        <v>1250</v>
      </c>
      <c r="B143" s="175" t="s">
        <v>1251</v>
      </c>
      <c r="C143" s="175" t="s">
        <v>1252</v>
      </c>
      <c r="D143" s="175" t="s">
        <v>1253</v>
      </c>
      <c r="E143" s="175" t="s">
        <v>1254</v>
      </c>
      <c r="F143" s="175" t="s">
        <v>756</v>
      </c>
      <c r="G143" s="175" t="s">
        <v>717</v>
      </c>
    </row>
    <row r="144" spans="1:7" ht="11.25" customHeight="1">
      <c r="A144" s="178" t="s">
        <v>1255</v>
      </c>
      <c r="B144" s="175" t="s">
        <v>1256</v>
      </c>
      <c r="C144" s="175" t="s">
        <v>1257</v>
      </c>
      <c r="D144" s="175" t="s">
        <v>1258</v>
      </c>
      <c r="E144" s="175" t="s">
        <v>1259</v>
      </c>
      <c r="F144" s="175" t="s">
        <v>734</v>
      </c>
      <c r="G144" s="175" t="s">
        <v>739</v>
      </c>
    </row>
    <row r="145" spans="1:7" ht="11.25" customHeight="1">
      <c r="A145" s="179" t="s">
        <v>1260</v>
      </c>
      <c r="B145" s="175" t="s">
        <v>1261</v>
      </c>
      <c r="C145" s="175" t="s">
        <v>1262</v>
      </c>
      <c r="D145" s="175" t="s">
        <v>1263</v>
      </c>
      <c r="E145" s="175" t="s">
        <v>1264</v>
      </c>
      <c r="F145" s="175" t="s">
        <v>1219</v>
      </c>
      <c r="G145" s="175" t="s">
        <v>739</v>
      </c>
    </row>
    <row r="146" spans="1:7" ht="11.25" customHeight="1">
      <c r="A146" s="182" t="s">
        <v>1265</v>
      </c>
      <c r="B146" s="175" t="s">
        <v>1266</v>
      </c>
      <c r="C146" s="175" t="s">
        <v>1267</v>
      </c>
      <c r="D146" s="175" t="s">
        <v>1268</v>
      </c>
      <c r="E146" s="175" t="s">
        <v>1269</v>
      </c>
      <c r="F146" s="175" t="s">
        <v>756</v>
      </c>
      <c r="G146" s="175" t="s">
        <v>717</v>
      </c>
    </row>
    <row r="147" spans="1:7" ht="11.25" customHeight="1">
      <c r="A147" s="182" t="s">
        <v>1270</v>
      </c>
      <c r="B147" s="175" t="s">
        <v>1271</v>
      </c>
      <c r="C147" s="175" t="s">
        <v>1272</v>
      </c>
      <c r="D147" s="175" t="s">
        <v>1273</v>
      </c>
      <c r="E147" s="175" t="s">
        <v>1274</v>
      </c>
      <c r="F147" s="175" t="s">
        <v>975</v>
      </c>
      <c r="G147" s="175" t="s">
        <v>739</v>
      </c>
    </row>
    <row r="148" spans="1:7" ht="11.25" customHeight="1">
      <c r="A148" s="178" t="s">
        <v>1275</v>
      </c>
      <c r="B148" s="175" t="s">
        <v>1276</v>
      </c>
      <c r="C148" s="175" t="s">
        <v>1277</v>
      </c>
      <c r="D148" s="175" t="s">
        <v>1278</v>
      </c>
      <c r="E148" s="175" t="s">
        <v>1279</v>
      </c>
      <c r="F148" s="175" t="s">
        <v>1107</v>
      </c>
      <c r="G148" s="175" t="s">
        <v>717</v>
      </c>
    </row>
    <row r="149" spans="1:7" ht="11.25" customHeight="1">
      <c r="A149" s="174" t="s">
        <v>320</v>
      </c>
      <c r="B149" s="175" t="s">
        <v>321</v>
      </c>
      <c r="C149" s="175" t="s">
        <v>322</v>
      </c>
      <c r="D149" s="175" t="s">
        <v>323</v>
      </c>
      <c r="F149" s="175" t="s">
        <v>1389</v>
      </c>
      <c r="G149" s="175" t="s">
        <v>717</v>
      </c>
    </row>
    <row r="150" spans="1:7" ht="11.25" customHeight="1">
      <c r="A150" s="187" t="s">
        <v>1280</v>
      </c>
      <c r="B150" s="175" t="s">
        <v>1281</v>
      </c>
      <c r="C150" s="175" t="s">
        <v>1282</v>
      </c>
      <c r="D150" s="175" t="s">
        <v>1283</v>
      </c>
      <c r="F150" s="175" t="s">
        <v>723</v>
      </c>
      <c r="G150" s="175" t="s">
        <v>717</v>
      </c>
    </row>
    <row r="151" spans="1:7" ht="11.25" customHeight="1">
      <c r="A151" s="178" t="s">
        <v>1284</v>
      </c>
      <c r="B151" s="175" t="s">
        <v>1285</v>
      </c>
      <c r="C151" s="175" t="s">
        <v>1286</v>
      </c>
      <c r="F151" s="175" t="s">
        <v>756</v>
      </c>
      <c r="G151" s="175" t="s">
        <v>717</v>
      </c>
    </row>
    <row r="152" spans="1:7" ht="11.25" customHeight="1">
      <c r="A152" s="178" t="s">
        <v>1287</v>
      </c>
      <c r="B152" s="175" t="s">
        <v>1288</v>
      </c>
      <c r="C152" s="175" t="s">
        <v>1289</v>
      </c>
      <c r="D152" s="175" t="s">
        <v>1290</v>
      </c>
      <c r="E152" s="175" t="s">
        <v>1291</v>
      </c>
      <c r="F152" s="175" t="s">
        <v>734</v>
      </c>
      <c r="G152" s="175" t="s">
        <v>739</v>
      </c>
    </row>
    <row r="153" spans="1:7" ht="11.25" customHeight="1">
      <c r="A153" s="187" t="s">
        <v>1292</v>
      </c>
      <c r="B153" s="175" t="s">
        <v>1293</v>
      </c>
      <c r="C153" s="175" t="s">
        <v>1294</v>
      </c>
      <c r="D153" s="175" t="s">
        <v>1295</v>
      </c>
      <c r="F153" s="175" t="s">
        <v>734</v>
      </c>
      <c r="G153" s="175" t="s">
        <v>739</v>
      </c>
    </row>
    <row r="154" spans="1:7" ht="11.25" customHeight="1">
      <c r="A154" s="178" t="s">
        <v>1296</v>
      </c>
      <c r="B154" s="175" t="s">
        <v>1297</v>
      </c>
      <c r="C154" s="175" t="s">
        <v>1298</v>
      </c>
      <c r="D154" s="175" t="s">
        <v>1299</v>
      </c>
      <c r="E154" s="175" t="s">
        <v>1300</v>
      </c>
      <c r="F154" s="175" t="s">
        <v>756</v>
      </c>
      <c r="G154" s="175" t="s">
        <v>717</v>
      </c>
    </row>
    <row r="155" spans="1:7" ht="11.25" customHeight="1">
      <c r="A155" s="178" t="s">
        <v>1301</v>
      </c>
      <c r="B155" s="175" t="s">
        <v>1302</v>
      </c>
      <c r="C155" s="175" t="s">
        <v>1303</v>
      </c>
      <c r="D155" s="175" t="s">
        <v>1304</v>
      </c>
      <c r="F155" s="175" t="s">
        <v>723</v>
      </c>
      <c r="G155" s="175" t="s">
        <v>717</v>
      </c>
    </row>
    <row r="156" spans="1:7" ht="11.25" customHeight="1">
      <c r="A156" s="184" t="s">
        <v>1305</v>
      </c>
      <c r="B156" s="175" t="s">
        <v>1306</v>
      </c>
      <c r="C156" s="175" t="s">
        <v>1307</v>
      </c>
      <c r="D156" s="175" t="s">
        <v>1308</v>
      </c>
      <c r="E156" s="175" t="s">
        <v>1309</v>
      </c>
      <c r="F156" s="175" t="s">
        <v>791</v>
      </c>
      <c r="G156" s="175" t="s">
        <v>739</v>
      </c>
    </row>
    <row r="157" spans="1:7" ht="11.25" customHeight="1">
      <c r="A157" s="174" t="s">
        <v>348</v>
      </c>
      <c r="B157" s="175" t="s">
        <v>349</v>
      </c>
      <c r="C157" s="175" t="s">
        <v>350</v>
      </c>
      <c r="D157" s="175" t="s">
        <v>351</v>
      </c>
      <c r="F157" s="175" t="s">
        <v>806</v>
      </c>
      <c r="G157" s="175" t="s">
        <v>717</v>
      </c>
    </row>
    <row r="158" spans="1:7" ht="11.25" customHeight="1">
      <c r="A158" s="179" t="s">
        <v>1310</v>
      </c>
      <c r="B158" s="175" t="s">
        <v>1311</v>
      </c>
      <c r="C158" s="175" t="s">
        <v>1312</v>
      </c>
      <c r="D158" s="175" t="s">
        <v>1313</v>
      </c>
      <c r="E158" s="175" t="s">
        <v>1314</v>
      </c>
      <c r="F158" s="175" t="s">
        <v>975</v>
      </c>
      <c r="G158" s="175" t="s">
        <v>739</v>
      </c>
    </row>
    <row r="159" spans="1:7" ht="11.25" customHeight="1">
      <c r="A159" s="178" t="s">
        <v>1315</v>
      </c>
      <c r="B159" s="175" t="s">
        <v>1316</v>
      </c>
      <c r="C159" s="175" t="s">
        <v>1317</v>
      </c>
      <c r="D159" s="175" t="s">
        <v>1318</v>
      </c>
      <c r="E159" s="175" t="s">
        <v>1319</v>
      </c>
      <c r="F159" s="175" t="s">
        <v>756</v>
      </c>
      <c r="G159" s="175" t="s">
        <v>717</v>
      </c>
    </row>
    <row r="160" spans="1:7" ht="11.25" customHeight="1">
      <c r="A160" s="178" t="s">
        <v>1320</v>
      </c>
      <c r="B160" s="175" t="s">
        <v>1321</v>
      </c>
      <c r="C160" s="175" t="s">
        <v>1322</v>
      </c>
      <c r="D160" s="175" t="s">
        <v>1323</v>
      </c>
      <c r="E160" s="175" t="s">
        <v>1324</v>
      </c>
      <c r="F160" s="175" t="s">
        <v>716</v>
      </c>
      <c r="G160" s="175" t="s">
        <v>717</v>
      </c>
    </row>
    <row r="161" spans="1:7" ht="11.25" customHeight="1">
      <c r="A161" s="179" t="s">
        <v>1325</v>
      </c>
      <c r="B161" s="175" t="s">
        <v>1326</v>
      </c>
      <c r="C161" s="175" t="s">
        <v>1327</v>
      </c>
      <c r="D161" s="175" t="s">
        <v>1328</v>
      </c>
      <c r="E161" s="175" t="s">
        <v>1329</v>
      </c>
      <c r="F161" s="175" t="s">
        <v>1330</v>
      </c>
      <c r="G161" s="175" t="s">
        <v>717</v>
      </c>
    </row>
    <row r="162" spans="1:7" ht="11.25" customHeight="1">
      <c r="A162" s="187" t="s">
        <v>1331</v>
      </c>
      <c r="B162" s="175" t="s">
        <v>1332</v>
      </c>
      <c r="C162" s="175" t="s">
        <v>1333</v>
      </c>
      <c r="D162" s="175" t="s">
        <v>1334</v>
      </c>
      <c r="F162" s="175" t="s">
        <v>734</v>
      </c>
      <c r="G162" s="175" t="s">
        <v>739</v>
      </c>
    </row>
    <row r="163" spans="1:7" ht="11.25" customHeight="1">
      <c r="A163" s="179" t="s">
        <v>1335</v>
      </c>
      <c r="B163" s="175" t="s">
        <v>1336</v>
      </c>
      <c r="C163" s="175" t="s">
        <v>1337</v>
      </c>
      <c r="D163" s="175" t="s">
        <v>1338</v>
      </c>
      <c r="E163" s="175" t="s">
        <v>1339</v>
      </c>
      <c r="F163" s="175" t="s">
        <v>806</v>
      </c>
      <c r="G163" s="175" t="s">
        <v>739</v>
      </c>
    </row>
    <row r="164" spans="1:7" ht="11.25" customHeight="1">
      <c r="A164" s="178" t="s">
        <v>1340</v>
      </c>
      <c r="B164" s="175" t="s">
        <v>1341</v>
      </c>
      <c r="C164" s="175" t="s">
        <v>1342</v>
      </c>
      <c r="D164" s="175" t="s">
        <v>1343</v>
      </c>
      <c r="E164" s="175" t="s">
        <v>1344</v>
      </c>
      <c r="F164" s="175" t="s">
        <v>756</v>
      </c>
      <c r="G164" s="175" t="s">
        <v>717</v>
      </c>
    </row>
    <row r="165" spans="1:7" ht="11.25" customHeight="1">
      <c r="A165" s="178" t="s">
        <v>1345</v>
      </c>
      <c r="B165" s="175" t="s">
        <v>1346</v>
      </c>
      <c r="C165" s="175" t="s">
        <v>1347</v>
      </c>
      <c r="D165" s="175" t="s">
        <v>1348</v>
      </c>
      <c r="E165" s="175" t="s">
        <v>1349</v>
      </c>
      <c r="F165" s="175" t="s">
        <v>791</v>
      </c>
      <c r="G165" s="175" t="s">
        <v>717</v>
      </c>
    </row>
    <row r="166" spans="1:7" ht="11.25" customHeight="1">
      <c r="A166" s="179" t="s">
        <v>1350</v>
      </c>
      <c r="B166" s="175" t="s">
        <v>1351</v>
      </c>
      <c r="C166" s="175" t="s">
        <v>1352</v>
      </c>
      <c r="D166" s="175" t="s">
        <v>1353</v>
      </c>
      <c r="E166" s="175" t="s">
        <v>1354</v>
      </c>
      <c r="F166" s="175" t="s">
        <v>791</v>
      </c>
      <c r="G166" s="175" t="s">
        <v>717</v>
      </c>
    </row>
    <row r="167" spans="1:7" ht="11.25" customHeight="1">
      <c r="A167" s="178" t="s">
        <v>1355</v>
      </c>
      <c r="B167" s="175" t="s">
        <v>1356</v>
      </c>
      <c r="C167" s="175" t="s">
        <v>1357</v>
      </c>
      <c r="D167" s="175" t="s">
        <v>1358</v>
      </c>
      <c r="E167" s="175" t="s">
        <v>1359</v>
      </c>
      <c r="F167" s="175" t="s">
        <v>756</v>
      </c>
      <c r="G167" s="175" t="s">
        <v>717</v>
      </c>
    </row>
    <row r="168" spans="1:7" ht="11.25" customHeight="1">
      <c r="A168" s="178" t="s">
        <v>1360</v>
      </c>
      <c r="B168" s="175" t="s">
        <v>1361</v>
      </c>
      <c r="C168" s="175" t="s">
        <v>1362</v>
      </c>
      <c r="D168" s="175" t="s">
        <v>1363</v>
      </c>
      <c r="E168" s="175" t="s">
        <v>1364</v>
      </c>
      <c r="F168" s="175" t="s">
        <v>723</v>
      </c>
      <c r="G168" s="175" t="s">
        <v>717</v>
      </c>
    </row>
    <row r="169" spans="1:7" ht="11.25" customHeight="1">
      <c r="A169" s="178" t="s">
        <v>1365</v>
      </c>
      <c r="B169" s="175" t="s">
        <v>1366</v>
      </c>
      <c r="C169" s="175" t="s">
        <v>1367</v>
      </c>
      <c r="D169" s="175" t="s">
        <v>1368</v>
      </c>
      <c r="E169" s="175" t="s">
        <v>1369</v>
      </c>
      <c r="F169" s="175" t="s">
        <v>723</v>
      </c>
      <c r="G169" s="175" t="s">
        <v>739</v>
      </c>
    </row>
    <row r="170" spans="1:7" ht="11.25" customHeight="1">
      <c r="A170" s="178" t="s">
        <v>1370</v>
      </c>
      <c r="B170" s="175" t="s">
        <v>1371</v>
      </c>
      <c r="C170" s="175" t="s">
        <v>1372</v>
      </c>
      <c r="D170" s="175" t="s">
        <v>1373</v>
      </c>
      <c r="E170" s="175" t="s">
        <v>1374</v>
      </c>
      <c r="F170" s="175" t="s">
        <v>723</v>
      </c>
      <c r="G170" s="175" t="s">
        <v>717</v>
      </c>
    </row>
    <row r="171" spans="1:7" ht="11.25" customHeight="1">
      <c r="A171" s="178" t="s">
        <v>1375</v>
      </c>
      <c r="B171" s="175" t="s">
        <v>1376</v>
      </c>
      <c r="C171" s="175" t="s">
        <v>1377</v>
      </c>
      <c r="D171" s="175" t="s">
        <v>1378</v>
      </c>
      <c r="F171" s="175" t="s">
        <v>806</v>
      </c>
      <c r="G171" s="175" t="s">
        <v>739</v>
      </c>
    </row>
    <row r="172" spans="1:7" ht="11.25" customHeight="1">
      <c r="A172" s="179" t="s">
        <v>1379</v>
      </c>
      <c r="B172" s="175" t="s">
        <v>1380</v>
      </c>
      <c r="C172" s="175" t="s">
        <v>1381</v>
      </c>
      <c r="D172" s="175" t="s">
        <v>1382</v>
      </c>
      <c r="E172" s="175" t="s">
        <v>1383</v>
      </c>
      <c r="F172" s="175" t="s">
        <v>723</v>
      </c>
      <c r="G172" s="175" t="s">
        <v>717</v>
      </c>
    </row>
    <row r="173" spans="1:7" ht="11.25" customHeight="1">
      <c r="A173" s="179" t="s">
        <v>1384</v>
      </c>
      <c r="B173" s="175" t="s">
        <v>1385</v>
      </c>
      <c r="C173" s="175" t="s">
        <v>1386</v>
      </c>
      <c r="D173" s="175" t="s">
        <v>1387</v>
      </c>
      <c r="E173" s="175" t="s">
        <v>1388</v>
      </c>
      <c r="F173" s="175" t="s">
        <v>967</v>
      </c>
      <c r="G173" s="175" t="s">
        <v>739</v>
      </c>
    </row>
    <row r="174" spans="1:7" ht="11.25" customHeight="1">
      <c r="A174" s="179" t="s">
        <v>1390</v>
      </c>
      <c r="B174" s="175" t="s">
        <v>1391</v>
      </c>
      <c r="C174" s="175" t="s">
        <v>1392</v>
      </c>
      <c r="D174" s="175" t="s">
        <v>1393</v>
      </c>
      <c r="F174" s="175" t="s">
        <v>723</v>
      </c>
      <c r="G174" s="175" t="s">
        <v>717</v>
      </c>
    </row>
    <row r="175" spans="1:7" ht="11.25" customHeight="1">
      <c r="A175" s="187" t="s">
        <v>1394</v>
      </c>
      <c r="B175" s="175" t="s">
        <v>1395</v>
      </c>
      <c r="C175" s="175" t="s">
        <v>1396</v>
      </c>
      <c r="D175" s="175" t="s">
        <v>1397</v>
      </c>
      <c r="F175" s="175" t="s">
        <v>806</v>
      </c>
      <c r="G175" s="175" t="s">
        <v>739</v>
      </c>
    </row>
    <row r="176" spans="1:7" ht="11.25" customHeight="1">
      <c r="A176" s="187" t="s">
        <v>1398</v>
      </c>
      <c r="B176" s="175" t="s">
        <v>1399</v>
      </c>
      <c r="C176" s="175" t="s">
        <v>1400</v>
      </c>
      <c r="F176" s="175" t="s">
        <v>806</v>
      </c>
      <c r="G176" s="175" t="s">
        <v>739</v>
      </c>
    </row>
    <row r="177" spans="1:7" ht="11.25" customHeight="1">
      <c r="A177" s="187" t="s">
        <v>1401</v>
      </c>
      <c r="B177" s="175" t="s">
        <v>1402</v>
      </c>
      <c r="C177" s="175" t="s">
        <v>1403</v>
      </c>
      <c r="D177" s="175" t="s">
        <v>1404</v>
      </c>
      <c r="E177" s="175" t="s">
        <v>1405</v>
      </c>
      <c r="F177" s="175" t="s">
        <v>806</v>
      </c>
      <c r="G177" s="175" t="s">
        <v>739</v>
      </c>
    </row>
    <row r="178" spans="1:7" ht="11.25" customHeight="1">
      <c r="A178" s="178" t="s">
        <v>1406</v>
      </c>
      <c r="B178" s="175" t="s">
        <v>1407</v>
      </c>
      <c r="C178" s="175" t="s">
        <v>1408</v>
      </c>
      <c r="F178" s="175" t="s">
        <v>756</v>
      </c>
      <c r="G178" s="175" t="s">
        <v>717</v>
      </c>
    </row>
    <row r="179" spans="1:7" ht="11.25" customHeight="1">
      <c r="A179" s="178" t="s">
        <v>1409</v>
      </c>
      <c r="B179" s="175" t="s">
        <v>1410</v>
      </c>
      <c r="C179" s="175" t="s">
        <v>1411</v>
      </c>
      <c r="D179" s="175" t="s">
        <v>1412</v>
      </c>
      <c r="E179" s="175" t="s">
        <v>1413</v>
      </c>
      <c r="F179" s="175" t="s">
        <v>716</v>
      </c>
      <c r="G179" s="175" t="s">
        <v>717</v>
      </c>
    </row>
    <row r="180" spans="1:7" ht="11.25" customHeight="1">
      <c r="A180" s="178" t="s">
        <v>1414</v>
      </c>
      <c r="B180" s="175" t="s">
        <v>1415</v>
      </c>
      <c r="C180" s="175" t="s">
        <v>1416</v>
      </c>
      <c r="D180" s="175" t="s">
        <v>1417</v>
      </c>
      <c r="F180" s="175" t="s">
        <v>734</v>
      </c>
      <c r="G180" s="175" t="s">
        <v>739</v>
      </c>
    </row>
    <row r="181" spans="1:7" ht="11.25" customHeight="1">
      <c r="A181" s="174" t="s">
        <v>466</v>
      </c>
      <c r="B181" s="175" t="s">
        <v>467</v>
      </c>
      <c r="C181" s="272" t="s">
        <v>468</v>
      </c>
      <c r="D181" s="272" t="s">
        <v>469</v>
      </c>
      <c r="E181" s="272"/>
      <c r="F181" s="175" t="s">
        <v>723</v>
      </c>
      <c r="G181" s="175" t="s">
        <v>717</v>
      </c>
    </row>
    <row r="182" spans="1:7" ht="11.25" customHeight="1">
      <c r="A182" s="174" t="s">
        <v>324</v>
      </c>
      <c r="B182" s="175" t="s">
        <v>325</v>
      </c>
      <c r="C182" s="198" t="s">
        <v>326</v>
      </c>
      <c r="D182" s="198" t="s">
        <v>327</v>
      </c>
      <c r="E182" s="175" t="s">
        <v>328</v>
      </c>
      <c r="F182" s="175" t="s">
        <v>756</v>
      </c>
      <c r="G182" s="175" t="s">
        <v>717</v>
      </c>
    </row>
    <row r="183" spans="1:7" ht="11.25" customHeight="1">
      <c r="A183" s="178" t="s">
        <v>1418</v>
      </c>
      <c r="B183" s="175" t="s">
        <v>1419</v>
      </c>
      <c r="C183" s="175" t="s">
        <v>1420</v>
      </c>
      <c r="D183" s="175" t="s">
        <v>1421</v>
      </c>
      <c r="E183" s="175" t="s">
        <v>1422</v>
      </c>
      <c r="F183" s="175" t="s">
        <v>791</v>
      </c>
      <c r="G183" s="175" t="s">
        <v>717</v>
      </c>
    </row>
    <row r="184" spans="1:7" ht="11.25" customHeight="1">
      <c r="A184" s="179" t="s">
        <v>1423</v>
      </c>
      <c r="B184" s="175" t="s">
        <v>1424</v>
      </c>
      <c r="C184" s="175" t="s">
        <v>1425</v>
      </c>
      <c r="D184" s="175" t="s">
        <v>1426</v>
      </c>
      <c r="E184" s="175" t="s">
        <v>1427</v>
      </c>
      <c r="F184" s="175" t="s">
        <v>756</v>
      </c>
      <c r="G184" s="175" t="s">
        <v>739</v>
      </c>
    </row>
    <row r="185" spans="1:7" ht="11.25" customHeight="1">
      <c r="A185" s="178" t="s">
        <v>1428</v>
      </c>
      <c r="B185" s="175" t="s">
        <v>1429</v>
      </c>
      <c r="C185" s="175" t="s">
        <v>1430</v>
      </c>
      <c r="F185" s="175" t="s">
        <v>967</v>
      </c>
      <c r="G185" s="175" t="s">
        <v>717</v>
      </c>
    </row>
    <row r="186" spans="1:7" ht="11.25" customHeight="1">
      <c r="A186" s="178" t="s">
        <v>1431</v>
      </c>
      <c r="B186" s="175" t="s">
        <v>1432</v>
      </c>
      <c r="C186" s="175" t="s">
        <v>1433</v>
      </c>
      <c r="F186" s="175" t="s">
        <v>791</v>
      </c>
      <c r="G186" s="175" t="s">
        <v>717</v>
      </c>
    </row>
    <row r="187" spans="1:7" ht="11.25" customHeight="1">
      <c r="A187" s="179" t="s">
        <v>1434</v>
      </c>
      <c r="B187" s="175" t="s">
        <v>1435</v>
      </c>
      <c r="C187" s="175" t="s">
        <v>1436</v>
      </c>
      <c r="D187" s="175" t="s">
        <v>1437</v>
      </c>
      <c r="E187" s="175" t="s">
        <v>1438</v>
      </c>
      <c r="F187" s="175" t="s">
        <v>806</v>
      </c>
      <c r="G187" s="175" t="s">
        <v>717</v>
      </c>
    </row>
    <row r="188" spans="1:7" ht="11.25" customHeight="1">
      <c r="A188" s="178" t="s">
        <v>1439</v>
      </c>
      <c r="B188" s="175" t="s">
        <v>1440</v>
      </c>
      <c r="C188" s="175" t="s">
        <v>1441</v>
      </c>
      <c r="D188" s="175" t="s">
        <v>1442</v>
      </c>
      <c r="F188" s="175" t="s">
        <v>806</v>
      </c>
      <c r="G188" s="175" t="s">
        <v>717</v>
      </c>
    </row>
    <row r="189" spans="1:7" ht="11.25" customHeight="1">
      <c r="A189" s="178" t="s">
        <v>1443</v>
      </c>
      <c r="B189" s="175" t="s">
        <v>1444</v>
      </c>
      <c r="C189" s="175" t="s">
        <v>1445</v>
      </c>
      <c r="D189" s="175" t="s">
        <v>1446</v>
      </c>
      <c r="E189" s="175" t="s">
        <v>1447</v>
      </c>
      <c r="F189" s="175" t="s">
        <v>723</v>
      </c>
      <c r="G189" s="175" t="s">
        <v>739</v>
      </c>
    </row>
    <row r="190" spans="1:7" ht="11.25" customHeight="1">
      <c r="A190" s="178" t="s">
        <v>1448</v>
      </c>
      <c r="B190" s="175" t="s">
        <v>1449</v>
      </c>
      <c r="C190" s="175" t="s">
        <v>1450</v>
      </c>
      <c r="D190" s="175" t="s">
        <v>1451</v>
      </c>
      <c r="E190" s="175" t="s">
        <v>1452</v>
      </c>
      <c r="F190" s="175" t="s">
        <v>756</v>
      </c>
      <c r="G190" s="175" t="s">
        <v>717</v>
      </c>
    </row>
    <row r="191" spans="1:7" ht="11.25" customHeight="1">
      <c r="A191" s="174" t="s">
        <v>385</v>
      </c>
      <c r="B191" s="175" t="s">
        <v>386</v>
      </c>
    </row>
    <row r="192" spans="1:7" ht="11.25" customHeight="1">
      <c r="A192" s="174" t="s">
        <v>493</v>
      </c>
      <c r="B192" s="175" t="s">
        <v>494</v>
      </c>
      <c r="C192" s="175" t="s">
        <v>495</v>
      </c>
      <c r="D192" s="175" t="s">
        <v>496</v>
      </c>
      <c r="F192" s="175" t="s">
        <v>723</v>
      </c>
      <c r="G192" s="175" t="s">
        <v>717</v>
      </c>
    </row>
    <row r="193" spans="1:7" ht="11.25" customHeight="1">
      <c r="A193" s="174" t="s">
        <v>547</v>
      </c>
      <c r="B193" s="175" t="s">
        <v>548</v>
      </c>
      <c r="C193" s="175" t="s">
        <v>549</v>
      </c>
      <c r="D193" s="175" t="s">
        <v>550</v>
      </c>
    </row>
    <row r="194" spans="1:7" ht="11.25" customHeight="1">
      <c r="A194" s="179" t="s">
        <v>1453</v>
      </c>
      <c r="B194" s="175" t="s">
        <v>1454</v>
      </c>
      <c r="C194" s="175" t="s">
        <v>1455</v>
      </c>
      <c r="D194" s="175" t="s">
        <v>1456</v>
      </c>
      <c r="E194" s="175" t="s">
        <v>1457</v>
      </c>
      <c r="F194" s="175" t="s">
        <v>734</v>
      </c>
      <c r="G194" s="175" t="s">
        <v>739</v>
      </c>
    </row>
    <row r="195" spans="1:7" ht="11.25" customHeight="1">
      <c r="A195" s="178" t="s">
        <v>1458</v>
      </c>
      <c r="B195" s="183" t="s">
        <v>1459</v>
      </c>
      <c r="C195" s="175" t="s">
        <v>1460</v>
      </c>
      <c r="D195" s="175" t="s">
        <v>1461</v>
      </c>
      <c r="E195" s="175" t="s">
        <v>1462</v>
      </c>
      <c r="F195" s="175" t="s">
        <v>734</v>
      </c>
      <c r="G195" s="175" t="s">
        <v>739</v>
      </c>
    </row>
    <row r="196" spans="1:7" ht="11.25" customHeight="1">
      <c r="A196" s="174" t="s">
        <v>519</v>
      </c>
      <c r="B196" s="175" t="s">
        <v>520</v>
      </c>
      <c r="C196" s="175" t="s">
        <v>521</v>
      </c>
      <c r="D196" s="175" t="s">
        <v>522</v>
      </c>
      <c r="E196" s="175" t="s">
        <v>523</v>
      </c>
      <c r="F196" s="175" t="s">
        <v>806</v>
      </c>
      <c r="G196" s="175" t="s">
        <v>739</v>
      </c>
    </row>
    <row r="197" spans="1:7" ht="11.25" customHeight="1">
      <c r="A197" s="187" t="s">
        <v>1463</v>
      </c>
      <c r="B197" s="175" t="s">
        <v>1464</v>
      </c>
      <c r="C197" s="175" t="s">
        <v>1465</v>
      </c>
      <c r="D197" s="175" t="s">
        <v>1466</v>
      </c>
      <c r="F197" s="175" t="s">
        <v>806</v>
      </c>
      <c r="G197" s="175" t="s">
        <v>739</v>
      </c>
    </row>
    <row r="198" spans="1:7" ht="11.25" customHeight="1">
      <c r="A198" s="178" t="s">
        <v>1467</v>
      </c>
      <c r="B198" s="175" t="s">
        <v>1468</v>
      </c>
      <c r="C198" s="175" t="s">
        <v>1469</v>
      </c>
      <c r="D198" s="175" t="s">
        <v>1470</v>
      </c>
      <c r="E198" s="175" t="s">
        <v>1471</v>
      </c>
      <c r="F198" s="175" t="s">
        <v>734</v>
      </c>
      <c r="G198" s="175" t="s">
        <v>717</v>
      </c>
    </row>
    <row r="199" spans="1:7" ht="11.25" customHeight="1">
      <c r="A199" s="178" t="s">
        <v>1472</v>
      </c>
      <c r="B199" s="175" t="s">
        <v>1473</v>
      </c>
      <c r="C199" s="175" t="s">
        <v>1474</v>
      </c>
      <c r="D199" s="175" t="s">
        <v>1475</v>
      </c>
      <c r="E199" s="175" t="s">
        <v>1476</v>
      </c>
      <c r="F199" s="175" t="s">
        <v>723</v>
      </c>
      <c r="G199" s="175" t="s">
        <v>717</v>
      </c>
    </row>
    <row r="200" spans="1:7" ht="11.25" customHeight="1">
      <c r="A200" s="178" t="s">
        <v>1477</v>
      </c>
      <c r="B200" s="175" t="s">
        <v>1478</v>
      </c>
      <c r="C200" s="175" t="s">
        <v>1479</v>
      </c>
      <c r="D200" s="175" t="s">
        <v>1480</v>
      </c>
      <c r="E200" s="175" t="s">
        <v>1481</v>
      </c>
      <c r="F200" s="175" t="s">
        <v>806</v>
      </c>
      <c r="G200" s="175" t="s">
        <v>739</v>
      </c>
    </row>
    <row r="201" spans="1:7" ht="11.25" customHeight="1">
      <c r="A201" s="178" t="s">
        <v>1482</v>
      </c>
      <c r="B201" s="175" t="s">
        <v>1483</v>
      </c>
      <c r="C201" s="175" t="s">
        <v>1484</v>
      </c>
      <c r="D201" s="175" t="s">
        <v>1485</v>
      </c>
      <c r="F201" s="175" t="s">
        <v>806</v>
      </c>
      <c r="G201" s="175" t="s">
        <v>717</v>
      </c>
    </row>
    <row r="202" spans="1:7" ht="11.25" customHeight="1">
      <c r="A202" s="178" t="s">
        <v>1486</v>
      </c>
      <c r="B202" s="175" t="s">
        <v>1487</v>
      </c>
      <c r="C202" s="175" t="s">
        <v>1488</v>
      </c>
      <c r="D202" s="175" t="s">
        <v>1489</v>
      </c>
      <c r="E202" s="175" t="s">
        <v>1490</v>
      </c>
      <c r="F202" s="175" t="s">
        <v>734</v>
      </c>
      <c r="G202" s="175" t="s">
        <v>717</v>
      </c>
    </row>
    <row r="203" spans="1:7" ht="11.25" customHeight="1">
      <c r="A203" s="178" t="s">
        <v>1491</v>
      </c>
      <c r="B203" s="175" t="s">
        <v>1492</v>
      </c>
      <c r="C203" s="175" t="s">
        <v>1493</v>
      </c>
      <c r="D203" s="175" t="s">
        <v>1494</v>
      </c>
      <c r="F203" s="175" t="s">
        <v>734</v>
      </c>
      <c r="G203" s="175" t="s">
        <v>717</v>
      </c>
    </row>
    <row r="204" spans="1:7" ht="11.25" customHeight="1">
      <c r="A204" s="178" t="s">
        <v>1495</v>
      </c>
      <c r="B204" s="175" t="s">
        <v>1496</v>
      </c>
      <c r="C204" s="175" t="s">
        <v>1497</v>
      </c>
      <c r="D204" s="175" t="s">
        <v>1498</v>
      </c>
      <c r="E204" s="175" t="s">
        <v>1499</v>
      </c>
      <c r="F204" s="175" t="s">
        <v>734</v>
      </c>
      <c r="G204" s="175" t="s">
        <v>717</v>
      </c>
    </row>
    <row r="205" spans="1:7" ht="11.25" customHeight="1">
      <c r="A205" s="180" t="s">
        <v>1500</v>
      </c>
      <c r="B205" s="175" t="s">
        <v>1501</v>
      </c>
      <c r="C205" s="175" t="s">
        <v>1502</v>
      </c>
      <c r="D205" s="175" t="s">
        <v>1503</v>
      </c>
      <c r="E205" s="175" t="s">
        <v>1504</v>
      </c>
      <c r="F205" s="175" t="s">
        <v>806</v>
      </c>
      <c r="G205" s="175" t="s">
        <v>739</v>
      </c>
    </row>
    <row r="206" spans="1:7" ht="11.25" customHeight="1">
      <c r="A206" s="178" t="s">
        <v>1505</v>
      </c>
      <c r="B206" s="175" t="s">
        <v>1506</v>
      </c>
      <c r="C206" s="175" t="s">
        <v>1507</v>
      </c>
      <c r="D206" s="175" t="s">
        <v>1508</v>
      </c>
      <c r="E206" s="175" t="s">
        <v>1509</v>
      </c>
      <c r="F206" s="175" t="s">
        <v>734</v>
      </c>
      <c r="G206" s="175" t="s">
        <v>717</v>
      </c>
    </row>
    <row r="207" spans="1:7" ht="11.25" customHeight="1">
      <c r="A207" s="178" t="s">
        <v>1510</v>
      </c>
      <c r="B207" s="175" t="s">
        <v>1511</v>
      </c>
      <c r="C207" s="175" t="s">
        <v>1512</v>
      </c>
      <c r="D207" s="175" t="s">
        <v>1513</v>
      </c>
      <c r="E207" s="175" t="s">
        <v>1514</v>
      </c>
      <c r="F207" s="175" t="s">
        <v>734</v>
      </c>
      <c r="G207" s="175" t="s">
        <v>717</v>
      </c>
    </row>
    <row r="208" spans="1:7" ht="11.25" customHeight="1">
      <c r="A208" s="187" t="s">
        <v>1515</v>
      </c>
      <c r="B208" s="175" t="s">
        <v>1516</v>
      </c>
      <c r="C208" s="175" t="s">
        <v>1517</v>
      </c>
      <c r="D208" s="175" t="s">
        <v>1518</v>
      </c>
      <c r="F208" s="175" t="s">
        <v>734</v>
      </c>
      <c r="G208" s="175" t="s">
        <v>739</v>
      </c>
    </row>
    <row r="209" spans="1:7" ht="11.25" customHeight="1">
      <c r="A209" s="178" t="s">
        <v>1519</v>
      </c>
      <c r="B209" s="175" t="s">
        <v>1520</v>
      </c>
      <c r="C209" s="175" t="s">
        <v>1521</v>
      </c>
      <c r="D209" s="175" t="s">
        <v>1522</v>
      </c>
      <c r="E209" s="175" t="s">
        <v>1523</v>
      </c>
      <c r="F209" s="175" t="s">
        <v>716</v>
      </c>
      <c r="G209" s="175" t="s">
        <v>717</v>
      </c>
    </row>
    <row r="210" spans="1:7" ht="11.25" customHeight="1">
      <c r="A210" s="180" t="s">
        <v>1524</v>
      </c>
      <c r="B210" s="175" t="s">
        <v>1525</v>
      </c>
      <c r="C210" s="175" t="s">
        <v>1526</v>
      </c>
      <c r="D210" s="175" t="s">
        <v>1527</v>
      </c>
      <c r="E210" s="175" t="s">
        <v>1528</v>
      </c>
      <c r="F210" s="175" t="s">
        <v>734</v>
      </c>
      <c r="G210" s="175" t="s">
        <v>739</v>
      </c>
    </row>
    <row r="211" spans="1:7" ht="11.25" customHeight="1">
      <c r="A211" s="190" t="s">
        <v>1529</v>
      </c>
      <c r="B211" s="191" t="s">
        <v>1530</v>
      </c>
      <c r="C211" s="192" t="s">
        <v>1531</v>
      </c>
      <c r="D211" s="191" t="s">
        <v>1532</v>
      </c>
      <c r="E211" s="191" t="s">
        <v>1533</v>
      </c>
      <c r="F211" s="175" t="s">
        <v>734</v>
      </c>
      <c r="G211" s="175" t="s">
        <v>739</v>
      </c>
    </row>
    <row r="212" spans="1:7" ht="11.25" customHeight="1">
      <c r="A212" s="178" t="s">
        <v>1534</v>
      </c>
      <c r="B212" s="175" t="s">
        <v>1535</v>
      </c>
      <c r="C212" s="175" t="s">
        <v>1536</v>
      </c>
      <c r="F212" s="175" t="s">
        <v>734</v>
      </c>
      <c r="G212" s="175" t="s">
        <v>739</v>
      </c>
    </row>
    <row r="213" spans="1:7" ht="11.25" customHeight="1">
      <c r="A213" s="178" t="s">
        <v>1537</v>
      </c>
      <c r="B213" s="175" t="s">
        <v>1538</v>
      </c>
      <c r="C213" s="175" t="s">
        <v>1539</v>
      </c>
      <c r="D213" s="175" t="s">
        <v>1540</v>
      </c>
      <c r="E213" s="175" t="s">
        <v>1541</v>
      </c>
      <c r="F213" s="175" t="s">
        <v>716</v>
      </c>
      <c r="G213" s="175" t="s">
        <v>717</v>
      </c>
    </row>
    <row r="214" spans="1:7" ht="11.25" customHeight="1">
      <c r="A214" s="174" t="s">
        <v>537</v>
      </c>
      <c r="B214" s="175" t="s">
        <v>538</v>
      </c>
      <c r="C214" s="175" t="s">
        <v>539</v>
      </c>
      <c r="F214" s="175" t="s">
        <v>734</v>
      </c>
      <c r="G214" s="175" t="s">
        <v>739</v>
      </c>
    </row>
    <row r="215" spans="1:7" ht="11.25" customHeight="1">
      <c r="A215" s="179" t="s">
        <v>1542</v>
      </c>
      <c r="B215" s="175" t="s">
        <v>1543</v>
      </c>
      <c r="C215" s="175" t="s">
        <v>1544</v>
      </c>
      <c r="D215" s="175" t="s">
        <v>1545</v>
      </c>
      <c r="E215" s="175" t="s">
        <v>1546</v>
      </c>
      <c r="F215" s="175" t="s">
        <v>734</v>
      </c>
      <c r="G215" s="175" t="s">
        <v>717</v>
      </c>
    </row>
    <row r="216" spans="1:7" ht="11.25" customHeight="1">
      <c r="A216" s="178" t="s">
        <v>1547</v>
      </c>
      <c r="B216" s="175" t="s">
        <v>1548</v>
      </c>
      <c r="C216" s="175" t="s">
        <v>1549</v>
      </c>
      <c r="D216" s="175" t="s">
        <v>1550</v>
      </c>
      <c r="E216" s="175" t="s">
        <v>1551</v>
      </c>
      <c r="F216" s="175" t="s">
        <v>806</v>
      </c>
      <c r="G216" s="175" t="s">
        <v>739</v>
      </c>
    </row>
    <row r="217" spans="1:7" ht="11.25" customHeight="1">
      <c r="A217" s="178" t="s">
        <v>1552</v>
      </c>
      <c r="B217" s="175" t="s">
        <v>1553</v>
      </c>
      <c r="C217" s="175" t="s">
        <v>1554</v>
      </c>
      <c r="D217" s="175" t="s">
        <v>1555</v>
      </c>
      <c r="E217" s="175" t="s">
        <v>1556</v>
      </c>
      <c r="F217" s="175" t="s">
        <v>734</v>
      </c>
      <c r="G217" s="175" t="s">
        <v>739</v>
      </c>
    </row>
    <row r="218" spans="1:7" ht="11.25" customHeight="1">
      <c r="A218" s="174" t="s">
        <v>309</v>
      </c>
      <c r="B218" s="175" t="s">
        <v>395</v>
      </c>
      <c r="C218" s="175" t="s">
        <v>310</v>
      </c>
      <c r="D218" s="175" t="s">
        <v>311</v>
      </c>
      <c r="E218" s="175" t="s">
        <v>312</v>
      </c>
      <c r="F218" s="175" t="s">
        <v>806</v>
      </c>
      <c r="G218" s="175" t="s">
        <v>739</v>
      </c>
    </row>
    <row r="219" spans="1:7" ht="11.25" customHeight="1">
      <c r="A219" s="178" t="s">
        <v>1557</v>
      </c>
      <c r="B219" s="175" t="s">
        <v>1558</v>
      </c>
      <c r="C219" s="175" t="s">
        <v>1559</v>
      </c>
      <c r="D219" s="175" t="s">
        <v>1560</v>
      </c>
      <c r="E219" s="175" t="s">
        <v>1561</v>
      </c>
      <c r="F219" s="175" t="s">
        <v>716</v>
      </c>
      <c r="G219" s="175" t="s">
        <v>717</v>
      </c>
    </row>
    <row r="220" spans="1:7" ht="11.25" customHeight="1">
      <c r="A220" s="178" t="s">
        <v>1562</v>
      </c>
      <c r="B220" s="175" t="s">
        <v>1563</v>
      </c>
      <c r="C220" s="175" t="s">
        <v>1564</v>
      </c>
      <c r="D220" s="175" t="s">
        <v>1565</v>
      </c>
      <c r="E220" s="175" t="s">
        <v>1566</v>
      </c>
      <c r="F220" s="175" t="s">
        <v>734</v>
      </c>
      <c r="G220" s="175" t="s">
        <v>739</v>
      </c>
    </row>
    <row r="221" spans="1:7" ht="11.25" customHeight="1">
      <c r="A221" s="178" t="s">
        <v>1567</v>
      </c>
      <c r="B221" s="175" t="s">
        <v>1568</v>
      </c>
      <c r="C221" s="175" t="s">
        <v>1569</v>
      </c>
      <c r="D221" s="175" t="s">
        <v>1570</v>
      </c>
      <c r="F221" s="175" t="s">
        <v>734</v>
      </c>
      <c r="G221" s="175" t="s">
        <v>739</v>
      </c>
    </row>
    <row r="222" spans="1:7" ht="11.25" customHeight="1">
      <c r="A222" s="187" t="s">
        <v>1571</v>
      </c>
      <c r="B222" s="175" t="s">
        <v>1572</v>
      </c>
      <c r="C222" s="175" t="s">
        <v>1573</v>
      </c>
      <c r="D222" s="175" t="s">
        <v>1574</v>
      </c>
      <c r="F222" s="175" t="s">
        <v>734</v>
      </c>
      <c r="G222" s="175" t="s">
        <v>739</v>
      </c>
    </row>
    <row r="223" spans="1:7" ht="11.25" customHeight="1">
      <c r="A223" s="187" t="s">
        <v>1575</v>
      </c>
      <c r="B223" s="175" t="s">
        <v>1576</v>
      </c>
      <c r="C223" s="175" t="s">
        <v>1577</v>
      </c>
      <c r="D223" s="175" t="s">
        <v>1578</v>
      </c>
      <c r="E223" s="175" t="s">
        <v>1579</v>
      </c>
      <c r="F223" s="175" t="s">
        <v>806</v>
      </c>
      <c r="G223" s="175" t="s">
        <v>717</v>
      </c>
    </row>
    <row r="224" spans="1:7" ht="11.25" customHeight="1">
      <c r="A224" s="187" t="s">
        <v>1580</v>
      </c>
      <c r="B224" s="175" t="s">
        <v>1581</v>
      </c>
      <c r="F224" s="175" t="s">
        <v>806</v>
      </c>
      <c r="G224" s="175" t="s">
        <v>739</v>
      </c>
    </row>
    <row r="225" spans="1:7" ht="11.25" customHeight="1">
      <c r="A225" s="174" t="s">
        <v>1582</v>
      </c>
      <c r="B225" s="175" t="s">
        <v>1583</v>
      </c>
      <c r="C225" s="175" t="s">
        <v>1584</v>
      </c>
      <c r="D225" s="175" t="s">
        <v>1585</v>
      </c>
      <c r="E225" s="175" t="s">
        <v>1586</v>
      </c>
      <c r="F225" s="175" t="s">
        <v>806</v>
      </c>
      <c r="G225" s="175" t="s">
        <v>717</v>
      </c>
    </row>
    <row r="226" spans="1:7" ht="11.25" customHeight="1">
      <c r="A226" s="178" t="s">
        <v>1587</v>
      </c>
      <c r="B226" s="175" t="s">
        <v>1588</v>
      </c>
      <c r="C226" s="175" t="s">
        <v>1589</v>
      </c>
      <c r="D226" s="175" t="s">
        <v>1590</v>
      </c>
      <c r="F226" s="175" t="s">
        <v>716</v>
      </c>
      <c r="G226" s="175" t="s">
        <v>717</v>
      </c>
    </row>
    <row r="227" spans="1:7" ht="11.25" customHeight="1">
      <c r="A227" s="180" t="s">
        <v>1591</v>
      </c>
      <c r="B227" s="175" t="s">
        <v>1592</v>
      </c>
      <c r="C227" s="175" t="s">
        <v>1593</v>
      </c>
      <c r="D227" s="175" t="s">
        <v>1594</v>
      </c>
      <c r="E227" s="175" t="s">
        <v>1595</v>
      </c>
      <c r="F227" s="175" t="s">
        <v>723</v>
      </c>
      <c r="G227" s="175" t="s">
        <v>717</v>
      </c>
    </row>
    <row r="228" spans="1:7" ht="11.25" customHeight="1">
      <c r="A228" s="178" t="s">
        <v>1596</v>
      </c>
      <c r="B228" s="175" t="s">
        <v>1597</v>
      </c>
      <c r="C228" s="175" t="s">
        <v>1598</v>
      </c>
      <c r="D228" s="175" t="s">
        <v>1599</v>
      </c>
      <c r="E228" s="175" t="s">
        <v>1600</v>
      </c>
      <c r="F228" s="175" t="s">
        <v>734</v>
      </c>
      <c r="G228" s="175" t="s">
        <v>739</v>
      </c>
    </row>
    <row r="229" spans="1:7" ht="11.25" customHeight="1">
      <c r="A229" s="179" t="s">
        <v>1601</v>
      </c>
      <c r="B229" s="175" t="s">
        <v>1602</v>
      </c>
      <c r="C229" s="175" t="s">
        <v>1603</v>
      </c>
      <c r="E229" s="175" t="s">
        <v>1604</v>
      </c>
      <c r="F229" s="175" t="s">
        <v>723</v>
      </c>
      <c r="G229" s="175" t="s">
        <v>739</v>
      </c>
    </row>
    <row r="230" spans="1:7" ht="11.25" customHeight="1">
      <c r="A230" s="178" t="s">
        <v>1605</v>
      </c>
      <c r="B230" s="175" t="s">
        <v>1606</v>
      </c>
      <c r="C230" s="175" t="s">
        <v>1607</v>
      </c>
      <c r="D230" s="175" t="s">
        <v>1608</v>
      </c>
      <c r="E230" s="175" t="s">
        <v>1609</v>
      </c>
      <c r="F230" s="175" t="s">
        <v>734</v>
      </c>
      <c r="G230" s="175" t="s">
        <v>717</v>
      </c>
    </row>
    <row r="231" spans="1:7" ht="11.25" customHeight="1">
      <c r="A231" s="178" t="s">
        <v>1610</v>
      </c>
      <c r="B231" s="175" t="s">
        <v>1611</v>
      </c>
      <c r="C231" s="175" t="s">
        <v>1612</v>
      </c>
      <c r="D231" s="175" t="s">
        <v>1613</v>
      </c>
      <c r="E231" s="175" t="s">
        <v>1614</v>
      </c>
      <c r="F231" s="175" t="s">
        <v>806</v>
      </c>
      <c r="G231" s="175" t="s">
        <v>739</v>
      </c>
    </row>
    <row r="232" spans="1:7" ht="11.25" customHeight="1">
      <c r="A232" s="178" t="s">
        <v>1615</v>
      </c>
      <c r="B232" s="175" t="s">
        <v>1616</v>
      </c>
      <c r="C232" s="175" t="s">
        <v>1617</v>
      </c>
      <c r="D232" s="175" t="s">
        <v>1618</v>
      </c>
      <c r="E232" s="175" t="s">
        <v>1619</v>
      </c>
      <c r="F232" s="175" t="s">
        <v>734</v>
      </c>
      <c r="G232" s="175" t="s">
        <v>739</v>
      </c>
    </row>
    <row r="233" spans="1:7" ht="11.25" customHeight="1">
      <c r="A233" s="179" t="s">
        <v>1620</v>
      </c>
      <c r="B233" s="175" t="s">
        <v>1621</v>
      </c>
      <c r="C233" s="175" t="s">
        <v>1622</v>
      </c>
      <c r="D233" s="175" t="s">
        <v>1623</v>
      </c>
      <c r="E233" s="175" t="s">
        <v>1624</v>
      </c>
      <c r="F233" s="175" t="s">
        <v>734</v>
      </c>
      <c r="G233" s="175" t="s">
        <v>739</v>
      </c>
    </row>
    <row r="234" spans="1:7" ht="11.25" customHeight="1">
      <c r="A234" s="187" t="s">
        <v>1625</v>
      </c>
      <c r="B234" s="175" t="s">
        <v>1626</v>
      </c>
      <c r="C234" s="175" t="s">
        <v>1627</v>
      </c>
      <c r="F234" s="175" t="s">
        <v>806</v>
      </c>
      <c r="G234" s="175" t="s">
        <v>739</v>
      </c>
    </row>
    <row r="235" spans="1:7" ht="11.25" customHeight="1">
      <c r="A235" s="178" t="s">
        <v>1628</v>
      </c>
      <c r="B235" s="175" t="s">
        <v>1629</v>
      </c>
      <c r="C235" s="175" t="s">
        <v>1630</v>
      </c>
      <c r="D235" s="175" t="s">
        <v>1631</v>
      </c>
      <c r="E235" s="175" t="s">
        <v>1632</v>
      </c>
      <c r="F235" s="175" t="s">
        <v>734</v>
      </c>
      <c r="G235" s="175" t="s">
        <v>739</v>
      </c>
    </row>
    <row r="236" spans="1:7" ht="11.25" customHeight="1">
      <c r="A236" s="178" t="s">
        <v>1633</v>
      </c>
      <c r="B236" s="175" t="s">
        <v>1634</v>
      </c>
      <c r="C236" s="175" t="s">
        <v>1635</v>
      </c>
      <c r="F236" s="175" t="s">
        <v>734</v>
      </c>
      <c r="G236" s="175" t="s">
        <v>739</v>
      </c>
    </row>
    <row r="237" spans="1:7" ht="11.25" customHeight="1">
      <c r="A237" s="178" t="s">
        <v>1636</v>
      </c>
      <c r="B237" s="175" t="s">
        <v>1637</v>
      </c>
      <c r="C237" s="175" t="s">
        <v>1638</v>
      </c>
      <c r="D237" s="175" t="s">
        <v>1639</v>
      </c>
      <c r="F237" s="175" t="s">
        <v>734</v>
      </c>
      <c r="G237" s="175" t="s">
        <v>739</v>
      </c>
    </row>
    <row r="238" spans="1:7" ht="11.25" customHeight="1">
      <c r="A238" s="178" t="s">
        <v>1640</v>
      </c>
      <c r="B238" s="175" t="s">
        <v>1641</v>
      </c>
      <c r="C238" s="175" t="s">
        <v>1642</v>
      </c>
      <c r="D238" s="175" t="s">
        <v>1643</v>
      </c>
      <c r="F238" s="175" t="s">
        <v>734</v>
      </c>
      <c r="G238" s="175" t="s">
        <v>739</v>
      </c>
    </row>
    <row r="239" spans="1:7" ht="11.25" customHeight="1">
      <c r="A239" s="178" t="s">
        <v>1644</v>
      </c>
      <c r="B239" s="175" t="s">
        <v>1645</v>
      </c>
      <c r="C239" s="175" t="s">
        <v>1646</v>
      </c>
      <c r="D239" s="175" t="s">
        <v>1647</v>
      </c>
      <c r="E239" s="175" t="s">
        <v>1648</v>
      </c>
      <c r="F239" s="175" t="s">
        <v>734</v>
      </c>
      <c r="G239" s="175" t="s">
        <v>717</v>
      </c>
    </row>
    <row r="240" spans="1:7" ht="11.25" customHeight="1">
      <c r="A240" s="174" t="s">
        <v>459</v>
      </c>
      <c r="B240" s="175" t="s">
        <v>460</v>
      </c>
      <c r="C240" s="272" t="s">
        <v>461</v>
      </c>
      <c r="D240" s="272" t="s">
        <v>462</v>
      </c>
      <c r="E240" s="272"/>
      <c r="F240" s="175" t="s">
        <v>734</v>
      </c>
      <c r="G240" s="272"/>
    </row>
    <row r="241" spans="1:7" ht="11.25" customHeight="1">
      <c r="A241" s="179" t="s">
        <v>1649</v>
      </c>
      <c r="B241" s="175" t="s">
        <v>1650</v>
      </c>
      <c r="C241" s="175" t="s">
        <v>1651</v>
      </c>
      <c r="D241" s="175" t="s">
        <v>1652</v>
      </c>
      <c r="E241" s="175" t="s">
        <v>1653</v>
      </c>
      <c r="F241" s="175" t="s">
        <v>734</v>
      </c>
      <c r="G241" s="175" t="s">
        <v>739</v>
      </c>
    </row>
    <row r="242" spans="1:7" ht="11.25" customHeight="1">
      <c r="A242" s="179" t="s">
        <v>455</v>
      </c>
      <c r="B242" s="175" t="s">
        <v>500</v>
      </c>
      <c r="C242" s="272" t="s">
        <v>456</v>
      </c>
      <c r="D242" s="272" t="s">
        <v>457</v>
      </c>
      <c r="E242" s="272"/>
      <c r="F242" s="175" t="s">
        <v>734</v>
      </c>
      <c r="G242" s="272"/>
    </row>
    <row r="243" spans="1:7" ht="11.25" customHeight="1">
      <c r="A243" s="178" t="s">
        <v>1654</v>
      </c>
      <c r="B243" s="175" t="s">
        <v>1655</v>
      </c>
      <c r="C243" s="175" t="s">
        <v>1656</v>
      </c>
      <c r="D243" s="175" t="s">
        <v>1657</v>
      </c>
      <c r="E243" s="175" t="s">
        <v>1658</v>
      </c>
      <c r="F243" s="175" t="s">
        <v>734</v>
      </c>
      <c r="G243" s="175" t="s">
        <v>717</v>
      </c>
    </row>
    <row r="244" spans="1:7" ht="11.25" customHeight="1">
      <c r="A244" s="178" t="s">
        <v>1659</v>
      </c>
      <c r="B244" s="175" t="s">
        <v>1660</v>
      </c>
      <c r="C244" s="175" t="s">
        <v>1661</v>
      </c>
      <c r="F244" s="175" t="s">
        <v>716</v>
      </c>
      <c r="G244" s="175" t="s">
        <v>717</v>
      </c>
    </row>
    <row r="245" spans="1:7" ht="11.25" customHeight="1">
      <c r="A245" s="187" t="s">
        <v>1662</v>
      </c>
      <c r="B245" s="175" t="s">
        <v>1663</v>
      </c>
      <c r="C245" s="175" t="s">
        <v>1664</v>
      </c>
      <c r="D245" s="175" t="s">
        <v>1665</v>
      </c>
      <c r="F245" s="175" t="s">
        <v>734</v>
      </c>
      <c r="G245" s="175" t="s">
        <v>739</v>
      </c>
    </row>
    <row r="246" spans="1:7" ht="11.25" customHeight="1">
      <c r="A246" s="178" t="s">
        <v>1666</v>
      </c>
      <c r="B246" s="175" t="s">
        <v>1667</v>
      </c>
      <c r="C246" s="175" t="s">
        <v>1668</v>
      </c>
      <c r="D246" s="175" t="s">
        <v>1669</v>
      </c>
      <c r="F246" s="175" t="s">
        <v>734</v>
      </c>
      <c r="G246" s="175" t="s">
        <v>739</v>
      </c>
    </row>
    <row r="247" spans="1:7" ht="11.25" customHeight="1">
      <c r="A247" s="178" t="s">
        <v>1670</v>
      </c>
      <c r="B247" s="175" t="s">
        <v>1671</v>
      </c>
      <c r="C247" s="175" t="s">
        <v>1672</v>
      </c>
      <c r="D247" s="175" t="s">
        <v>1673</v>
      </c>
      <c r="E247" s="175" t="s">
        <v>1674</v>
      </c>
      <c r="F247" s="175" t="s">
        <v>716</v>
      </c>
      <c r="G247" s="175" t="s">
        <v>717</v>
      </c>
    </row>
    <row r="248" spans="1:7" ht="11.25" customHeight="1">
      <c r="A248" s="179" t="s">
        <v>1675</v>
      </c>
      <c r="B248" s="175" t="s">
        <v>1676</v>
      </c>
      <c r="C248" s="175" t="s">
        <v>1677</v>
      </c>
      <c r="D248" s="175" t="s">
        <v>1678</v>
      </c>
      <c r="E248" s="175" t="s">
        <v>1679</v>
      </c>
      <c r="F248" s="175" t="s">
        <v>806</v>
      </c>
      <c r="G248" s="175" t="s">
        <v>717</v>
      </c>
    </row>
    <row r="249" spans="1:7" ht="11.25" customHeight="1">
      <c r="A249" s="179" t="s">
        <v>1680</v>
      </c>
      <c r="B249" s="175" t="s">
        <v>1681</v>
      </c>
      <c r="C249" s="175" t="s">
        <v>1682</v>
      </c>
      <c r="D249" s="175" t="s">
        <v>518</v>
      </c>
      <c r="E249" s="175" t="s">
        <v>1683</v>
      </c>
      <c r="F249" s="175" t="s">
        <v>723</v>
      </c>
      <c r="G249" s="175" t="s">
        <v>717</v>
      </c>
    </row>
    <row r="250" spans="1:7" ht="11.25" customHeight="1">
      <c r="A250" s="178" t="s">
        <v>1684</v>
      </c>
      <c r="B250" s="175" t="s">
        <v>1685</v>
      </c>
      <c r="C250" s="175" t="s">
        <v>1686</v>
      </c>
      <c r="F250" s="175" t="s">
        <v>734</v>
      </c>
      <c r="G250" s="175" t="s">
        <v>717</v>
      </c>
    </row>
    <row r="251" spans="1:7" ht="11.25" customHeight="1">
      <c r="A251" s="178" t="s">
        <v>501</v>
      </c>
      <c r="B251" s="175" t="s">
        <v>489</v>
      </c>
      <c r="C251" s="175" t="s">
        <v>490</v>
      </c>
      <c r="D251" s="175" t="s">
        <v>491</v>
      </c>
      <c r="E251" s="175" t="s">
        <v>492</v>
      </c>
      <c r="F251" s="175" t="s">
        <v>734</v>
      </c>
      <c r="G251" s="175" t="s">
        <v>717</v>
      </c>
    </row>
    <row r="252" spans="1:7" ht="11.25" customHeight="1">
      <c r="A252" s="178" t="s">
        <v>1687</v>
      </c>
      <c r="B252" s="175" t="s">
        <v>1688</v>
      </c>
      <c r="C252" s="175" t="s">
        <v>1689</v>
      </c>
      <c r="D252" s="175" t="s">
        <v>1690</v>
      </c>
      <c r="E252" s="175" t="s">
        <v>1691</v>
      </c>
      <c r="F252" s="175" t="s">
        <v>734</v>
      </c>
      <c r="G252" s="175" t="s">
        <v>717</v>
      </c>
    </row>
    <row r="253" spans="1:7" ht="11.25" customHeight="1">
      <c r="A253" s="178" t="s">
        <v>1692</v>
      </c>
      <c r="B253" s="175" t="s">
        <v>1693</v>
      </c>
      <c r="C253" s="175" t="s">
        <v>1694</v>
      </c>
      <c r="D253" s="175" t="s">
        <v>1695</v>
      </c>
      <c r="E253" s="175" t="s">
        <v>1696</v>
      </c>
      <c r="F253" s="175" t="s">
        <v>734</v>
      </c>
      <c r="G253" s="175" t="s">
        <v>739</v>
      </c>
    </row>
    <row r="254" spans="1:7" ht="11.25" customHeight="1">
      <c r="A254" s="178" t="s">
        <v>1697</v>
      </c>
      <c r="B254" s="175" t="s">
        <v>1698</v>
      </c>
      <c r="C254" s="175" t="s">
        <v>1699</v>
      </c>
      <c r="F254" s="175" t="s">
        <v>734</v>
      </c>
      <c r="G254" s="175" t="s">
        <v>717</v>
      </c>
    </row>
    <row r="255" spans="1:7" ht="11.25" customHeight="1">
      <c r="A255" s="178" t="s">
        <v>1700</v>
      </c>
      <c r="B255" s="175" t="s">
        <v>1701</v>
      </c>
      <c r="C255" s="175" t="s">
        <v>1702</v>
      </c>
      <c r="D255" s="175" t="s">
        <v>1703</v>
      </c>
      <c r="E255" s="175" t="s">
        <v>1704</v>
      </c>
      <c r="F255" s="175" t="s">
        <v>734</v>
      </c>
      <c r="G255" s="175" t="s">
        <v>717</v>
      </c>
    </row>
    <row r="256" spans="1:7" ht="11.25" customHeight="1">
      <c r="A256" s="179" t="s">
        <v>1705</v>
      </c>
      <c r="B256" s="175" t="s">
        <v>1706</v>
      </c>
      <c r="C256" s="175" t="s">
        <v>1707</v>
      </c>
      <c r="D256" s="175" t="s">
        <v>1708</v>
      </c>
      <c r="E256" s="175" t="s">
        <v>1709</v>
      </c>
      <c r="F256" s="175" t="s">
        <v>806</v>
      </c>
      <c r="G256" s="175" t="s">
        <v>717</v>
      </c>
    </row>
    <row r="257" spans="1:7" ht="11.25" customHeight="1">
      <c r="A257" s="178" t="s">
        <v>1710</v>
      </c>
      <c r="B257" s="175" t="s">
        <v>1711</v>
      </c>
      <c r="C257" s="175" t="s">
        <v>1712</v>
      </c>
      <c r="D257" s="175" t="s">
        <v>1713</v>
      </c>
      <c r="E257" s="175" t="s">
        <v>1714</v>
      </c>
      <c r="F257" s="175" t="s">
        <v>716</v>
      </c>
      <c r="G257" s="175" t="s">
        <v>739</v>
      </c>
    </row>
    <row r="258" spans="1:7" ht="11.25" customHeight="1">
      <c r="A258" s="187" t="s">
        <v>1715</v>
      </c>
      <c r="B258" s="175" t="s">
        <v>1716</v>
      </c>
      <c r="C258" s="175" t="s">
        <v>1689</v>
      </c>
      <c r="D258" s="175" t="s">
        <v>1690</v>
      </c>
      <c r="F258" s="175" t="s">
        <v>734</v>
      </c>
      <c r="G258" s="175" t="s">
        <v>717</v>
      </c>
    </row>
    <row r="259" spans="1:7" ht="11.25" customHeight="1">
      <c r="A259" s="178" t="s">
        <v>1717</v>
      </c>
      <c r="B259" s="175" t="s">
        <v>1718</v>
      </c>
      <c r="C259" s="175" t="s">
        <v>1719</v>
      </c>
      <c r="D259" s="175" t="s">
        <v>1720</v>
      </c>
      <c r="E259" s="175" t="s">
        <v>1721</v>
      </c>
      <c r="F259" s="175" t="s">
        <v>734</v>
      </c>
      <c r="G259" s="175" t="s">
        <v>717</v>
      </c>
    </row>
    <row r="260" spans="1:7" ht="11.25" customHeight="1">
      <c r="A260" s="178" t="s">
        <v>1722</v>
      </c>
      <c r="B260" s="175" t="s">
        <v>1723</v>
      </c>
      <c r="C260" s="175" t="s">
        <v>1724</v>
      </c>
      <c r="D260" s="175" t="s">
        <v>1725</v>
      </c>
      <c r="E260" s="175" t="s">
        <v>1726</v>
      </c>
      <c r="F260" s="175" t="s">
        <v>734</v>
      </c>
      <c r="G260" s="175" t="s">
        <v>717</v>
      </c>
    </row>
    <row r="261" spans="1:7" ht="11.25" customHeight="1">
      <c r="A261" s="179" t="s">
        <v>1727</v>
      </c>
      <c r="B261" s="175" t="s">
        <v>1728</v>
      </c>
      <c r="C261" s="175" t="s">
        <v>1729</v>
      </c>
      <c r="D261" s="175" t="s">
        <v>1730</v>
      </c>
      <c r="E261" s="175" t="s">
        <v>1731</v>
      </c>
      <c r="F261" s="175" t="s">
        <v>1219</v>
      </c>
      <c r="G261" s="175" t="s">
        <v>717</v>
      </c>
    </row>
    <row r="262" spans="1:7" ht="11.25" customHeight="1">
      <c r="A262" s="187" t="s">
        <v>394</v>
      </c>
      <c r="B262" s="175" t="s">
        <v>1017</v>
      </c>
      <c r="C262" s="175" t="s">
        <v>393</v>
      </c>
      <c r="F262" s="175" t="s">
        <v>791</v>
      </c>
      <c r="G262" s="175" t="s">
        <v>717</v>
      </c>
    </row>
    <row r="263" spans="1:7" ht="11.25" customHeight="1">
      <c r="A263" s="187" t="s">
        <v>1732</v>
      </c>
      <c r="B263" s="175" t="s">
        <v>1733</v>
      </c>
      <c r="C263" s="175" t="s">
        <v>1734</v>
      </c>
      <c r="F263" s="175" t="s">
        <v>806</v>
      </c>
      <c r="G263" s="175" t="s">
        <v>717</v>
      </c>
    </row>
    <row r="264" spans="1:7" ht="11.25" customHeight="1">
      <c r="A264" s="174" t="s">
        <v>316</v>
      </c>
      <c r="B264" s="175" t="s">
        <v>317</v>
      </c>
      <c r="C264" s="175" t="s">
        <v>318</v>
      </c>
      <c r="D264" s="175" t="s">
        <v>319</v>
      </c>
      <c r="F264" s="175" t="s">
        <v>975</v>
      </c>
      <c r="G264" s="175" t="s">
        <v>717</v>
      </c>
    </row>
    <row r="265" spans="1:7" ht="11.25" customHeight="1">
      <c r="A265" s="180" t="s">
        <v>1735</v>
      </c>
      <c r="B265" s="175" t="s">
        <v>1736</v>
      </c>
      <c r="C265" s="175" t="s">
        <v>1737</v>
      </c>
      <c r="D265" s="175" t="s">
        <v>1738</v>
      </c>
      <c r="F265" s="175" t="s">
        <v>806</v>
      </c>
      <c r="G265" s="175" t="s">
        <v>717</v>
      </c>
    </row>
    <row r="266" spans="1:7" ht="11.25" customHeight="1">
      <c r="A266" s="178" t="s">
        <v>1739</v>
      </c>
      <c r="B266" s="175" t="s">
        <v>1740</v>
      </c>
      <c r="C266" s="175" t="s">
        <v>1741</v>
      </c>
      <c r="D266" s="175" t="s">
        <v>1742</v>
      </c>
      <c r="F266" s="175" t="s">
        <v>806</v>
      </c>
      <c r="G266" s="175" t="s">
        <v>717</v>
      </c>
    </row>
    <row r="267" spans="1:7" ht="11.25" customHeight="1">
      <c r="A267" s="174" t="s">
        <v>341</v>
      </c>
      <c r="B267" s="175" t="s">
        <v>342</v>
      </c>
      <c r="C267" s="175" t="s">
        <v>343</v>
      </c>
      <c r="F267" s="175" t="s">
        <v>806</v>
      </c>
      <c r="G267" s="175" t="s">
        <v>717</v>
      </c>
    </row>
    <row r="268" spans="1:7" ht="11.25" customHeight="1">
      <c r="A268" s="178" t="s">
        <v>1743</v>
      </c>
      <c r="B268" s="175" t="s">
        <v>1744</v>
      </c>
      <c r="C268" s="175" t="s">
        <v>1745</v>
      </c>
      <c r="F268" s="175" t="s">
        <v>1746</v>
      </c>
      <c r="G268" s="175" t="s">
        <v>739</v>
      </c>
    </row>
    <row r="269" spans="1:7" ht="11.25" customHeight="1">
      <c r="A269" s="178" t="s">
        <v>1747</v>
      </c>
      <c r="B269" s="175" t="s">
        <v>1748</v>
      </c>
      <c r="C269" s="175" t="s">
        <v>1749</v>
      </c>
      <c r="F269" s="175" t="s">
        <v>756</v>
      </c>
      <c r="G269" s="175" t="s">
        <v>717</v>
      </c>
    </row>
    <row r="270" spans="1:7" ht="11.25" customHeight="1">
      <c r="A270" s="174" t="s">
        <v>513</v>
      </c>
      <c r="B270" s="175" t="s">
        <v>514</v>
      </c>
      <c r="C270" s="175" t="s">
        <v>515</v>
      </c>
      <c r="D270" s="175" t="s">
        <v>516</v>
      </c>
      <c r="F270" s="175" t="s">
        <v>517</v>
      </c>
      <c r="G270" s="175" t="s">
        <v>717</v>
      </c>
    </row>
    <row r="271" spans="1:7" ht="11.25" customHeight="1">
      <c r="A271" s="178" t="s">
        <v>1750</v>
      </c>
      <c r="B271" s="175" t="s">
        <v>1751</v>
      </c>
      <c r="C271" s="175" t="s">
        <v>1752</v>
      </c>
      <c r="F271" s="175" t="s">
        <v>723</v>
      </c>
      <c r="G271" s="175" t="s">
        <v>739</v>
      </c>
    </row>
    <row r="272" spans="1:7" ht="11.25" customHeight="1">
      <c r="A272" s="178" t="s">
        <v>1753</v>
      </c>
      <c r="B272" s="175" t="s">
        <v>1754</v>
      </c>
      <c r="C272" s="175" t="s">
        <v>1755</v>
      </c>
      <c r="F272" s="175" t="s">
        <v>723</v>
      </c>
      <c r="G272" s="175" t="s">
        <v>739</v>
      </c>
    </row>
    <row r="273" spans="1:7" ht="11.25" customHeight="1">
      <c r="A273" s="178" t="s">
        <v>1756</v>
      </c>
      <c r="B273" s="175" t="s">
        <v>1757</v>
      </c>
      <c r="C273" s="175" t="s">
        <v>1758</v>
      </c>
      <c r="G273" s="175" t="s">
        <v>717</v>
      </c>
    </row>
    <row r="274" spans="1:7" ht="11.25" customHeight="1">
      <c r="A274" s="178" t="s">
        <v>1759</v>
      </c>
      <c r="B274" s="175" t="s">
        <v>1760</v>
      </c>
      <c r="C274" s="175" t="s">
        <v>1761</v>
      </c>
      <c r="F274" s="175" t="s">
        <v>791</v>
      </c>
      <c r="G274" s="175" t="s">
        <v>739</v>
      </c>
    </row>
    <row r="275" spans="1:7" ht="11.25" customHeight="1">
      <c r="A275" s="178" t="s">
        <v>503</v>
      </c>
      <c r="B275" s="175" t="s">
        <v>504</v>
      </c>
      <c r="C275" s="175" t="s">
        <v>505</v>
      </c>
      <c r="G275" s="175" t="s">
        <v>717</v>
      </c>
    </row>
    <row r="276" spans="1:7" ht="11.25" customHeight="1">
      <c r="A276" s="178" t="s">
        <v>524</v>
      </c>
      <c r="B276" s="175" t="s">
        <v>525</v>
      </c>
      <c r="C276" s="175" t="s">
        <v>526</v>
      </c>
    </row>
    <row r="277" spans="1:7" ht="11.25" customHeight="1">
      <c r="A277" s="178" t="s">
        <v>1762</v>
      </c>
      <c r="B277" s="175" t="s">
        <v>1763</v>
      </c>
      <c r="G277" s="175" t="s">
        <v>717</v>
      </c>
    </row>
    <row r="278" spans="1:7" ht="11.25" customHeight="1">
      <c r="A278" s="178" t="s">
        <v>1764</v>
      </c>
      <c r="B278" s="175" t="s">
        <v>1765</v>
      </c>
      <c r="C278" s="175" t="s">
        <v>1766</v>
      </c>
      <c r="F278" s="175" t="s">
        <v>975</v>
      </c>
      <c r="G278" s="175" t="s">
        <v>739</v>
      </c>
    </row>
    <row r="279" spans="1:7" ht="11.25" customHeight="1">
      <c r="A279" s="199" t="s">
        <v>358</v>
      </c>
      <c r="B279" s="175" t="s">
        <v>359</v>
      </c>
      <c r="C279" s="175" t="s">
        <v>357</v>
      </c>
      <c r="D279" s="175" t="s">
        <v>360</v>
      </c>
    </row>
    <row r="280" spans="1:7" ht="11.25" customHeight="1">
      <c r="A280" s="174" t="s">
        <v>308</v>
      </c>
      <c r="B280" s="175" t="s">
        <v>383</v>
      </c>
      <c r="C280" s="175" t="s">
        <v>384</v>
      </c>
    </row>
    <row r="281" spans="1:7" ht="11.25" customHeight="1">
      <c r="A281" s="178" t="s">
        <v>1767</v>
      </c>
      <c r="B281" s="175" t="s">
        <v>1768</v>
      </c>
      <c r="C281" s="175" t="s">
        <v>1769</v>
      </c>
      <c r="D281" s="175" t="s">
        <v>396</v>
      </c>
      <c r="F281" s="175" t="s">
        <v>1389</v>
      </c>
      <c r="G281" s="175" t="s">
        <v>717</v>
      </c>
    </row>
    <row r="282" spans="1:7" ht="11.25" customHeight="1">
      <c r="A282" s="178" t="s">
        <v>1770</v>
      </c>
      <c r="B282" s="175" t="s">
        <v>1771</v>
      </c>
      <c r="C282" s="175" t="s">
        <v>1772</v>
      </c>
      <c r="E282" s="175" t="s">
        <v>1773</v>
      </c>
      <c r="F282" s="175" t="s">
        <v>723</v>
      </c>
      <c r="G282" s="175" t="s">
        <v>717</v>
      </c>
    </row>
    <row r="283" spans="1:7" ht="11.25" customHeight="1">
      <c r="A283" s="178" t="s">
        <v>1774</v>
      </c>
      <c r="B283" s="175" t="s">
        <v>1775</v>
      </c>
      <c r="C283" s="175" t="s">
        <v>1776</v>
      </c>
      <c r="F283" s="175" t="s">
        <v>716</v>
      </c>
      <c r="G283" s="175" t="s">
        <v>717</v>
      </c>
    </row>
    <row r="284" spans="1:7" ht="11.25" customHeight="1">
      <c r="A284" s="174" t="s">
        <v>506</v>
      </c>
      <c r="B284" s="175" t="s">
        <v>508</v>
      </c>
      <c r="C284" s="175" t="s">
        <v>507</v>
      </c>
    </row>
    <row r="285" spans="1:7" ht="11.25" customHeight="1">
      <c r="A285" s="174" t="s">
        <v>512</v>
      </c>
      <c r="B285" s="175" t="s">
        <v>511</v>
      </c>
      <c r="C285" s="175" t="s">
        <v>510</v>
      </c>
      <c r="G285" s="175" t="s">
        <v>739</v>
      </c>
    </row>
    <row r="286" spans="1:7" ht="11.25" customHeight="1">
      <c r="A286" s="174" t="s">
        <v>543</v>
      </c>
      <c r="B286" s="175" t="s">
        <v>544</v>
      </c>
      <c r="C286" s="175" t="s">
        <v>545</v>
      </c>
      <c r="D286" s="175" t="s">
        <v>546</v>
      </c>
    </row>
    <row r="287" spans="1:7" ht="11.25" customHeight="1">
      <c r="A287" s="199" t="s">
        <v>361</v>
      </c>
      <c r="B287" s="175" t="s">
        <v>362</v>
      </c>
      <c r="C287" s="175" t="s">
        <v>382</v>
      </c>
    </row>
    <row r="288" spans="1:7" ht="11.25" customHeight="1">
      <c r="A288" s="174" t="s">
        <v>370</v>
      </c>
      <c r="B288" s="175" t="s">
        <v>371</v>
      </c>
      <c r="C288" s="175" t="s">
        <v>372</v>
      </c>
      <c r="G288" s="175" t="s">
        <v>739</v>
      </c>
    </row>
    <row r="289" spans="1:7" ht="11.25" customHeight="1">
      <c r="A289" s="187" t="s">
        <v>1777</v>
      </c>
      <c r="B289" s="175" t="s">
        <v>1778</v>
      </c>
      <c r="C289" s="175" t="s">
        <v>1779</v>
      </c>
      <c r="F289" s="175" t="s">
        <v>734</v>
      </c>
      <c r="G289" s="175" t="s">
        <v>739</v>
      </c>
    </row>
    <row r="290" spans="1:7" ht="11.25" customHeight="1">
      <c r="A290" s="178" t="s">
        <v>1780</v>
      </c>
      <c r="B290" s="175" t="s">
        <v>1781</v>
      </c>
      <c r="C290" s="175" t="s">
        <v>1782</v>
      </c>
      <c r="D290" s="175" t="s">
        <v>1783</v>
      </c>
      <c r="F290" s="175" t="s">
        <v>806</v>
      </c>
      <c r="G290" s="175" t="s">
        <v>739</v>
      </c>
    </row>
    <row r="291" spans="1:7" ht="11.25" customHeight="1">
      <c r="A291" s="178" t="s">
        <v>1784</v>
      </c>
      <c r="B291" s="175" t="s">
        <v>1785</v>
      </c>
      <c r="C291" s="175" t="s">
        <v>1786</v>
      </c>
      <c r="D291" s="175" t="s">
        <v>1787</v>
      </c>
      <c r="E291" s="175" t="s">
        <v>1788</v>
      </c>
      <c r="F291" s="175" t="s">
        <v>734</v>
      </c>
      <c r="G291" s="175" t="s">
        <v>739</v>
      </c>
    </row>
    <row r="292" spans="1:7" ht="11.25" customHeight="1">
      <c r="A292" s="178" t="s">
        <v>1789</v>
      </c>
      <c r="B292" s="175" t="s">
        <v>1790</v>
      </c>
      <c r="C292" s="175" t="s">
        <v>1791</v>
      </c>
      <c r="D292" s="175" t="s">
        <v>1792</v>
      </c>
      <c r="E292" s="175" t="s">
        <v>1793</v>
      </c>
      <c r="F292" s="175" t="s">
        <v>716</v>
      </c>
      <c r="G292" s="175" t="s">
        <v>717</v>
      </c>
    </row>
    <row r="293" spans="1:7" ht="11.25" customHeight="1">
      <c r="A293" s="178" t="s">
        <v>1794</v>
      </c>
      <c r="B293" s="175" t="s">
        <v>1795</v>
      </c>
      <c r="C293" s="175" t="s">
        <v>1796</v>
      </c>
      <c r="D293" s="175" t="s">
        <v>1797</v>
      </c>
      <c r="E293" s="175" t="s">
        <v>1798</v>
      </c>
      <c r="F293" s="175" t="s">
        <v>734</v>
      </c>
      <c r="G293" s="175" t="s">
        <v>739</v>
      </c>
    </row>
    <row r="294" spans="1:7" ht="11.25" customHeight="1">
      <c r="A294" s="174" t="s">
        <v>373</v>
      </c>
      <c r="B294" s="175" t="s">
        <v>374</v>
      </c>
      <c r="C294" s="175" t="s">
        <v>375</v>
      </c>
      <c r="D294" s="175" t="s">
        <v>376</v>
      </c>
      <c r="F294" s="175" t="s">
        <v>963</v>
      </c>
      <c r="G294" s="175" t="s">
        <v>717</v>
      </c>
    </row>
    <row r="295" spans="1:7" ht="11.25" customHeight="1">
      <c r="A295" s="187" t="s">
        <v>1799</v>
      </c>
      <c r="B295" s="175" t="s">
        <v>1800</v>
      </c>
      <c r="C295" s="175" t="s">
        <v>1801</v>
      </c>
      <c r="D295" s="175" t="s">
        <v>1802</v>
      </c>
      <c r="F295" s="175" t="s">
        <v>734</v>
      </c>
      <c r="G295" s="175" t="s">
        <v>739</v>
      </c>
    </row>
    <row r="296" spans="1:7" ht="11.25" customHeight="1">
      <c r="A296" s="178" t="s">
        <v>1803</v>
      </c>
      <c r="B296" s="175" t="s">
        <v>1804</v>
      </c>
      <c r="C296" s="175" t="s">
        <v>1805</v>
      </c>
      <c r="D296" s="175" t="s">
        <v>1806</v>
      </c>
      <c r="E296" s="175" t="s">
        <v>1807</v>
      </c>
      <c r="F296" s="175" t="s">
        <v>723</v>
      </c>
      <c r="G296" s="175" t="s">
        <v>717</v>
      </c>
    </row>
    <row r="297" spans="1:7" ht="11.25" customHeight="1">
      <c r="A297" s="178" t="s">
        <v>1808</v>
      </c>
      <c r="B297" s="175" t="s">
        <v>1809</v>
      </c>
      <c r="C297" s="175" t="s">
        <v>1810</v>
      </c>
      <c r="D297" s="175" t="s">
        <v>1811</v>
      </c>
      <c r="F297" s="175" t="s">
        <v>975</v>
      </c>
      <c r="G297" s="175" t="s">
        <v>739</v>
      </c>
    </row>
    <row r="298" spans="1:7" ht="11.25" customHeight="1">
      <c r="A298" s="187" t="s">
        <v>1812</v>
      </c>
      <c r="B298" s="175" t="s">
        <v>1813</v>
      </c>
      <c r="C298" s="175" t="s">
        <v>1814</v>
      </c>
      <c r="D298" s="175" t="s">
        <v>1815</v>
      </c>
      <c r="F298" s="175" t="s">
        <v>806</v>
      </c>
      <c r="G298" s="175" t="s">
        <v>739</v>
      </c>
    </row>
    <row r="299" spans="1:7" ht="11.25" customHeight="1">
      <c r="A299" s="178" t="s">
        <v>1816</v>
      </c>
      <c r="B299" s="175" t="s">
        <v>1817</v>
      </c>
      <c r="C299" s="175" t="s">
        <v>1818</v>
      </c>
      <c r="E299" s="175" t="s">
        <v>1819</v>
      </c>
      <c r="F299" s="175" t="s">
        <v>806</v>
      </c>
      <c r="G299" s="175" t="s">
        <v>739</v>
      </c>
    </row>
    <row r="300" spans="1:7" ht="11.25" customHeight="1">
      <c r="A300" s="178" t="s">
        <v>1820</v>
      </c>
      <c r="B300" s="175" t="s">
        <v>1821</v>
      </c>
      <c r="C300" s="175" t="s">
        <v>1822</v>
      </c>
      <c r="D300" s="175" t="s">
        <v>1823</v>
      </c>
      <c r="E300" s="175" t="s">
        <v>1824</v>
      </c>
      <c r="F300" s="175" t="s">
        <v>791</v>
      </c>
      <c r="G300" s="175" t="s">
        <v>717</v>
      </c>
    </row>
    <row r="301" spans="1:7" ht="11.25" customHeight="1">
      <c r="A301" s="179" t="s">
        <v>1825</v>
      </c>
      <c r="B301" s="175" t="s">
        <v>1826</v>
      </c>
      <c r="C301" s="175" t="s">
        <v>1827</v>
      </c>
      <c r="D301" s="175" t="s">
        <v>1828</v>
      </c>
      <c r="E301" s="175" t="s">
        <v>1829</v>
      </c>
      <c r="F301" s="175" t="s">
        <v>806</v>
      </c>
      <c r="G301" s="175" t="s">
        <v>739</v>
      </c>
    </row>
    <row r="302" spans="1:7" ht="11.25" customHeight="1">
      <c r="A302" s="179" t="s">
        <v>1830</v>
      </c>
      <c r="B302" s="175" t="s">
        <v>1831</v>
      </c>
      <c r="C302" s="175" t="s">
        <v>1832</v>
      </c>
      <c r="D302" s="175" t="s">
        <v>1833</v>
      </c>
      <c r="E302" s="175" t="s">
        <v>1834</v>
      </c>
      <c r="F302" s="175" t="s">
        <v>723</v>
      </c>
      <c r="G302" s="175" t="s">
        <v>739</v>
      </c>
    </row>
    <row r="303" spans="1:7" ht="11.25" customHeight="1">
      <c r="A303" s="178" t="s">
        <v>1835</v>
      </c>
      <c r="B303" s="175" t="s">
        <v>1836</v>
      </c>
      <c r="C303" s="175" t="s">
        <v>1837</v>
      </c>
      <c r="D303" s="175" t="s">
        <v>1838</v>
      </c>
      <c r="F303" s="175" t="s">
        <v>756</v>
      </c>
      <c r="G303" s="175" t="s">
        <v>717</v>
      </c>
    </row>
    <row r="304" spans="1:7" ht="11.25" customHeight="1">
      <c r="A304" s="174" t="s">
        <v>470</v>
      </c>
      <c r="B304" s="175" t="s">
        <v>471</v>
      </c>
      <c r="C304" s="272" t="s">
        <v>472</v>
      </c>
      <c r="D304" s="272" t="s">
        <v>473</v>
      </c>
      <c r="E304" s="272"/>
      <c r="F304" s="175" t="s">
        <v>716</v>
      </c>
      <c r="G304" s="175" t="s">
        <v>717</v>
      </c>
    </row>
    <row r="305" spans="1:7" ht="11.25" customHeight="1">
      <c r="A305" s="178" t="s">
        <v>1839</v>
      </c>
      <c r="B305" s="175" t="s">
        <v>1840</v>
      </c>
      <c r="C305" s="175" t="s">
        <v>1841</v>
      </c>
      <c r="D305" s="175" t="s">
        <v>0</v>
      </c>
      <c r="F305" s="175" t="s">
        <v>756</v>
      </c>
      <c r="G305" s="175" t="s">
        <v>717</v>
      </c>
    </row>
    <row r="306" spans="1:7" ht="11.25" customHeight="1">
      <c r="A306" s="178" t="s">
        <v>1</v>
      </c>
      <c r="B306" s="175" t="s">
        <v>2</v>
      </c>
      <c r="C306" s="175" t="s">
        <v>3</v>
      </c>
      <c r="D306" s="175" t="s">
        <v>4</v>
      </c>
      <c r="E306" s="175" t="s">
        <v>5</v>
      </c>
      <c r="F306" s="175" t="s">
        <v>734</v>
      </c>
      <c r="G306" s="175" t="s">
        <v>739</v>
      </c>
    </row>
    <row r="307" spans="1:7" ht="11.25" customHeight="1">
      <c r="A307" s="178" t="s">
        <v>6</v>
      </c>
      <c r="B307" s="175" t="s">
        <v>7</v>
      </c>
      <c r="C307" s="175" t="s">
        <v>8</v>
      </c>
      <c r="E307" s="175" t="s">
        <v>9</v>
      </c>
      <c r="F307" s="175" t="s">
        <v>756</v>
      </c>
      <c r="G307" s="175" t="s">
        <v>717</v>
      </c>
    </row>
    <row r="308" spans="1:7" ht="11.25" customHeight="1">
      <c r="A308" s="179" t="s">
        <v>10</v>
      </c>
      <c r="B308" s="175" t="s">
        <v>11</v>
      </c>
      <c r="C308" s="175" t="s">
        <v>12</v>
      </c>
      <c r="D308" s="175" t="s">
        <v>13</v>
      </c>
      <c r="E308" s="175" t="s">
        <v>14</v>
      </c>
      <c r="F308" s="175" t="s">
        <v>723</v>
      </c>
      <c r="G308" s="175" t="s">
        <v>717</v>
      </c>
    </row>
    <row r="309" spans="1:7" ht="11.25" customHeight="1">
      <c r="A309" s="178" t="s">
        <v>15</v>
      </c>
      <c r="B309" s="175" t="s">
        <v>16</v>
      </c>
      <c r="C309" s="175" t="s">
        <v>17</v>
      </c>
      <c r="F309" s="175" t="s">
        <v>806</v>
      </c>
      <c r="G309" s="175" t="s">
        <v>739</v>
      </c>
    </row>
    <row r="310" spans="1:7" ht="11.25" customHeight="1">
      <c r="A310" s="178" t="s">
        <v>18</v>
      </c>
      <c r="B310" s="196" t="s">
        <v>19</v>
      </c>
      <c r="C310" s="175" t="s">
        <v>20</v>
      </c>
      <c r="D310" s="175" t="s">
        <v>21</v>
      </c>
      <c r="E310" s="175" t="s">
        <v>22</v>
      </c>
      <c r="F310" s="175" t="s">
        <v>734</v>
      </c>
      <c r="G310" s="175" t="s">
        <v>739</v>
      </c>
    </row>
    <row r="311" spans="1:7" ht="11.25" customHeight="1">
      <c r="A311" s="178" t="s">
        <v>23</v>
      </c>
      <c r="B311" s="175" t="s">
        <v>24</v>
      </c>
      <c r="C311" s="175" t="s">
        <v>25</v>
      </c>
      <c r="D311" s="175" t="s">
        <v>26</v>
      </c>
      <c r="E311" s="175" t="s">
        <v>27</v>
      </c>
      <c r="F311" s="175" t="s">
        <v>723</v>
      </c>
      <c r="G311" s="175" t="s">
        <v>717</v>
      </c>
    </row>
    <row r="312" spans="1:7" ht="11.25" customHeight="1">
      <c r="A312" s="178" t="s">
        <v>28</v>
      </c>
      <c r="B312" s="175" t="s">
        <v>29</v>
      </c>
      <c r="C312" s="175" t="s">
        <v>30</v>
      </c>
      <c r="D312" s="175" t="s">
        <v>31</v>
      </c>
      <c r="F312" s="175" t="s">
        <v>756</v>
      </c>
      <c r="G312" s="175" t="s">
        <v>717</v>
      </c>
    </row>
    <row r="313" spans="1:7" ht="11.25" customHeight="1">
      <c r="A313" s="178" t="s">
        <v>32</v>
      </c>
      <c r="B313" s="175" t="s">
        <v>33</v>
      </c>
      <c r="D313" s="175" t="s">
        <v>34</v>
      </c>
      <c r="E313" s="175" t="s">
        <v>35</v>
      </c>
      <c r="F313" s="175" t="s">
        <v>716</v>
      </c>
      <c r="G313" s="175" t="s">
        <v>717</v>
      </c>
    </row>
    <row r="314" spans="1:7" ht="11.25" customHeight="1">
      <c r="A314" s="178" t="s">
        <v>36</v>
      </c>
      <c r="B314" s="175" t="s">
        <v>37</v>
      </c>
      <c r="C314" s="175" t="s">
        <v>38</v>
      </c>
      <c r="D314" s="175" t="s">
        <v>39</v>
      </c>
      <c r="E314" s="175" t="s">
        <v>40</v>
      </c>
      <c r="F314" s="175" t="s">
        <v>756</v>
      </c>
      <c r="G314" s="175" t="s">
        <v>717</v>
      </c>
    </row>
    <row r="315" spans="1:7" ht="11.25" customHeight="1">
      <c r="A315" s="178" t="s">
        <v>41</v>
      </c>
      <c r="B315" s="175" t="s">
        <v>42</v>
      </c>
      <c r="C315" s="175" t="s">
        <v>43</v>
      </c>
      <c r="D315" s="175" t="s">
        <v>44</v>
      </c>
      <c r="E315" s="175" t="s">
        <v>45</v>
      </c>
      <c r="F315" s="175" t="s">
        <v>791</v>
      </c>
      <c r="G315" s="175" t="s">
        <v>717</v>
      </c>
    </row>
    <row r="316" spans="1:7" ht="11.25" customHeight="1">
      <c r="A316" s="178" t="s">
        <v>46</v>
      </c>
      <c r="B316" s="175" t="s">
        <v>47</v>
      </c>
      <c r="C316" s="175" t="s">
        <v>48</v>
      </c>
      <c r="D316" s="175" t="s">
        <v>49</v>
      </c>
      <c r="E316" s="175" t="s">
        <v>50</v>
      </c>
      <c r="F316" s="175" t="s">
        <v>723</v>
      </c>
      <c r="G316" s="175" t="s">
        <v>739</v>
      </c>
    </row>
    <row r="317" spans="1:7" ht="11.25" customHeight="1">
      <c r="A317" s="187" t="s">
        <v>51</v>
      </c>
      <c r="B317" s="175" t="s">
        <v>52</v>
      </c>
      <c r="C317" s="175" t="s">
        <v>53</v>
      </c>
      <c r="D317" s="175" t="s">
        <v>54</v>
      </c>
      <c r="F317" s="175" t="s">
        <v>806</v>
      </c>
      <c r="G317" s="175" t="s">
        <v>739</v>
      </c>
    </row>
    <row r="318" spans="1:7" ht="11.25" customHeight="1">
      <c r="A318" s="187" t="s">
        <v>55</v>
      </c>
      <c r="B318" s="175" t="s">
        <v>56</v>
      </c>
      <c r="F318" s="175" t="s">
        <v>723</v>
      </c>
      <c r="G318" s="175" t="s">
        <v>739</v>
      </c>
    </row>
    <row r="319" spans="1:7" ht="11.25" customHeight="1">
      <c r="A319" s="178" t="s">
        <v>57</v>
      </c>
      <c r="B319" s="175" t="s">
        <v>58</v>
      </c>
      <c r="C319" s="175" t="s">
        <v>59</v>
      </c>
      <c r="D319" s="175" t="s">
        <v>60</v>
      </c>
      <c r="F319" s="175" t="s">
        <v>806</v>
      </c>
      <c r="G319" s="175" t="s">
        <v>739</v>
      </c>
    </row>
    <row r="320" spans="1:7" ht="11.25" customHeight="1">
      <c r="A320" s="178" t="s">
        <v>61</v>
      </c>
      <c r="B320" s="175" t="s">
        <v>62</v>
      </c>
      <c r="C320" s="175" t="s">
        <v>63</v>
      </c>
      <c r="D320" s="175" t="s">
        <v>64</v>
      </c>
      <c r="E320" s="175" t="s">
        <v>65</v>
      </c>
      <c r="F320" s="175" t="s">
        <v>975</v>
      </c>
      <c r="G320" s="175" t="s">
        <v>739</v>
      </c>
    </row>
    <row r="321" spans="1:7" ht="11.25" customHeight="1">
      <c r="A321" s="174" t="s">
        <v>66</v>
      </c>
      <c r="B321" s="175" t="s">
        <v>67</v>
      </c>
      <c r="C321" s="175" t="s">
        <v>68</v>
      </c>
      <c r="D321" s="175" t="s">
        <v>69</v>
      </c>
      <c r="E321" s="175" t="s">
        <v>70</v>
      </c>
      <c r="F321" s="175" t="s">
        <v>734</v>
      </c>
      <c r="G321" s="175" t="s">
        <v>739</v>
      </c>
    </row>
    <row r="322" spans="1:7" ht="11.25" customHeight="1">
      <c r="A322" s="187" t="s">
        <v>71</v>
      </c>
      <c r="B322" s="175" t="s">
        <v>72</v>
      </c>
      <c r="C322" s="175" t="s">
        <v>73</v>
      </c>
      <c r="D322" s="175" t="s">
        <v>74</v>
      </c>
      <c r="F322" s="175" t="s">
        <v>1219</v>
      </c>
      <c r="G322" s="175" t="s">
        <v>717</v>
      </c>
    </row>
    <row r="323" spans="1:7" ht="11.25" customHeight="1">
      <c r="A323" s="178" t="s">
        <v>75</v>
      </c>
      <c r="B323" s="175" t="s">
        <v>76</v>
      </c>
      <c r="C323" s="175" t="s">
        <v>77</v>
      </c>
      <c r="F323" s="175" t="s">
        <v>734</v>
      </c>
      <c r="G323" s="175" t="s">
        <v>739</v>
      </c>
    </row>
    <row r="324" spans="1:7" ht="11.25" customHeight="1">
      <c r="A324" s="178" t="s">
        <v>78</v>
      </c>
      <c r="B324" s="175" t="s">
        <v>79</v>
      </c>
      <c r="C324" s="175" t="s">
        <v>80</v>
      </c>
      <c r="D324" s="175" t="s">
        <v>81</v>
      </c>
      <c r="E324" s="175" t="s">
        <v>82</v>
      </c>
      <c r="F324" s="175" t="s">
        <v>734</v>
      </c>
      <c r="G324" s="175" t="s">
        <v>739</v>
      </c>
    </row>
    <row r="325" spans="1:7" ht="11.25" customHeight="1">
      <c r="A325" s="178" t="s">
        <v>83</v>
      </c>
      <c r="B325" s="175" t="s">
        <v>84</v>
      </c>
      <c r="C325" s="175" t="s">
        <v>85</v>
      </c>
      <c r="D325" s="175" t="s">
        <v>86</v>
      </c>
      <c r="F325" s="175" t="s">
        <v>806</v>
      </c>
      <c r="G325" s="175" t="s">
        <v>739</v>
      </c>
    </row>
    <row r="326" spans="1:7" ht="11.25" customHeight="1">
      <c r="A326" s="179" t="s">
        <v>87</v>
      </c>
      <c r="B326" s="175" t="s">
        <v>88</v>
      </c>
      <c r="C326" s="175" t="s">
        <v>89</v>
      </c>
      <c r="D326" s="175" t="s">
        <v>90</v>
      </c>
      <c r="E326" s="175" t="s">
        <v>91</v>
      </c>
      <c r="F326" s="175" t="s">
        <v>1219</v>
      </c>
      <c r="G326" s="175" t="s">
        <v>739</v>
      </c>
    </row>
    <row r="327" spans="1:7" ht="11.25" customHeight="1">
      <c r="A327" s="178" t="s">
        <v>92</v>
      </c>
      <c r="B327" s="175" t="s">
        <v>93</v>
      </c>
      <c r="C327" s="175" t="s">
        <v>94</v>
      </c>
      <c r="D327" s="175" t="s">
        <v>95</v>
      </c>
      <c r="E327" s="175" t="s">
        <v>96</v>
      </c>
      <c r="F327" s="175" t="s">
        <v>734</v>
      </c>
      <c r="G327" s="175" t="s">
        <v>739</v>
      </c>
    </row>
    <row r="328" spans="1:7" ht="11.25" customHeight="1">
      <c r="A328" s="187" t="s">
        <v>97</v>
      </c>
      <c r="B328" s="175" t="s">
        <v>98</v>
      </c>
      <c r="C328" s="175" t="s">
        <v>99</v>
      </c>
      <c r="D328" s="175" t="s">
        <v>100</v>
      </c>
      <c r="F328" s="175" t="s">
        <v>734</v>
      </c>
      <c r="G328" s="175" t="s">
        <v>739</v>
      </c>
    </row>
    <row r="329" spans="1:7" ht="11.25" customHeight="1">
      <c r="A329" s="174" t="s">
        <v>101</v>
      </c>
      <c r="B329" s="175" t="s">
        <v>102</v>
      </c>
      <c r="C329" s="175" t="s">
        <v>103</v>
      </c>
      <c r="D329" s="175" t="s">
        <v>104</v>
      </c>
      <c r="E329" s="175" t="s">
        <v>105</v>
      </c>
      <c r="F329" s="175" t="s">
        <v>806</v>
      </c>
      <c r="G329" s="175" t="s">
        <v>739</v>
      </c>
    </row>
    <row r="330" spans="1:7" ht="11.25" customHeight="1">
      <c r="A330" s="178" t="s">
        <v>106</v>
      </c>
      <c r="B330" s="175" t="s">
        <v>107</v>
      </c>
      <c r="C330" s="175" t="s">
        <v>108</v>
      </c>
      <c r="D330" s="175" t="s">
        <v>109</v>
      </c>
      <c r="E330" s="193" t="s">
        <v>110</v>
      </c>
      <c r="F330" s="175" t="s">
        <v>716</v>
      </c>
      <c r="G330" s="175" t="s">
        <v>739</v>
      </c>
    </row>
    <row r="331" spans="1:7" ht="11.25" customHeight="1">
      <c r="A331" s="180" t="s">
        <v>111</v>
      </c>
      <c r="B331" s="175" t="s">
        <v>112</v>
      </c>
      <c r="C331" s="175" t="s">
        <v>113</v>
      </c>
      <c r="D331" s="175" t="s">
        <v>114</v>
      </c>
      <c r="E331" s="175" t="s">
        <v>115</v>
      </c>
      <c r="F331" s="175" t="s">
        <v>756</v>
      </c>
      <c r="G331" s="175" t="s">
        <v>739</v>
      </c>
    </row>
    <row r="332" spans="1:7" ht="11.25" customHeight="1">
      <c r="A332" s="187" t="s">
        <v>116</v>
      </c>
      <c r="B332" s="175" t="s">
        <v>117</v>
      </c>
      <c r="C332" s="175" t="s">
        <v>118</v>
      </c>
      <c r="F332" s="175" t="s">
        <v>734</v>
      </c>
      <c r="G332" s="175" t="s">
        <v>739</v>
      </c>
    </row>
    <row r="333" spans="1:7" ht="11.25" customHeight="1">
      <c r="A333" s="178" t="s">
        <v>119</v>
      </c>
      <c r="B333" s="175" t="s">
        <v>120</v>
      </c>
      <c r="C333" s="175" t="s">
        <v>121</v>
      </c>
      <c r="D333" s="175" t="s">
        <v>122</v>
      </c>
      <c r="E333" s="175" t="s">
        <v>123</v>
      </c>
      <c r="F333" s="175" t="s">
        <v>124</v>
      </c>
      <c r="G333" s="175" t="s">
        <v>739</v>
      </c>
    </row>
    <row r="334" spans="1:7" ht="11.25" customHeight="1">
      <c r="A334" s="174" t="s">
        <v>329</v>
      </c>
      <c r="B334" s="175" t="s">
        <v>330</v>
      </c>
      <c r="F334" s="175" t="s">
        <v>791</v>
      </c>
      <c r="G334" s="175" t="s">
        <v>717</v>
      </c>
    </row>
    <row r="335" spans="1:7" ht="11.25" customHeight="1">
      <c r="A335" s="187" t="s">
        <v>125</v>
      </c>
      <c r="B335" s="175" t="s">
        <v>126</v>
      </c>
      <c r="C335" s="175" t="s">
        <v>127</v>
      </c>
      <c r="D335" s="175" t="s">
        <v>128</v>
      </c>
      <c r="F335" s="175" t="s">
        <v>756</v>
      </c>
      <c r="G335" s="175" t="s">
        <v>739</v>
      </c>
    </row>
    <row r="336" spans="1:7" ht="11.25" customHeight="1">
      <c r="A336" s="187" t="s">
        <v>129</v>
      </c>
      <c r="B336" s="175" t="s">
        <v>130</v>
      </c>
      <c r="C336" s="175" t="s">
        <v>131</v>
      </c>
      <c r="D336" s="175" t="s">
        <v>132</v>
      </c>
      <c r="F336" s="175" t="s">
        <v>734</v>
      </c>
      <c r="G336" s="175" t="s">
        <v>739</v>
      </c>
    </row>
    <row r="337" spans="1:7" ht="11.25" customHeight="1">
      <c r="A337" s="178" t="s">
        <v>133</v>
      </c>
      <c r="B337" s="175" t="s">
        <v>134</v>
      </c>
      <c r="C337" s="175" t="s">
        <v>135</v>
      </c>
      <c r="D337" s="175" t="s">
        <v>136</v>
      </c>
      <c r="F337" s="175" t="s">
        <v>756</v>
      </c>
      <c r="G337" s="175" t="s">
        <v>739</v>
      </c>
    </row>
    <row r="338" spans="1:7" ht="11.25" customHeight="1">
      <c r="A338" s="277" t="s">
        <v>137</v>
      </c>
      <c r="B338" s="189" t="s">
        <v>138</v>
      </c>
      <c r="C338" s="189" t="s">
        <v>139</v>
      </c>
      <c r="D338" s="189" t="s">
        <v>140</v>
      </c>
      <c r="E338" s="189" t="s">
        <v>141</v>
      </c>
      <c r="F338" s="189" t="s">
        <v>791</v>
      </c>
      <c r="G338" s="189" t="s">
        <v>717</v>
      </c>
    </row>
    <row r="339" spans="1:7" ht="11.25" customHeight="1">
      <c r="A339" s="187" t="s">
        <v>142</v>
      </c>
      <c r="B339" s="175" t="s">
        <v>143</v>
      </c>
      <c r="C339" s="175" t="s">
        <v>144</v>
      </c>
      <c r="D339" s="175" t="s">
        <v>145</v>
      </c>
      <c r="F339" s="175" t="s">
        <v>791</v>
      </c>
      <c r="G339" s="175" t="s">
        <v>717</v>
      </c>
    </row>
    <row r="340" spans="1:7" ht="11.25" customHeight="1">
      <c r="A340" s="178" t="s">
        <v>146</v>
      </c>
      <c r="B340" s="175" t="s">
        <v>147</v>
      </c>
      <c r="C340" s="175" t="s">
        <v>148</v>
      </c>
      <c r="D340" s="175" t="s">
        <v>149</v>
      </c>
      <c r="F340" s="175" t="s">
        <v>734</v>
      </c>
      <c r="G340" s="175" t="s">
        <v>739</v>
      </c>
    </row>
    <row r="341" spans="1:7" ht="11.25" customHeight="1">
      <c r="A341" s="178" t="s">
        <v>150</v>
      </c>
      <c r="B341" s="175" t="s">
        <v>151</v>
      </c>
      <c r="C341" s="175" t="s">
        <v>152</v>
      </c>
      <c r="D341" s="175" t="s">
        <v>153</v>
      </c>
      <c r="E341" s="175" t="s">
        <v>154</v>
      </c>
      <c r="F341" s="175" t="s">
        <v>756</v>
      </c>
      <c r="G341" s="175" t="s">
        <v>717</v>
      </c>
    </row>
    <row r="342" spans="1:7" ht="11.25" customHeight="1">
      <c r="A342" s="174" t="s">
        <v>331</v>
      </c>
      <c r="B342" s="175" t="s">
        <v>332</v>
      </c>
      <c r="C342" s="175" t="s">
        <v>333</v>
      </c>
      <c r="D342" s="175" t="s">
        <v>334</v>
      </c>
      <c r="E342" s="175" t="s">
        <v>335</v>
      </c>
      <c r="F342" s="175" t="s">
        <v>791</v>
      </c>
      <c r="G342" s="175" t="s">
        <v>739</v>
      </c>
    </row>
    <row r="343" spans="1:7" ht="11.25" customHeight="1">
      <c r="A343" s="178" t="s">
        <v>155</v>
      </c>
      <c r="B343" s="175" t="s">
        <v>156</v>
      </c>
      <c r="C343" s="175" t="s">
        <v>157</v>
      </c>
      <c r="D343" s="175" t="s">
        <v>158</v>
      </c>
      <c r="E343" s="175" t="s">
        <v>159</v>
      </c>
      <c r="F343" s="175" t="s">
        <v>756</v>
      </c>
      <c r="G343" s="175" t="s">
        <v>717</v>
      </c>
    </row>
    <row r="344" spans="1:7" ht="11.25" customHeight="1">
      <c r="A344" s="187" t="s">
        <v>160</v>
      </c>
      <c r="B344" s="175" t="s">
        <v>161</v>
      </c>
      <c r="C344" s="175" t="s">
        <v>162</v>
      </c>
      <c r="D344" s="175" t="s">
        <v>163</v>
      </c>
      <c r="F344" s="175" t="s">
        <v>734</v>
      </c>
      <c r="G344" s="175" t="s">
        <v>739</v>
      </c>
    </row>
    <row r="345" spans="1:7" ht="11.25" customHeight="1">
      <c r="A345" s="179" t="s">
        <v>164</v>
      </c>
      <c r="B345" s="175" t="s">
        <v>165</v>
      </c>
      <c r="C345" s="175" t="s">
        <v>166</v>
      </c>
      <c r="D345" s="175" t="s">
        <v>167</v>
      </c>
      <c r="E345" s="175" t="s">
        <v>168</v>
      </c>
      <c r="F345" s="175" t="s">
        <v>806</v>
      </c>
      <c r="G345" s="175" t="s">
        <v>739</v>
      </c>
    </row>
    <row r="346" spans="1:7" ht="11.25" customHeight="1">
      <c r="A346" s="178" t="s">
        <v>169</v>
      </c>
      <c r="B346" s="175" t="s">
        <v>170</v>
      </c>
      <c r="C346" s="175" t="s">
        <v>171</v>
      </c>
      <c r="D346" s="175" t="s">
        <v>172</v>
      </c>
      <c r="E346" s="175" t="s">
        <v>173</v>
      </c>
      <c r="F346" s="175" t="s">
        <v>734</v>
      </c>
      <c r="G346" s="175" t="s">
        <v>739</v>
      </c>
    </row>
    <row r="347" spans="1:7" ht="11.25" customHeight="1">
      <c r="A347" s="178" t="s">
        <v>174</v>
      </c>
      <c r="B347" s="175" t="s">
        <v>175</v>
      </c>
      <c r="C347" s="175" t="s">
        <v>176</v>
      </c>
      <c r="D347" s="175" t="s">
        <v>177</v>
      </c>
      <c r="E347" s="175" t="s">
        <v>178</v>
      </c>
      <c r="F347" s="175" t="s">
        <v>806</v>
      </c>
      <c r="G347" s="175" t="s">
        <v>739</v>
      </c>
    </row>
    <row r="348" spans="1:7" ht="11.25" customHeight="1">
      <c r="A348" s="178" t="s">
        <v>179</v>
      </c>
      <c r="B348" s="175" t="s">
        <v>180</v>
      </c>
      <c r="C348" s="175" t="s">
        <v>181</v>
      </c>
      <c r="D348" s="175" t="s">
        <v>182</v>
      </c>
      <c r="E348" s="175" t="s">
        <v>183</v>
      </c>
      <c r="F348" s="175" t="s">
        <v>734</v>
      </c>
      <c r="G348" s="175" t="s">
        <v>739</v>
      </c>
    </row>
    <row r="349" spans="1:7" ht="11.25" customHeight="1">
      <c r="A349" s="178" t="s">
        <v>184</v>
      </c>
      <c r="B349" s="175" t="s">
        <v>185</v>
      </c>
      <c r="C349" s="175" t="s">
        <v>186</v>
      </c>
      <c r="D349" s="175" t="s">
        <v>187</v>
      </c>
      <c r="E349" s="175" t="s">
        <v>188</v>
      </c>
      <c r="F349" s="175" t="s">
        <v>734</v>
      </c>
      <c r="G349" s="175" t="s">
        <v>739</v>
      </c>
    </row>
    <row r="350" spans="1:7" ht="11.25" customHeight="1">
      <c r="A350" s="178" t="s">
        <v>189</v>
      </c>
      <c r="B350" s="175" t="s">
        <v>190</v>
      </c>
      <c r="C350" s="175" t="s">
        <v>191</v>
      </c>
      <c r="D350" s="175" t="s">
        <v>192</v>
      </c>
      <c r="E350" s="175" t="s">
        <v>193</v>
      </c>
      <c r="F350" s="175" t="s">
        <v>723</v>
      </c>
      <c r="G350" s="175" t="s">
        <v>739</v>
      </c>
    </row>
    <row r="351" spans="1:7" ht="11.25" customHeight="1">
      <c r="A351" s="178" t="s">
        <v>194</v>
      </c>
      <c r="B351" s="175" t="s">
        <v>195</v>
      </c>
      <c r="C351" s="175" t="s">
        <v>196</v>
      </c>
      <c r="D351" s="175" t="s">
        <v>197</v>
      </c>
      <c r="F351" s="175" t="s">
        <v>756</v>
      </c>
      <c r="G351" s="175" t="s">
        <v>717</v>
      </c>
    </row>
    <row r="352" spans="1:7" ht="11.25" customHeight="1">
      <c r="A352" s="178" t="s">
        <v>198</v>
      </c>
      <c r="B352" s="175" t="s">
        <v>199</v>
      </c>
      <c r="C352" s="175" t="s">
        <v>200</v>
      </c>
      <c r="D352" s="175" t="s">
        <v>201</v>
      </c>
      <c r="F352" s="175" t="s">
        <v>716</v>
      </c>
      <c r="G352" s="175" t="s">
        <v>739</v>
      </c>
    </row>
    <row r="353" spans="1:7" ht="11.25" customHeight="1">
      <c r="A353" s="178" t="s">
        <v>202</v>
      </c>
      <c r="B353" s="175" t="s">
        <v>203</v>
      </c>
      <c r="C353" s="175" t="s">
        <v>204</v>
      </c>
      <c r="D353" s="175" t="s">
        <v>205</v>
      </c>
      <c r="E353" s="175" t="s">
        <v>206</v>
      </c>
      <c r="F353" s="175" t="s">
        <v>756</v>
      </c>
      <c r="G353" s="175" t="s">
        <v>739</v>
      </c>
    </row>
    <row r="354" spans="1:7" ht="11.25" customHeight="1">
      <c r="A354" s="179" t="s">
        <v>207</v>
      </c>
      <c r="B354" s="175" t="s">
        <v>208</v>
      </c>
      <c r="C354" s="175" t="s">
        <v>209</v>
      </c>
      <c r="D354" s="175" t="s">
        <v>210</v>
      </c>
      <c r="E354" s="175" t="s">
        <v>211</v>
      </c>
      <c r="F354" s="175" t="s">
        <v>756</v>
      </c>
      <c r="G354" s="175" t="s">
        <v>739</v>
      </c>
    </row>
    <row r="355" spans="1:7" ht="11.25" customHeight="1">
      <c r="A355" s="178" t="s">
        <v>212</v>
      </c>
      <c r="B355" s="175" t="s">
        <v>213</v>
      </c>
      <c r="C355" s="175" t="s">
        <v>214</v>
      </c>
      <c r="D355" s="175" t="s">
        <v>215</v>
      </c>
      <c r="E355" s="175" t="s">
        <v>216</v>
      </c>
      <c r="F355" s="175" t="s">
        <v>734</v>
      </c>
      <c r="G355" s="175" t="s">
        <v>739</v>
      </c>
    </row>
    <row r="356" spans="1:7" ht="11.25" customHeight="1">
      <c r="A356" s="178" t="s">
        <v>217</v>
      </c>
      <c r="B356" s="175" t="s">
        <v>218</v>
      </c>
      <c r="C356" s="175" t="s">
        <v>219</v>
      </c>
      <c r="D356" s="175" t="s">
        <v>220</v>
      </c>
      <c r="E356" s="175" t="s">
        <v>221</v>
      </c>
      <c r="F356" s="175" t="s">
        <v>734</v>
      </c>
      <c r="G356" s="175" t="s">
        <v>739</v>
      </c>
    </row>
    <row r="357" spans="1:7" ht="11.25" customHeight="1">
      <c r="A357" s="187" t="s">
        <v>222</v>
      </c>
      <c r="B357" s="175" t="s">
        <v>223</v>
      </c>
      <c r="C357" s="175" t="s">
        <v>224</v>
      </c>
      <c r="D357" s="175" t="s">
        <v>225</v>
      </c>
      <c r="F357" s="175" t="s">
        <v>806</v>
      </c>
      <c r="G357" s="175" t="s">
        <v>739</v>
      </c>
    </row>
    <row r="358" spans="1:7" ht="11.25" customHeight="1">
      <c r="A358" s="178" t="s">
        <v>226</v>
      </c>
      <c r="B358" s="175" t="s">
        <v>227</v>
      </c>
      <c r="C358" s="175" t="s">
        <v>228</v>
      </c>
      <c r="D358" s="175" t="s">
        <v>229</v>
      </c>
      <c r="F358" s="175" t="s">
        <v>806</v>
      </c>
      <c r="G358" s="175" t="s">
        <v>739</v>
      </c>
    </row>
    <row r="359" spans="1:7" ht="11.25" customHeight="1">
      <c r="A359" s="174" t="s">
        <v>336</v>
      </c>
      <c r="B359" s="175" t="s">
        <v>337</v>
      </c>
      <c r="C359" s="175" t="s">
        <v>338</v>
      </c>
      <c r="D359" s="175" t="s">
        <v>339</v>
      </c>
      <c r="F359" s="175" t="s">
        <v>963</v>
      </c>
      <c r="G359" s="175" t="s">
        <v>340</v>
      </c>
    </row>
    <row r="360" spans="1:7" ht="11.25" customHeight="1">
      <c r="A360" s="178" t="s">
        <v>230</v>
      </c>
      <c r="B360" s="175" t="s">
        <v>231</v>
      </c>
      <c r="C360" s="175" t="s">
        <v>232</v>
      </c>
      <c r="G360" s="175" t="s">
        <v>739</v>
      </c>
    </row>
    <row r="361" spans="1:7" ht="11.25" customHeight="1">
      <c r="A361" s="178" t="s">
        <v>233</v>
      </c>
      <c r="B361" s="175" t="s">
        <v>234</v>
      </c>
      <c r="C361" s="175" t="s">
        <v>235</v>
      </c>
      <c r="D361" s="175" t="s">
        <v>236</v>
      </c>
      <c r="F361" s="175" t="s">
        <v>756</v>
      </c>
      <c r="G361" s="175" t="s">
        <v>739</v>
      </c>
    </row>
    <row r="362" spans="1:7" ht="11.25" customHeight="1">
      <c r="A362" s="174" t="s">
        <v>237</v>
      </c>
      <c r="B362" s="175" t="s">
        <v>238</v>
      </c>
      <c r="C362" s="175" t="s">
        <v>239</v>
      </c>
      <c r="D362" s="175" t="s">
        <v>240</v>
      </c>
      <c r="E362" s="175" t="s">
        <v>241</v>
      </c>
      <c r="F362" s="175" t="s">
        <v>806</v>
      </c>
      <c r="G362" s="175" t="s">
        <v>739</v>
      </c>
    </row>
    <row r="363" spans="1:7" ht="11.25" customHeight="1">
      <c r="A363" s="187" t="s">
        <v>242</v>
      </c>
      <c r="B363" s="175" t="s">
        <v>243</v>
      </c>
      <c r="C363" s="175" t="s">
        <v>244</v>
      </c>
      <c r="D363" s="175" t="s">
        <v>245</v>
      </c>
      <c r="F363" s="175" t="s">
        <v>756</v>
      </c>
      <c r="G363" s="175" t="s">
        <v>739</v>
      </c>
    </row>
    <row r="364" spans="1:7" ht="11.25" customHeight="1">
      <c r="A364" s="178" t="s">
        <v>246</v>
      </c>
      <c r="B364" s="175" t="s">
        <v>247</v>
      </c>
      <c r="C364" s="175" t="s">
        <v>248</v>
      </c>
      <c r="D364" s="175" t="s">
        <v>249</v>
      </c>
      <c r="E364" s="175" t="s">
        <v>250</v>
      </c>
      <c r="F364" s="175" t="s">
        <v>251</v>
      </c>
      <c r="G364" s="175" t="s">
        <v>717</v>
      </c>
    </row>
    <row r="365" spans="1:7" ht="11.25" customHeight="1" thickBot="1">
      <c r="A365" s="178" t="s">
        <v>252</v>
      </c>
      <c r="B365" s="175" t="s">
        <v>253</v>
      </c>
      <c r="C365" s="175" t="s">
        <v>254</v>
      </c>
      <c r="D365" s="175" t="s">
        <v>255</v>
      </c>
      <c r="E365" s="175" t="s">
        <v>256</v>
      </c>
      <c r="F365" s="175" t="s">
        <v>791</v>
      </c>
      <c r="G365" s="175" t="s">
        <v>717</v>
      </c>
    </row>
    <row r="366" spans="1:7" ht="11.25" customHeight="1">
      <c r="A366" s="187" t="s">
        <v>257</v>
      </c>
      <c r="B366" s="197" t="s">
        <v>258</v>
      </c>
      <c r="C366" s="197" t="s">
        <v>259</v>
      </c>
      <c r="D366" s="197" t="s">
        <v>260</v>
      </c>
      <c r="F366" s="175" t="s">
        <v>261</v>
      </c>
      <c r="G366" s="175" t="s">
        <v>739</v>
      </c>
    </row>
    <row r="367" spans="1:7" ht="11.25" customHeight="1">
      <c r="A367" s="174" t="s">
        <v>377</v>
      </c>
      <c r="B367" s="175" t="s">
        <v>378</v>
      </c>
      <c r="C367" s="175" t="s">
        <v>379</v>
      </c>
      <c r="D367" s="175" t="s">
        <v>240</v>
      </c>
      <c r="F367" s="175" t="s">
        <v>806</v>
      </c>
      <c r="G367" s="175" t="s">
        <v>739</v>
      </c>
    </row>
    <row r="368" spans="1:7">
      <c r="A368" s="277" t="s">
        <v>262</v>
      </c>
      <c r="B368" s="189" t="s">
        <v>263</v>
      </c>
      <c r="C368" s="189" t="s">
        <v>264</v>
      </c>
      <c r="D368" s="189" t="s">
        <v>265</v>
      </c>
      <c r="E368" s="189" t="s">
        <v>266</v>
      </c>
      <c r="F368" s="189" t="s">
        <v>791</v>
      </c>
      <c r="G368" s="189" t="s">
        <v>717</v>
      </c>
    </row>
    <row r="369" spans="1:7">
      <c r="A369" s="178" t="s">
        <v>267</v>
      </c>
      <c r="B369" s="175" t="s">
        <v>268</v>
      </c>
      <c r="C369" s="175" t="s">
        <v>269</v>
      </c>
      <c r="D369" s="175" t="s">
        <v>270</v>
      </c>
      <c r="E369" s="175" t="s">
        <v>271</v>
      </c>
      <c r="F369" s="175" t="s">
        <v>756</v>
      </c>
      <c r="G369" s="175" t="s">
        <v>717</v>
      </c>
    </row>
    <row r="370" spans="1:7">
      <c r="A370" s="187" t="s">
        <v>272</v>
      </c>
      <c r="B370" s="175" t="s">
        <v>273</v>
      </c>
      <c r="C370" s="175" t="s">
        <v>274</v>
      </c>
      <c r="F370" s="175" t="s">
        <v>1219</v>
      </c>
      <c r="G370" s="175" t="s">
        <v>739</v>
      </c>
    </row>
    <row r="371" spans="1:7">
      <c r="A371" s="178" t="s">
        <v>275</v>
      </c>
      <c r="B371" s="175" t="s">
        <v>276</v>
      </c>
      <c r="C371" s="175" t="s">
        <v>277</v>
      </c>
      <c r="D371" s="175" t="s">
        <v>278</v>
      </c>
      <c r="E371" s="175" t="s">
        <v>279</v>
      </c>
      <c r="F371" s="175" t="s">
        <v>791</v>
      </c>
      <c r="G371" s="175" t="s">
        <v>739</v>
      </c>
    </row>
    <row r="372" spans="1:7">
      <c r="A372" s="187" t="s">
        <v>280</v>
      </c>
      <c r="B372" s="175" t="s">
        <v>281</v>
      </c>
      <c r="C372" s="175" t="s">
        <v>282</v>
      </c>
      <c r="D372" s="175" t="s">
        <v>283</v>
      </c>
      <c r="F372" s="175" t="s">
        <v>734</v>
      </c>
      <c r="G372" s="175" t="s">
        <v>739</v>
      </c>
    </row>
    <row r="373" spans="1:7">
      <c r="A373" s="178" t="s">
        <v>284</v>
      </c>
      <c r="B373" s="175" t="s">
        <v>285</v>
      </c>
      <c r="C373" s="175" t="s">
        <v>286</v>
      </c>
      <c r="D373" s="175" t="s">
        <v>287</v>
      </c>
      <c r="E373" s="175" t="s">
        <v>288</v>
      </c>
      <c r="F373" s="175" t="s">
        <v>756</v>
      </c>
      <c r="G373" s="175" t="s">
        <v>717</v>
      </c>
    </row>
    <row r="374" spans="1:7">
      <c r="A374" s="179" t="s">
        <v>289</v>
      </c>
      <c r="B374" s="175" t="s">
        <v>290</v>
      </c>
      <c r="C374" s="175" t="s">
        <v>291</v>
      </c>
      <c r="D374" s="175" t="s">
        <v>292</v>
      </c>
      <c r="E374" s="175" t="s">
        <v>293</v>
      </c>
      <c r="F374" s="175" t="s">
        <v>900</v>
      </c>
      <c r="G374" s="175" t="s">
        <v>739</v>
      </c>
    </row>
    <row r="375" spans="1:7">
      <c r="A375" s="174" t="s">
        <v>294</v>
      </c>
      <c r="B375" s="175" t="s">
        <v>295</v>
      </c>
      <c r="C375" s="175" t="s">
        <v>296</v>
      </c>
      <c r="D375" s="175" t="s">
        <v>297</v>
      </c>
      <c r="E375" s="175" t="s">
        <v>298</v>
      </c>
      <c r="F375" s="175" t="s">
        <v>756</v>
      </c>
      <c r="G375" s="175" t="s">
        <v>739</v>
      </c>
    </row>
    <row r="376" spans="1:7">
      <c r="A376" s="178" t="s">
        <v>299</v>
      </c>
      <c r="B376" s="175" t="s">
        <v>300</v>
      </c>
      <c r="C376" s="175" t="s">
        <v>301</v>
      </c>
      <c r="D376" s="175" t="s">
        <v>302</v>
      </c>
      <c r="F376" s="175" t="s">
        <v>806</v>
      </c>
      <c r="G376" s="175" t="s">
        <v>739</v>
      </c>
    </row>
    <row r="377" spans="1:7">
      <c r="A377" s="174" t="s">
        <v>541</v>
      </c>
      <c r="B377" s="175" t="s">
        <v>540</v>
      </c>
    </row>
    <row r="378" spans="1:7">
      <c r="A378" s="199" t="s">
        <v>367</v>
      </c>
      <c r="B378" s="175" t="s">
        <v>368</v>
      </c>
      <c r="C378" s="175" t="s">
        <v>369</v>
      </c>
      <c r="G378" s="175" t="s">
        <v>739</v>
      </c>
    </row>
    <row r="379" spans="1:7">
      <c r="A379" s="174" t="s">
        <v>313</v>
      </c>
      <c r="B379" s="175" t="s">
        <v>314</v>
      </c>
      <c r="C379" s="175" t="s">
        <v>315</v>
      </c>
      <c r="D379" s="175" t="s">
        <v>542</v>
      </c>
      <c r="G379" s="175" t="s">
        <v>717</v>
      </c>
    </row>
  </sheetData>
  <phoneticPr fontId="1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B26"/>
  <sheetViews>
    <sheetView zoomScale="80" zoomScaleNormal="80" workbookViewId="0">
      <selection activeCell="B21" sqref="B21"/>
    </sheetView>
  </sheetViews>
  <sheetFormatPr baseColWidth="10" defaultRowHeight="12.75"/>
  <cols>
    <col min="2" max="2" width="32.85546875" customWidth="1"/>
  </cols>
  <sheetData>
    <row r="2" spans="2:2">
      <c r="B2" s="173" t="s">
        <v>704</v>
      </c>
    </row>
    <row r="3" spans="2:2">
      <c r="B3" s="173" t="s">
        <v>600</v>
      </c>
    </row>
    <row r="4" spans="2:2">
      <c r="B4" s="173" t="s">
        <v>705</v>
      </c>
    </row>
    <row r="5" spans="2:2">
      <c r="B5" s="173" t="s">
        <v>706</v>
      </c>
    </row>
    <row r="6" spans="2:2">
      <c r="B6" s="173" t="s">
        <v>707</v>
      </c>
    </row>
    <row r="7" spans="2:2">
      <c r="B7" s="173" t="s">
        <v>708</v>
      </c>
    </row>
    <row r="8" spans="2:2">
      <c r="B8" s="173" t="s">
        <v>709</v>
      </c>
    </row>
    <row r="9" spans="2:2">
      <c r="B9" s="173"/>
    </row>
    <row r="10" spans="2:2">
      <c r="B10" s="173"/>
    </row>
    <row r="11" spans="2:2">
      <c r="B11" s="173"/>
    </row>
    <row r="12" spans="2:2">
      <c r="B12" s="173"/>
    </row>
    <row r="15" spans="2:2">
      <c r="B15" s="173"/>
    </row>
    <row r="16" spans="2:2">
      <c r="B16" s="173"/>
    </row>
    <row r="17" spans="2:2">
      <c r="B17" s="173"/>
    </row>
    <row r="18" spans="2:2">
      <c r="B18" s="173"/>
    </row>
    <row r="19" spans="2:2">
      <c r="B19" s="173"/>
    </row>
    <row r="20" spans="2:2">
      <c r="B20" s="173"/>
    </row>
    <row r="21" spans="2:2">
      <c r="B21" s="173"/>
    </row>
    <row r="22" spans="2:2">
      <c r="B22" s="173"/>
    </row>
    <row r="23" spans="2:2">
      <c r="B23" s="173"/>
    </row>
    <row r="24" spans="2:2">
      <c r="B24" s="173"/>
    </row>
    <row r="25" spans="2:2">
      <c r="B25" s="173"/>
    </row>
    <row r="26" spans="2:2">
      <c r="B26" s="173"/>
    </row>
  </sheetData>
  <phoneticPr fontId="1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5:B13"/>
  <sheetViews>
    <sheetView zoomScale="80" zoomScaleNormal="80" workbookViewId="0">
      <selection activeCell="C16" sqref="C16"/>
    </sheetView>
  </sheetViews>
  <sheetFormatPr baseColWidth="10" defaultRowHeight="12.75"/>
  <cols>
    <col min="2" max="2" width="21.42578125" customWidth="1"/>
  </cols>
  <sheetData>
    <row r="5" spans="2:2">
      <c r="B5" s="173" t="s">
        <v>704</v>
      </c>
    </row>
    <row r="6" spans="2:2">
      <c r="B6" s="173" t="s">
        <v>710</v>
      </c>
    </row>
    <row r="7" spans="2:2">
      <c r="B7" s="173" t="s">
        <v>602</v>
      </c>
    </row>
    <row r="8" spans="2:2">
      <c r="B8" s="173" t="s">
        <v>711</v>
      </c>
    </row>
    <row r="10" spans="2:2">
      <c r="B10" s="173"/>
    </row>
    <row r="11" spans="2:2">
      <c r="B11" s="173"/>
    </row>
    <row r="12" spans="2:2">
      <c r="B12" s="173"/>
    </row>
    <row r="13" spans="2:2">
      <c r="B13" s="173"/>
    </row>
  </sheetData>
  <phoneticPr fontId="1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L71"/>
  <sheetViews>
    <sheetView showGridLines="0" workbookViewId="0">
      <selection activeCell="L22" sqref="L22"/>
    </sheetView>
  </sheetViews>
  <sheetFormatPr baseColWidth="10" defaultRowHeight="12.75"/>
  <cols>
    <col min="1" max="1" width="13.28515625" style="1" customWidth="1"/>
    <col min="2" max="2" width="4.28515625" style="1" customWidth="1"/>
    <col min="3" max="3" width="32" style="1" customWidth="1"/>
    <col min="4" max="4" width="3.5703125" style="1" customWidth="1"/>
    <col min="5" max="5" width="8.28515625" style="1" customWidth="1"/>
    <col min="6" max="6" width="5.7109375" style="1" customWidth="1"/>
    <col min="7" max="7" width="15" style="1" customWidth="1"/>
    <col min="8" max="8" width="5.140625" style="1" customWidth="1"/>
    <col min="9" max="9" width="7.7109375" style="1" customWidth="1"/>
    <col min="10" max="10" width="6.85546875" style="1" customWidth="1"/>
    <col min="11" max="16384" width="11.42578125" style="1"/>
  </cols>
  <sheetData>
    <row r="1" spans="1:12" ht="28.5" customHeight="1" thickBot="1">
      <c r="H1" s="425">
        <v>39963</v>
      </c>
      <c r="I1" s="425"/>
      <c r="J1" s="425"/>
    </row>
    <row r="2" spans="1:12" s="3" customFormat="1" ht="17.100000000000001" customHeight="1" thickBot="1">
      <c r="A2" s="426" t="s">
        <v>397</v>
      </c>
      <c r="B2" s="426"/>
      <c r="C2" s="426"/>
      <c r="D2" s="427" t="s">
        <v>398</v>
      </c>
      <c r="E2" s="427"/>
      <c r="F2" s="412" t="str">
        <f ca="1">INDEX(telephonne,MATCH(B3,magasin,0))</f>
        <v>-</v>
      </c>
      <c r="G2" s="412"/>
      <c r="H2" s="412"/>
      <c r="I2" s="428" t="s">
        <v>399</v>
      </c>
      <c r="J2" s="428"/>
    </row>
    <row r="3" spans="1:12" ht="15.95" customHeight="1" thickBot="1">
      <c r="A3" s="213" t="s">
        <v>588</v>
      </c>
      <c r="B3" s="346" t="s">
        <v>704</v>
      </c>
      <c r="C3" s="346"/>
      <c r="D3" s="346"/>
      <c r="E3" s="214" t="s">
        <v>400</v>
      </c>
      <c r="F3" s="421" t="str">
        <f ca="1">INDEX(fax,MATCH(B3,magasin,0))</f>
        <v>-</v>
      </c>
      <c r="G3" s="421"/>
      <c r="H3" s="421"/>
      <c r="I3" s="422">
        <f ca="1">'marge charcuterie'!B3</f>
        <v>0</v>
      </c>
      <c r="J3" s="422"/>
    </row>
    <row r="4" spans="1:12" ht="15.95" customHeight="1" thickBot="1">
      <c r="A4" s="213" t="s">
        <v>591</v>
      </c>
      <c r="B4" s="423" t="str">
        <f ca="1">INDEX(adresse,MATCH(B3,magasin,0))</f>
        <v>-</v>
      </c>
      <c r="C4" s="423"/>
      <c r="D4" s="423"/>
      <c r="E4" s="423"/>
      <c r="F4" s="215" t="s">
        <v>401</v>
      </c>
      <c r="G4" s="424" t="str">
        <f ca="1">INDEX(FR,MATCH(B3,magasin,0))</f>
        <v>-</v>
      </c>
      <c r="H4" s="424"/>
      <c r="I4" s="412" t="s">
        <v>402</v>
      </c>
      <c r="J4" s="412"/>
    </row>
    <row r="5" spans="1:12" ht="15.95" customHeight="1" thickBot="1">
      <c r="A5" s="434" t="s">
        <v>403</v>
      </c>
      <c r="B5" s="434"/>
      <c r="C5" s="413" t="str">
        <f ca="1">INDEX(jours,MATCH(B3,magasin,0))</f>
        <v>-</v>
      </c>
      <c r="D5" s="413"/>
      <c r="E5" s="414" t="s">
        <v>404</v>
      </c>
      <c r="F5" s="414"/>
      <c r="G5" s="431" t="str">
        <f ca="1">INDEX(delai,MATCH(B3,magasin,0))</f>
        <v>-</v>
      </c>
      <c r="H5" s="431"/>
      <c r="I5" s="432">
        <f ca="1">'marge charcuterie'!B13</f>
        <v>0</v>
      </c>
      <c r="J5" s="432"/>
    </row>
    <row r="6" spans="1:12" s="2" customFormat="1" ht="15.95" customHeight="1" thickBot="1">
      <c r="A6" s="213" t="s">
        <v>405</v>
      </c>
      <c r="B6" s="13">
        <v>0</v>
      </c>
      <c r="C6" s="216" t="s">
        <v>406</v>
      </c>
      <c r="D6" s="9">
        <v>0</v>
      </c>
      <c r="E6" s="217" t="s">
        <v>407</v>
      </c>
      <c r="F6" s="218">
        <v>155</v>
      </c>
      <c r="G6" s="430" t="s">
        <v>597</v>
      </c>
      <c r="H6" s="430"/>
      <c r="I6" s="412" t="s">
        <v>408</v>
      </c>
      <c r="J6" s="412"/>
    </row>
    <row r="7" spans="1:12" ht="15.95" customHeight="1" thickBot="1">
      <c r="A7" s="213" t="s">
        <v>409</v>
      </c>
      <c r="B7" s="346" t="s">
        <v>704</v>
      </c>
      <c r="C7" s="346"/>
      <c r="D7" s="346"/>
      <c r="E7" s="346"/>
      <c r="F7" s="346"/>
      <c r="G7" s="23" t="s">
        <v>410</v>
      </c>
      <c r="H7" s="13">
        <v>0</v>
      </c>
      <c r="I7" s="433">
        <f ca="1">'marge charcuterie'!B12</f>
        <v>0</v>
      </c>
      <c r="J7" s="433"/>
    </row>
    <row r="8" spans="1:12" ht="15.95" customHeight="1" thickBot="1">
      <c r="A8" s="213" t="s">
        <v>411</v>
      </c>
      <c r="B8" s="346" t="s">
        <v>704</v>
      </c>
      <c r="C8" s="346"/>
      <c r="D8" s="346"/>
      <c r="E8" s="346"/>
      <c r="F8" s="346"/>
      <c r="G8" s="23" t="s">
        <v>412</v>
      </c>
      <c r="H8" s="13"/>
      <c r="I8" s="204"/>
      <c r="J8" s="204"/>
      <c r="L8" s="14"/>
    </row>
    <row r="9" spans="1:12" ht="15.95" customHeight="1" thickBot="1">
      <c r="A9" s="213" t="s">
        <v>413</v>
      </c>
      <c r="B9" s="429"/>
      <c r="C9" s="429"/>
      <c r="D9" s="429"/>
      <c r="E9" s="429"/>
      <c r="F9" s="429"/>
      <c r="G9" s="430" t="s">
        <v>414</v>
      </c>
      <c r="H9" s="430"/>
      <c r="I9" s="412" t="s">
        <v>415</v>
      </c>
      <c r="J9" s="412"/>
      <c r="L9" s="219"/>
    </row>
    <row r="10" spans="1:12" ht="15.95" customHeight="1" thickBot="1">
      <c r="A10" s="213" t="s">
        <v>416</v>
      </c>
      <c r="B10" s="415"/>
      <c r="C10" s="415"/>
      <c r="D10" s="415"/>
      <c r="E10" s="415"/>
      <c r="F10" s="415"/>
      <c r="G10" s="23" t="s">
        <v>410</v>
      </c>
      <c r="H10" s="13">
        <v>0</v>
      </c>
      <c r="I10" s="416">
        <f ca="1">'marge charcuterie'!A24</f>
        <v>0</v>
      </c>
      <c r="J10" s="416"/>
      <c r="L10" s="15"/>
    </row>
    <row r="11" spans="1:12" ht="15.95" customHeight="1" thickBot="1">
      <c r="B11" s="417"/>
      <c r="C11" s="417"/>
      <c r="D11" s="417"/>
      <c r="E11" s="417"/>
      <c r="F11" s="417"/>
      <c r="G11" s="24" t="s">
        <v>412</v>
      </c>
      <c r="H11" s="220"/>
      <c r="I11" s="221"/>
      <c r="J11" s="222"/>
      <c r="L11" s="14"/>
    </row>
    <row r="12" spans="1:12" ht="15.95" customHeight="1" thickBot="1">
      <c r="A12" s="213" t="s">
        <v>417</v>
      </c>
      <c r="B12" s="417"/>
      <c r="C12" s="417"/>
      <c r="D12" s="417"/>
      <c r="E12" s="417"/>
      <c r="F12" s="417"/>
      <c r="G12" s="24" t="s">
        <v>418</v>
      </c>
      <c r="H12" s="223"/>
      <c r="I12" s="418"/>
      <c r="J12" s="418"/>
    </row>
    <row r="13" spans="1:12" ht="15.95" customHeight="1" thickBot="1">
      <c r="A13" s="224"/>
      <c r="B13" s="417"/>
      <c r="C13" s="417"/>
      <c r="D13" s="417"/>
      <c r="E13" s="417"/>
      <c r="F13" s="417"/>
      <c r="G13" s="24" t="s">
        <v>419</v>
      </c>
      <c r="H13" s="9">
        <v>0</v>
      </c>
      <c r="I13" s="225"/>
      <c r="J13" s="225"/>
    </row>
    <row r="14" spans="1:12" ht="15" customHeight="1" thickBot="1">
      <c r="A14" s="419"/>
      <c r="B14" s="226"/>
      <c r="C14" s="227" t="s">
        <v>420</v>
      </c>
      <c r="D14" s="228"/>
      <c r="E14" s="228"/>
      <c r="F14" s="228"/>
      <c r="G14" s="228"/>
      <c r="H14" s="58"/>
      <c r="I14" s="58"/>
      <c r="J14" s="58"/>
    </row>
    <row r="15" spans="1:12" ht="15" customHeight="1" thickBot="1">
      <c r="A15" s="419"/>
      <c r="B15" s="229"/>
      <c r="C15" s="230" t="str">
        <f>SUBSTITUTE(B15,1,"gratuit")</f>
        <v/>
      </c>
      <c r="D15" s="231"/>
      <c r="E15" s="231"/>
      <c r="F15" s="231"/>
      <c r="G15" s="231"/>
      <c r="H15" s="231"/>
      <c r="I15" s="231"/>
      <c r="J15" s="231"/>
    </row>
    <row r="16" spans="1:12" ht="15" customHeight="1" thickBot="1">
      <c r="A16" s="420"/>
      <c r="B16" s="232"/>
      <c r="C16" s="233" t="s">
        <v>421</v>
      </c>
      <c r="D16" s="234"/>
      <c r="E16" s="234"/>
      <c r="F16" s="234"/>
      <c r="G16" s="234"/>
      <c r="H16" s="235"/>
      <c r="I16" s="235"/>
      <c r="J16" s="235"/>
    </row>
    <row r="17" spans="1:10" ht="15" customHeight="1" thickBot="1">
      <c r="A17" s="420"/>
      <c r="B17" s="229"/>
      <c r="C17" s="230" t="str">
        <f>SUBSTITUTE(B17,1,"gratuit")</f>
        <v/>
      </c>
      <c r="D17" s="231"/>
      <c r="E17" s="231"/>
      <c r="F17" s="231"/>
      <c r="G17" s="231"/>
      <c r="H17" s="231"/>
      <c r="I17" s="231"/>
      <c r="J17" s="231"/>
    </row>
    <row r="18" spans="1:10" ht="15" customHeight="1" thickBot="1">
      <c r="A18" s="405"/>
      <c r="B18" s="232"/>
      <c r="C18" s="233" t="s">
        <v>422</v>
      </c>
      <c r="D18" s="234"/>
      <c r="E18" s="234"/>
      <c r="F18" s="234"/>
      <c r="G18" s="234"/>
      <c r="H18" s="235"/>
      <c r="I18" s="235"/>
      <c r="J18" s="235"/>
    </row>
    <row r="19" spans="1:10" ht="15" customHeight="1" thickBot="1">
      <c r="A19" s="405"/>
      <c r="B19" s="229"/>
      <c r="C19" s="236" t="str">
        <f>SUBSTITUTE(B19,1,"gratuit")</f>
        <v/>
      </c>
      <c r="D19" s="231"/>
      <c r="E19" s="231"/>
      <c r="F19" s="231"/>
      <c r="G19" s="231"/>
      <c r="H19" s="231"/>
      <c r="I19" s="231"/>
      <c r="J19" s="231"/>
    </row>
    <row r="20" spans="1:10" ht="15" customHeight="1" thickBot="1">
      <c r="A20" s="405"/>
      <c r="B20" s="232"/>
      <c r="C20" s="233" t="s">
        <v>423</v>
      </c>
      <c r="D20" s="234"/>
      <c r="E20" s="234"/>
      <c r="F20" s="234"/>
      <c r="G20" s="234"/>
      <c r="H20" s="235"/>
      <c r="I20" s="235"/>
      <c r="J20" s="235"/>
    </row>
    <row r="21" spans="1:10" ht="15" customHeight="1" thickBot="1">
      <c r="A21" s="405"/>
      <c r="B21" s="229"/>
      <c r="C21" s="236" t="str">
        <f>SUBSTITUTE(B21,1,"gratuit")</f>
        <v/>
      </c>
      <c r="D21" s="231"/>
      <c r="E21" s="231"/>
      <c r="F21" s="231"/>
      <c r="G21" s="231"/>
      <c r="H21" s="231"/>
      <c r="I21" s="231"/>
      <c r="J21" s="231"/>
    </row>
    <row r="22" spans="1:10" ht="15" customHeight="1" thickBot="1">
      <c r="A22" s="405"/>
      <c r="B22" s="232"/>
      <c r="C22" s="233" t="s">
        <v>424</v>
      </c>
      <c r="D22" s="234"/>
      <c r="E22" s="234"/>
      <c r="F22" s="234"/>
      <c r="G22" s="234"/>
      <c r="H22" s="235"/>
      <c r="I22" s="235"/>
      <c r="J22" s="235"/>
    </row>
    <row r="23" spans="1:10" ht="15" customHeight="1" thickBot="1">
      <c r="A23" s="405"/>
      <c r="B23" s="229"/>
      <c r="C23" s="236" t="str">
        <f>SUBSTITUTE(B23,1,"gratuit")</f>
        <v/>
      </c>
      <c r="D23" s="231"/>
      <c r="E23" s="231"/>
      <c r="F23" s="231"/>
      <c r="G23" s="231"/>
      <c r="H23" s="231"/>
      <c r="I23" s="231"/>
      <c r="J23" s="231"/>
    </row>
    <row r="24" spans="1:10" ht="11.1" customHeight="1" thickBot="1">
      <c r="A24" s="411" t="str">
        <f>SUBSTITUTE(B25,1,"gratuit")</f>
        <v/>
      </c>
      <c r="B24" s="411"/>
      <c r="C24" s="411"/>
      <c r="D24" s="411"/>
      <c r="E24" s="411"/>
      <c r="F24" s="411"/>
      <c r="G24" s="411"/>
      <c r="H24" s="411"/>
      <c r="I24" s="411"/>
      <c r="J24" s="411"/>
    </row>
    <row r="25" spans="1:10" ht="11.1" customHeight="1" thickBot="1">
      <c r="A25" s="411"/>
      <c r="B25" s="411"/>
      <c r="C25" s="411"/>
      <c r="D25" s="411"/>
      <c r="E25" s="411"/>
      <c r="F25" s="411"/>
      <c r="G25" s="411"/>
      <c r="H25" s="411"/>
      <c r="I25" s="411"/>
      <c r="J25" s="411"/>
    </row>
    <row r="26" spans="1:10" ht="15" customHeight="1" thickBot="1">
      <c r="A26" s="405"/>
      <c r="B26" s="232"/>
      <c r="C26" s="233" t="s">
        <v>425</v>
      </c>
      <c r="D26" s="234"/>
      <c r="E26" s="234"/>
      <c r="F26" s="234"/>
      <c r="G26" s="234"/>
      <c r="H26" s="235"/>
      <c r="I26" s="235"/>
      <c r="J26" s="235"/>
    </row>
    <row r="27" spans="1:10" ht="15" customHeight="1" thickBot="1">
      <c r="A27" s="405"/>
      <c r="B27" s="229"/>
      <c r="C27" s="236" t="str">
        <f>SUBSTITUTE(B27,1,"gratuit")</f>
        <v/>
      </c>
      <c r="D27" s="231"/>
      <c r="E27" s="231"/>
      <c r="F27" s="231"/>
      <c r="G27" s="231"/>
      <c r="H27" s="231"/>
      <c r="I27" s="231"/>
      <c r="J27" s="231"/>
    </row>
    <row r="28" spans="1:10" ht="11.1" customHeight="1" thickBot="1">
      <c r="A28" s="410" t="str">
        <f>SUBSTITUTE(B29,1,"gratuit")</f>
        <v/>
      </c>
      <c r="B28" s="410"/>
      <c r="C28" s="410"/>
      <c r="D28" s="410"/>
      <c r="E28" s="410"/>
      <c r="F28" s="410"/>
      <c r="G28" s="410"/>
      <c r="H28" s="410"/>
      <c r="I28" s="410"/>
      <c r="J28" s="410"/>
    </row>
    <row r="29" spans="1:10" ht="11.1" customHeight="1" thickBot="1">
      <c r="A29" s="410"/>
      <c r="B29" s="410"/>
      <c r="C29" s="410"/>
      <c r="D29" s="410"/>
      <c r="E29" s="410"/>
      <c r="F29" s="410"/>
      <c r="G29" s="410"/>
      <c r="H29" s="410"/>
      <c r="I29" s="410"/>
      <c r="J29" s="410"/>
    </row>
    <row r="30" spans="1:10" ht="15" customHeight="1" thickBot="1">
      <c r="A30" s="408"/>
      <c r="B30" s="226"/>
      <c r="C30" s="227" t="s">
        <v>426</v>
      </c>
      <c r="D30" s="228"/>
      <c r="E30" s="228"/>
      <c r="F30" s="228"/>
      <c r="G30" s="228"/>
      <c r="H30" s="58"/>
      <c r="I30" s="58"/>
      <c r="J30" s="58"/>
    </row>
    <row r="31" spans="1:10" ht="15" customHeight="1" thickBot="1">
      <c r="A31" s="408"/>
      <c r="B31" s="229"/>
      <c r="C31" s="236" t="str">
        <f>SUBSTITUTE(B31,1,"gratuit")</f>
        <v/>
      </c>
      <c r="D31" s="231"/>
      <c r="E31" s="231"/>
      <c r="F31" s="231"/>
      <c r="G31" s="231"/>
      <c r="H31" s="231"/>
      <c r="I31" s="231"/>
      <c r="J31" s="231"/>
    </row>
    <row r="32" spans="1:10" ht="15" customHeight="1" thickBot="1">
      <c r="A32" s="405"/>
      <c r="B32" s="232"/>
      <c r="C32" s="233" t="s">
        <v>427</v>
      </c>
      <c r="D32" s="234"/>
      <c r="E32" s="234"/>
      <c r="F32" s="234"/>
      <c r="G32" s="234"/>
      <c r="H32" s="235"/>
      <c r="I32" s="235"/>
      <c r="J32" s="235"/>
    </row>
    <row r="33" spans="1:10" ht="15" customHeight="1" thickBot="1">
      <c r="A33" s="405"/>
      <c r="B33" s="229"/>
      <c r="C33" s="236" t="str">
        <f>SUBSTITUTE(B33,1,"gratuit")</f>
        <v/>
      </c>
      <c r="D33" s="231"/>
      <c r="E33" s="231"/>
      <c r="F33" s="231"/>
      <c r="G33" s="231"/>
      <c r="H33" s="231"/>
      <c r="I33" s="231"/>
      <c r="J33" s="231"/>
    </row>
    <row r="34" spans="1:10" ht="15" customHeight="1" thickBot="1">
      <c r="A34" s="405"/>
      <c r="B34" s="232"/>
      <c r="C34" s="233" t="s">
        <v>428</v>
      </c>
      <c r="D34" s="234"/>
      <c r="E34" s="234"/>
      <c r="F34" s="234"/>
      <c r="G34" s="234"/>
      <c r="H34" s="235"/>
      <c r="I34" s="235"/>
      <c r="J34" s="235"/>
    </row>
    <row r="35" spans="1:10" ht="15" customHeight="1" thickBot="1">
      <c r="A35" s="405"/>
      <c r="B35" s="229"/>
      <c r="C35" s="236" t="str">
        <f>SUBSTITUTE(B35,1,"gratuit")</f>
        <v/>
      </c>
      <c r="D35" s="231"/>
      <c r="E35" s="231"/>
      <c r="F35" s="231"/>
      <c r="G35" s="231"/>
      <c r="H35" s="231"/>
      <c r="I35" s="231"/>
      <c r="J35" s="231"/>
    </row>
    <row r="36" spans="1:10" ht="15" customHeight="1" thickBot="1">
      <c r="A36" s="405"/>
      <c r="B36" s="232"/>
      <c r="C36" s="233" t="s">
        <v>429</v>
      </c>
      <c r="D36" s="234"/>
      <c r="E36" s="234"/>
      <c r="F36" s="234"/>
      <c r="G36" s="234"/>
      <c r="H36" s="235"/>
      <c r="I36" s="235"/>
      <c r="J36" s="235"/>
    </row>
    <row r="37" spans="1:10" ht="15" customHeight="1" thickBot="1">
      <c r="A37" s="405"/>
      <c r="B37" s="229"/>
      <c r="C37" s="236" t="str">
        <f>SUBSTITUTE(B37,1,"gratuit")</f>
        <v/>
      </c>
      <c r="D37" s="231"/>
      <c r="E37" s="231"/>
      <c r="F37" s="231"/>
      <c r="G37" s="231"/>
      <c r="H37" s="231"/>
      <c r="I37" s="231"/>
      <c r="J37" s="231"/>
    </row>
    <row r="38" spans="1:10" ht="15" customHeight="1" thickBot="1">
      <c r="A38" s="409"/>
      <c r="B38" s="237"/>
      <c r="C38" s="233" t="s">
        <v>430</v>
      </c>
      <c r="D38" s="235"/>
      <c r="E38" s="235"/>
      <c r="F38" s="235"/>
      <c r="G38" s="235"/>
      <c r="H38" s="235"/>
      <c r="I38" s="235"/>
      <c r="J38" s="235"/>
    </row>
    <row r="39" spans="1:10" ht="15" customHeight="1" thickBot="1">
      <c r="A39" s="409"/>
      <c r="B39" s="229"/>
      <c r="C39" s="236" t="str">
        <f>SUBSTITUTE(B39,1,"gratuit")</f>
        <v/>
      </c>
      <c r="D39" s="231"/>
      <c r="E39" s="231"/>
      <c r="F39" s="231"/>
      <c r="G39" s="231"/>
      <c r="H39" s="231"/>
      <c r="I39" s="231"/>
      <c r="J39" s="231"/>
    </row>
    <row r="40" spans="1:10" ht="15" customHeight="1" thickBot="1">
      <c r="A40" s="409"/>
      <c r="B40" s="237"/>
      <c r="C40" s="233" t="s">
        <v>431</v>
      </c>
      <c r="D40" s="235"/>
      <c r="E40" s="235"/>
      <c r="F40" s="235"/>
      <c r="G40" s="235"/>
      <c r="H40" s="235"/>
      <c r="I40" s="235"/>
      <c r="J40" s="235"/>
    </row>
    <row r="41" spans="1:10" ht="15" customHeight="1" thickBot="1">
      <c r="A41" s="409"/>
      <c r="B41" s="229"/>
      <c r="C41" s="236" t="str">
        <f>SUBSTITUTE(B41,1,"gratuit")</f>
        <v/>
      </c>
      <c r="D41" s="231"/>
      <c r="E41" s="231"/>
      <c r="F41" s="231"/>
      <c r="G41" s="231"/>
      <c r="H41" s="231"/>
      <c r="I41" s="231"/>
      <c r="J41" s="231"/>
    </row>
    <row r="42" spans="1:10" ht="15" customHeight="1" thickBot="1">
      <c r="A42" s="409"/>
      <c r="B42" s="237"/>
      <c r="C42" s="238" t="s">
        <v>432</v>
      </c>
      <c r="D42" s="235"/>
      <c r="E42" s="235"/>
      <c r="F42" s="235"/>
      <c r="G42" s="235"/>
      <c r="H42" s="235"/>
      <c r="I42" s="235"/>
      <c r="J42" s="235"/>
    </row>
    <row r="43" spans="1:10" ht="15" customHeight="1" thickBot="1">
      <c r="A43" s="409"/>
      <c r="B43" s="229"/>
      <c r="C43" s="236" t="str">
        <f>SUBSTITUTE(B43,1,"gratuit")</f>
        <v/>
      </c>
      <c r="D43" s="231"/>
      <c r="E43" s="231"/>
      <c r="F43" s="231"/>
      <c r="G43" s="231"/>
      <c r="H43" s="231"/>
      <c r="I43" s="231"/>
      <c r="J43" s="231"/>
    </row>
    <row r="44" spans="1:10" ht="11.1" customHeight="1" thickBot="1">
      <c r="A44" s="410" t="str">
        <f>SUBSTITUTE(B45,1,"gratuit")</f>
        <v/>
      </c>
      <c r="B44" s="410"/>
      <c r="C44" s="410"/>
      <c r="D44" s="410"/>
      <c r="E44" s="410"/>
      <c r="F44" s="410"/>
      <c r="G44" s="410"/>
      <c r="H44" s="410"/>
      <c r="I44" s="410"/>
      <c r="J44" s="410"/>
    </row>
    <row r="45" spans="1:10" ht="11.1" customHeight="1" thickBot="1">
      <c r="A45" s="410"/>
      <c r="B45" s="410"/>
      <c r="C45" s="410"/>
      <c r="D45" s="410"/>
      <c r="E45" s="410"/>
      <c r="F45" s="410"/>
      <c r="G45" s="410"/>
      <c r="H45" s="410"/>
      <c r="I45" s="410"/>
      <c r="J45" s="410"/>
    </row>
    <row r="46" spans="1:10" ht="15" customHeight="1" thickBot="1">
      <c r="A46" s="404"/>
      <c r="B46" s="239"/>
      <c r="C46" s="227" t="s">
        <v>433</v>
      </c>
      <c r="D46" s="58"/>
      <c r="E46" s="58"/>
      <c r="F46" s="58"/>
      <c r="G46" s="58"/>
      <c r="H46" s="58"/>
      <c r="I46" s="58"/>
      <c r="J46" s="58"/>
    </row>
    <row r="47" spans="1:10" ht="15" customHeight="1" thickBot="1">
      <c r="A47" s="404"/>
      <c r="B47" s="229"/>
      <c r="C47" s="236" t="str">
        <f>SUBSTITUTE(B47,1,"gratuit")</f>
        <v/>
      </c>
      <c r="D47" s="231"/>
      <c r="E47" s="231"/>
      <c r="F47" s="231"/>
      <c r="G47" s="231"/>
      <c r="H47" s="231"/>
      <c r="I47" s="231"/>
      <c r="J47" s="231"/>
    </row>
    <row r="48" spans="1:10" ht="15" customHeight="1">
      <c r="A48" s="240"/>
      <c r="B48" s="241"/>
      <c r="C48" s="233" t="s">
        <v>434</v>
      </c>
      <c r="D48" s="242"/>
      <c r="E48" s="242"/>
      <c r="F48" s="242"/>
      <c r="G48" s="242"/>
      <c r="H48" s="235"/>
      <c r="I48" s="235"/>
      <c r="J48" s="243"/>
    </row>
    <row r="49" spans="1:10" ht="15" customHeight="1" thickBot="1">
      <c r="A49" s="244"/>
      <c r="B49" s="245"/>
      <c r="C49" s="236" t="str">
        <f>SUBSTITUTE(B49,1,"gratuit")</f>
        <v/>
      </c>
      <c r="D49" s="231"/>
      <c r="E49" s="231"/>
      <c r="F49" s="231"/>
      <c r="G49" s="231"/>
      <c r="H49" s="231"/>
      <c r="I49" s="231"/>
      <c r="J49" s="246"/>
    </row>
    <row r="50" spans="1:10" ht="15" customHeight="1" thickBot="1">
      <c r="A50" s="405"/>
      <c r="B50" s="241"/>
      <c r="C50" s="233" t="s">
        <v>435</v>
      </c>
      <c r="D50" s="234"/>
      <c r="E50" s="234"/>
      <c r="F50" s="234"/>
      <c r="G50" s="234"/>
      <c r="H50" s="235"/>
      <c r="I50" s="235"/>
      <c r="J50" s="243"/>
    </row>
    <row r="51" spans="1:10" ht="15" customHeight="1" thickBot="1">
      <c r="A51" s="405"/>
      <c r="B51" s="245"/>
      <c r="C51" s="236" t="str">
        <f>SUBSTITUTE(B51,1,"gratuit")</f>
        <v/>
      </c>
      <c r="D51" s="231"/>
      <c r="E51" s="231"/>
      <c r="F51" s="231"/>
      <c r="G51" s="231"/>
      <c r="H51" s="231"/>
      <c r="I51" s="231"/>
      <c r="J51" s="246"/>
    </row>
    <row r="52" spans="1:10" ht="15" customHeight="1" thickBot="1">
      <c r="A52" s="406"/>
      <c r="B52" s="247"/>
      <c r="C52" s="233" t="s">
        <v>436</v>
      </c>
      <c r="D52" s="248"/>
      <c r="E52" s="248"/>
      <c r="F52" s="248"/>
      <c r="G52" s="248"/>
      <c r="H52" s="235"/>
      <c r="I52" s="235"/>
      <c r="J52" s="243"/>
    </row>
    <row r="53" spans="1:10" ht="15" customHeight="1" thickBot="1">
      <c r="A53" s="406"/>
      <c r="B53" s="245"/>
      <c r="C53" s="236" t="str">
        <f>SUBSTITUTE(B53,1,"gratuit")</f>
        <v/>
      </c>
      <c r="D53" s="231"/>
      <c r="E53" s="231"/>
      <c r="F53" s="231"/>
      <c r="G53" s="231"/>
      <c r="H53" s="231"/>
      <c r="I53" s="231"/>
      <c r="J53" s="246"/>
    </row>
    <row r="54" spans="1:10" ht="15" customHeight="1" thickBot="1">
      <c r="A54" s="401"/>
      <c r="B54" s="247"/>
      <c r="C54" s="233" t="s">
        <v>437</v>
      </c>
      <c r="D54" s="235"/>
      <c r="E54" s="235"/>
      <c r="F54" s="235"/>
      <c r="G54" s="235"/>
      <c r="H54" s="235"/>
      <c r="I54" s="235"/>
      <c r="J54" s="243"/>
    </row>
    <row r="55" spans="1:10" ht="15" customHeight="1" thickBot="1">
      <c r="A55" s="401"/>
      <c r="B55" s="245"/>
      <c r="C55" s="236" t="str">
        <f>SUBSTITUTE(B55,1,"gratuit")</f>
        <v/>
      </c>
      <c r="D55" s="231"/>
      <c r="E55" s="231"/>
      <c r="F55" s="231"/>
      <c r="G55" s="231"/>
      <c r="H55" s="231"/>
      <c r="I55" s="231"/>
      <c r="J55" s="246"/>
    </row>
    <row r="56" spans="1:10" ht="15" customHeight="1" thickBot="1">
      <c r="A56" s="401"/>
      <c r="B56" s="247"/>
      <c r="C56" s="233" t="s">
        <v>438</v>
      </c>
      <c r="D56" s="235"/>
      <c r="E56" s="235"/>
      <c r="F56" s="235"/>
      <c r="G56" s="235"/>
      <c r="H56" s="235"/>
      <c r="I56" s="235"/>
      <c r="J56" s="243"/>
    </row>
    <row r="57" spans="1:10" ht="15" customHeight="1" thickBot="1">
      <c r="A57" s="401"/>
      <c r="B57" s="245"/>
      <c r="C57" s="236" t="str">
        <f>SUBSTITUTE(B57,1,"gratuit")</f>
        <v/>
      </c>
      <c r="D57" s="231"/>
      <c r="E57" s="231"/>
      <c r="F57" s="231"/>
      <c r="G57" s="231"/>
      <c r="H57" s="231"/>
      <c r="I57" s="231"/>
      <c r="J57" s="246"/>
    </row>
    <row r="58" spans="1:10" ht="15" customHeight="1" thickBot="1">
      <c r="A58" s="401"/>
      <c r="B58" s="247"/>
      <c r="C58" s="233" t="s">
        <v>439</v>
      </c>
      <c r="D58" s="235"/>
      <c r="E58" s="235"/>
      <c r="F58" s="235"/>
      <c r="G58" s="235"/>
      <c r="H58" s="235"/>
      <c r="I58" s="235"/>
      <c r="J58" s="243"/>
    </row>
    <row r="59" spans="1:10" ht="15" customHeight="1" thickBot="1">
      <c r="A59" s="401"/>
      <c r="B59" s="245"/>
      <c r="C59" s="236" t="str">
        <f>SUBSTITUTE(B59,1,"gratuit")</f>
        <v/>
      </c>
      <c r="D59" s="231"/>
      <c r="E59" s="231"/>
      <c r="F59" s="231"/>
      <c r="G59" s="231"/>
      <c r="H59" s="231"/>
      <c r="I59" s="231"/>
      <c r="J59" s="246"/>
    </row>
    <row r="60" spans="1:10" ht="15" customHeight="1" thickBot="1">
      <c r="A60" s="402"/>
      <c r="B60" s="249"/>
      <c r="C60" s="233" t="s">
        <v>440</v>
      </c>
      <c r="D60" s="58"/>
      <c r="E60" s="58"/>
      <c r="F60" s="58"/>
      <c r="G60" s="58"/>
      <c r="H60" s="58"/>
      <c r="I60" s="58"/>
      <c r="J60" s="58"/>
    </row>
    <row r="61" spans="1:10" ht="15" customHeight="1" thickBot="1">
      <c r="A61" s="402"/>
      <c r="B61" s="250"/>
      <c r="C61" s="236" t="str">
        <f>SUBSTITUTE(B61,1,"gratuit")</f>
        <v/>
      </c>
      <c r="D61" s="231"/>
      <c r="E61" s="231"/>
      <c r="F61" s="231"/>
      <c r="G61" s="231"/>
      <c r="H61" s="231"/>
      <c r="I61" s="231"/>
      <c r="J61" s="231"/>
    </row>
    <row r="62" spans="1:10" ht="15" customHeight="1" thickBot="1">
      <c r="A62" s="403"/>
      <c r="B62" s="251"/>
      <c r="C62" s="233" t="s">
        <v>441</v>
      </c>
      <c r="D62" s="242"/>
      <c r="E62" s="242"/>
      <c r="F62" s="242"/>
      <c r="G62" s="242"/>
      <c r="H62" s="235"/>
      <c r="I62" s="235"/>
      <c r="J62" s="235"/>
    </row>
    <row r="63" spans="1:10" ht="15" customHeight="1" thickBot="1">
      <c r="A63" s="403"/>
      <c r="B63" s="229"/>
      <c r="C63" s="236" t="str">
        <f>SUBSTITUTE(B63,1,"gratuit")</f>
        <v/>
      </c>
      <c r="D63" s="231"/>
      <c r="E63" s="231"/>
      <c r="F63" s="231"/>
      <c r="G63" s="231"/>
      <c r="H63" s="231"/>
      <c r="I63" s="231"/>
      <c r="J63" s="231"/>
    </row>
    <row r="64" spans="1:10" ht="15" customHeight="1" thickBot="1">
      <c r="A64" s="403"/>
      <c r="B64" s="251"/>
      <c r="C64" s="238" t="s">
        <v>442</v>
      </c>
      <c r="D64" s="242"/>
      <c r="E64" s="242"/>
      <c r="F64" s="242"/>
      <c r="G64" s="242"/>
      <c r="H64" s="235"/>
      <c r="I64" s="235"/>
      <c r="J64" s="235"/>
    </row>
    <row r="65" spans="1:10" ht="15" customHeight="1" thickBot="1">
      <c r="A65" s="403"/>
      <c r="B65" s="229"/>
      <c r="C65" s="236" t="str">
        <f>SUBSTITUTE(B65,1,"gratuit")</f>
        <v/>
      </c>
      <c r="D65" s="231"/>
      <c r="E65" s="231"/>
      <c r="F65" s="231"/>
      <c r="G65" s="231"/>
      <c r="H65" s="231"/>
      <c r="I65" s="231"/>
      <c r="J65" s="231"/>
    </row>
    <row r="66" spans="1:10" ht="15" customHeight="1" thickBot="1">
      <c r="A66" s="400"/>
      <c r="B66" s="252"/>
      <c r="C66" s="227" t="s">
        <v>443</v>
      </c>
      <c r="D66" s="253"/>
      <c r="E66" s="58"/>
      <c r="F66" s="58"/>
      <c r="G66" s="58"/>
      <c r="H66" s="58"/>
      <c r="I66" s="58"/>
      <c r="J66" s="58"/>
    </row>
    <row r="67" spans="1:10" ht="13.5" thickBot="1">
      <c r="A67" s="400"/>
      <c r="B67" s="254"/>
      <c r="C67" s="255" t="str">
        <f>SUBSTITUTE(B67,1,"gratuit")</f>
        <v/>
      </c>
      <c r="D67" s="256"/>
      <c r="E67" s="231"/>
      <c r="F67" s="231"/>
      <c r="G67" s="231"/>
      <c r="H67" s="231"/>
      <c r="I67" s="231"/>
      <c r="J67" s="231"/>
    </row>
    <row r="68" spans="1:10" ht="13.5" thickBot="1">
      <c r="A68" s="407"/>
      <c r="B68" s="407"/>
      <c r="C68" s="407"/>
      <c r="D68" s="407"/>
      <c r="E68" s="407"/>
      <c r="F68" s="407"/>
      <c r="G68" s="407"/>
      <c r="H68" s="407"/>
      <c r="I68" s="407"/>
      <c r="J68" s="407"/>
    </row>
    <row r="69" spans="1:10" ht="13.5" thickBot="1">
      <c r="A69" s="407"/>
      <c r="B69" s="407"/>
      <c r="C69" s="407"/>
      <c r="D69" s="407"/>
      <c r="E69" s="407"/>
      <c r="F69" s="407"/>
      <c r="G69" s="407"/>
      <c r="H69" s="407"/>
      <c r="I69" s="407"/>
      <c r="J69" s="407"/>
    </row>
    <row r="70" spans="1:10" ht="15" customHeight="1" thickBot="1">
      <c r="A70" s="400"/>
      <c r="B70" s="257"/>
      <c r="C70" s="258" t="s">
        <v>444</v>
      </c>
      <c r="D70" s="253"/>
      <c r="E70" s="58"/>
      <c r="F70" s="58"/>
      <c r="G70" s="58"/>
      <c r="H70" s="58"/>
      <c r="I70" s="58"/>
      <c r="J70" s="58"/>
    </row>
    <row r="71" spans="1:10" ht="15" customHeight="1" thickBot="1">
      <c r="A71" s="400"/>
      <c r="B71" s="254"/>
      <c r="C71" s="259" t="str">
        <f>SUBSTITUTE(B71,1,"gratuit")</f>
        <v/>
      </c>
      <c r="D71" s="256"/>
      <c r="E71" s="231"/>
      <c r="F71" s="231"/>
      <c r="G71" s="231"/>
      <c r="H71" s="231"/>
      <c r="I71" s="231"/>
      <c r="J71" s="231"/>
    </row>
  </sheetData>
  <sheetProtection password="CC38" sheet="1"/>
  <mergeCells count="56">
    <mergeCell ref="B7:F7"/>
    <mergeCell ref="I7:J7"/>
    <mergeCell ref="B8:F8"/>
    <mergeCell ref="A5:B5"/>
    <mergeCell ref="G6:H6"/>
    <mergeCell ref="H1:J1"/>
    <mergeCell ref="A2:C2"/>
    <mergeCell ref="D2:E2"/>
    <mergeCell ref="F2:H2"/>
    <mergeCell ref="I2:J2"/>
    <mergeCell ref="B9:F9"/>
    <mergeCell ref="G9:H9"/>
    <mergeCell ref="I9:J9"/>
    <mergeCell ref="G5:H5"/>
    <mergeCell ref="I5:J5"/>
    <mergeCell ref="B3:D3"/>
    <mergeCell ref="F3:H3"/>
    <mergeCell ref="I3:J3"/>
    <mergeCell ref="B4:E4"/>
    <mergeCell ref="G4:H4"/>
    <mergeCell ref="I4:J4"/>
    <mergeCell ref="I6:J6"/>
    <mergeCell ref="C5:D5"/>
    <mergeCell ref="E5:F5"/>
    <mergeCell ref="A28:J29"/>
    <mergeCell ref="B10:F10"/>
    <mergeCell ref="I10:J10"/>
    <mergeCell ref="B11:F13"/>
    <mergeCell ref="I12:J12"/>
    <mergeCell ref="A14:A15"/>
    <mergeCell ref="A16:A17"/>
    <mergeCell ref="A38:A39"/>
    <mergeCell ref="A40:A41"/>
    <mergeCell ref="A42:A43"/>
    <mergeCell ref="A44:J45"/>
    <mergeCell ref="A18:A19"/>
    <mergeCell ref="A20:A21"/>
    <mergeCell ref="A22:A23"/>
    <mergeCell ref="A24:J25"/>
    <mergeCell ref="A46:A47"/>
    <mergeCell ref="A50:A51"/>
    <mergeCell ref="A52:A53"/>
    <mergeCell ref="A68:J69"/>
    <mergeCell ref="A26:A27"/>
    <mergeCell ref="A54:A55"/>
    <mergeCell ref="A30:A31"/>
    <mergeCell ref="A32:A33"/>
    <mergeCell ref="A34:A35"/>
    <mergeCell ref="A36:A37"/>
    <mergeCell ref="A70:A71"/>
    <mergeCell ref="A56:A57"/>
    <mergeCell ref="A58:A59"/>
    <mergeCell ref="A60:A61"/>
    <mergeCell ref="A62:A63"/>
    <mergeCell ref="A64:A65"/>
    <mergeCell ref="A66:A67"/>
  </mergeCells>
  <phoneticPr fontId="1" type="noConversion"/>
  <conditionalFormatting sqref="I3:J3">
    <cfRule type="cellIs" dxfId="0" priority="1" stopIfTrue="1" operator="lessThan">
      <formula>0</formula>
    </cfRule>
  </conditionalFormatting>
  <dataValidations count="8">
    <dataValidation type="list" showErrorMessage="1" error="servez vous de la liste SVP j'ai pas bosser pour rien , pensez au temp que j'ai passer a tout faire" sqref="B8:F8">
      <formula1>noms</formula1>
      <formula2>0</formula2>
    </dataValidation>
    <dataValidation type="list" showErrorMessage="1" error="servez vous de la liste SVP j'ai pas bosser pour rien . pensez au temp que j'ai passer a tout faire" sqref="B7:F7">
      <formula1>objet</formula1>
      <formula2>0</formula2>
    </dataValidation>
    <dataValidation type="list" allowBlank="1" showErrorMessage="1" sqref="B3">
      <formula1>magasin</formula1>
      <formula2>0</formula2>
    </dataValidation>
    <dataValidation type="whole" errorStyle="warning" allowBlank="1" error="pensez que la confiture pot de 4.5 kg et en precommande  merci de tenir au courant J.Jacques" sqref="B66:B67">
      <formula1>0</formula1>
      <formula2>0</formula2>
    </dataValidation>
    <dataValidation type="whole" errorStyle="warning" allowBlank="1" error="pensez que le vache au allegé et en precommande semaine A pour B merci de tenir au courant J.Jacques" sqref="B47">
      <formula1>0</formula1>
      <formula2>0</formula2>
    </dataValidation>
    <dataValidation type="whole" errorStyle="warning" allowBlank="1" error="pensez que le vache allegé et en precommande semaine A pour B merci de tenir au courant J.Jacques" sqref="B46">
      <formula1>0</formula1>
      <formula2>0</formula2>
    </dataValidation>
    <dataValidation errorStyle="warning" showErrorMessage="1" errorTitle="a remplir" error="merci de remplir la case telephonne  colonne C onglet magasin merci" sqref="F2:H2">
      <formula1>0</formula1>
      <formula2>0</formula2>
    </dataValidation>
    <dataValidation type="whole" errorStyle="warning" allowBlank="1" showErrorMessage="1" error="pensez" sqref="B32">
      <formula1>1</formula1>
      <formula2>5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X162"/>
  <sheetViews>
    <sheetView topLeftCell="B45" workbookViewId="0">
      <selection activeCell="F63" sqref="F63:F107"/>
    </sheetView>
  </sheetViews>
  <sheetFormatPr baseColWidth="10" defaultRowHeight="12.75"/>
  <cols>
    <col min="1" max="1" width="23.42578125" style="26" customWidth="1"/>
    <col min="2" max="2" width="28.42578125" style="27" customWidth="1"/>
    <col min="3" max="3" width="9.28515625" style="27" customWidth="1"/>
    <col min="4" max="4" width="10.7109375" style="27" customWidth="1"/>
    <col min="5" max="5" width="9.85546875" style="27" customWidth="1"/>
    <col min="6" max="6" width="7.85546875" style="27" customWidth="1"/>
    <col min="7" max="7" width="44.28515625" style="27" customWidth="1"/>
    <col min="8" max="8" width="9.5703125" style="27" customWidth="1"/>
    <col min="9" max="9" width="9.85546875" style="27" customWidth="1"/>
    <col min="10" max="10" width="9" style="27" customWidth="1"/>
    <col min="11" max="11" width="10.7109375" style="27" customWidth="1"/>
    <col min="12" max="12" width="8.28515625" style="28" customWidth="1"/>
    <col min="13" max="13" width="5.85546875" style="28" customWidth="1"/>
    <col min="14" max="14" width="11.42578125" style="29"/>
    <col min="15" max="15" width="11.42578125" style="30"/>
    <col min="16" max="16" width="6.5703125" style="27" customWidth="1"/>
    <col min="17" max="17" width="8.5703125" style="31" customWidth="1"/>
    <col min="18" max="18" width="8.140625" style="32" customWidth="1"/>
    <col min="19" max="16384" width="11.42578125" style="27"/>
  </cols>
  <sheetData>
    <row r="1" spans="1:24" s="39" customFormat="1" ht="22.5">
      <c r="A1" s="440" t="s">
        <v>615</v>
      </c>
      <c r="B1" s="440"/>
      <c r="C1" s="33"/>
      <c r="D1" s="33"/>
      <c r="E1" s="33"/>
      <c r="F1" s="33"/>
      <c r="G1" s="33"/>
      <c r="H1" s="33"/>
      <c r="I1" s="33"/>
      <c r="J1" s="33"/>
      <c r="K1" s="33"/>
      <c r="L1" s="34"/>
      <c r="M1" s="34"/>
      <c r="N1" s="35"/>
      <c r="O1" s="36"/>
      <c r="P1" s="33"/>
      <c r="Q1" s="37"/>
      <c r="R1" s="38"/>
    </row>
    <row r="2" spans="1:24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2"/>
      <c r="N2" s="43"/>
      <c r="O2" s="44"/>
      <c r="P2" s="41"/>
      <c r="Q2" s="45"/>
      <c r="R2" s="46"/>
    </row>
    <row r="3" spans="1:24" s="55" customFormat="1" ht="29.25" customHeight="1">
      <c r="A3" s="47" t="s">
        <v>616</v>
      </c>
      <c r="B3" s="48">
        <f>O159-B8*C8-B9*C9-R159-B10*C10</f>
        <v>0</v>
      </c>
      <c r="C3" s="441" t="s">
        <v>617</v>
      </c>
      <c r="D3" s="441"/>
      <c r="E3" s="441"/>
      <c r="F3" s="441"/>
      <c r="G3" s="441"/>
      <c r="H3" s="441"/>
      <c r="I3" s="441"/>
      <c r="J3" s="441"/>
      <c r="K3" s="441"/>
      <c r="L3" s="49"/>
      <c r="M3" s="49"/>
      <c r="N3" s="50"/>
      <c r="O3" s="51"/>
      <c r="P3" s="52"/>
      <c r="Q3" s="53"/>
      <c r="R3" s="54"/>
      <c r="T3" s="56"/>
      <c r="U3" s="56"/>
      <c r="W3" s="56"/>
      <c r="X3" s="56"/>
    </row>
    <row r="4" spans="1:2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3"/>
      <c r="O4" s="44"/>
      <c r="P4" s="41"/>
      <c r="Q4" s="45"/>
      <c r="R4" s="46"/>
    </row>
    <row r="5" spans="1:24" s="59" customFormat="1" ht="41.25" customHeight="1">
      <c r="A5" s="57" t="s">
        <v>618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58"/>
      <c r="Q5" s="58"/>
      <c r="R5" s="58"/>
      <c r="T5" s="60"/>
      <c r="U5" s="60"/>
      <c r="W5" s="60"/>
      <c r="X5" s="60"/>
    </row>
    <row r="6" spans="1:24" ht="20.25" customHeight="1">
      <c r="A6" s="40"/>
      <c r="B6" s="41"/>
      <c r="C6" s="41"/>
      <c r="D6" s="61"/>
      <c r="E6" s="443"/>
      <c r="F6" s="443"/>
      <c r="G6" s="443"/>
      <c r="H6" s="443"/>
      <c r="I6" s="443"/>
      <c r="J6" s="443"/>
      <c r="K6" s="62" t="s">
        <v>619</v>
      </c>
      <c r="L6" s="42"/>
      <c r="M6" s="42"/>
      <c r="N6" s="43"/>
      <c r="O6" s="44"/>
      <c r="P6" s="41"/>
      <c r="Q6" s="45"/>
      <c r="R6" s="46"/>
    </row>
    <row r="7" spans="1:24">
      <c r="A7" s="63" t="s">
        <v>620</v>
      </c>
      <c r="B7" s="41"/>
      <c r="C7" s="41"/>
      <c r="D7" s="64"/>
      <c r="E7" s="443"/>
      <c r="F7" s="443"/>
      <c r="G7" s="443"/>
      <c r="H7" s="443"/>
      <c r="I7" s="443"/>
      <c r="J7" s="443"/>
      <c r="K7" s="41"/>
      <c r="L7" s="42"/>
      <c r="M7" s="42"/>
      <c r="N7" s="43"/>
      <c r="O7" s="44"/>
      <c r="P7" s="41"/>
      <c r="Q7" s="45"/>
      <c r="R7" s="46"/>
    </row>
    <row r="8" spans="1:24" ht="18" customHeight="1">
      <c r="A8" s="65" t="s">
        <v>621</v>
      </c>
      <c r="B8" s="67">
        <f ca="1">charcuterie!D6</f>
        <v>0</v>
      </c>
      <c r="C8" s="67">
        <f ca="1">charcuterie!F6</f>
        <v>155</v>
      </c>
      <c r="D8" s="64"/>
      <c r="E8" s="443"/>
      <c r="F8" s="443"/>
      <c r="G8" s="443"/>
      <c r="H8" s="443"/>
      <c r="I8" s="443"/>
      <c r="J8" s="443"/>
      <c r="K8" s="41"/>
      <c r="L8" s="42"/>
      <c r="M8" s="42"/>
      <c r="N8" s="43"/>
      <c r="O8" s="44"/>
      <c r="P8" s="41"/>
      <c r="Q8" s="45"/>
      <c r="R8" s="46"/>
    </row>
    <row r="9" spans="1:24" ht="18" customHeight="1">
      <c r="A9" s="65" t="s">
        <v>622</v>
      </c>
      <c r="B9" s="68">
        <f ca="1">charcuterie!H7</f>
        <v>0</v>
      </c>
      <c r="C9" s="68">
        <f ca="1">charcuterie!H8</f>
        <v>0</v>
      </c>
      <c r="D9" s="64"/>
      <c r="E9" s="443"/>
      <c r="F9" s="443"/>
      <c r="G9" s="443"/>
      <c r="H9" s="443"/>
      <c r="I9" s="443"/>
      <c r="J9" s="443"/>
      <c r="K9" s="41"/>
      <c r="L9" s="42"/>
      <c r="M9" s="42"/>
      <c r="N9" s="43"/>
      <c r="O9" s="44"/>
      <c r="P9" s="41"/>
      <c r="Q9" s="45"/>
      <c r="R9" s="46"/>
    </row>
    <row r="10" spans="1:24" ht="18" customHeight="1">
      <c r="A10" s="69"/>
      <c r="B10" s="68">
        <f ca="1">charcuterie!H10</f>
        <v>0</v>
      </c>
      <c r="C10" s="68">
        <f ca="1">charcuterie!H11</f>
        <v>0</v>
      </c>
      <c r="D10" s="41"/>
      <c r="E10" s="70"/>
      <c r="F10" s="41"/>
      <c r="G10" s="71"/>
      <c r="H10" s="72"/>
      <c r="I10" s="41"/>
      <c r="J10" s="73"/>
      <c r="K10" s="41"/>
      <c r="L10" s="42"/>
      <c r="M10" s="42"/>
      <c r="N10" s="43"/>
      <c r="O10" s="44"/>
      <c r="P10" s="41"/>
      <c r="Q10" s="45"/>
      <c r="R10" s="46"/>
    </row>
    <row r="11" spans="1:24">
      <c r="A11" s="40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2"/>
      <c r="M11" s="42"/>
      <c r="N11" s="43"/>
      <c r="O11" s="44"/>
      <c r="P11" s="41"/>
      <c r="Q11" s="45"/>
      <c r="R11" s="46"/>
    </row>
    <row r="12" spans="1:24">
      <c r="A12" s="74" t="s">
        <v>623</v>
      </c>
      <c r="B12" s="75">
        <f ca="1">'zyrax charcuterie'!F51+'zyrax charcuterie'!G51</f>
        <v>0</v>
      </c>
      <c r="C12" s="41"/>
      <c r="D12" s="41"/>
      <c r="E12" s="41"/>
      <c r="F12" s="41"/>
      <c r="G12" s="41"/>
      <c r="H12" s="41"/>
      <c r="I12" s="41"/>
      <c r="J12" s="41"/>
      <c r="K12" s="41"/>
      <c r="L12" s="42"/>
      <c r="M12" s="42"/>
      <c r="N12" s="43"/>
      <c r="O12" s="44"/>
      <c r="P12" s="41"/>
      <c r="Q12" s="45"/>
      <c r="R12" s="46"/>
    </row>
    <row r="13" spans="1:24">
      <c r="A13" s="74" t="s">
        <v>624</v>
      </c>
      <c r="B13" s="76">
        <f ca="1">+'zyrax charcuterie'!H51+'zyrax charcuterie'!G51</f>
        <v>0</v>
      </c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42"/>
      <c r="N13" s="43"/>
      <c r="O13" s="44"/>
      <c r="P13" s="41"/>
      <c r="Q13" s="45"/>
      <c r="R13" s="46"/>
    </row>
    <row r="14" spans="1:24">
      <c r="A14" s="74" t="s">
        <v>625</v>
      </c>
      <c r="B14" s="75">
        <f>+A24+A74+A120+A133+A160</f>
        <v>0</v>
      </c>
      <c r="C14" s="41"/>
      <c r="D14" s="41"/>
      <c r="E14" s="41"/>
      <c r="F14" s="41"/>
      <c r="G14" s="41"/>
      <c r="H14" s="41"/>
      <c r="I14" s="41"/>
      <c r="J14" s="41"/>
      <c r="K14" s="41"/>
      <c r="L14" s="42"/>
      <c r="M14" s="42"/>
      <c r="N14" s="43"/>
      <c r="O14" s="77"/>
      <c r="P14" s="41"/>
      <c r="Q14" s="45"/>
      <c r="R14" s="46"/>
    </row>
    <row r="15" spans="1:24" ht="24.75" customHeight="1">
      <c r="A15" s="40"/>
      <c r="B15" s="41"/>
      <c r="C15" s="41"/>
      <c r="D15" s="444" t="s">
        <v>626</v>
      </c>
      <c r="E15" s="444"/>
      <c r="F15" s="444"/>
      <c r="G15" s="444"/>
      <c r="H15" s="444"/>
      <c r="I15" s="444"/>
      <c r="J15" s="444"/>
      <c r="K15" s="41"/>
      <c r="L15" s="42"/>
      <c r="M15" s="42"/>
      <c r="N15" s="43"/>
      <c r="O15" s="44"/>
      <c r="P15" s="41"/>
      <c r="Q15" s="45"/>
      <c r="R15" s="46"/>
    </row>
    <row r="16" spans="1:24" ht="30" customHeight="1">
      <c r="A16" s="436" t="s">
        <v>627</v>
      </c>
      <c r="B16" s="436"/>
      <c r="C16" s="41"/>
      <c r="D16" s="78"/>
      <c r="E16" s="78" t="s">
        <v>628</v>
      </c>
      <c r="F16" s="207" t="s">
        <v>629</v>
      </c>
      <c r="G16" s="79" t="s">
        <v>630</v>
      </c>
      <c r="H16" s="80" t="s">
        <v>631</v>
      </c>
      <c r="I16" s="81" t="s">
        <v>632</v>
      </c>
      <c r="J16" s="82" t="s">
        <v>633</v>
      </c>
      <c r="K16" s="83" t="e">
        <f ca="1">fromage!#REF!</f>
        <v>#REF!</v>
      </c>
      <c r="L16" s="84" t="s">
        <v>634</v>
      </c>
      <c r="M16" s="85" t="s">
        <v>635</v>
      </c>
      <c r="N16" s="86" t="s">
        <v>636</v>
      </c>
      <c r="O16" s="87" t="s">
        <v>637</v>
      </c>
      <c r="P16" s="88"/>
      <c r="Q16" s="80" t="s">
        <v>638</v>
      </c>
      <c r="R16" s="89" t="s">
        <v>639</v>
      </c>
      <c r="S16" s="41"/>
    </row>
    <row r="17" spans="1:19">
      <c r="A17" s="90" t="s">
        <v>640</v>
      </c>
      <c r="B17" s="68"/>
      <c r="C17" s="91"/>
      <c r="D17" s="92">
        <f ca="1">charcuterie!B14</f>
        <v>0</v>
      </c>
      <c r="E17" s="93">
        <f ca="1">charcuterie!B15</f>
        <v>0</v>
      </c>
      <c r="F17" s="260">
        <v>0.18</v>
      </c>
      <c r="G17" s="261" t="s">
        <v>420</v>
      </c>
      <c r="H17" s="208">
        <f ca="1">'zyrax charcuterie'!J7</f>
        <v>2.27</v>
      </c>
      <c r="I17" s="94">
        <f ca="1">'zyrax charcuterie'!K7</f>
        <v>2.27</v>
      </c>
      <c r="J17" s="95" t="e">
        <f t="shared" ref="J17:J60" si="0">+I17*$K$16</f>
        <v>#REF!</v>
      </c>
      <c r="K17" s="96"/>
      <c r="L17" s="97">
        <f t="shared" ref="L17:L60" si="1">+$B$20</f>
        <v>0</v>
      </c>
      <c r="M17" s="273">
        <f>+$B$21</f>
        <v>0</v>
      </c>
      <c r="N17" s="86">
        <f ca="1">+'zyrax charcuterie'!Y7</f>
        <v>0</v>
      </c>
      <c r="O17" s="87">
        <f ca="1">+'zyrax charcuterie'!Z7</f>
        <v>0</v>
      </c>
      <c r="P17" s="59"/>
      <c r="Q17" s="208">
        <f ca="1">+'zyrax charcuterie'!AB7</f>
        <v>0</v>
      </c>
      <c r="R17" s="95">
        <f ca="1">+'zyrax charcuterie'!AC7</f>
        <v>0</v>
      </c>
      <c r="S17" s="41"/>
    </row>
    <row r="18" spans="1:19">
      <c r="A18" s="90" t="s">
        <v>642</v>
      </c>
      <c r="B18" s="68"/>
      <c r="C18" s="91"/>
      <c r="D18" s="92">
        <f ca="1">charcuterie!B16</f>
        <v>0</v>
      </c>
      <c r="E18" s="93">
        <f ca="1">charcuterie!B17</f>
        <v>0</v>
      </c>
      <c r="F18" s="260">
        <v>0.18</v>
      </c>
      <c r="G18" s="262" t="s">
        <v>421</v>
      </c>
      <c r="H18" s="208">
        <f ca="1">'zyrax charcuterie'!J8</f>
        <v>2.27</v>
      </c>
      <c r="I18" s="94">
        <f ca="1">'zyrax charcuterie'!K8</f>
        <v>2.27</v>
      </c>
      <c r="J18" s="95" t="e">
        <f t="shared" si="0"/>
        <v>#REF!</v>
      </c>
      <c r="K18" s="96"/>
      <c r="L18" s="97">
        <f t="shared" si="1"/>
        <v>0</v>
      </c>
      <c r="M18" s="97">
        <f t="shared" ref="M18:M60" si="2">+$B$21</f>
        <v>0</v>
      </c>
      <c r="N18" s="86">
        <f ca="1">+'zyrax charcuterie'!Y8</f>
        <v>0</v>
      </c>
      <c r="O18" s="87">
        <f ca="1">+'zyrax charcuterie'!Z8</f>
        <v>0</v>
      </c>
      <c r="P18" s="59"/>
      <c r="Q18" s="208">
        <f ca="1">+'zyrax charcuterie'!AB8</f>
        <v>0</v>
      </c>
      <c r="R18" s="95">
        <f ca="1">+'zyrax charcuterie'!AC8</f>
        <v>0</v>
      </c>
      <c r="S18" s="41"/>
    </row>
    <row r="19" spans="1:19">
      <c r="A19" s="90" t="s">
        <v>643</v>
      </c>
      <c r="B19" s="68"/>
      <c r="C19" s="91"/>
      <c r="D19" s="92">
        <f ca="1">charcuterie!B18</f>
        <v>0</v>
      </c>
      <c r="E19" s="93">
        <f ca="1">charcuterie!B19</f>
        <v>0</v>
      </c>
      <c r="F19" s="260">
        <v>0.18</v>
      </c>
      <c r="G19" s="262" t="s">
        <v>422</v>
      </c>
      <c r="H19" s="208">
        <f ca="1">'zyrax charcuterie'!J9</f>
        <v>2.27</v>
      </c>
      <c r="I19" s="94">
        <f ca="1">'zyrax charcuterie'!K9</f>
        <v>2.27</v>
      </c>
      <c r="J19" s="95" t="e">
        <f t="shared" si="0"/>
        <v>#REF!</v>
      </c>
      <c r="K19" s="96"/>
      <c r="L19" s="97">
        <f t="shared" si="1"/>
        <v>0</v>
      </c>
      <c r="M19" s="97">
        <f t="shared" si="2"/>
        <v>0</v>
      </c>
      <c r="N19" s="86">
        <f ca="1">+'zyrax charcuterie'!Y9</f>
        <v>0</v>
      </c>
      <c r="O19" s="87">
        <f ca="1">+'zyrax charcuterie'!Z9</f>
        <v>0</v>
      </c>
      <c r="P19" s="59"/>
      <c r="Q19" s="208">
        <f ca="1">+'zyrax charcuterie'!AB9</f>
        <v>0</v>
      </c>
      <c r="R19" s="95">
        <f ca="1">+'zyrax charcuterie'!AC9</f>
        <v>0</v>
      </c>
      <c r="S19" s="41"/>
    </row>
    <row r="20" spans="1:19">
      <c r="A20" s="90" t="s">
        <v>645</v>
      </c>
      <c r="B20" s="68">
        <f ca="1">charcuterie!B6</f>
        <v>0</v>
      </c>
      <c r="C20" s="91"/>
      <c r="D20" s="92">
        <f ca="1">charcuterie!B20</f>
        <v>0</v>
      </c>
      <c r="E20" s="93">
        <f ca="1">charcuterie!B21</f>
        <v>0</v>
      </c>
      <c r="F20" s="260">
        <v>0.18</v>
      </c>
      <c r="G20" s="262" t="s">
        <v>423</v>
      </c>
      <c r="H20" s="208">
        <f ca="1">'zyrax charcuterie'!J10</f>
        <v>2.27</v>
      </c>
      <c r="I20" s="94">
        <f ca="1">'zyrax charcuterie'!K10</f>
        <v>2.27</v>
      </c>
      <c r="J20" s="95" t="e">
        <f t="shared" si="0"/>
        <v>#REF!</v>
      </c>
      <c r="K20" s="96"/>
      <c r="L20" s="97">
        <f t="shared" si="1"/>
        <v>0</v>
      </c>
      <c r="M20" s="97">
        <f t="shared" si="2"/>
        <v>0</v>
      </c>
      <c r="N20" s="86">
        <f ca="1">+'zyrax charcuterie'!Y10</f>
        <v>0</v>
      </c>
      <c r="O20" s="87">
        <f ca="1">+'zyrax charcuterie'!Z10</f>
        <v>0</v>
      </c>
      <c r="P20" s="59"/>
      <c r="Q20" s="208">
        <f ca="1">+'zyrax charcuterie'!AB10</f>
        <v>0</v>
      </c>
      <c r="R20" s="95">
        <f ca="1">+'zyrax charcuterie'!AC10</f>
        <v>0</v>
      </c>
      <c r="S20" s="41"/>
    </row>
    <row r="21" spans="1:19">
      <c r="A21" s="90" t="s">
        <v>635</v>
      </c>
      <c r="B21" s="98">
        <f ca="1">charcuterie!H13</f>
        <v>0</v>
      </c>
      <c r="C21" s="59"/>
      <c r="D21" s="92">
        <f ca="1">charcuterie!B22</f>
        <v>0</v>
      </c>
      <c r="E21" s="93">
        <f ca="1">charcuterie!B23</f>
        <v>0</v>
      </c>
      <c r="F21" s="260">
        <v>0.18</v>
      </c>
      <c r="G21" s="262" t="s">
        <v>424</v>
      </c>
      <c r="H21" s="208">
        <f ca="1">'zyrax charcuterie'!J11</f>
        <v>2.27</v>
      </c>
      <c r="I21" s="94">
        <f ca="1">'zyrax charcuterie'!K11</f>
        <v>2.27</v>
      </c>
      <c r="J21" s="95" t="e">
        <f t="shared" si="0"/>
        <v>#REF!</v>
      </c>
      <c r="K21" s="96"/>
      <c r="L21" s="97">
        <f t="shared" si="1"/>
        <v>0</v>
      </c>
      <c r="M21" s="97">
        <f t="shared" si="2"/>
        <v>0</v>
      </c>
      <c r="N21" s="86">
        <f ca="1">+'zyrax charcuterie'!Y11</f>
        <v>0</v>
      </c>
      <c r="O21" s="87">
        <f ca="1">+'zyrax charcuterie'!Z11</f>
        <v>0</v>
      </c>
      <c r="P21" s="59"/>
      <c r="Q21" s="208">
        <f ca="1">+'zyrax charcuterie'!AB11</f>
        <v>0</v>
      </c>
      <c r="R21" s="95">
        <f ca="1">+'zyrax charcuterie'!AC11</f>
        <v>0</v>
      </c>
      <c r="S21" s="41"/>
    </row>
    <row r="22" spans="1:19">
      <c r="A22" s="40"/>
      <c r="B22" s="41"/>
      <c r="C22" s="59"/>
      <c r="D22" s="92">
        <f ca="1">charcuterie!B24</f>
        <v>0</v>
      </c>
      <c r="E22" s="93">
        <f ca="1">charcuterie!B25</f>
        <v>0</v>
      </c>
      <c r="F22" s="260">
        <v>0.18</v>
      </c>
      <c r="G22" s="79"/>
      <c r="H22" s="208">
        <f ca="1">'zyrax charcuterie'!J12</f>
        <v>0</v>
      </c>
      <c r="I22" s="94">
        <f ca="1">'zyrax charcuterie'!K12</f>
        <v>0</v>
      </c>
      <c r="J22" s="95" t="e">
        <f t="shared" si="0"/>
        <v>#REF!</v>
      </c>
      <c r="K22" s="96"/>
      <c r="L22" s="97">
        <f t="shared" si="1"/>
        <v>0</v>
      </c>
      <c r="M22" s="97">
        <f t="shared" si="2"/>
        <v>0</v>
      </c>
      <c r="N22" s="86">
        <f ca="1">+'zyrax charcuterie'!Y12</f>
        <v>0</v>
      </c>
      <c r="O22" s="87">
        <f ca="1">+'zyrax charcuterie'!Z12</f>
        <v>0</v>
      </c>
      <c r="P22" s="59"/>
      <c r="Q22" s="208">
        <f ca="1">+'zyrax charcuterie'!AB12</f>
        <v>0</v>
      </c>
      <c r="R22" s="95">
        <f ca="1">+'zyrax charcuterie'!AC12</f>
        <v>0</v>
      </c>
      <c r="S22" s="41"/>
    </row>
    <row r="23" spans="1:19">
      <c r="A23" s="437" t="s">
        <v>649</v>
      </c>
      <c r="B23" s="437"/>
      <c r="C23" s="59"/>
      <c r="D23" s="92">
        <f ca="1">charcuterie!B20</f>
        <v>0</v>
      </c>
      <c r="E23" s="93">
        <f ca="1">charcuterie!B21</f>
        <v>0</v>
      </c>
      <c r="F23" s="260">
        <v>0.18</v>
      </c>
      <c r="G23" s="262" t="s">
        <v>425</v>
      </c>
      <c r="H23" s="208">
        <f ca="1">'zyrax charcuterie'!J13</f>
        <v>2.27</v>
      </c>
      <c r="I23" s="94">
        <f ca="1">'zyrax charcuterie'!K13</f>
        <v>2.27</v>
      </c>
      <c r="J23" s="95" t="e">
        <f t="shared" si="0"/>
        <v>#REF!</v>
      </c>
      <c r="K23" s="96"/>
      <c r="L23" s="97">
        <f t="shared" si="1"/>
        <v>0</v>
      </c>
      <c r="M23" s="97">
        <f t="shared" si="2"/>
        <v>0</v>
      </c>
      <c r="N23" s="86">
        <f ca="1">+'zyrax charcuterie'!Y13</f>
        <v>0</v>
      </c>
      <c r="O23" s="87">
        <f ca="1">+'zyrax charcuterie'!Z13</f>
        <v>0</v>
      </c>
      <c r="P23" s="59"/>
      <c r="Q23" s="208">
        <f ca="1">+'zyrax charcuterie'!AB13</f>
        <v>0</v>
      </c>
      <c r="R23" s="95">
        <f ca="1">+'zyrax charcuterie'!AC13</f>
        <v>0</v>
      </c>
      <c r="S23" s="41"/>
    </row>
    <row r="24" spans="1:19">
      <c r="A24" s="435">
        <f>+SUM(N17:N60)</f>
        <v>0</v>
      </c>
      <c r="B24" s="435"/>
      <c r="C24" s="59"/>
      <c r="D24" s="92">
        <f ca="1">charcuterie!B22</f>
        <v>0</v>
      </c>
      <c r="E24" s="93">
        <f ca="1">charcuterie!B23</f>
        <v>0</v>
      </c>
      <c r="F24" s="260"/>
      <c r="G24" s="79"/>
      <c r="H24" s="208">
        <f ca="1">'zyrax charcuterie'!J14</f>
        <v>0</v>
      </c>
      <c r="I24" s="94">
        <f ca="1">'zyrax charcuterie'!K14</f>
        <v>0</v>
      </c>
      <c r="J24" s="95" t="e">
        <f t="shared" si="0"/>
        <v>#REF!</v>
      </c>
      <c r="K24" s="96"/>
      <c r="L24" s="97">
        <f t="shared" si="1"/>
        <v>0</v>
      </c>
      <c r="M24" s="97">
        <f t="shared" si="2"/>
        <v>0</v>
      </c>
      <c r="N24" s="86">
        <f ca="1">+'zyrax charcuterie'!Y14</f>
        <v>0</v>
      </c>
      <c r="O24" s="87">
        <f ca="1">+'zyrax charcuterie'!Z14</f>
        <v>0</v>
      </c>
      <c r="P24" s="59"/>
      <c r="Q24" s="208">
        <f ca="1">+'zyrax charcuterie'!AB14</f>
        <v>0</v>
      </c>
      <c r="R24" s="95">
        <f ca="1">+'zyrax charcuterie'!AC14</f>
        <v>0</v>
      </c>
      <c r="S24" s="41"/>
    </row>
    <row r="25" spans="1:19">
      <c r="A25" s="40"/>
      <c r="B25" s="41"/>
      <c r="C25" s="59"/>
      <c r="D25" s="92">
        <f ca="1">charcuterie!B24</f>
        <v>0</v>
      </c>
      <c r="E25" s="93">
        <f ca="1">charcuterie!B25</f>
        <v>0</v>
      </c>
      <c r="F25" s="260">
        <v>0.18</v>
      </c>
      <c r="G25" s="262" t="s">
        <v>426</v>
      </c>
      <c r="H25" s="208">
        <f ca="1">'zyrax charcuterie'!J15</f>
        <v>2.6</v>
      </c>
      <c r="I25" s="94">
        <f ca="1">'zyrax charcuterie'!K15</f>
        <v>2.6</v>
      </c>
      <c r="J25" s="95" t="e">
        <f t="shared" si="0"/>
        <v>#REF!</v>
      </c>
      <c r="K25" s="96"/>
      <c r="L25" s="97">
        <f t="shared" si="1"/>
        <v>0</v>
      </c>
      <c r="M25" s="97">
        <f t="shared" si="2"/>
        <v>0</v>
      </c>
      <c r="N25" s="86">
        <f ca="1">+'zyrax charcuterie'!Y15</f>
        <v>0</v>
      </c>
      <c r="O25" s="87">
        <f ca="1">+'zyrax charcuterie'!Z15</f>
        <v>0</v>
      </c>
      <c r="P25" s="59"/>
      <c r="Q25" s="208">
        <f ca="1">+'zyrax charcuterie'!AB15</f>
        <v>0</v>
      </c>
      <c r="R25" s="95">
        <f ca="1">+'zyrax charcuterie'!AC15</f>
        <v>0</v>
      </c>
      <c r="S25" s="41"/>
    </row>
    <row r="26" spans="1:19">
      <c r="A26" s="40"/>
      <c r="B26" s="41"/>
      <c r="C26" s="59"/>
      <c r="D26" s="92">
        <f ca="1">charcuterie!B26</f>
        <v>0</v>
      </c>
      <c r="E26" s="93">
        <f ca="1">charcuterie!B27</f>
        <v>0</v>
      </c>
      <c r="F26" s="260">
        <v>0.18</v>
      </c>
      <c r="G26" s="262" t="s">
        <v>427</v>
      </c>
      <c r="H26" s="208">
        <f ca="1">'zyrax charcuterie'!J16</f>
        <v>2.6</v>
      </c>
      <c r="I26" s="94">
        <f ca="1">'zyrax charcuterie'!K16</f>
        <v>2.6</v>
      </c>
      <c r="J26" s="95" t="e">
        <f t="shared" si="0"/>
        <v>#REF!</v>
      </c>
      <c r="K26" s="96"/>
      <c r="L26" s="97">
        <f t="shared" si="1"/>
        <v>0</v>
      </c>
      <c r="M26" s="97">
        <f t="shared" si="2"/>
        <v>0</v>
      </c>
      <c r="N26" s="86">
        <f ca="1">+'zyrax charcuterie'!Y16</f>
        <v>0</v>
      </c>
      <c r="O26" s="87">
        <f ca="1">+'zyrax charcuterie'!Z16</f>
        <v>0</v>
      </c>
      <c r="P26" s="59"/>
      <c r="Q26" s="208">
        <f ca="1">+'zyrax charcuterie'!AB16</f>
        <v>0</v>
      </c>
      <c r="R26" s="95">
        <f ca="1">+'zyrax charcuterie'!AC16</f>
        <v>0</v>
      </c>
      <c r="S26" s="41"/>
    </row>
    <row r="27" spans="1:19">
      <c r="A27" s="40"/>
      <c r="B27" s="41"/>
      <c r="C27" s="59"/>
      <c r="D27" s="92">
        <f ca="1">charcuterie!B28</f>
        <v>0</v>
      </c>
      <c r="E27" s="93">
        <f ca="1">charcuterie!B29</f>
        <v>0</v>
      </c>
      <c r="F27" s="260">
        <v>0.18</v>
      </c>
      <c r="G27" s="262" t="s">
        <v>428</v>
      </c>
      <c r="H27" s="208">
        <f ca="1">'zyrax charcuterie'!J17</f>
        <v>2.6</v>
      </c>
      <c r="I27" s="94">
        <f ca="1">'zyrax charcuterie'!K17</f>
        <v>2.6</v>
      </c>
      <c r="J27" s="95" t="e">
        <f t="shared" si="0"/>
        <v>#REF!</v>
      </c>
      <c r="K27" s="96"/>
      <c r="L27" s="97">
        <f t="shared" si="1"/>
        <v>0</v>
      </c>
      <c r="M27" s="97">
        <f t="shared" si="2"/>
        <v>0</v>
      </c>
      <c r="N27" s="86">
        <f ca="1">+'zyrax charcuterie'!Y17</f>
        <v>0</v>
      </c>
      <c r="O27" s="87">
        <f ca="1">+'zyrax charcuterie'!Z17</f>
        <v>0</v>
      </c>
      <c r="P27" s="59"/>
      <c r="Q27" s="208">
        <f ca="1">+'zyrax charcuterie'!AB17</f>
        <v>0</v>
      </c>
      <c r="R27" s="95">
        <f ca="1">+'zyrax charcuterie'!AC17</f>
        <v>0</v>
      </c>
      <c r="S27" s="41"/>
    </row>
    <row r="28" spans="1:19">
      <c r="A28" s="40"/>
      <c r="B28" s="41"/>
      <c r="C28" s="59"/>
      <c r="D28" s="92">
        <f ca="1">charcuterie!B30</f>
        <v>0</v>
      </c>
      <c r="E28" s="93">
        <f ca="1">charcuterie!B31</f>
        <v>0</v>
      </c>
      <c r="F28" s="260">
        <v>0.18</v>
      </c>
      <c r="G28" s="262" t="s">
        <v>429</v>
      </c>
      <c r="H28" s="208">
        <f ca="1">'zyrax charcuterie'!J18</f>
        <v>2.6</v>
      </c>
      <c r="I28" s="94">
        <f ca="1">'zyrax charcuterie'!K18</f>
        <v>2.6</v>
      </c>
      <c r="J28" s="95" t="e">
        <f t="shared" si="0"/>
        <v>#REF!</v>
      </c>
      <c r="K28" s="96"/>
      <c r="L28" s="97">
        <f t="shared" si="1"/>
        <v>0</v>
      </c>
      <c r="M28" s="97">
        <f t="shared" si="2"/>
        <v>0</v>
      </c>
      <c r="N28" s="86">
        <f ca="1">+'zyrax charcuterie'!Y18</f>
        <v>0</v>
      </c>
      <c r="O28" s="87">
        <f ca="1">+'zyrax charcuterie'!Z18</f>
        <v>0</v>
      </c>
      <c r="P28" s="59"/>
      <c r="Q28" s="208">
        <f ca="1">+'zyrax charcuterie'!AB18</f>
        <v>0</v>
      </c>
      <c r="R28" s="95">
        <f ca="1">+'zyrax charcuterie'!AC18</f>
        <v>0</v>
      </c>
      <c r="S28" s="41"/>
    </row>
    <row r="29" spans="1:19">
      <c r="A29" s="99"/>
      <c r="B29" s="59"/>
      <c r="C29" s="59"/>
      <c r="D29" s="92">
        <f ca="1">charcuterie!B26</f>
        <v>0</v>
      </c>
      <c r="E29" s="93">
        <f ca="1">charcuterie!B27</f>
        <v>0</v>
      </c>
      <c r="F29" s="260">
        <v>0.18</v>
      </c>
      <c r="G29" s="262" t="s">
        <v>430</v>
      </c>
      <c r="H29" s="208">
        <f ca="1">'zyrax charcuterie'!J19</f>
        <v>2.6</v>
      </c>
      <c r="I29" s="94">
        <f ca="1">'zyrax charcuterie'!K19</f>
        <v>2.6</v>
      </c>
      <c r="J29" s="95" t="e">
        <f t="shared" si="0"/>
        <v>#REF!</v>
      </c>
      <c r="K29" s="96"/>
      <c r="L29" s="97">
        <f t="shared" si="1"/>
        <v>0</v>
      </c>
      <c r="M29" s="97">
        <f t="shared" si="2"/>
        <v>0</v>
      </c>
      <c r="N29" s="86">
        <f ca="1">+'zyrax charcuterie'!Y19</f>
        <v>0</v>
      </c>
      <c r="O29" s="87">
        <f ca="1">+'zyrax charcuterie'!Z19</f>
        <v>0</v>
      </c>
      <c r="P29" s="59"/>
      <c r="Q29" s="208">
        <f ca="1">+'zyrax charcuterie'!AB19</f>
        <v>0</v>
      </c>
      <c r="R29" s="95">
        <f ca="1">+'zyrax charcuterie'!AC19</f>
        <v>0</v>
      </c>
      <c r="S29" s="41"/>
    </row>
    <row r="30" spans="1:19">
      <c r="A30" s="99"/>
      <c r="B30" s="59"/>
      <c r="C30" s="59"/>
      <c r="D30" s="92">
        <f ca="1">charcuterie!B28</f>
        <v>0</v>
      </c>
      <c r="E30" s="93">
        <f ca="1">charcuterie!B29</f>
        <v>0</v>
      </c>
      <c r="F30" s="260">
        <v>0.18</v>
      </c>
      <c r="G30" s="262" t="s">
        <v>431</v>
      </c>
      <c r="H30" s="208">
        <f ca="1">'zyrax charcuterie'!J20</f>
        <v>2.6</v>
      </c>
      <c r="I30" s="94">
        <f ca="1">'zyrax charcuterie'!K20</f>
        <v>2.6</v>
      </c>
      <c r="J30" s="95" t="e">
        <f t="shared" si="0"/>
        <v>#REF!</v>
      </c>
      <c r="K30" s="96"/>
      <c r="L30" s="97">
        <f t="shared" si="1"/>
        <v>0</v>
      </c>
      <c r="M30" s="97">
        <f t="shared" si="2"/>
        <v>0</v>
      </c>
      <c r="N30" s="86">
        <f ca="1">+'zyrax charcuterie'!Y20</f>
        <v>0</v>
      </c>
      <c r="O30" s="87">
        <f ca="1">+'zyrax charcuterie'!Z20</f>
        <v>0</v>
      </c>
      <c r="P30" s="59"/>
      <c r="Q30" s="208">
        <f ca="1">+'zyrax charcuterie'!AB20</f>
        <v>0</v>
      </c>
      <c r="R30" s="95">
        <f ca="1">+'zyrax charcuterie'!AC20</f>
        <v>0</v>
      </c>
      <c r="S30" s="41"/>
    </row>
    <row r="31" spans="1:19">
      <c r="A31" s="99"/>
      <c r="B31" s="59"/>
      <c r="C31" s="59"/>
      <c r="D31" s="92">
        <f ca="1">charcuterie!B30</f>
        <v>0</v>
      </c>
      <c r="E31" s="93">
        <f ca="1">charcuterie!B31</f>
        <v>0</v>
      </c>
      <c r="F31" s="260">
        <v>0.18</v>
      </c>
      <c r="G31" s="262" t="s">
        <v>432</v>
      </c>
      <c r="H31" s="208">
        <f ca="1">'zyrax charcuterie'!J21</f>
        <v>2.6</v>
      </c>
      <c r="I31" s="94">
        <f ca="1">'zyrax charcuterie'!K21</f>
        <v>2.6</v>
      </c>
      <c r="J31" s="95" t="e">
        <f t="shared" si="0"/>
        <v>#REF!</v>
      </c>
      <c r="K31" s="96"/>
      <c r="L31" s="97">
        <f t="shared" si="1"/>
        <v>0</v>
      </c>
      <c r="M31" s="97">
        <f t="shared" si="2"/>
        <v>0</v>
      </c>
      <c r="N31" s="86">
        <f ca="1">+'zyrax charcuterie'!Y21</f>
        <v>0</v>
      </c>
      <c r="O31" s="87">
        <f ca="1">+'zyrax charcuterie'!Z21</f>
        <v>0</v>
      </c>
      <c r="P31" s="59"/>
      <c r="Q31" s="208">
        <f ca="1">+'zyrax charcuterie'!AB21</f>
        <v>0</v>
      </c>
      <c r="R31" s="95">
        <f ca="1">+'zyrax charcuterie'!AC21</f>
        <v>0</v>
      </c>
      <c r="S31" s="41"/>
    </row>
    <row r="32" spans="1:19">
      <c r="A32" s="100"/>
      <c r="B32" s="88"/>
      <c r="C32" s="59"/>
      <c r="D32" s="92">
        <f ca="1">charcuterie!B32</f>
        <v>0</v>
      </c>
      <c r="E32" s="93">
        <f ca="1">charcuterie!B33</f>
        <v>0</v>
      </c>
      <c r="F32" s="260"/>
      <c r="G32" s="79"/>
      <c r="H32" s="208">
        <f ca="1">'zyrax charcuterie'!J22</f>
        <v>0</v>
      </c>
      <c r="I32" s="94">
        <f ca="1">'zyrax charcuterie'!K22</f>
        <v>0</v>
      </c>
      <c r="J32" s="95" t="e">
        <f t="shared" si="0"/>
        <v>#REF!</v>
      </c>
      <c r="K32" s="96"/>
      <c r="L32" s="97">
        <f t="shared" si="1"/>
        <v>0</v>
      </c>
      <c r="M32" s="97">
        <f t="shared" si="2"/>
        <v>0</v>
      </c>
      <c r="N32" s="86">
        <f ca="1">+'zyrax charcuterie'!Y22</f>
        <v>0</v>
      </c>
      <c r="O32" s="87">
        <f ca="1">+'zyrax charcuterie'!Z22</f>
        <v>0</v>
      </c>
      <c r="P32" s="59"/>
      <c r="Q32" s="208">
        <f ca="1">+'zyrax charcuterie'!AB22</f>
        <v>0</v>
      </c>
      <c r="R32" s="95">
        <f ca="1">+'zyrax charcuterie'!AC22</f>
        <v>0</v>
      </c>
      <c r="S32" s="41"/>
    </row>
    <row r="33" spans="1:19">
      <c r="A33" s="100"/>
      <c r="B33" s="88"/>
      <c r="C33" s="59"/>
      <c r="D33" s="92">
        <f ca="1">charcuterie!B34</f>
        <v>0</v>
      </c>
      <c r="E33" s="93">
        <f ca="1">charcuterie!B35</f>
        <v>0</v>
      </c>
      <c r="F33" s="260">
        <v>0.18</v>
      </c>
      <c r="G33" s="261" t="s">
        <v>433</v>
      </c>
      <c r="H33" s="208">
        <f ca="1">'zyrax charcuterie'!J23</f>
        <v>2.6</v>
      </c>
      <c r="I33" s="94">
        <f ca="1">'zyrax charcuterie'!K23</f>
        <v>2.6</v>
      </c>
      <c r="J33" s="95" t="e">
        <f t="shared" si="0"/>
        <v>#REF!</v>
      </c>
      <c r="K33" s="96"/>
      <c r="L33" s="97">
        <f t="shared" si="1"/>
        <v>0</v>
      </c>
      <c r="M33" s="97">
        <f t="shared" si="2"/>
        <v>0</v>
      </c>
      <c r="N33" s="86">
        <f ca="1">+'zyrax charcuterie'!Y23</f>
        <v>0</v>
      </c>
      <c r="O33" s="87">
        <f ca="1">+'zyrax charcuterie'!Z23</f>
        <v>0</v>
      </c>
      <c r="P33" s="59"/>
      <c r="Q33" s="208">
        <f ca="1">+'zyrax charcuterie'!AB23</f>
        <v>0</v>
      </c>
      <c r="R33" s="95">
        <f ca="1">+'zyrax charcuterie'!AC23</f>
        <v>0</v>
      </c>
      <c r="S33" s="41"/>
    </row>
    <row r="34" spans="1:19">
      <c r="A34" s="209"/>
      <c r="B34" s="88"/>
      <c r="C34" s="59"/>
      <c r="D34" s="92">
        <f ca="1">charcuterie!B36</f>
        <v>0</v>
      </c>
      <c r="E34" s="93">
        <f ca="1">charcuterie!B37</f>
        <v>0</v>
      </c>
      <c r="F34" s="260">
        <v>0.18</v>
      </c>
      <c r="G34" s="262" t="s">
        <v>434</v>
      </c>
      <c r="H34" s="208">
        <f ca="1">'zyrax charcuterie'!J24</f>
        <v>2.6</v>
      </c>
      <c r="I34" s="94">
        <f ca="1">'zyrax charcuterie'!K24</f>
        <v>2.6</v>
      </c>
      <c r="J34" s="95" t="e">
        <f t="shared" si="0"/>
        <v>#REF!</v>
      </c>
      <c r="K34" s="96"/>
      <c r="L34" s="97">
        <f t="shared" si="1"/>
        <v>0</v>
      </c>
      <c r="M34" s="97">
        <f t="shared" si="2"/>
        <v>0</v>
      </c>
      <c r="N34" s="86">
        <f ca="1">+'zyrax charcuterie'!Y24</f>
        <v>0</v>
      </c>
      <c r="O34" s="87">
        <f ca="1">+'zyrax charcuterie'!Z24</f>
        <v>0</v>
      </c>
      <c r="P34" s="59"/>
      <c r="Q34" s="208">
        <f ca="1">+'zyrax charcuterie'!AB24</f>
        <v>0</v>
      </c>
      <c r="R34" s="95">
        <f ca="1">+'zyrax charcuterie'!AC24</f>
        <v>0</v>
      </c>
      <c r="S34" s="41"/>
    </row>
    <row r="35" spans="1:19">
      <c r="A35" s="40"/>
      <c r="B35" s="41"/>
      <c r="C35" s="41"/>
      <c r="D35" s="92">
        <f ca="1">charcuterie!B32</f>
        <v>0</v>
      </c>
      <c r="E35" s="93">
        <f ca="1">charcuterie!B33</f>
        <v>0</v>
      </c>
      <c r="F35" s="260">
        <v>0.18</v>
      </c>
      <c r="G35" s="262" t="s">
        <v>435</v>
      </c>
      <c r="H35" s="208">
        <f ca="1">'zyrax charcuterie'!J25</f>
        <v>2.6</v>
      </c>
      <c r="I35" s="94">
        <f ca="1">'zyrax charcuterie'!K25</f>
        <v>2.6</v>
      </c>
      <c r="J35" s="95" t="e">
        <f t="shared" si="0"/>
        <v>#REF!</v>
      </c>
      <c r="K35" s="96"/>
      <c r="L35" s="97">
        <f t="shared" si="1"/>
        <v>0</v>
      </c>
      <c r="M35" s="97">
        <f t="shared" si="2"/>
        <v>0</v>
      </c>
      <c r="N35" s="86">
        <f ca="1">+'zyrax charcuterie'!Y25</f>
        <v>0</v>
      </c>
      <c r="O35" s="87">
        <f ca="1">+'zyrax charcuterie'!Z25</f>
        <v>0</v>
      </c>
      <c r="P35" s="59"/>
      <c r="Q35" s="208">
        <f ca="1">+'zyrax charcuterie'!AB25</f>
        <v>0</v>
      </c>
      <c r="R35" s="95">
        <f ca="1">+'zyrax charcuterie'!AC25</f>
        <v>0</v>
      </c>
      <c r="S35" s="41"/>
    </row>
    <row r="36" spans="1:19">
      <c r="A36" s="40"/>
      <c r="B36" s="41"/>
      <c r="C36" s="41"/>
      <c r="D36" s="92">
        <f ca="1">charcuterie!B34</f>
        <v>0</v>
      </c>
      <c r="E36" s="93">
        <f ca="1">charcuterie!B35</f>
        <v>0</v>
      </c>
      <c r="F36" s="260">
        <v>0.18</v>
      </c>
      <c r="G36" s="262" t="s">
        <v>436</v>
      </c>
      <c r="H36" s="208">
        <f ca="1">'zyrax charcuterie'!J26</f>
        <v>2.6</v>
      </c>
      <c r="I36" s="94">
        <f ca="1">'zyrax charcuterie'!K26</f>
        <v>2.6</v>
      </c>
      <c r="J36" s="95" t="e">
        <f t="shared" si="0"/>
        <v>#REF!</v>
      </c>
      <c r="K36" s="96"/>
      <c r="L36" s="97">
        <f t="shared" si="1"/>
        <v>0</v>
      </c>
      <c r="M36" s="97">
        <f t="shared" si="2"/>
        <v>0</v>
      </c>
      <c r="N36" s="86">
        <f ca="1">+'zyrax charcuterie'!Y26</f>
        <v>0</v>
      </c>
      <c r="O36" s="87">
        <f ca="1">+'zyrax charcuterie'!Z26</f>
        <v>0</v>
      </c>
      <c r="P36" s="59"/>
      <c r="Q36" s="208">
        <f ca="1">+'zyrax charcuterie'!AB26</f>
        <v>0</v>
      </c>
      <c r="R36" s="95">
        <f ca="1">+'zyrax charcuterie'!AC26</f>
        <v>0</v>
      </c>
      <c r="S36" s="41"/>
    </row>
    <row r="37" spans="1:19">
      <c r="A37" s="40"/>
      <c r="B37" s="41"/>
      <c r="C37" s="41"/>
      <c r="D37" s="92">
        <f ca="1">charcuterie!B36</f>
        <v>0</v>
      </c>
      <c r="E37" s="93">
        <f ca="1">charcuterie!B37</f>
        <v>0</v>
      </c>
      <c r="F37" s="260">
        <v>0.18</v>
      </c>
      <c r="G37" s="262" t="s">
        <v>437</v>
      </c>
      <c r="H37" s="208">
        <f ca="1">'zyrax charcuterie'!J27</f>
        <v>2.6</v>
      </c>
      <c r="I37" s="94">
        <f ca="1">'zyrax charcuterie'!K27</f>
        <v>2.6</v>
      </c>
      <c r="J37" s="95" t="e">
        <f t="shared" si="0"/>
        <v>#REF!</v>
      </c>
      <c r="K37" s="96"/>
      <c r="L37" s="97">
        <f t="shared" si="1"/>
        <v>0</v>
      </c>
      <c r="M37" s="97">
        <f t="shared" si="2"/>
        <v>0</v>
      </c>
      <c r="N37" s="86">
        <f ca="1">+'zyrax charcuterie'!Y27</f>
        <v>0</v>
      </c>
      <c r="O37" s="87">
        <f ca="1">+'zyrax charcuterie'!Z27</f>
        <v>0</v>
      </c>
      <c r="P37" s="59"/>
      <c r="Q37" s="208">
        <f ca="1">+'zyrax charcuterie'!AB27</f>
        <v>0</v>
      </c>
      <c r="R37" s="95">
        <f ca="1">+'zyrax charcuterie'!AC27</f>
        <v>0</v>
      </c>
      <c r="S37" s="41"/>
    </row>
    <row r="38" spans="1:19">
      <c r="A38" s="40"/>
      <c r="B38" s="41"/>
      <c r="C38" s="41"/>
      <c r="D38" s="92">
        <f ca="1">charcuterie!B38</f>
        <v>0</v>
      </c>
      <c r="E38" s="93">
        <f ca="1">charcuterie!B39</f>
        <v>0</v>
      </c>
      <c r="F38" s="260">
        <v>0.18</v>
      </c>
      <c r="G38" s="262" t="s">
        <v>438</v>
      </c>
      <c r="H38" s="208">
        <f ca="1">'zyrax charcuterie'!J28</f>
        <v>2.6</v>
      </c>
      <c r="I38" s="94">
        <f ca="1">'zyrax charcuterie'!K28</f>
        <v>2.6</v>
      </c>
      <c r="J38" s="95" t="e">
        <f t="shared" si="0"/>
        <v>#REF!</v>
      </c>
      <c r="K38" s="96"/>
      <c r="L38" s="97">
        <f t="shared" si="1"/>
        <v>0</v>
      </c>
      <c r="M38" s="97">
        <f t="shared" si="2"/>
        <v>0</v>
      </c>
      <c r="N38" s="86">
        <f ca="1">+'zyrax charcuterie'!Y28</f>
        <v>0</v>
      </c>
      <c r="O38" s="87">
        <f ca="1">+'zyrax charcuterie'!Z28</f>
        <v>0</v>
      </c>
      <c r="P38" s="59"/>
      <c r="Q38" s="208">
        <f ca="1">+'zyrax charcuterie'!AB28</f>
        <v>0</v>
      </c>
      <c r="R38" s="95">
        <f ca="1">+'zyrax charcuterie'!AC28</f>
        <v>0</v>
      </c>
      <c r="S38" s="41"/>
    </row>
    <row r="39" spans="1:19">
      <c r="A39" s="40"/>
      <c r="B39" s="41"/>
      <c r="C39" s="41"/>
      <c r="D39" s="92">
        <f ca="1">charcuterie!B40</f>
        <v>0</v>
      </c>
      <c r="E39" s="93">
        <f ca="1">charcuterie!B41</f>
        <v>0</v>
      </c>
      <c r="F39" s="260">
        <v>0.18</v>
      </c>
      <c r="G39" s="262" t="s">
        <v>439</v>
      </c>
      <c r="H39" s="208">
        <f ca="1">'zyrax charcuterie'!J29</f>
        <v>2.6</v>
      </c>
      <c r="I39" s="94">
        <f ca="1">'zyrax charcuterie'!K29</f>
        <v>2.6</v>
      </c>
      <c r="J39" s="95" t="e">
        <f t="shared" si="0"/>
        <v>#REF!</v>
      </c>
      <c r="K39" s="96"/>
      <c r="L39" s="97">
        <f t="shared" si="1"/>
        <v>0</v>
      </c>
      <c r="M39" s="97">
        <f t="shared" si="2"/>
        <v>0</v>
      </c>
      <c r="N39" s="86">
        <f ca="1">+'zyrax charcuterie'!Y29</f>
        <v>0</v>
      </c>
      <c r="O39" s="87">
        <f ca="1">+'zyrax charcuterie'!Z29</f>
        <v>0</v>
      </c>
      <c r="P39" s="59"/>
      <c r="Q39" s="208">
        <f ca="1">+'zyrax charcuterie'!AB29</f>
        <v>0</v>
      </c>
      <c r="R39" s="95">
        <f ca="1">+'zyrax charcuterie'!AC29</f>
        <v>0</v>
      </c>
      <c r="S39" s="41"/>
    </row>
    <row r="40" spans="1:19">
      <c r="A40" s="40"/>
      <c r="B40" s="41"/>
      <c r="C40" s="41"/>
      <c r="D40" s="92">
        <f ca="1">charcuterie!B42</f>
        <v>0</v>
      </c>
      <c r="E40" s="93">
        <f ca="1">charcuterie!B43</f>
        <v>0</v>
      </c>
      <c r="F40" s="260">
        <v>0.18</v>
      </c>
      <c r="G40" s="262" t="s">
        <v>440</v>
      </c>
      <c r="H40" s="208">
        <f ca="1">'zyrax charcuterie'!J30</f>
        <v>2.6</v>
      </c>
      <c r="I40" s="94">
        <f ca="1">'zyrax charcuterie'!K30</f>
        <v>2.6</v>
      </c>
      <c r="J40" s="95" t="e">
        <f t="shared" si="0"/>
        <v>#REF!</v>
      </c>
      <c r="K40" s="96"/>
      <c r="L40" s="97">
        <f t="shared" si="1"/>
        <v>0</v>
      </c>
      <c r="M40" s="97">
        <f t="shared" si="2"/>
        <v>0</v>
      </c>
      <c r="N40" s="86">
        <f ca="1">+'zyrax charcuterie'!Y30</f>
        <v>0</v>
      </c>
      <c r="O40" s="87">
        <f ca="1">+'zyrax charcuterie'!Z30</f>
        <v>0</v>
      </c>
      <c r="P40" s="59"/>
      <c r="Q40" s="208">
        <f ca="1">+'zyrax charcuterie'!AB30</f>
        <v>0</v>
      </c>
      <c r="R40" s="95">
        <f ca="1">+'zyrax charcuterie'!AC30</f>
        <v>0</v>
      </c>
      <c r="S40" s="41"/>
    </row>
    <row r="41" spans="1:19">
      <c r="A41" s="40"/>
      <c r="B41" s="41"/>
      <c r="C41" s="41"/>
      <c r="D41" s="92">
        <f ca="1">charcuterie!B38</f>
        <v>0</v>
      </c>
      <c r="E41" s="93">
        <f ca="1">charcuterie!B39</f>
        <v>0</v>
      </c>
      <c r="F41" s="260">
        <v>0.18</v>
      </c>
      <c r="G41" s="262" t="s">
        <v>441</v>
      </c>
      <c r="H41" s="208">
        <f ca="1">'zyrax charcuterie'!J31</f>
        <v>2.6</v>
      </c>
      <c r="I41" s="94">
        <f ca="1">'zyrax charcuterie'!K31</f>
        <v>2.6</v>
      </c>
      <c r="J41" s="95" t="e">
        <f t="shared" si="0"/>
        <v>#REF!</v>
      </c>
      <c r="K41" s="96"/>
      <c r="L41" s="97">
        <f t="shared" si="1"/>
        <v>0</v>
      </c>
      <c r="M41" s="97">
        <f t="shared" si="2"/>
        <v>0</v>
      </c>
      <c r="N41" s="86">
        <f ca="1">+'zyrax charcuterie'!Y31</f>
        <v>0</v>
      </c>
      <c r="O41" s="87">
        <f ca="1">+'zyrax charcuterie'!Z31</f>
        <v>0</v>
      </c>
      <c r="P41" s="59"/>
      <c r="Q41" s="208">
        <f ca="1">+'zyrax charcuterie'!AB31</f>
        <v>0</v>
      </c>
      <c r="R41" s="95">
        <f ca="1">+'zyrax charcuterie'!AC31</f>
        <v>0</v>
      </c>
      <c r="S41" s="41"/>
    </row>
    <row r="42" spans="1:19">
      <c r="A42" s="40"/>
      <c r="B42" s="41"/>
      <c r="C42" s="41"/>
      <c r="D42" s="92">
        <f ca="1">charcuterie!B40</f>
        <v>0</v>
      </c>
      <c r="E42" s="93">
        <f ca="1">charcuterie!B41</f>
        <v>0</v>
      </c>
      <c r="F42" s="260">
        <v>0.18</v>
      </c>
      <c r="G42" s="262" t="s">
        <v>442</v>
      </c>
      <c r="H42" s="208">
        <f ca="1">'zyrax charcuterie'!J32</f>
        <v>2.6</v>
      </c>
      <c r="I42" s="94">
        <f ca="1">'zyrax charcuterie'!K32</f>
        <v>2.6</v>
      </c>
      <c r="J42" s="95" t="e">
        <f t="shared" si="0"/>
        <v>#REF!</v>
      </c>
      <c r="K42" s="96"/>
      <c r="L42" s="97">
        <f t="shared" si="1"/>
        <v>0</v>
      </c>
      <c r="M42" s="97">
        <f t="shared" si="2"/>
        <v>0</v>
      </c>
      <c r="N42" s="86">
        <f ca="1">+'zyrax charcuterie'!Y32</f>
        <v>0</v>
      </c>
      <c r="O42" s="87">
        <f ca="1">+'zyrax charcuterie'!Z32</f>
        <v>0</v>
      </c>
      <c r="P42" s="59"/>
      <c r="Q42" s="208">
        <f ca="1">+'zyrax charcuterie'!AB32</f>
        <v>0</v>
      </c>
      <c r="R42" s="95">
        <f ca="1">+'zyrax charcuterie'!AC32</f>
        <v>0</v>
      </c>
      <c r="S42" s="41"/>
    </row>
    <row r="43" spans="1:19">
      <c r="A43" s="40"/>
      <c r="B43" s="41"/>
      <c r="C43" s="41"/>
      <c r="D43" s="92">
        <f ca="1">charcuterie!B42</f>
        <v>0</v>
      </c>
      <c r="E43" s="93">
        <f ca="1">charcuterie!B43</f>
        <v>0</v>
      </c>
      <c r="F43" s="260">
        <v>0.18</v>
      </c>
      <c r="G43" s="262" t="s">
        <v>443</v>
      </c>
      <c r="H43" s="208">
        <f ca="1">'zyrax charcuterie'!J33</f>
        <v>2.6</v>
      </c>
      <c r="I43" s="94">
        <f ca="1">'zyrax charcuterie'!K33</f>
        <v>2.6</v>
      </c>
      <c r="J43" s="95" t="e">
        <f t="shared" si="0"/>
        <v>#REF!</v>
      </c>
      <c r="K43" s="96"/>
      <c r="L43" s="97">
        <f t="shared" si="1"/>
        <v>0</v>
      </c>
      <c r="M43" s="97">
        <f t="shared" si="2"/>
        <v>0</v>
      </c>
      <c r="N43" s="86">
        <f ca="1">+'zyrax charcuterie'!Y33</f>
        <v>0</v>
      </c>
      <c r="O43" s="87">
        <f ca="1">+'zyrax charcuterie'!Z33</f>
        <v>0</v>
      </c>
      <c r="P43" s="59"/>
      <c r="Q43" s="208">
        <f ca="1">+'zyrax charcuterie'!AB33</f>
        <v>0</v>
      </c>
      <c r="R43" s="95">
        <f ca="1">+'zyrax charcuterie'!AC33</f>
        <v>0</v>
      </c>
      <c r="S43" s="41"/>
    </row>
    <row r="44" spans="1:19">
      <c r="A44" s="40"/>
      <c r="B44" s="41"/>
      <c r="C44" s="41"/>
      <c r="D44" s="92">
        <f ca="1">charcuterie!B44</f>
        <v>0</v>
      </c>
      <c r="E44" s="93">
        <f ca="1">charcuterie!B45</f>
        <v>0</v>
      </c>
      <c r="F44" s="260"/>
      <c r="G44" s="79"/>
      <c r="H44" s="208">
        <f ca="1">'zyrax charcuterie'!J34</f>
        <v>0</v>
      </c>
      <c r="I44" s="94">
        <f ca="1">'zyrax charcuterie'!K34</f>
        <v>0</v>
      </c>
      <c r="J44" s="95" t="e">
        <f t="shared" si="0"/>
        <v>#REF!</v>
      </c>
      <c r="K44" s="96"/>
      <c r="L44" s="97">
        <f t="shared" si="1"/>
        <v>0</v>
      </c>
      <c r="M44" s="97">
        <f t="shared" si="2"/>
        <v>0</v>
      </c>
      <c r="N44" s="86">
        <f ca="1">+'zyrax charcuterie'!Y34</f>
        <v>0</v>
      </c>
      <c r="O44" s="87">
        <f ca="1">+'zyrax charcuterie'!Z34</f>
        <v>0</v>
      </c>
      <c r="P44" s="59"/>
      <c r="Q44" s="208">
        <f ca="1">+'zyrax charcuterie'!AB34</f>
        <v>0</v>
      </c>
      <c r="R44" s="95">
        <f ca="1">+'zyrax charcuterie'!AC34</f>
        <v>0</v>
      </c>
      <c r="S44" s="41"/>
    </row>
    <row r="45" spans="1:19">
      <c r="A45" s="40"/>
      <c r="B45" s="41"/>
      <c r="C45" s="41"/>
      <c r="D45" s="92">
        <f ca="1">charcuterie!B46</f>
        <v>0</v>
      </c>
      <c r="E45" s="93">
        <f ca="1">charcuterie!B47</f>
        <v>0</v>
      </c>
      <c r="F45" s="260">
        <v>4</v>
      </c>
      <c r="G45" s="262" t="s">
        <v>444</v>
      </c>
      <c r="H45" s="208">
        <f ca="1">'zyrax charcuterie'!J35</f>
        <v>15.45</v>
      </c>
      <c r="I45" s="94">
        <f ca="1">'zyrax charcuterie'!K35</f>
        <v>15.45</v>
      </c>
      <c r="J45" s="95" t="e">
        <f t="shared" si="0"/>
        <v>#REF!</v>
      </c>
      <c r="K45" s="96"/>
      <c r="L45" s="97">
        <f t="shared" si="1"/>
        <v>0</v>
      </c>
      <c r="M45" s="97">
        <f t="shared" si="2"/>
        <v>0</v>
      </c>
      <c r="N45" s="86">
        <f ca="1">+'zyrax charcuterie'!Y35</f>
        <v>0</v>
      </c>
      <c r="O45" s="87">
        <f ca="1">+'zyrax charcuterie'!Z35</f>
        <v>0</v>
      </c>
      <c r="P45" s="59"/>
      <c r="Q45" s="208">
        <f ca="1">+'zyrax charcuterie'!AB35</f>
        <v>0</v>
      </c>
      <c r="R45" s="95">
        <f ca="1">+'zyrax charcuterie'!AC35</f>
        <v>0</v>
      </c>
      <c r="S45" s="41"/>
    </row>
    <row r="46" spans="1:19">
      <c r="A46" s="40"/>
      <c r="B46" s="41"/>
      <c r="C46" s="41"/>
      <c r="D46" s="92"/>
      <c r="E46" s="93"/>
      <c r="F46" s="260"/>
      <c r="G46" s="79"/>
      <c r="H46" s="208"/>
      <c r="I46" s="94"/>
      <c r="J46" s="95" t="e">
        <f t="shared" si="0"/>
        <v>#REF!</v>
      </c>
      <c r="K46" s="96"/>
      <c r="L46" s="97">
        <f t="shared" si="1"/>
        <v>0</v>
      </c>
      <c r="M46" s="97">
        <f t="shared" si="2"/>
        <v>0</v>
      </c>
      <c r="N46" s="86"/>
      <c r="O46" s="87"/>
      <c r="P46" s="59"/>
      <c r="Q46" s="208"/>
      <c r="R46" s="95"/>
      <c r="S46" s="41"/>
    </row>
    <row r="47" spans="1:19">
      <c r="A47" s="40"/>
      <c r="B47" s="41"/>
      <c r="C47" s="41"/>
      <c r="D47" s="92"/>
      <c r="E47" s="93"/>
      <c r="F47" s="260"/>
      <c r="G47" s="79"/>
      <c r="H47" s="208"/>
      <c r="I47" s="94"/>
      <c r="J47" s="95" t="e">
        <f t="shared" si="0"/>
        <v>#REF!</v>
      </c>
      <c r="K47" s="96"/>
      <c r="L47" s="97">
        <f t="shared" si="1"/>
        <v>0</v>
      </c>
      <c r="M47" s="97">
        <f t="shared" si="2"/>
        <v>0</v>
      </c>
      <c r="N47" s="86"/>
      <c r="O47" s="87"/>
      <c r="P47" s="59"/>
      <c r="Q47" s="208"/>
      <c r="R47" s="95"/>
      <c r="S47" s="41"/>
    </row>
    <row r="48" spans="1:19">
      <c r="A48" s="40"/>
      <c r="B48" s="41"/>
      <c r="C48" s="41"/>
      <c r="D48" s="92"/>
      <c r="E48" s="93"/>
      <c r="F48" s="260"/>
      <c r="G48" s="79"/>
      <c r="H48" s="208"/>
      <c r="I48" s="94"/>
      <c r="J48" s="95" t="e">
        <f t="shared" si="0"/>
        <v>#REF!</v>
      </c>
      <c r="K48" s="96"/>
      <c r="L48" s="97">
        <f t="shared" si="1"/>
        <v>0</v>
      </c>
      <c r="M48" s="97">
        <f t="shared" si="2"/>
        <v>0</v>
      </c>
      <c r="N48" s="86"/>
      <c r="O48" s="87"/>
      <c r="P48" s="59"/>
      <c r="Q48" s="208"/>
      <c r="R48" s="95"/>
      <c r="S48" s="41"/>
    </row>
    <row r="49" spans="1:19">
      <c r="A49" s="40"/>
      <c r="B49" s="41"/>
      <c r="C49" s="41"/>
      <c r="D49" s="92"/>
      <c r="E49" s="93"/>
      <c r="F49" s="260"/>
      <c r="G49" s="79"/>
      <c r="H49" s="208"/>
      <c r="I49" s="94"/>
      <c r="J49" s="95" t="e">
        <f t="shared" si="0"/>
        <v>#REF!</v>
      </c>
      <c r="K49" s="96"/>
      <c r="L49" s="97">
        <f t="shared" si="1"/>
        <v>0</v>
      </c>
      <c r="M49" s="97">
        <f t="shared" si="2"/>
        <v>0</v>
      </c>
      <c r="N49" s="86"/>
      <c r="O49" s="87"/>
      <c r="P49" s="59"/>
      <c r="Q49" s="208"/>
      <c r="R49" s="95"/>
      <c r="S49" s="41"/>
    </row>
    <row r="50" spans="1:19">
      <c r="A50" s="40"/>
      <c r="B50" s="41"/>
      <c r="C50" s="41"/>
      <c r="D50" s="92"/>
      <c r="E50" s="93"/>
      <c r="F50" s="260"/>
      <c r="G50" s="79"/>
      <c r="H50" s="208"/>
      <c r="I50" s="94"/>
      <c r="J50" s="95" t="e">
        <f t="shared" si="0"/>
        <v>#REF!</v>
      </c>
      <c r="K50" s="96"/>
      <c r="L50" s="97">
        <f t="shared" si="1"/>
        <v>0</v>
      </c>
      <c r="M50" s="97">
        <f t="shared" si="2"/>
        <v>0</v>
      </c>
      <c r="N50" s="86"/>
      <c r="O50" s="87"/>
      <c r="P50" s="59"/>
      <c r="Q50" s="208"/>
      <c r="R50" s="95"/>
      <c r="S50" s="41"/>
    </row>
    <row r="51" spans="1:19">
      <c r="A51" s="40"/>
      <c r="B51" s="41"/>
      <c r="C51" s="41"/>
      <c r="D51" s="92"/>
      <c r="E51" s="93"/>
      <c r="F51" s="263"/>
      <c r="G51" s="264"/>
      <c r="H51" s="208"/>
      <c r="I51" s="94"/>
      <c r="J51" s="95" t="e">
        <f t="shared" si="0"/>
        <v>#REF!</v>
      </c>
      <c r="K51" s="96"/>
      <c r="L51" s="97">
        <f t="shared" si="1"/>
        <v>0</v>
      </c>
      <c r="M51" s="97">
        <f t="shared" si="2"/>
        <v>0</v>
      </c>
      <c r="N51" s="86"/>
      <c r="O51" s="87"/>
      <c r="P51" s="59"/>
      <c r="Q51" s="208"/>
      <c r="R51" s="95"/>
      <c r="S51" s="41"/>
    </row>
    <row r="52" spans="1:19">
      <c r="A52" s="40"/>
      <c r="B52" s="41"/>
      <c r="C52" s="41"/>
      <c r="D52" s="92"/>
      <c r="E52" s="93"/>
      <c r="F52" s="263"/>
      <c r="G52" s="112"/>
      <c r="H52" s="208"/>
      <c r="I52" s="94"/>
      <c r="J52" s="95" t="e">
        <f t="shared" si="0"/>
        <v>#REF!</v>
      </c>
      <c r="K52" s="96"/>
      <c r="L52" s="97">
        <f t="shared" si="1"/>
        <v>0</v>
      </c>
      <c r="M52" s="97">
        <f t="shared" si="2"/>
        <v>0</v>
      </c>
      <c r="N52" s="86"/>
      <c r="O52" s="87"/>
      <c r="P52" s="59"/>
      <c r="Q52" s="208"/>
      <c r="R52" s="95"/>
      <c r="S52" s="41"/>
    </row>
    <row r="53" spans="1:19">
      <c r="A53" s="40"/>
      <c r="B53" s="41"/>
      <c r="C53" s="41"/>
      <c r="D53" s="92"/>
      <c r="E53" s="93"/>
      <c r="F53" s="263"/>
      <c r="G53" s="112"/>
      <c r="H53" s="208"/>
      <c r="I53" s="94"/>
      <c r="J53" s="95" t="e">
        <f t="shared" si="0"/>
        <v>#REF!</v>
      </c>
      <c r="K53" s="96"/>
      <c r="L53" s="97">
        <f t="shared" si="1"/>
        <v>0</v>
      </c>
      <c r="M53" s="97">
        <f t="shared" si="2"/>
        <v>0</v>
      </c>
      <c r="N53" s="86"/>
      <c r="O53" s="87"/>
      <c r="P53" s="59"/>
      <c r="Q53" s="208"/>
      <c r="R53" s="95"/>
      <c r="S53" s="41"/>
    </row>
    <row r="54" spans="1:19">
      <c r="A54" s="40"/>
      <c r="B54" s="41"/>
      <c r="C54" s="41"/>
      <c r="D54" s="92"/>
      <c r="E54" s="93"/>
      <c r="F54" s="263"/>
      <c r="G54" s="112"/>
      <c r="H54" s="208"/>
      <c r="I54" s="94"/>
      <c r="J54" s="95" t="e">
        <f t="shared" si="0"/>
        <v>#REF!</v>
      </c>
      <c r="K54" s="96"/>
      <c r="L54" s="97">
        <f t="shared" si="1"/>
        <v>0</v>
      </c>
      <c r="M54" s="97">
        <f t="shared" si="2"/>
        <v>0</v>
      </c>
      <c r="N54" s="86"/>
      <c r="O54" s="87"/>
      <c r="P54" s="59"/>
      <c r="Q54" s="208"/>
      <c r="R54" s="95"/>
      <c r="S54" s="41"/>
    </row>
    <row r="55" spans="1:19">
      <c r="A55" s="40"/>
      <c r="B55" s="41"/>
      <c r="C55" s="41"/>
      <c r="D55" s="92"/>
      <c r="E55" s="93"/>
      <c r="F55" s="111"/>
      <c r="G55" s="112"/>
      <c r="H55" s="208"/>
      <c r="I55" s="94"/>
      <c r="J55" s="95" t="e">
        <f t="shared" si="0"/>
        <v>#REF!</v>
      </c>
      <c r="K55" s="96"/>
      <c r="L55" s="97">
        <f t="shared" si="1"/>
        <v>0</v>
      </c>
      <c r="M55" s="97">
        <f t="shared" si="2"/>
        <v>0</v>
      </c>
      <c r="N55" s="86"/>
      <c r="O55" s="87"/>
      <c r="P55" s="59"/>
      <c r="Q55" s="208"/>
      <c r="R55" s="95"/>
      <c r="S55" s="41"/>
    </row>
    <row r="56" spans="1:19">
      <c r="A56" s="40"/>
      <c r="B56" s="41"/>
      <c r="C56" s="41"/>
      <c r="D56" s="92"/>
      <c r="E56" s="93"/>
      <c r="F56" s="265"/>
      <c r="G56" s="112"/>
      <c r="H56" s="208"/>
      <c r="I56" s="94"/>
      <c r="J56" s="95" t="e">
        <f t="shared" si="0"/>
        <v>#REF!</v>
      </c>
      <c r="K56" s="96"/>
      <c r="L56" s="97">
        <f t="shared" si="1"/>
        <v>0</v>
      </c>
      <c r="M56" s="97">
        <f t="shared" si="2"/>
        <v>0</v>
      </c>
      <c r="N56" s="86"/>
      <c r="O56" s="87"/>
      <c r="P56" s="59"/>
      <c r="Q56" s="208"/>
      <c r="R56" s="95"/>
      <c r="S56" s="41"/>
    </row>
    <row r="57" spans="1:19">
      <c r="A57" s="40"/>
      <c r="B57" s="41"/>
      <c r="C57" s="41"/>
      <c r="D57" s="92"/>
      <c r="E57" s="93"/>
      <c r="F57" s="265"/>
      <c r="G57" s="79"/>
      <c r="H57" s="208"/>
      <c r="I57" s="94"/>
      <c r="J57" s="95" t="e">
        <f t="shared" si="0"/>
        <v>#REF!</v>
      </c>
      <c r="K57" s="96"/>
      <c r="L57" s="97">
        <f t="shared" si="1"/>
        <v>0</v>
      </c>
      <c r="M57" s="97">
        <f t="shared" si="2"/>
        <v>0</v>
      </c>
      <c r="N57" s="86"/>
      <c r="O57" s="87"/>
      <c r="P57" s="59"/>
      <c r="Q57" s="208"/>
      <c r="R57" s="95"/>
      <c r="S57" s="41"/>
    </row>
    <row r="58" spans="1:19">
      <c r="A58" s="40"/>
      <c r="B58" s="41"/>
      <c r="C58" s="41"/>
      <c r="D58" s="92"/>
      <c r="E58" s="93"/>
      <c r="F58" s="265"/>
      <c r="G58" s="79"/>
      <c r="H58" s="208"/>
      <c r="I58" s="94"/>
      <c r="J58" s="95" t="e">
        <f t="shared" si="0"/>
        <v>#REF!</v>
      </c>
      <c r="K58" s="96"/>
      <c r="L58" s="97">
        <f t="shared" si="1"/>
        <v>0</v>
      </c>
      <c r="M58" s="97">
        <f t="shared" si="2"/>
        <v>0</v>
      </c>
      <c r="N58" s="86"/>
      <c r="O58" s="87"/>
      <c r="P58" s="59"/>
      <c r="Q58" s="208"/>
      <c r="R58" s="95"/>
      <c r="S58" s="41"/>
    </row>
    <row r="59" spans="1:19">
      <c r="A59" s="40"/>
      <c r="B59" s="41"/>
      <c r="C59" s="41"/>
      <c r="D59" s="92"/>
      <c r="E59" s="93"/>
      <c r="F59" s="111"/>
      <c r="G59" s="79"/>
      <c r="H59" s="208"/>
      <c r="I59" s="94"/>
      <c r="J59" s="95" t="e">
        <f t="shared" si="0"/>
        <v>#REF!</v>
      </c>
      <c r="K59" s="96"/>
      <c r="L59" s="97">
        <f t="shared" si="1"/>
        <v>0</v>
      </c>
      <c r="M59" s="97">
        <f t="shared" si="2"/>
        <v>0</v>
      </c>
      <c r="N59" s="86"/>
      <c r="O59" s="87"/>
      <c r="P59" s="59"/>
      <c r="Q59" s="208"/>
      <c r="R59" s="95"/>
      <c r="S59" s="41"/>
    </row>
    <row r="60" spans="1:19">
      <c r="A60" s="40"/>
      <c r="B60" s="41"/>
      <c r="C60" s="41"/>
      <c r="D60" s="92"/>
      <c r="E60" s="93"/>
      <c r="F60" s="111"/>
      <c r="G60" s="79"/>
      <c r="H60" s="208"/>
      <c r="I60" s="94"/>
      <c r="J60" s="95" t="e">
        <f t="shared" si="0"/>
        <v>#REF!</v>
      </c>
      <c r="K60" s="96"/>
      <c r="L60" s="97">
        <f t="shared" si="1"/>
        <v>0</v>
      </c>
      <c r="M60" s="97">
        <f t="shared" si="2"/>
        <v>0</v>
      </c>
      <c r="N60" s="86"/>
      <c r="O60" s="87"/>
      <c r="P60" s="59"/>
      <c r="Q60" s="208"/>
      <c r="R60" s="95"/>
      <c r="S60" s="41"/>
    </row>
    <row r="61" spans="1:19" ht="15.75">
      <c r="A61" s="40"/>
      <c r="B61" s="41"/>
      <c r="C61" s="41"/>
      <c r="D61" s="444" t="s">
        <v>679</v>
      </c>
      <c r="E61" s="444"/>
      <c r="F61" s="444"/>
      <c r="G61" s="444"/>
      <c r="H61" s="444"/>
      <c r="I61" s="444"/>
      <c r="J61" s="444"/>
      <c r="K61" s="41"/>
      <c r="L61" s="45"/>
      <c r="M61" s="45"/>
      <c r="N61" s="43"/>
      <c r="O61" s="44"/>
      <c r="P61" s="41"/>
      <c r="Q61" s="45"/>
      <c r="R61" s="46"/>
      <c r="S61" s="41"/>
    </row>
    <row r="62" spans="1:19" ht="26.25">
      <c r="A62" s="40"/>
      <c r="B62" s="41"/>
      <c r="C62" s="41"/>
      <c r="D62" s="93" t="s">
        <v>680</v>
      </c>
      <c r="E62" s="93" t="s">
        <v>628</v>
      </c>
      <c r="F62" s="207" t="s">
        <v>629</v>
      </c>
      <c r="G62" s="79" t="s">
        <v>630</v>
      </c>
      <c r="H62" s="80" t="s">
        <v>631</v>
      </c>
      <c r="I62" s="81" t="s">
        <v>632</v>
      </c>
      <c r="J62" s="89" t="s">
        <v>681</v>
      </c>
      <c r="K62" s="83"/>
      <c r="L62" s="45"/>
      <c r="M62" s="45"/>
      <c r="N62" s="113"/>
      <c r="O62" s="77"/>
      <c r="P62" s="59"/>
      <c r="Q62" s="114"/>
      <c r="R62" s="115"/>
      <c r="S62" s="41"/>
    </row>
    <row r="63" spans="1:19">
      <c r="A63" s="40"/>
      <c r="B63" s="41"/>
      <c r="C63" s="41"/>
      <c r="D63" s="116"/>
      <c r="E63" s="116"/>
      <c r="F63" s="117"/>
      <c r="G63" s="79"/>
      <c r="H63" s="208"/>
      <c r="I63" s="94"/>
      <c r="J63" s="95"/>
      <c r="K63" s="96"/>
      <c r="L63" s="45"/>
      <c r="M63" s="45"/>
      <c r="N63" s="86"/>
      <c r="O63" s="87"/>
      <c r="P63" s="59"/>
      <c r="Q63" s="114"/>
      <c r="R63" s="115"/>
      <c r="S63" s="41"/>
    </row>
    <row r="64" spans="1:19">
      <c r="A64" s="40"/>
      <c r="B64" s="41"/>
      <c r="C64" s="41"/>
      <c r="D64" s="116"/>
      <c r="E64" s="116"/>
      <c r="F64" s="117"/>
      <c r="G64" s="79"/>
      <c r="H64" s="208"/>
      <c r="I64" s="94"/>
      <c r="J64" s="95"/>
      <c r="K64" s="96"/>
      <c r="L64" s="45"/>
      <c r="M64" s="45"/>
      <c r="N64" s="86"/>
      <c r="O64" s="87"/>
      <c r="P64" s="59"/>
      <c r="Q64" s="114"/>
      <c r="R64" s="115"/>
      <c r="S64" s="41"/>
    </row>
    <row r="65" spans="1:19" ht="21" customHeight="1">
      <c r="A65" s="40"/>
      <c r="B65" s="41"/>
      <c r="C65" s="41"/>
      <c r="D65" s="116"/>
      <c r="E65" s="116"/>
      <c r="F65" s="117"/>
      <c r="G65" s="79"/>
      <c r="H65" s="208"/>
      <c r="I65" s="94"/>
      <c r="J65" s="95"/>
      <c r="K65" s="96"/>
      <c r="L65" s="45"/>
      <c r="M65" s="45"/>
      <c r="N65" s="86"/>
      <c r="O65" s="87"/>
      <c r="P65" s="59"/>
      <c r="Q65" s="114"/>
      <c r="R65" s="115"/>
      <c r="S65" s="41"/>
    </row>
    <row r="66" spans="1:19" ht="24.75" customHeight="1">
      <c r="A66" s="436" t="s">
        <v>682</v>
      </c>
      <c r="B66" s="436"/>
      <c r="C66" s="41"/>
      <c r="D66" s="116"/>
      <c r="E66" s="116"/>
      <c r="F66" s="117"/>
      <c r="G66" s="79"/>
      <c r="H66" s="208"/>
      <c r="I66" s="94"/>
      <c r="J66" s="95"/>
      <c r="K66" s="96"/>
      <c r="L66" s="45"/>
      <c r="M66" s="45"/>
      <c r="N66" s="86"/>
      <c r="O66" s="87"/>
      <c r="P66" s="59"/>
      <c r="Q66" s="114"/>
      <c r="R66" s="115"/>
      <c r="S66" s="41"/>
    </row>
    <row r="67" spans="1:19">
      <c r="A67" s="90" t="s">
        <v>640</v>
      </c>
      <c r="B67" s="68"/>
      <c r="C67" s="91"/>
      <c r="D67" s="116"/>
      <c r="E67" s="116"/>
      <c r="F67" s="117"/>
      <c r="G67" s="79"/>
      <c r="H67" s="208"/>
      <c r="I67" s="94"/>
      <c r="J67" s="95"/>
      <c r="K67" s="96"/>
      <c r="L67" s="45"/>
      <c r="M67" s="45"/>
      <c r="N67" s="86"/>
      <c r="O67" s="87"/>
      <c r="P67" s="59"/>
      <c r="Q67" s="114"/>
      <c r="R67" s="115"/>
      <c r="S67" s="41"/>
    </row>
    <row r="68" spans="1:19" ht="17.25" customHeight="1">
      <c r="A68" s="90" t="s">
        <v>642</v>
      </c>
      <c r="B68" s="68"/>
      <c r="C68" s="91"/>
      <c r="D68" s="116"/>
      <c r="E68" s="116"/>
      <c r="F68" s="117"/>
      <c r="G68" s="79"/>
      <c r="H68" s="208"/>
      <c r="I68" s="94"/>
      <c r="J68" s="95"/>
      <c r="K68" s="96"/>
      <c r="L68" s="45"/>
      <c r="M68" s="45"/>
      <c r="N68" s="86"/>
      <c r="O68" s="87"/>
      <c r="P68" s="59"/>
      <c r="Q68" s="114"/>
      <c r="R68" s="115"/>
      <c r="S68" s="41"/>
    </row>
    <row r="69" spans="1:19">
      <c r="A69" s="90" t="s">
        <v>643</v>
      </c>
      <c r="B69" s="68"/>
      <c r="C69" s="91"/>
      <c r="D69" s="116"/>
      <c r="E69" s="116"/>
      <c r="F69" s="117"/>
      <c r="G69" s="79"/>
      <c r="H69" s="208"/>
      <c r="I69" s="94"/>
      <c r="J69" s="95"/>
      <c r="K69" s="96"/>
      <c r="L69" s="45"/>
      <c r="M69" s="45"/>
      <c r="N69" s="86"/>
      <c r="O69" s="87"/>
      <c r="P69" s="59"/>
      <c r="Q69" s="114"/>
      <c r="R69" s="115"/>
      <c r="S69" s="41"/>
    </row>
    <row r="70" spans="1:19" ht="16.5" customHeight="1">
      <c r="A70" s="90" t="s">
        <v>645</v>
      </c>
      <c r="B70" s="68"/>
      <c r="C70" s="91"/>
      <c r="D70" s="116"/>
      <c r="E70" s="116"/>
      <c r="F70" s="117"/>
      <c r="G70" s="79"/>
      <c r="H70" s="208"/>
      <c r="I70" s="94"/>
      <c r="J70" s="95"/>
      <c r="K70" s="96"/>
      <c r="L70" s="45"/>
      <c r="M70" s="45"/>
      <c r="N70" s="86"/>
      <c r="O70" s="87"/>
      <c r="P70" s="59"/>
      <c r="Q70" s="114"/>
      <c r="R70" s="115"/>
      <c r="S70" s="41"/>
    </row>
    <row r="71" spans="1:19" ht="16.5" customHeight="1">
      <c r="A71" s="90" t="s">
        <v>635</v>
      </c>
      <c r="B71" s="68"/>
      <c r="C71" s="59"/>
      <c r="D71" s="116"/>
      <c r="E71" s="116"/>
      <c r="F71" s="117"/>
      <c r="G71" s="79"/>
      <c r="H71" s="208"/>
      <c r="I71" s="94"/>
      <c r="J71" s="95"/>
      <c r="K71" s="96"/>
      <c r="L71" s="45"/>
      <c r="M71" s="45"/>
      <c r="N71" s="86"/>
      <c r="O71" s="87"/>
      <c r="P71" s="59"/>
      <c r="Q71" s="114"/>
      <c r="R71" s="115"/>
      <c r="S71" s="41"/>
    </row>
    <row r="72" spans="1:19">
      <c r="A72" s="40"/>
      <c r="B72" s="41"/>
      <c r="C72" s="59"/>
      <c r="D72" s="116"/>
      <c r="E72" s="116"/>
      <c r="F72" s="117"/>
      <c r="G72" s="79"/>
      <c r="H72" s="208"/>
      <c r="I72" s="94"/>
      <c r="J72" s="95"/>
      <c r="K72" s="96"/>
      <c r="L72" s="45"/>
      <c r="M72" s="45"/>
      <c r="N72" s="86"/>
      <c r="O72" s="87"/>
      <c r="P72" s="59"/>
      <c r="Q72" s="114"/>
      <c r="R72" s="115"/>
      <c r="S72" s="41"/>
    </row>
    <row r="73" spans="1:19">
      <c r="A73" s="437" t="s">
        <v>625</v>
      </c>
      <c r="B73" s="437"/>
      <c r="C73" s="59"/>
      <c r="D73" s="116"/>
      <c r="E73" s="116"/>
      <c r="F73" s="117"/>
      <c r="G73" s="79"/>
      <c r="H73" s="208"/>
      <c r="I73" s="94"/>
      <c r="J73" s="95"/>
      <c r="K73" s="96"/>
      <c r="L73" s="45"/>
      <c r="M73" s="45"/>
      <c r="N73" s="86"/>
      <c r="O73" s="87"/>
      <c r="P73" s="59"/>
      <c r="Q73" s="114"/>
      <c r="R73" s="115"/>
      <c r="S73" s="41"/>
    </row>
    <row r="74" spans="1:19">
      <c r="A74" s="435"/>
      <c r="B74" s="435"/>
      <c r="C74" s="59"/>
      <c r="D74" s="116"/>
      <c r="E74" s="116"/>
      <c r="F74" s="117"/>
      <c r="G74" s="79"/>
      <c r="H74" s="208"/>
      <c r="I74" s="94"/>
      <c r="J74" s="95"/>
      <c r="K74" s="96"/>
      <c r="L74" s="45"/>
      <c r="M74" s="45"/>
      <c r="N74" s="86"/>
      <c r="O74" s="87"/>
      <c r="P74" s="59"/>
      <c r="Q74" s="114"/>
      <c r="R74" s="115"/>
      <c r="S74" s="41"/>
    </row>
    <row r="75" spans="1:19">
      <c r="A75" s="40"/>
      <c r="B75" s="41"/>
      <c r="C75" s="59"/>
      <c r="D75" s="116"/>
      <c r="E75" s="116"/>
      <c r="F75" s="117"/>
      <c r="G75" s="79"/>
      <c r="H75" s="208"/>
      <c r="I75" s="94"/>
      <c r="J75" s="95"/>
      <c r="K75" s="96"/>
      <c r="L75" s="45"/>
      <c r="M75" s="45"/>
      <c r="N75" s="86"/>
      <c r="O75" s="87"/>
      <c r="P75" s="59"/>
      <c r="Q75" s="114"/>
      <c r="R75" s="115"/>
      <c r="S75" s="41"/>
    </row>
    <row r="76" spans="1:19">
      <c r="A76" s="40"/>
      <c r="B76" s="41"/>
      <c r="C76" s="59"/>
      <c r="D76" s="116"/>
      <c r="E76" s="116"/>
      <c r="F76" s="117"/>
      <c r="G76" s="79"/>
      <c r="H76" s="208"/>
      <c r="I76" s="94"/>
      <c r="J76" s="95"/>
      <c r="K76" s="96"/>
      <c r="L76" s="45"/>
      <c r="M76" s="45"/>
      <c r="N76" s="86"/>
      <c r="O76" s="87"/>
      <c r="P76" s="59"/>
      <c r="Q76" s="114"/>
      <c r="R76" s="115"/>
      <c r="S76" s="41"/>
    </row>
    <row r="77" spans="1:19">
      <c r="A77" s="40"/>
      <c r="B77" s="41"/>
      <c r="C77" s="59"/>
      <c r="D77" s="116"/>
      <c r="E77" s="116"/>
      <c r="F77" s="117"/>
      <c r="G77" s="79"/>
      <c r="H77" s="208"/>
      <c r="I77" s="94"/>
      <c r="J77" s="95"/>
      <c r="K77" s="96"/>
      <c r="L77" s="45"/>
      <c r="M77" s="45"/>
      <c r="N77" s="86"/>
      <c r="O77" s="87"/>
      <c r="P77" s="59"/>
      <c r="Q77" s="114"/>
      <c r="R77" s="115"/>
      <c r="S77" s="41"/>
    </row>
    <row r="78" spans="1:19">
      <c r="A78" s="40"/>
      <c r="B78" s="41"/>
      <c r="C78" s="59"/>
      <c r="D78" s="116"/>
      <c r="E78" s="116"/>
      <c r="F78" s="117"/>
      <c r="G78" s="79"/>
      <c r="H78" s="208"/>
      <c r="I78" s="94"/>
      <c r="J78" s="95"/>
      <c r="K78" s="96"/>
      <c r="L78" s="45"/>
      <c r="M78" s="45"/>
      <c r="N78" s="86"/>
      <c r="O78" s="87"/>
      <c r="P78" s="59"/>
      <c r="Q78" s="114"/>
      <c r="R78" s="115"/>
      <c r="S78" s="41"/>
    </row>
    <row r="79" spans="1:19">
      <c r="A79" s="40"/>
      <c r="B79" s="41"/>
      <c r="C79" s="59"/>
      <c r="D79" s="116"/>
      <c r="E79" s="116"/>
      <c r="F79" s="117"/>
      <c r="G79" s="79"/>
      <c r="H79" s="208"/>
      <c r="I79" s="94"/>
      <c r="J79" s="95"/>
      <c r="K79" s="96"/>
      <c r="L79" s="45"/>
      <c r="M79" s="45"/>
      <c r="N79" s="86"/>
      <c r="O79" s="87"/>
      <c r="P79" s="59"/>
      <c r="Q79" s="114"/>
      <c r="R79" s="115"/>
      <c r="S79" s="41"/>
    </row>
    <row r="80" spans="1:19">
      <c r="A80" s="40"/>
      <c r="B80" s="41"/>
      <c r="C80" s="59"/>
      <c r="D80" s="116"/>
      <c r="E80" s="116"/>
      <c r="F80" s="117"/>
      <c r="G80" s="79"/>
      <c r="H80" s="208"/>
      <c r="I80" s="94"/>
      <c r="J80" s="95"/>
      <c r="K80" s="96"/>
      <c r="L80" s="45"/>
      <c r="M80" s="45"/>
      <c r="N80" s="86"/>
      <c r="O80" s="87"/>
      <c r="P80" s="59"/>
      <c r="Q80" s="114"/>
      <c r="R80" s="115"/>
      <c r="S80" s="41"/>
    </row>
    <row r="81" spans="1:19">
      <c r="A81" s="99"/>
      <c r="B81" s="59"/>
      <c r="C81" s="59"/>
      <c r="D81" s="116"/>
      <c r="E81" s="116"/>
      <c r="F81" s="117"/>
      <c r="G81" s="79"/>
      <c r="H81" s="208"/>
      <c r="I81" s="94"/>
      <c r="J81" s="95"/>
      <c r="K81" s="96"/>
      <c r="L81" s="45"/>
      <c r="M81" s="45"/>
      <c r="N81" s="86"/>
      <c r="O81" s="87"/>
      <c r="P81" s="59"/>
      <c r="Q81" s="114"/>
      <c r="R81" s="115"/>
      <c r="S81" s="41"/>
    </row>
    <row r="82" spans="1:19">
      <c r="A82" s="99"/>
      <c r="B82" s="59"/>
      <c r="C82" s="59"/>
      <c r="D82" s="116"/>
      <c r="E82" s="116"/>
      <c r="F82" s="117"/>
      <c r="G82" s="79"/>
      <c r="H82" s="208"/>
      <c r="I82" s="94"/>
      <c r="J82" s="95"/>
      <c r="K82" s="96"/>
      <c r="L82" s="45"/>
      <c r="M82" s="45"/>
      <c r="N82" s="86"/>
      <c r="O82" s="87"/>
      <c r="P82" s="59"/>
      <c r="Q82" s="114"/>
      <c r="R82" s="115"/>
      <c r="S82" s="41"/>
    </row>
    <row r="83" spans="1:19">
      <c r="A83" s="99"/>
      <c r="B83" s="59"/>
      <c r="C83" s="59"/>
      <c r="D83" s="116"/>
      <c r="E83" s="116"/>
      <c r="F83" s="117"/>
      <c r="G83" s="79"/>
      <c r="H83" s="208"/>
      <c r="I83" s="94"/>
      <c r="J83" s="95"/>
      <c r="K83" s="96"/>
      <c r="L83" s="45"/>
      <c r="M83" s="45"/>
      <c r="N83" s="86"/>
      <c r="O83" s="87"/>
      <c r="P83" s="59"/>
      <c r="Q83" s="114"/>
      <c r="R83" s="115"/>
      <c r="S83" s="41"/>
    </row>
    <row r="84" spans="1:19">
      <c r="A84" s="100"/>
      <c r="B84" s="88"/>
      <c r="C84" s="59"/>
      <c r="D84" s="116"/>
      <c r="E84" s="116"/>
      <c r="F84" s="117"/>
      <c r="G84" s="79"/>
      <c r="H84" s="208"/>
      <c r="I84" s="94"/>
      <c r="J84" s="95"/>
      <c r="K84" s="96"/>
      <c r="L84" s="45"/>
      <c r="M84" s="45"/>
      <c r="N84" s="86"/>
      <c r="O84" s="87"/>
      <c r="P84" s="59"/>
      <c r="Q84" s="114"/>
      <c r="R84" s="115"/>
      <c r="S84" s="41"/>
    </row>
    <row r="85" spans="1:19">
      <c r="A85" s="100"/>
      <c r="B85" s="88"/>
      <c r="C85" s="59"/>
      <c r="D85" s="116"/>
      <c r="E85" s="116"/>
      <c r="F85" s="117"/>
      <c r="G85" s="79"/>
      <c r="H85" s="208"/>
      <c r="I85" s="94"/>
      <c r="J85" s="95"/>
      <c r="K85" s="96"/>
      <c r="L85" s="45"/>
      <c r="M85" s="45"/>
      <c r="N85" s="86"/>
      <c r="O85" s="87"/>
      <c r="P85" s="59"/>
      <c r="Q85" s="114"/>
      <c r="R85" s="115"/>
      <c r="S85" s="41"/>
    </row>
    <row r="86" spans="1:19">
      <c r="A86" s="209"/>
      <c r="B86" s="88"/>
      <c r="C86" s="59"/>
      <c r="D86" s="116"/>
      <c r="E86" s="116"/>
      <c r="F86" s="117"/>
      <c r="G86" s="79"/>
      <c r="H86" s="208"/>
      <c r="I86" s="94"/>
      <c r="J86" s="95"/>
      <c r="K86" s="96"/>
      <c r="L86" s="45"/>
      <c r="M86" s="45"/>
      <c r="N86" s="86"/>
      <c r="O86" s="87"/>
      <c r="P86" s="59"/>
      <c r="Q86" s="114"/>
      <c r="R86" s="115"/>
      <c r="S86" s="41"/>
    </row>
    <row r="87" spans="1:19">
      <c r="A87" s="209"/>
      <c r="B87" s="88"/>
      <c r="C87" s="59"/>
      <c r="D87" s="118"/>
      <c r="E87" s="118"/>
      <c r="F87" s="107"/>
      <c r="G87" s="101"/>
      <c r="H87" s="102"/>
      <c r="I87" s="103"/>
      <c r="J87" s="104"/>
      <c r="K87" s="96"/>
      <c r="L87" s="45"/>
      <c r="M87" s="45"/>
      <c r="N87" s="105"/>
      <c r="O87" s="106"/>
      <c r="P87" s="59"/>
      <c r="Q87" s="114"/>
      <c r="R87" s="115"/>
      <c r="S87" s="41"/>
    </row>
    <row r="88" spans="1:19">
      <c r="A88" s="40"/>
      <c r="B88" s="41"/>
      <c r="C88" s="41"/>
      <c r="D88" s="116"/>
      <c r="E88" s="116"/>
      <c r="F88" s="117"/>
      <c r="G88" s="79"/>
      <c r="H88" s="208"/>
      <c r="I88" s="94"/>
      <c r="J88" s="95"/>
      <c r="K88" s="96"/>
      <c r="L88" s="45"/>
      <c r="M88" s="45"/>
      <c r="N88" s="86"/>
      <c r="O88" s="87"/>
      <c r="P88" s="59"/>
      <c r="Q88" s="114"/>
      <c r="R88" s="115"/>
      <c r="S88" s="41"/>
    </row>
    <row r="89" spans="1:19">
      <c r="A89" s="40"/>
      <c r="B89" s="41"/>
      <c r="C89" s="41"/>
      <c r="D89" s="116"/>
      <c r="E89" s="116"/>
      <c r="F89" s="117"/>
      <c r="G89" s="79"/>
      <c r="H89" s="208"/>
      <c r="I89" s="94"/>
      <c r="J89" s="95"/>
      <c r="K89" s="96"/>
      <c r="L89" s="45"/>
      <c r="M89" s="45"/>
      <c r="N89" s="86"/>
      <c r="O89" s="87"/>
      <c r="P89" s="59"/>
      <c r="Q89" s="114"/>
      <c r="R89" s="115"/>
      <c r="S89" s="41"/>
    </row>
    <row r="90" spans="1:19">
      <c r="A90" s="40"/>
      <c r="B90" s="41"/>
      <c r="C90" s="41"/>
      <c r="D90" s="116"/>
      <c r="E90" s="116"/>
      <c r="F90" s="117"/>
      <c r="G90" s="79"/>
      <c r="H90" s="208"/>
      <c r="I90" s="94"/>
      <c r="J90" s="95"/>
      <c r="K90" s="96"/>
      <c r="L90" s="45"/>
      <c r="M90" s="45"/>
      <c r="N90" s="86"/>
      <c r="O90" s="87"/>
      <c r="P90" s="59"/>
      <c r="Q90" s="114"/>
      <c r="R90" s="115"/>
      <c r="S90" s="41"/>
    </row>
    <row r="91" spans="1:19">
      <c r="A91" s="40"/>
      <c r="B91" s="41"/>
      <c r="C91" s="41"/>
      <c r="D91" s="116"/>
      <c r="E91" s="116"/>
      <c r="F91" s="117"/>
      <c r="G91" s="79"/>
      <c r="H91" s="208"/>
      <c r="I91" s="94"/>
      <c r="J91" s="95"/>
      <c r="K91" s="96"/>
      <c r="L91" s="45"/>
      <c r="M91" s="45"/>
      <c r="N91" s="86"/>
      <c r="O91" s="87"/>
      <c r="P91" s="59"/>
      <c r="Q91" s="114"/>
      <c r="R91" s="115"/>
      <c r="S91" s="41"/>
    </row>
    <row r="92" spans="1:19">
      <c r="A92" s="40"/>
      <c r="B92" s="41"/>
      <c r="C92" s="41"/>
      <c r="D92" s="116"/>
      <c r="E92" s="116"/>
      <c r="F92" s="117"/>
      <c r="G92" s="79"/>
      <c r="H92" s="208"/>
      <c r="I92" s="94"/>
      <c r="J92" s="95"/>
      <c r="K92" s="96"/>
      <c r="L92" s="45"/>
      <c r="M92" s="45"/>
      <c r="N92" s="86"/>
      <c r="O92" s="87"/>
      <c r="P92" s="59"/>
      <c r="Q92" s="114"/>
      <c r="R92" s="115"/>
      <c r="S92" s="41"/>
    </row>
    <row r="93" spans="1:19">
      <c r="A93" s="40"/>
      <c r="B93" s="41"/>
      <c r="C93" s="41"/>
      <c r="D93" s="116"/>
      <c r="E93" s="116"/>
      <c r="F93" s="117"/>
      <c r="G93" s="79"/>
      <c r="H93" s="208"/>
      <c r="I93" s="94"/>
      <c r="J93" s="95"/>
      <c r="K93" s="96"/>
      <c r="L93" s="45"/>
      <c r="M93" s="45"/>
      <c r="N93" s="86"/>
      <c r="O93" s="87"/>
      <c r="P93" s="59"/>
      <c r="Q93" s="114"/>
      <c r="R93" s="115"/>
      <c r="S93" s="41"/>
    </row>
    <row r="94" spans="1:19">
      <c r="A94" s="40"/>
      <c r="B94" s="41"/>
      <c r="C94" s="41"/>
      <c r="D94" s="118"/>
      <c r="E94" s="118"/>
      <c r="F94" s="107"/>
      <c r="G94" s="101"/>
      <c r="H94" s="102"/>
      <c r="I94" s="103"/>
      <c r="J94" s="104"/>
      <c r="K94" s="96"/>
      <c r="L94" s="45"/>
      <c r="M94" s="45"/>
      <c r="N94" s="105"/>
      <c r="O94" s="106"/>
      <c r="P94" s="59"/>
      <c r="Q94" s="114"/>
      <c r="R94" s="115"/>
      <c r="S94" s="41"/>
    </row>
    <row r="95" spans="1:19">
      <c r="A95" s="40"/>
      <c r="B95" s="41"/>
      <c r="C95" s="41"/>
      <c r="D95" s="116"/>
      <c r="E95" s="116"/>
      <c r="F95" s="117"/>
      <c r="G95" s="79"/>
      <c r="H95" s="208"/>
      <c r="I95" s="94"/>
      <c r="J95" s="95"/>
      <c r="K95" s="96"/>
      <c r="L95" s="45"/>
      <c r="M95" s="45"/>
      <c r="N95" s="86"/>
      <c r="O95" s="87"/>
      <c r="P95" s="59"/>
      <c r="Q95" s="114"/>
      <c r="R95" s="115"/>
      <c r="S95" s="41"/>
    </row>
    <row r="96" spans="1:19">
      <c r="A96" s="40"/>
      <c r="B96" s="41"/>
      <c r="C96" s="41"/>
      <c r="D96" s="116"/>
      <c r="E96" s="116"/>
      <c r="F96" s="117"/>
      <c r="G96" s="79"/>
      <c r="H96" s="208"/>
      <c r="I96" s="94"/>
      <c r="J96" s="95"/>
      <c r="K96" s="96"/>
      <c r="L96" s="45"/>
      <c r="M96" s="45"/>
      <c r="N96" s="86"/>
      <c r="O96" s="87"/>
      <c r="P96" s="59"/>
      <c r="Q96" s="114"/>
      <c r="R96" s="115"/>
      <c r="S96" s="41"/>
    </row>
    <row r="97" spans="1:19">
      <c r="A97" s="40"/>
      <c r="B97" s="41"/>
      <c r="C97" s="41"/>
      <c r="D97" s="116"/>
      <c r="E97" s="116"/>
      <c r="F97" s="117"/>
      <c r="G97" s="79"/>
      <c r="H97" s="208"/>
      <c r="I97" s="94"/>
      <c r="J97" s="95"/>
      <c r="K97" s="96"/>
      <c r="L97" s="45"/>
      <c r="M97" s="45"/>
      <c r="N97" s="86"/>
      <c r="O97" s="87"/>
      <c r="P97" s="59"/>
      <c r="Q97" s="114"/>
      <c r="R97" s="115"/>
      <c r="S97" s="41"/>
    </row>
    <row r="98" spans="1:19">
      <c r="A98" s="40"/>
      <c r="B98" s="41"/>
      <c r="C98" s="41"/>
      <c r="D98" s="116"/>
      <c r="E98" s="116"/>
      <c r="F98" s="117"/>
      <c r="G98" s="79"/>
      <c r="H98" s="208"/>
      <c r="I98" s="94"/>
      <c r="J98" s="95"/>
      <c r="K98" s="96"/>
      <c r="L98" s="45"/>
      <c r="M98" s="45"/>
      <c r="N98" s="86"/>
      <c r="O98" s="87"/>
      <c r="P98" s="59"/>
      <c r="Q98" s="114"/>
      <c r="R98" s="115"/>
      <c r="S98" s="41"/>
    </row>
    <row r="99" spans="1:19">
      <c r="A99" s="40"/>
      <c r="B99" s="41"/>
      <c r="C99" s="41"/>
      <c r="D99" s="116"/>
      <c r="E99" s="116"/>
      <c r="F99" s="117"/>
      <c r="G99" s="79"/>
      <c r="H99" s="208"/>
      <c r="I99" s="94"/>
      <c r="J99" s="95"/>
      <c r="K99" s="96"/>
      <c r="L99" s="45"/>
      <c r="M99" s="45"/>
      <c r="N99" s="86"/>
      <c r="O99" s="87"/>
      <c r="P99" s="59"/>
      <c r="Q99" s="114"/>
      <c r="R99" s="115"/>
      <c r="S99" s="41"/>
    </row>
    <row r="100" spans="1:19">
      <c r="A100" s="40"/>
      <c r="B100" s="41"/>
      <c r="C100" s="41"/>
      <c r="D100" s="116"/>
      <c r="E100" s="116"/>
      <c r="F100" s="117"/>
      <c r="G100" s="79"/>
      <c r="H100" s="208"/>
      <c r="I100" s="94"/>
      <c r="J100" s="95"/>
      <c r="K100" s="96"/>
      <c r="L100" s="45"/>
      <c r="M100" s="45"/>
      <c r="N100" s="86"/>
      <c r="O100" s="87"/>
      <c r="P100" s="59"/>
      <c r="Q100" s="114"/>
      <c r="R100" s="115"/>
      <c r="S100" s="41"/>
    </row>
    <row r="101" spans="1:19">
      <c r="A101" s="40"/>
      <c r="B101" s="41"/>
      <c r="C101" s="41"/>
      <c r="D101" s="116"/>
      <c r="E101" s="116"/>
      <c r="F101" s="117"/>
      <c r="G101" s="79"/>
      <c r="H101" s="208"/>
      <c r="I101" s="94"/>
      <c r="J101" s="95"/>
      <c r="K101" s="96"/>
      <c r="L101" s="45"/>
      <c r="M101" s="45"/>
      <c r="N101" s="86"/>
      <c r="O101" s="87"/>
      <c r="P101" s="59"/>
      <c r="Q101" s="114"/>
      <c r="R101" s="115"/>
      <c r="S101" s="41"/>
    </row>
    <row r="102" spans="1:19">
      <c r="A102" s="40"/>
      <c r="B102" s="41"/>
      <c r="C102" s="41"/>
      <c r="D102" s="116"/>
      <c r="E102" s="116"/>
      <c r="F102" s="117"/>
      <c r="G102" s="79"/>
      <c r="H102" s="208"/>
      <c r="I102" s="94"/>
      <c r="J102" s="95"/>
      <c r="K102" s="96"/>
      <c r="L102" s="45"/>
      <c r="M102" s="45"/>
      <c r="N102" s="86"/>
      <c r="O102" s="87"/>
      <c r="P102" s="59"/>
      <c r="Q102" s="114"/>
      <c r="R102" s="115"/>
      <c r="S102" s="41"/>
    </row>
    <row r="103" spans="1:19">
      <c r="A103" s="40"/>
      <c r="B103" s="41"/>
      <c r="C103" s="41"/>
      <c r="D103" s="116"/>
      <c r="E103" s="116"/>
      <c r="F103" s="117"/>
      <c r="G103" s="79"/>
      <c r="H103" s="208"/>
      <c r="I103" s="94"/>
      <c r="J103" s="95"/>
      <c r="K103" s="96"/>
      <c r="L103" s="45"/>
      <c r="M103" s="45"/>
      <c r="N103" s="86"/>
      <c r="O103" s="87"/>
      <c r="P103" s="59"/>
      <c r="Q103" s="114"/>
      <c r="R103" s="115"/>
      <c r="S103" s="41"/>
    </row>
    <row r="104" spans="1:19">
      <c r="A104" s="40"/>
      <c r="B104" s="41"/>
      <c r="C104" s="41"/>
      <c r="D104" s="109"/>
      <c r="E104" s="109"/>
      <c r="F104" s="119"/>
      <c r="G104" s="110"/>
      <c r="H104" s="102"/>
      <c r="I104" s="103"/>
      <c r="J104" s="104"/>
      <c r="K104" s="96"/>
      <c r="L104" s="45"/>
      <c r="M104" s="45"/>
      <c r="N104" s="105"/>
      <c r="O104" s="106"/>
      <c r="P104" s="59"/>
      <c r="Q104" s="114"/>
      <c r="R104" s="115"/>
      <c r="S104" s="41"/>
    </row>
    <row r="105" spans="1:19">
      <c r="A105" s="40"/>
      <c r="B105" s="41"/>
      <c r="C105" s="41"/>
      <c r="D105" s="116"/>
      <c r="E105" s="116"/>
      <c r="F105" s="120"/>
      <c r="G105" s="79"/>
      <c r="H105" s="208"/>
      <c r="I105" s="94"/>
      <c r="J105" s="95"/>
      <c r="K105" s="96"/>
      <c r="L105" s="45"/>
      <c r="M105" s="45"/>
      <c r="N105" s="86"/>
      <c r="O105" s="87"/>
      <c r="P105" s="59"/>
      <c r="Q105" s="114"/>
      <c r="R105" s="115"/>
      <c r="S105" s="41"/>
    </row>
    <row r="106" spans="1:19">
      <c r="A106" s="40"/>
      <c r="B106" s="41"/>
      <c r="C106" s="41"/>
      <c r="D106" s="116"/>
      <c r="E106" s="116"/>
      <c r="F106" s="120"/>
      <c r="G106" s="79"/>
      <c r="H106" s="208"/>
      <c r="I106" s="94"/>
      <c r="J106" s="95"/>
      <c r="K106" s="96"/>
      <c r="L106" s="45"/>
      <c r="M106" s="45"/>
      <c r="N106" s="86"/>
      <c r="O106" s="87"/>
      <c r="P106" s="59"/>
      <c r="Q106" s="114"/>
      <c r="R106" s="115"/>
      <c r="S106" s="41"/>
    </row>
    <row r="107" spans="1:19">
      <c r="A107" s="40"/>
      <c r="B107" s="41"/>
      <c r="C107" s="41"/>
      <c r="D107" s="121"/>
      <c r="E107" s="121"/>
      <c r="F107" s="266"/>
      <c r="G107" s="267"/>
      <c r="H107" s="208"/>
      <c r="I107" s="94"/>
      <c r="J107" s="95"/>
      <c r="K107" s="96"/>
      <c r="L107" s="45"/>
      <c r="M107" s="45"/>
      <c r="N107" s="86"/>
      <c r="O107" s="87"/>
      <c r="P107" s="59"/>
      <c r="Q107" s="114"/>
      <c r="R107" s="115"/>
      <c r="S107" s="41"/>
    </row>
    <row r="108" spans="1:19">
      <c r="A108" s="40"/>
      <c r="B108" s="41"/>
      <c r="C108" s="41"/>
      <c r="D108" s="121"/>
      <c r="E108" s="121"/>
      <c r="F108" s="122"/>
      <c r="G108" s="267"/>
      <c r="H108" s="208"/>
      <c r="I108" s="94"/>
      <c r="J108" s="95"/>
      <c r="K108" s="96"/>
      <c r="L108" s="45"/>
      <c r="M108" s="45"/>
      <c r="N108" s="86"/>
      <c r="O108" s="87"/>
      <c r="P108" s="59"/>
      <c r="Q108" s="114"/>
      <c r="R108" s="115"/>
      <c r="S108" s="41"/>
    </row>
    <row r="109" spans="1:19" ht="12.75" customHeight="1">
      <c r="A109" s="40"/>
      <c r="B109" s="41"/>
      <c r="C109" s="41"/>
      <c r="D109" s="116"/>
      <c r="E109" s="116"/>
      <c r="F109" s="117"/>
      <c r="G109" s="79"/>
      <c r="H109" s="208"/>
      <c r="I109" s="94"/>
      <c r="J109" s="95"/>
      <c r="K109" s="96"/>
      <c r="L109" s="45"/>
      <c r="M109" s="45"/>
      <c r="N109" s="86"/>
      <c r="O109" s="87"/>
      <c r="P109" s="59"/>
      <c r="Q109" s="114"/>
      <c r="R109" s="115"/>
      <c r="S109" s="41"/>
    </row>
    <row r="110" spans="1:19" ht="12" customHeight="1">
      <c r="A110" s="40"/>
      <c r="B110" s="41"/>
      <c r="C110" s="41"/>
      <c r="D110" s="438"/>
      <c r="E110" s="438"/>
      <c r="F110" s="438"/>
      <c r="G110" s="438"/>
      <c r="H110" s="438"/>
      <c r="I110" s="438"/>
      <c r="J110" s="438"/>
      <c r="L110" s="45"/>
      <c r="M110" s="45"/>
      <c r="N110" s="43"/>
      <c r="O110" s="44"/>
      <c r="P110" s="41"/>
      <c r="Q110" s="45"/>
      <c r="R110" s="46"/>
      <c r="S110" s="41"/>
    </row>
    <row r="111" spans="1:19" ht="26.25">
      <c r="A111" s="40"/>
      <c r="B111" s="41"/>
      <c r="C111" s="41"/>
      <c r="D111" s="93" t="s">
        <v>680</v>
      </c>
      <c r="E111" s="93" t="s">
        <v>628</v>
      </c>
      <c r="F111" s="207" t="s">
        <v>629</v>
      </c>
      <c r="G111" s="79" t="s">
        <v>630</v>
      </c>
      <c r="H111" s="80" t="s">
        <v>683</v>
      </c>
      <c r="I111" s="81" t="s">
        <v>632</v>
      </c>
      <c r="J111" s="89" t="s">
        <v>633</v>
      </c>
      <c r="K111" s="83"/>
      <c r="L111" s="84" t="s">
        <v>634</v>
      </c>
      <c r="M111" s="123" t="s">
        <v>635</v>
      </c>
      <c r="N111" s="113"/>
      <c r="O111" s="77"/>
      <c r="P111" s="88"/>
      <c r="Q111" s="114"/>
      <c r="R111" s="115"/>
      <c r="S111" s="41"/>
    </row>
    <row r="112" spans="1:19">
      <c r="A112" s="40"/>
      <c r="B112" s="41"/>
      <c r="C112" s="41"/>
      <c r="D112" s="116"/>
      <c r="E112" s="116"/>
      <c r="F112" s="117"/>
      <c r="G112" s="79"/>
      <c r="H112" s="208"/>
      <c r="I112" s="94"/>
      <c r="J112" s="95">
        <f t="shared" ref="J112:J119" si="3">+I112*$K$111</f>
        <v>0</v>
      </c>
      <c r="K112" s="41"/>
      <c r="L112" s="97">
        <f t="shared" ref="L112:L119" si="4">+$B$116</f>
        <v>0</v>
      </c>
      <c r="M112" s="97">
        <f t="shared" ref="M112:M119" si="5">+$B$117</f>
        <v>0</v>
      </c>
      <c r="N112" s="86"/>
      <c r="O112" s="87"/>
      <c r="P112" s="59"/>
      <c r="Q112" s="208"/>
      <c r="R112" s="95"/>
      <c r="S112" s="41"/>
    </row>
    <row r="113" spans="1:19">
      <c r="A113" s="40"/>
      <c r="B113" s="41"/>
      <c r="C113" s="41"/>
      <c r="D113" s="116"/>
      <c r="E113" s="116"/>
      <c r="F113" s="117"/>
      <c r="G113" s="79"/>
      <c r="H113" s="208"/>
      <c r="I113" s="94"/>
      <c r="J113" s="95">
        <f t="shared" si="3"/>
        <v>0</v>
      </c>
      <c r="K113" s="41"/>
      <c r="L113" s="97">
        <f t="shared" si="4"/>
        <v>0</v>
      </c>
      <c r="M113" s="97">
        <f t="shared" si="5"/>
        <v>0</v>
      </c>
      <c r="N113" s="86"/>
      <c r="O113" s="87"/>
      <c r="P113" s="59"/>
      <c r="Q113" s="208"/>
      <c r="R113" s="95"/>
      <c r="S113" s="41"/>
    </row>
    <row r="114" spans="1:19" ht="12" customHeight="1">
      <c r="A114" s="40"/>
      <c r="B114" s="41"/>
      <c r="C114" s="41"/>
      <c r="D114" s="116"/>
      <c r="E114" s="116"/>
      <c r="F114" s="117"/>
      <c r="G114" s="79"/>
      <c r="H114" s="208"/>
      <c r="I114" s="94"/>
      <c r="J114" s="95">
        <f t="shared" si="3"/>
        <v>0</v>
      </c>
      <c r="K114" s="41"/>
      <c r="L114" s="97">
        <f t="shared" si="4"/>
        <v>0</v>
      </c>
      <c r="M114" s="97">
        <f t="shared" si="5"/>
        <v>0</v>
      </c>
      <c r="N114" s="86"/>
      <c r="O114" s="87"/>
      <c r="P114" s="59"/>
      <c r="Q114" s="208"/>
      <c r="R114" s="95"/>
      <c r="S114" s="41"/>
    </row>
    <row r="115" spans="1:19" ht="13.5" customHeight="1">
      <c r="A115" s="436" t="s">
        <v>684</v>
      </c>
      <c r="B115" s="436"/>
      <c r="C115" s="41"/>
      <c r="D115" s="116"/>
      <c r="E115" s="116"/>
      <c r="F115" s="117"/>
      <c r="G115" s="79"/>
      <c r="H115" s="208"/>
      <c r="I115" s="94"/>
      <c r="J115" s="95">
        <f t="shared" si="3"/>
        <v>0</v>
      </c>
      <c r="K115" s="41"/>
      <c r="L115" s="97">
        <f t="shared" si="4"/>
        <v>0</v>
      </c>
      <c r="M115" s="97">
        <f t="shared" si="5"/>
        <v>0</v>
      </c>
      <c r="N115" s="86"/>
      <c r="O115" s="87"/>
      <c r="P115" s="59"/>
      <c r="Q115" s="208"/>
      <c r="R115" s="95"/>
      <c r="S115" s="41"/>
    </row>
    <row r="116" spans="1:19">
      <c r="A116" s="90" t="s">
        <v>645</v>
      </c>
      <c r="B116" s="68"/>
      <c r="C116" s="41"/>
      <c r="D116" s="116"/>
      <c r="E116" s="116"/>
      <c r="F116" s="117"/>
      <c r="G116" s="79"/>
      <c r="H116" s="208"/>
      <c r="I116" s="94"/>
      <c r="J116" s="95">
        <f t="shared" si="3"/>
        <v>0</v>
      </c>
      <c r="K116" s="41"/>
      <c r="L116" s="97">
        <f t="shared" si="4"/>
        <v>0</v>
      </c>
      <c r="M116" s="97">
        <f t="shared" si="5"/>
        <v>0</v>
      </c>
      <c r="N116" s="86"/>
      <c r="O116" s="87"/>
      <c r="P116" s="59"/>
      <c r="Q116" s="208"/>
      <c r="R116" s="95"/>
      <c r="S116" s="41"/>
    </row>
    <row r="117" spans="1:19">
      <c r="A117" s="90" t="s">
        <v>635</v>
      </c>
      <c r="B117" s="68"/>
      <c r="C117" s="41"/>
      <c r="D117" s="116"/>
      <c r="E117" s="116"/>
      <c r="F117" s="117"/>
      <c r="G117" s="79"/>
      <c r="H117" s="208"/>
      <c r="I117" s="94"/>
      <c r="J117" s="95">
        <f t="shared" si="3"/>
        <v>0</v>
      </c>
      <c r="K117" s="41"/>
      <c r="L117" s="97">
        <f t="shared" si="4"/>
        <v>0</v>
      </c>
      <c r="M117" s="97">
        <f t="shared" si="5"/>
        <v>0</v>
      </c>
      <c r="N117" s="86"/>
      <c r="O117" s="87"/>
      <c r="P117" s="59"/>
      <c r="Q117" s="208"/>
      <c r="R117" s="95"/>
      <c r="S117" s="41"/>
    </row>
    <row r="118" spans="1:19">
      <c r="A118" s="124"/>
      <c r="B118" s="125"/>
      <c r="C118" s="41"/>
      <c r="D118" s="116"/>
      <c r="E118" s="116"/>
      <c r="F118" s="117"/>
      <c r="G118" s="79"/>
      <c r="H118" s="208"/>
      <c r="I118" s="94"/>
      <c r="J118" s="95">
        <f t="shared" si="3"/>
        <v>0</v>
      </c>
      <c r="K118" s="41"/>
      <c r="L118" s="97">
        <f t="shared" si="4"/>
        <v>0</v>
      </c>
      <c r="M118" s="97">
        <f t="shared" si="5"/>
        <v>0</v>
      </c>
      <c r="N118" s="86"/>
      <c r="O118" s="87"/>
      <c r="P118" s="59"/>
      <c r="Q118" s="208"/>
      <c r="R118" s="95"/>
      <c r="S118" s="41"/>
    </row>
    <row r="119" spans="1:19">
      <c r="A119" s="437" t="s">
        <v>649</v>
      </c>
      <c r="B119" s="437"/>
      <c r="C119" s="41"/>
      <c r="D119" s="116"/>
      <c r="E119" s="116"/>
      <c r="F119" s="117"/>
      <c r="G119" s="79"/>
      <c r="H119" s="208"/>
      <c r="I119" s="94"/>
      <c r="J119" s="95">
        <f t="shared" si="3"/>
        <v>0</v>
      </c>
      <c r="K119" s="41"/>
      <c r="L119" s="97">
        <f t="shared" si="4"/>
        <v>0</v>
      </c>
      <c r="M119" s="97">
        <f t="shared" si="5"/>
        <v>0</v>
      </c>
      <c r="N119" s="86"/>
      <c r="O119" s="87"/>
      <c r="P119" s="59"/>
      <c r="Q119" s="208"/>
      <c r="R119" s="95"/>
      <c r="S119" s="41"/>
    </row>
    <row r="120" spans="1:19" ht="15.75">
      <c r="A120" s="435">
        <f>+SUM(N112:N119)</f>
        <v>0</v>
      </c>
      <c r="B120" s="435"/>
      <c r="C120" s="41"/>
      <c r="D120" s="439"/>
      <c r="E120" s="439"/>
      <c r="F120" s="439"/>
      <c r="G120" s="439"/>
      <c r="H120" s="439"/>
      <c r="I120" s="439"/>
      <c r="J120" s="439"/>
      <c r="K120" s="41"/>
      <c r="L120" s="45"/>
      <c r="M120" s="45"/>
      <c r="N120" s="43"/>
      <c r="O120" s="44"/>
      <c r="P120" s="41"/>
      <c r="Q120" s="45"/>
      <c r="R120" s="46"/>
      <c r="S120" s="41"/>
    </row>
    <row r="121" spans="1:19" ht="26.25">
      <c r="A121" s="40"/>
      <c r="B121" s="41"/>
      <c r="C121" s="41"/>
      <c r="D121" s="93" t="s">
        <v>680</v>
      </c>
      <c r="E121" s="93" t="s">
        <v>628</v>
      </c>
      <c r="F121" s="126" t="s">
        <v>685</v>
      </c>
      <c r="G121" s="79" t="s">
        <v>630</v>
      </c>
      <c r="H121" s="80" t="s">
        <v>631</v>
      </c>
      <c r="I121" s="81" t="s">
        <v>632</v>
      </c>
      <c r="J121" s="89" t="s">
        <v>633</v>
      </c>
      <c r="K121" s="83"/>
      <c r="L121" s="127" t="s">
        <v>634</v>
      </c>
      <c r="M121" s="123" t="s">
        <v>635</v>
      </c>
      <c r="N121" s="113"/>
      <c r="O121" s="77"/>
      <c r="P121" s="88"/>
      <c r="Q121" s="114"/>
      <c r="R121" s="115"/>
      <c r="S121" s="41"/>
    </row>
    <row r="122" spans="1:19">
      <c r="A122" s="40"/>
      <c r="B122" s="41"/>
      <c r="C122" s="41"/>
      <c r="D122" s="116"/>
      <c r="E122" s="116"/>
      <c r="F122" s="120"/>
      <c r="G122" s="79"/>
      <c r="H122" s="208"/>
      <c r="I122" s="94"/>
      <c r="J122" s="95">
        <f t="shared" ref="J122:J146" si="6">+I122*$K$121</f>
        <v>0</v>
      </c>
      <c r="K122" s="41"/>
      <c r="L122" s="97">
        <f t="shared" ref="L122:L146" si="7">+$B$129</f>
        <v>0</v>
      </c>
      <c r="M122" s="97">
        <f t="shared" ref="M122:M146" si="8">+$B$130</f>
        <v>0</v>
      </c>
      <c r="N122" s="86"/>
      <c r="O122" s="87"/>
      <c r="P122" s="59"/>
      <c r="Q122" s="208"/>
      <c r="R122" s="95"/>
      <c r="S122" s="41"/>
    </row>
    <row r="123" spans="1:19" ht="12" customHeight="1">
      <c r="A123" s="40"/>
      <c r="B123" s="41"/>
      <c r="C123" s="41"/>
      <c r="D123" s="116"/>
      <c r="E123" s="116"/>
      <c r="F123" s="120"/>
      <c r="G123" s="79"/>
      <c r="H123" s="208"/>
      <c r="I123" s="94"/>
      <c r="J123" s="95">
        <f t="shared" si="6"/>
        <v>0</v>
      </c>
      <c r="K123" s="41"/>
      <c r="L123" s="97">
        <f t="shared" si="7"/>
        <v>0</v>
      </c>
      <c r="M123" s="97">
        <f t="shared" si="8"/>
        <v>0</v>
      </c>
      <c r="N123" s="86"/>
      <c r="O123" s="87"/>
      <c r="P123" s="59"/>
      <c r="Q123" s="208"/>
      <c r="R123" s="95"/>
      <c r="S123" s="41"/>
    </row>
    <row r="124" spans="1:19" ht="12.75" customHeight="1">
      <c r="A124" s="40"/>
      <c r="B124" s="41"/>
      <c r="C124" s="41"/>
      <c r="D124" s="116"/>
      <c r="E124" s="116"/>
      <c r="F124" s="120"/>
      <c r="G124" s="79"/>
      <c r="H124" s="208"/>
      <c r="I124" s="94"/>
      <c r="J124" s="95">
        <f t="shared" si="6"/>
        <v>0</v>
      </c>
      <c r="K124" s="41"/>
      <c r="L124" s="97">
        <f t="shared" si="7"/>
        <v>0</v>
      </c>
      <c r="M124" s="97">
        <f t="shared" si="8"/>
        <v>0</v>
      </c>
      <c r="N124" s="86"/>
      <c r="O124" s="87"/>
      <c r="P124" s="59"/>
      <c r="Q124" s="208"/>
      <c r="R124" s="95"/>
      <c r="S124" s="41"/>
    </row>
    <row r="125" spans="1:19" ht="12.75" customHeight="1">
      <c r="A125" s="436" t="s">
        <v>684</v>
      </c>
      <c r="B125" s="436"/>
      <c r="C125" s="41"/>
      <c r="D125" s="116"/>
      <c r="E125" s="116"/>
      <c r="F125" s="120"/>
      <c r="G125" s="79"/>
      <c r="H125" s="208"/>
      <c r="I125" s="94"/>
      <c r="J125" s="95">
        <f t="shared" si="6"/>
        <v>0</v>
      </c>
      <c r="K125" s="41"/>
      <c r="L125" s="97">
        <f t="shared" si="7"/>
        <v>0</v>
      </c>
      <c r="M125" s="97">
        <f t="shared" si="8"/>
        <v>0</v>
      </c>
      <c r="N125" s="86"/>
      <c r="O125" s="87"/>
      <c r="P125" s="59"/>
      <c r="Q125" s="208"/>
      <c r="R125" s="95"/>
      <c r="S125" s="41"/>
    </row>
    <row r="126" spans="1:19">
      <c r="A126" s="90" t="s">
        <v>640</v>
      </c>
      <c r="B126" s="68"/>
      <c r="C126" s="41"/>
      <c r="D126" s="116"/>
      <c r="E126" s="116"/>
      <c r="F126" s="120"/>
      <c r="G126" s="79"/>
      <c r="H126" s="208"/>
      <c r="I126" s="94"/>
      <c r="J126" s="95">
        <f t="shared" si="6"/>
        <v>0</v>
      </c>
      <c r="K126" s="41"/>
      <c r="L126" s="97">
        <f t="shared" si="7"/>
        <v>0</v>
      </c>
      <c r="M126" s="97">
        <f t="shared" si="8"/>
        <v>0</v>
      </c>
      <c r="N126" s="86"/>
      <c r="O126" s="87"/>
      <c r="P126" s="59"/>
      <c r="Q126" s="208"/>
      <c r="R126" s="95"/>
      <c r="S126" s="41"/>
    </row>
    <row r="127" spans="1:19">
      <c r="A127" s="90" t="s">
        <v>642</v>
      </c>
      <c r="B127" s="68"/>
      <c r="C127" s="41"/>
      <c r="D127" s="116"/>
      <c r="E127" s="116"/>
      <c r="F127" s="120"/>
      <c r="G127" s="79"/>
      <c r="H127" s="208"/>
      <c r="I127" s="94"/>
      <c r="J127" s="95">
        <f t="shared" si="6"/>
        <v>0</v>
      </c>
      <c r="K127" s="41"/>
      <c r="L127" s="97">
        <f t="shared" si="7"/>
        <v>0</v>
      </c>
      <c r="M127" s="97">
        <f t="shared" si="8"/>
        <v>0</v>
      </c>
      <c r="N127" s="86"/>
      <c r="O127" s="87"/>
      <c r="P127" s="59"/>
      <c r="Q127" s="208"/>
      <c r="R127" s="95"/>
      <c r="S127" s="41"/>
    </row>
    <row r="128" spans="1:19">
      <c r="A128" s="90" t="s">
        <v>643</v>
      </c>
      <c r="B128" s="68"/>
      <c r="C128" s="41"/>
      <c r="D128" s="116"/>
      <c r="E128" s="116"/>
      <c r="F128" s="120"/>
      <c r="G128" s="79"/>
      <c r="H128" s="208"/>
      <c r="I128" s="94"/>
      <c r="J128" s="95">
        <f t="shared" si="6"/>
        <v>0</v>
      </c>
      <c r="K128" s="41"/>
      <c r="L128" s="97">
        <f t="shared" si="7"/>
        <v>0</v>
      </c>
      <c r="M128" s="97">
        <f t="shared" si="8"/>
        <v>0</v>
      </c>
      <c r="N128" s="86"/>
      <c r="O128" s="87"/>
      <c r="P128" s="59"/>
      <c r="Q128" s="208"/>
      <c r="R128" s="95"/>
      <c r="S128" s="41"/>
    </row>
    <row r="129" spans="1:19">
      <c r="A129" s="90" t="s">
        <v>645</v>
      </c>
      <c r="B129" s="68"/>
      <c r="C129" s="41"/>
      <c r="D129" s="116"/>
      <c r="E129" s="116"/>
      <c r="F129" s="120"/>
      <c r="G129" s="79"/>
      <c r="H129" s="208"/>
      <c r="I129" s="94"/>
      <c r="J129" s="95">
        <f t="shared" si="6"/>
        <v>0</v>
      </c>
      <c r="K129" s="41"/>
      <c r="L129" s="97">
        <f t="shared" si="7"/>
        <v>0</v>
      </c>
      <c r="M129" s="97">
        <f t="shared" si="8"/>
        <v>0</v>
      </c>
      <c r="N129" s="86"/>
      <c r="O129" s="87"/>
      <c r="P129" s="59"/>
      <c r="Q129" s="208"/>
      <c r="R129" s="95"/>
      <c r="S129" s="41"/>
    </row>
    <row r="130" spans="1:19">
      <c r="A130" s="90" t="s">
        <v>635</v>
      </c>
      <c r="B130" s="68"/>
      <c r="C130" s="41"/>
      <c r="D130" s="116"/>
      <c r="E130" s="116"/>
      <c r="F130" s="120"/>
      <c r="G130" s="79"/>
      <c r="H130" s="208"/>
      <c r="I130" s="94"/>
      <c r="J130" s="95">
        <f t="shared" si="6"/>
        <v>0</v>
      </c>
      <c r="K130" s="41"/>
      <c r="L130" s="97">
        <f t="shared" si="7"/>
        <v>0</v>
      </c>
      <c r="M130" s="97">
        <f t="shared" si="8"/>
        <v>0</v>
      </c>
      <c r="N130" s="86"/>
      <c r="O130" s="87"/>
      <c r="P130" s="59"/>
      <c r="Q130" s="208"/>
      <c r="R130" s="95"/>
      <c r="S130" s="41"/>
    </row>
    <row r="131" spans="1:19">
      <c r="A131" s="40"/>
      <c r="B131" s="41"/>
      <c r="C131" s="41"/>
      <c r="D131" s="116"/>
      <c r="E131" s="116"/>
      <c r="F131" s="120"/>
      <c r="G131" s="79"/>
      <c r="H131" s="208"/>
      <c r="I131" s="94"/>
      <c r="J131" s="95">
        <f t="shared" si="6"/>
        <v>0</v>
      </c>
      <c r="K131" s="41"/>
      <c r="L131" s="97">
        <f t="shared" si="7"/>
        <v>0</v>
      </c>
      <c r="M131" s="97">
        <f t="shared" si="8"/>
        <v>0</v>
      </c>
      <c r="N131" s="86"/>
      <c r="O131" s="87"/>
      <c r="P131" s="59"/>
      <c r="Q131" s="208"/>
      <c r="R131" s="95"/>
      <c r="S131" s="41"/>
    </row>
    <row r="132" spans="1:19">
      <c r="A132" s="437" t="s">
        <v>649</v>
      </c>
      <c r="B132" s="437"/>
      <c r="C132" s="41"/>
      <c r="D132" s="116"/>
      <c r="E132" s="116"/>
      <c r="F132" s="128"/>
      <c r="G132" s="79"/>
      <c r="H132" s="208"/>
      <c r="I132" s="94"/>
      <c r="J132" s="95">
        <f t="shared" si="6"/>
        <v>0</v>
      </c>
      <c r="K132" s="41"/>
      <c r="L132" s="97">
        <f t="shared" si="7"/>
        <v>0</v>
      </c>
      <c r="M132" s="97">
        <f t="shared" si="8"/>
        <v>0</v>
      </c>
      <c r="N132" s="86"/>
      <c r="O132" s="87"/>
      <c r="P132" s="59"/>
      <c r="Q132" s="208"/>
      <c r="R132" s="95"/>
      <c r="S132" s="41"/>
    </row>
    <row r="133" spans="1:19">
      <c r="A133" s="435">
        <f>+SUM(N122:N146)</f>
        <v>0</v>
      </c>
      <c r="B133" s="435"/>
      <c r="C133" s="41"/>
      <c r="D133" s="116"/>
      <c r="E133" s="116"/>
      <c r="F133" s="120"/>
      <c r="G133" s="79"/>
      <c r="H133" s="208"/>
      <c r="I133" s="94"/>
      <c r="J133" s="95">
        <f t="shared" si="6"/>
        <v>0</v>
      </c>
      <c r="K133" s="41"/>
      <c r="L133" s="97">
        <f t="shared" si="7"/>
        <v>0</v>
      </c>
      <c r="M133" s="97">
        <f t="shared" si="8"/>
        <v>0</v>
      </c>
      <c r="N133" s="86"/>
      <c r="O133" s="87"/>
      <c r="P133" s="59"/>
      <c r="Q133" s="208"/>
      <c r="R133" s="95"/>
      <c r="S133" s="41"/>
    </row>
    <row r="134" spans="1:19">
      <c r="A134" s="40"/>
      <c r="B134" s="41"/>
      <c r="C134" s="41"/>
      <c r="D134" s="116"/>
      <c r="E134" s="116"/>
      <c r="F134" s="120"/>
      <c r="G134" s="79"/>
      <c r="H134" s="208"/>
      <c r="I134" s="94"/>
      <c r="J134" s="95">
        <f t="shared" si="6"/>
        <v>0</v>
      </c>
      <c r="K134" s="41"/>
      <c r="L134" s="97">
        <f t="shared" si="7"/>
        <v>0</v>
      </c>
      <c r="M134" s="97">
        <f t="shared" si="8"/>
        <v>0</v>
      </c>
      <c r="N134" s="86"/>
      <c r="O134" s="87"/>
      <c r="P134" s="59"/>
      <c r="Q134" s="208"/>
      <c r="R134" s="95"/>
      <c r="S134" s="41"/>
    </row>
    <row r="135" spans="1:19">
      <c r="A135" s="40"/>
      <c r="B135" s="41"/>
      <c r="C135" s="41"/>
      <c r="D135" s="116"/>
      <c r="E135" s="116"/>
      <c r="F135" s="128"/>
      <c r="G135" s="79"/>
      <c r="H135" s="208"/>
      <c r="I135" s="94"/>
      <c r="J135" s="95">
        <f t="shared" si="6"/>
        <v>0</v>
      </c>
      <c r="K135" s="41"/>
      <c r="L135" s="97">
        <f t="shared" si="7"/>
        <v>0</v>
      </c>
      <c r="M135" s="97">
        <f t="shared" si="8"/>
        <v>0</v>
      </c>
      <c r="N135" s="86"/>
      <c r="O135" s="87"/>
      <c r="P135" s="59"/>
      <c r="Q135" s="208"/>
      <c r="R135" s="95"/>
      <c r="S135" s="41"/>
    </row>
    <row r="136" spans="1:19">
      <c r="A136" s="40"/>
      <c r="B136" s="41"/>
      <c r="C136" s="41"/>
      <c r="D136" s="116"/>
      <c r="E136" s="116"/>
      <c r="F136" s="120"/>
      <c r="G136" s="79"/>
      <c r="H136" s="208"/>
      <c r="I136" s="94"/>
      <c r="J136" s="95">
        <f t="shared" si="6"/>
        <v>0</v>
      </c>
      <c r="K136" s="41"/>
      <c r="L136" s="97">
        <f t="shared" si="7"/>
        <v>0</v>
      </c>
      <c r="M136" s="97">
        <f t="shared" si="8"/>
        <v>0</v>
      </c>
      <c r="N136" s="86"/>
      <c r="O136" s="87"/>
      <c r="P136" s="59"/>
      <c r="Q136" s="208"/>
      <c r="R136" s="95"/>
      <c r="S136" s="41"/>
    </row>
    <row r="137" spans="1:19">
      <c r="A137" s="40"/>
      <c r="B137" s="41"/>
      <c r="C137" s="41"/>
      <c r="D137" s="116"/>
      <c r="E137" s="116"/>
      <c r="F137" s="120"/>
      <c r="G137" s="79"/>
      <c r="H137" s="208"/>
      <c r="I137" s="94"/>
      <c r="J137" s="95">
        <f t="shared" si="6"/>
        <v>0</v>
      </c>
      <c r="K137" s="41"/>
      <c r="L137" s="97">
        <f t="shared" si="7"/>
        <v>0</v>
      </c>
      <c r="M137" s="97">
        <f t="shared" si="8"/>
        <v>0</v>
      </c>
      <c r="N137" s="86"/>
      <c r="O137" s="87"/>
      <c r="P137" s="59"/>
      <c r="Q137" s="208"/>
      <c r="R137" s="95"/>
      <c r="S137" s="41"/>
    </row>
    <row r="138" spans="1:19">
      <c r="A138" s="40"/>
      <c r="B138" s="41"/>
      <c r="C138" s="41"/>
      <c r="D138" s="116"/>
      <c r="E138" s="116"/>
      <c r="F138" s="120"/>
      <c r="G138" s="79"/>
      <c r="H138" s="208"/>
      <c r="I138" s="94"/>
      <c r="J138" s="95">
        <f t="shared" si="6"/>
        <v>0</v>
      </c>
      <c r="K138" s="41"/>
      <c r="L138" s="97">
        <f t="shared" si="7"/>
        <v>0</v>
      </c>
      <c r="M138" s="97">
        <f t="shared" si="8"/>
        <v>0</v>
      </c>
      <c r="N138" s="86"/>
      <c r="O138" s="87"/>
      <c r="P138" s="59"/>
      <c r="Q138" s="208"/>
      <c r="R138" s="95"/>
      <c r="S138" s="41"/>
    </row>
    <row r="139" spans="1:19">
      <c r="A139" s="40"/>
      <c r="B139" s="41"/>
      <c r="C139" s="41"/>
      <c r="D139" s="116"/>
      <c r="E139" s="116"/>
      <c r="F139" s="120"/>
      <c r="G139" s="79"/>
      <c r="H139" s="208"/>
      <c r="I139" s="94"/>
      <c r="J139" s="95">
        <f t="shared" si="6"/>
        <v>0</v>
      </c>
      <c r="K139" s="41"/>
      <c r="L139" s="97">
        <f t="shared" si="7"/>
        <v>0</v>
      </c>
      <c r="M139" s="97">
        <f t="shared" si="8"/>
        <v>0</v>
      </c>
      <c r="N139" s="86"/>
      <c r="O139" s="87"/>
      <c r="P139" s="59"/>
      <c r="Q139" s="208"/>
      <c r="R139" s="95"/>
      <c r="S139" s="41"/>
    </row>
    <row r="140" spans="1:19">
      <c r="A140" s="40"/>
      <c r="B140" s="41"/>
      <c r="C140" s="41"/>
      <c r="D140" s="116"/>
      <c r="E140" s="116"/>
      <c r="F140" s="120"/>
      <c r="G140" s="79"/>
      <c r="H140" s="208"/>
      <c r="I140" s="94"/>
      <c r="J140" s="95">
        <f t="shared" si="6"/>
        <v>0</v>
      </c>
      <c r="K140" s="41"/>
      <c r="L140" s="97">
        <f t="shared" si="7"/>
        <v>0</v>
      </c>
      <c r="M140" s="97">
        <f t="shared" si="8"/>
        <v>0</v>
      </c>
      <c r="N140" s="86"/>
      <c r="O140" s="87"/>
      <c r="P140" s="59"/>
      <c r="Q140" s="208"/>
      <c r="R140" s="95"/>
      <c r="S140" s="41"/>
    </row>
    <row r="141" spans="1:19">
      <c r="A141" s="40"/>
      <c r="B141" s="41"/>
      <c r="C141" s="41"/>
      <c r="D141" s="116"/>
      <c r="E141" s="116"/>
      <c r="F141" s="128"/>
      <c r="G141" s="79"/>
      <c r="H141" s="208"/>
      <c r="I141" s="94"/>
      <c r="J141" s="95">
        <f t="shared" si="6"/>
        <v>0</v>
      </c>
      <c r="K141" s="41"/>
      <c r="L141" s="97">
        <f t="shared" si="7"/>
        <v>0</v>
      </c>
      <c r="M141" s="97">
        <f t="shared" si="8"/>
        <v>0</v>
      </c>
      <c r="N141" s="86"/>
      <c r="O141" s="87"/>
      <c r="P141" s="59"/>
      <c r="Q141" s="208"/>
      <c r="R141" s="95"/>
      <c r="S141" s="41"/>
    </row>
    <row r="142" spans="1:19">
      <c r="A142" s="40"/>
      <c r="B142" s="41"/>
      <c r="C142" s="41"/>
      <c r="D142" s="116"/>
      <c r="E142" s="116"/>
      <c r="F142" s="128"/>
      <c r="G142" s="79"/>
      <c r="H142" s="208"/>
      <c r="I142" s="94"/>
      <c r="J142" s="95">
        <f t="shared" si="6"/>
        <v>0</v>
      </c>
      <c r="K142" s="41"/>
      <c r="L142" s="97">
        <f t="shared" si="7"/>
        <v>0</v>
      </c>
      <c r="M142" s="97">
        <f t="shared" si="8"/>
        <v>0</v>
      </c>
      <c r="N142" s="86"/>
      <c r="O142" s="87"/>
      <c r="P142" s="59"/>
      <c r="Q142" s="208"/>
      <c r="R142" s="95"/>
      <c r="S142" s="41"/>
    </row>
    <row r="143" spans="1:19">
      <c r="A143" s="40"/>
      <c r="B143" s="41"/>
      <c r="C143" s="41"/>
      <c r="D143" s="116"/>
      <c r="E143" s="116"/>
      <c r="F143" s="128"/>
      <c r="G143" s="79"/>
      <c r="H143" s="208"/>
      <c r="I143" s="94"/>
      <c r="J143" s="95">
        <f t="shared" si="6"/>
        <v>0</v>
      </c>
      <c r="K143" s="41"/>
      <c r="L143" s="97">
        <f t="shared" si="7"/>
        <v>0</v>
      </c>
      <c r="M143" s="97">
        <f t="shared" si="8"/>
        <v>0</v>
      </c>
      <c r="N143" s="86"/>
      <c r="O143" s="87"/>
      <c r="P143" s="59"/>
      <c r="Q143" s="208"/>
      <c r="R143" s="95"/>
      <c r="S143" s="41"/>
    </row>
    <row r="144" spans="1:19">
      <c r="A144" s="40"/>
      <c r="B144" s="41"/>
      <c r="C144" s="41"/>
      <c r="D144" s="116"/>
      <c r="E144" s="116"/>
      <c r="F144" s="128"/>
      <c r="G144" s="79"/>
      <c r="H144" s="208"/>
      <c r="I144" s="94"/>
      <c r="J144" s="95">
        <f t="shared" si="6"/>
        <v>0</v>
      </c>
      <c r="K144" s="41"/>
      <c r="L144" s="97">
        <f t="shared" si="7"/>
        <v>0</v>
      </c>
      <c r="M144" s="97">
        <f t="shared" si="8"/>
        <v>0</v>
      </c>
      <c r="N144" s="86"/>
      <c r="O144" s="87"/>
      <c r="P144" s="59"/>
      <c r="Q144" s="208"/>
      <c r="R144" s="95"/>
      <c r="S144" s="41"/>
    </row>
    <row r="145" spans="1:19">
      <c r="A145" s="40"/>
      <c r="B145" s="41"/>
      <c r="C145" s="41"/>
      <c r="D145" s="116"/>
      <c r="E145" s="116"/>
      <c r="F145" s="128"/>
      <c r="G145" s="79"/>
      <c r="H145" s="208"/>
      <c r="I145" s="94"/>
      <c r="J145" s="95">
        <f t="shared" si="6"/>
        <v>0</v>
      </c>
      <c r="K145" s="41"/>
      <c r="L145" s="97">
        <f t="shared" si="7"/>
        <v>0</v>
      </c>
      <c r="M145" s="97">
        <f t="shared" si="8"/>
        <v>0</v>
      </c>
      <c r="N145" s="86"/>
      <c r="O145" s="87"/>
      <c r="P145" s="59"/>
      <c r="Q145" s="208"/>
      <c r="R145" s="95"/>
      <c r="S145" s="41"/>
    </row>
    <row r="146" spans="1:19">
      <c r="A146" s="40"/>
      <c r="B146" s="41"/>
      <c r="C146" s="41"/>
      <c r="D146" s="116"/>
      <c r="E146" s="116"/>
      <c r="F146" s="120"/>
      <c r="G146" s="79"/>
      <c r="H146" s="208"/>
      <c r="I146" s="94"/>
      <c r="J146" s="95">
        <f t="shared" si="6"/>
        <v>0</v>
      </c>
      <c r="K146" s="41"/>
      <c r="L146" s="97">
        <f t="shared" si="7"/>
        <v>0</v>
      </c>
      <c r="M146" s="97">
        <f t="shared" si="8"/>
        <v>0</v>
      </c>
      <c r="N146" s="86"/>
      <c r="O146" s="87"/>
      <c r="P146" s="59"/>
      <c r="Q146" s="208"/>
      <c r="R146" s="95"/>
      <c r="S146" s="41"/>
    </row>
    <row r="147" spans="1:19" ht="15.75">
      <c r="A147" s="40"/>
      <c r="B147" s="41"/>
      <c r="C147" s="41"/>
      <c r="D147" s="438"/>
      <c r="E147" s="438"/>
      <c r="F147" s="438"/>
      <c r="G147" s="438"/>
      <c r="H147" s="438"/>
      <c r="I147" s="438"/>
      <c r="J147" s="438"/>
      <c r="L147" s="45"/>
      <c r="M147" s="45"/>
      <c r="N147" s="43"/>
      <c r="O147" s="44"/>
      <c r="P147" s="41"/>
      <c r="Q147" s="45"/>
      <c r="R147" s="46"/>
      <c r="S147" s="41"/>
    </row>
    <row r="148" spans="1:19" ht="26.25">
      <c r="A148" s="40"/>
      <c r="B148" s="41"/>
      <c r="C148" s="41"/>
      <c r="D148" s="93" t="s">
        <v>680</v>
      </c>
      <c r="E148" s="93" t="s">
        <v>628</v>
      </c>
      <c r="F148" s="126" t="s">
        <v>685</v>
      </c>
      <c r="G148" s="79" t="s">
        <v>630</v>
      </c>
      <c r="H148" s="80" t="s">
        <v>631</v>
      </c>
      <c r="I148" s="81" t="s">
        <v>632</v>
      </c>
      <c r="J148" s="89" t="s">
        <v>686</v>
      </c>
      <c r="K148" s="83"/>
      <c r="L148" s="127" t="s">
        <v>634</v>
      </c>
      <c r="M148" s="123" t="s">
        <v>635</v>
      </c>
      <c r="N148" s="113"/>
      <c r="O148" s="77"/>
      <c r="P148" s="41"/>
      <c r="Q148" s="45"/>
      <c r="R148" s="46"/>
      <c r="S148" s="41"/>
    </row>
    <row r="149" spans="1:19">
      <c r="A149" s="40"/>
      <c r="B149" s="41"/>
      <c r="C149" s="41"/>
      <c r="D149" s="116"/>
      <c r="E149" s="116" t="s">
        <v>687</v>
      </c>
      <c r="F149" s="117"/>
      <c r="G149" s="79"/>
      <c r="H149" s="129"/>
      <c r="I149" s="87"/>
      <c r="J149" s="95"/>
      <c r="K149" s="41"/>
      <c r="L149" s="97"/>
      <c r="M149" s="97"/>
      <c r="N149" s="86"/>
      <c r="O149" s="87"/>
      <c r="P149" s="131"/>
      <c r="Q149" s="114"/>
      <c r="R149" s="115"/>
      <c r="S149" s="41"/>
    </row>
    <row r="150" spans="1:19">
      <c r="A150" s="40"/>
      <c r="B150" s="41"/>
      <c r="C150" s="41"/>
      <c r="D150" s="116"/>
      <c r="E150" s="116" t="s">
        <v>687</v>
      </c>
      <c r="F150" s="117"/>
      <c r="G150" s="79"/>
      <c r="H150" s="129"/>
      <c r="I150" s="87"/>
      <c r="J150" s="95"/>
      <c r="K150" s="41"/>
      <c r="L150" s="97"/>
      <c r="M150" s="97"/>
      <c r="N150" s="86"/>
      <c r="O150" s="87"/>
      <c r="P150" s="41"/>
      <c r="Q150" s="45"/>
      <c r="R150" s="46"/>
      <c r="S150" s="41"/>
    </row>
    <row r="151" spans="1:19" ht="12.75" customHeight="1">
      <c r="A151" s="40"/>
      <c r="B151" s="41"/>
      <c r="C151" s="41"/>
      <c r="D151" s="116"/>
      <c r="E151" s="116" t="s">
        <v>687</v>
      </c>
      <c r="F151" s="130"/>
      <c r="G151" s="79"/>
      <c r="H151" s="129"/>
      <c r="I151" s="87"/>
      <c r="J151" s="95"/>
      <c r="K151" s="41"/>
      <c r="L151" s="97"/>
      <c r="M151" s="97"/>
      <c r="N151" s="86"/>
      <c r="O151" s="87"/>
      <c r="P151" s="41"/>
      <c r="Q151" s="45"/>
      <c r="R151" s="46"/>
      <c r="S151" s="41"/>
    </row>
    <row r="152" spans="1:19" ht="12.75" customHeight="1">
      <c r="A152" s="436" t="s">
        <v>684</v>
      </c>
      <c r="B152" s="436"/>
      <c r="C152" s="41"/>
      <c r="D152" s="116"/>
      <c r="E152" s="116" t="s">
        <v>687</v>
      </c>
      <c r="F152" s="130"/>
      <c r="G152" s="79"/>
      <c r="H152" s="129"/>
      <c r="I152" s="87"/>
      <c r="J152" s="95"/>
      <c r="K152" s="41"/>
      <c r="L152" s="97"/>
      <c r="M152" s="97"/>
      <c r="N152" s="86"/>
      <c r="O152" s="87"/>
      <c r="P152" s="41"/>
      <c r="Q152" s="45"/>
      <c r="R152" s="46"/>
      <c r="S152" s="41"/>
    </row>
    <row r="153" spans="1:19" ht="21" customHeight="1">
      <c r="A153" s="90" t="s">
        <v>640</v>
      </c>
      <c r="B153" s="68"/>
      <c r="C153" s="41"/>
      <c r="D153" s="116"/>
      <c r="E153" s="116" t="s">
        <v>687</v>
      </c>
      <c r="F153" s="117"/>
      <c r="G153" s="79"/>
      <c r="H153" s="129"/>
      <c r="I153" s="87"/>
      <c r="J153" s="95"/>
      <c r="K153" s="41"/>
      <c r="L153" s="97"/>
      <c r="M153" s="97"/>
      <c r="N153" s="86"/>
      <c r="O153" s="87"/>
      <c r="P153" s="41"/>
      <c r="Q153" s="45"/>
      <c r="R153" s="46"/>
      <c r="S153" s="41"/>
    </row>
    <row r="154" spans="1:19">
      <c r="A154" s="90" t="s">
        <v>642</v>
      </c>
      <c r="B154" s="68"/>
      <c r="C154" s="41"/>
      <c r="D154" s="116"/>
      <c r="E154" s="116" t="s">
        <v>687</v>
      </c>
      <c r="F154" s="117"/>
      <c r="G154" s="79"/>
      <c r="H154" s="129"/>
      <c r="I154" s="87"/>
      <c r="J154" s="95"/>
      <c r="K154" s="41"/>
      <c r="L154" s="97"/>
      <c r="M154" s="97"/>
      <c r="N154" s="86"/>
      <c r="O154" s="87"/>
      <c r="P154" s="41"/>
      <c r="Q154" s="45"/>
      <c r="R154" s="46"/>
      <c r="S154" s="41"/>
    </row>
    <row r="155" spans="1:19">
      <c r="A155" s="124" t="s">
        <v>643</v>
      </c>
      <c r="B155" s="68"/>
      <c r="C155" s="41"/>
      <c r="D155" s="116"/>
      <c r="E155" s="116" t="s">
        <v>687</v>
      </c>
      <c r="F155" s="117"/>
      <c r="G155" s="79"/>
      <c r="H155" s="129"/>
      <c r="I155" s="87"/>
      <c r="J155" s="95"/>
      <c r="K155" s="41"/>
      <c r="L155" s="97"/>
      <c r="M155" s="97"/>
      <c r="N155" s="86"/>
      <c r="O155" s="87"/>
      <c r="P155" s="41"/>
      <c r="Q155" s="45"/>
      <c r="R155" s="46"/>
      <c r="S155" s="41"/>
    </row>
    <row r="156" spans="1:19">
      <c r="A156" s="90" t="s">
        <v>645</v>
      </c>
      <c r="B156" s="68"/>
      <c r="C156" s="41"/>
      <c r="D156" s="116"/>
      <c r="E156" s="116" t="s">
        <v>687</v>
      </c>
      <c r="F156" s="117"/>
      <c r="G156" s="79"/>
      <c r="H156" s="129"/>
      <c r="I156" s="87"/>
      <c r="J156" s="95"/>
      <c r="K156" s="41"/>
      <c r="L156" s="97"/>
      <c r="M156" s="97"/>
      <c r="N156" s="86"/>
      <c r="O156" s="87"/>
      <c r="P156" s="41"/>
      <c r="Q156" s="45"/>
      <c r="R156" s="46"/>
      <c r="S156" s="41"/>
    </row>
    <row r="157" spans="1:19">
      <c r="A157" s="132" t="s">
        <v>635</v>
      </c>
      <c r="B157" s="68"/>
      <c r="C157" s="41"/>
      <c r="D157" s="116"/>
      <c r="E157" s="116"/>
      <c r="F157" s="117"/>
      <c r="G157" s="79"/>
      <c r="H157" s="129"/>
      <c r="I157" s="87"/>
      <c r="J157" s="95"/>
      <c r="K157" s="41"/>
      <c r="L157" s="97"/>
      <c r="M157" s="97"/>
      <c r="N157" s="86"/>
      <c r="O157" s="87"/>
      <c r="P157" s="41"/>
      <c r="Q157" s="45"/>
      <c r="R157" s="46"/>
      <c r="S157" s="41"/>
    </row>
    <row r="158" spans="1:19">
      <c r="A158" s="40"/>
      <c r="B158" s="41"/>
      <c r="C158" s="41"/>
      <c r="F158" s="41"/>
      <c r="G158" s="41"/>
      <c r="H158" s="41"/>
      <c r="I158" s="41"/>
      <c r="J158" s="41"/>
      <c r="K158" s="41"/>
      <c r="L158" s="42"/>
      <c r="M158" s="42"/>
      <c r="N158" s="43"/>
      <c r="O158" s="44"/>
      <c r="P158" s="41"/>
      <c r="Q158" s="45"/>
      <c r="R158" s="46"/>
      <c r="S158" s="41"/>
    </row>
    <row r="159" spans="1:19">
      <c r="A159" s="437" t="s">
        <v>649</v>
      </c>
      <c r="B159" s="437"/>
      <c r="C159" s="41"/>
      <c r="F159" s="41"/>
      <c r="G159" s="41"/>
      <c r="H159" s="41"/>
      <c r="I159" s="41"/>
      <c r="J159" s="41"/>
      <c r="K159" s="41"/>
      <c r="L159" s="42"/>
      <c r="M159" s="42"/>
      <c r="N159" s="86">
        <f>SUM(N17:N157)</f>
        <v>0</v>
      </c>
      <c r="O159" s="87">
        <f>SUM(O17:O158)</f>
        <v>0</v>
      </c>
      <c r="P159" s="133"/>
      <c r="Q159" s="208">
        <f>SUM(Q17:Q158)</f>
        <v>0</v>
      </c>
      <c r="R159" s="95">
        <f>SUM(R17:R158)</f>
        <v>0</v>
      </c>
      <c r="S159" s="41"/>
    </row>
    <row r="160" spans="1:19">
      <c r="A160" s="435">
        <f>SUM(N149:N157)</f>
        <v>0</v>
      </c>
      <c r="B160" s="435"/>
      <c r="C160" s="41"/>
      <c r="S160" s="41"/>
    </row>
    <row r="161" spans="1:19">
      <c r="A161" s="40"/>
      <c r="B161" s="41"/>
      <c r="C161" s="41"/>
      <c r="S161" s="41"/>
    </row>
    <row r="162" spans="1:19">
      <c r="S162" s="41"/>
    </row>
  </sheetData>
  <sheetProtection password="CC38" sheet="1" objects="1" scenarios="1" pivotTables="0"/>
  <mergeCells count="24">
    <mergeCell ref="A16:B16"/>
    <mergeCell ref="A24:B24"/>
    <mergeCell ref="D61:J61"/>
    <mergeCell ref="A66:B66"/>
    <mergeCell ref="D120:J120"/>
    <mergeCell ref="A125:B125"/>
    <mergeCell ref="A132:B132"/>
    <mergeCell ref="A73:B73"/>
    <mergeCell ref="A23:B23"/>
    <mergeCell ref="A1:B1"/>
    <mergeCell ref="C3:K3"/>
    <mergeCell ref="B5:O5"/>
    <mergeCell ref="E6:J9"/>
    <mergeCell ref="D15:J15"/>
    <mergeCell ref="A133:B133"/>
    <mergeCell ref="A152:B152"/>
    <mergeCell ref="A159:B159"/>
    <mergeCell ref="A74:B74"/>
    <mergeCell ref="D147:J147"/>
    <mergeCell ref="A160:B160"/>
    <mergeCell ref="D110:J110"/>
    <mergeCell ref="A115:B115"/>
    <mergeCell ref="A119:B119"/>
    <mergeCell ref="A120:B120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2:AC106"/>
  <sheetViews>
    <sheetView workbookViewId="0">
      <selection activeCell="N7" sqref="N7:N11"/>
    </sheetView>
  </sheetViews>
  <sheetFormatPr baseColWidth="10" defaultColWidth="10" defaultRowHeight="12.75"/>
  <cols>
    <col min="1" max="1" width="10.5703125" style="88" customWidth="1"/>
    <col min="2" max="2" width="7.7109375" style="88" customWidth="1"/>
    <col min="3" max="3" width="25.28515625" style="96" customWidth="1"/>
    <col min="4" max="4" width="8.7109375" style="88" customWidth="1"/>
    <col min="5" max="5" width="6.42578125" style="88" customWidth="1"/>
    <col min="6" max="7" width="10" style="88"/>
    <col min="8" max="8" width="10.7109375" style="96" customWidth="1"/>
    <col min="9" max="9" width="41" style="88" customWidth="1"/>
    <col min="10" max="12" width="13.42578125" style="96" customWidth="1"/>
    <col min="13" max="13" width="10.42578125" style="96" customWidth="1"/>
    <col min="14" max="15" width="6" style="88" customWidth="1"/>
    <col min="16" max="16" width="2" style="88" customWidth="1"/>
    <col min="17" max="17" width="8.28515625" style="96" customWidth="1"/>
    <col min="18" max="18" width="8" style="96" customWidth="1"/>
    <col min="19" max="19" width="7.140625" style="96" customWidth="1"/>
    <col min="20" max="20" width="6.85546875" style="96" customWidth="1"/>
    <col min="21" max="21" width="7" style="96" customWidth="1"/>
    <col min="22" max="22" width="6.5703125" style="134" customWidth="1"/>
    <col min="23" max="23" width="42.28515625" style="134" customWidth="1"/>
    <col min="24" max="24" width="4.7109375" style="88" customWidth="1"/>
    <col min="25" max="25" width="9.140625" style="96" customWidth="1"/>
    <col min="26" max="26" width="10.7109375" style="96" customWidth="1"/>
    <col min="27" max="27" width="4.42578125" style="88" customWidth="1"/>
    <col min="28" max="28" width="12.140625" style="96" customWidth="1"/>
    <col min="29" max="29" width="10" style="96"/>
    <col min="30" max="16384" width="10" style="88"/>
  </cols>
  <sheetData>
    <row r="2" spans="1:29" s="138" customFormat="1" ht="29.25" customHeight="1">
      <c r="A2" s="135" t="s">
        <v>616</v>
      </c>
      <c r="B2" s="136" t="e">
        <f>+Z54+Z106-AC54-D7*E7-D8*E9</f>
        <v>#REF!</v>
      </c>
      <c r="C2" s="445" t="s">
        <v>688</v>
      </c>
      <c r="D2" s="445"/>
      <c r="E2" s="445"/>
      <c r="F2" s="445"/>
      <c r="G2" s="445"/>
      <c r="H2" s="445"/>
      <c r="I2" s="445"/>
      <c r="J2" s="137"/>
      <c r="K2" s="137"/>
      <c r="L2" s="137"/>
      <c r="M2" s="137"/>
      <c r="Q2" s="139"/>
      <c r="R2" s="139"/>
      <c r="S2" s="139"/>
      <c r="T2" s="139"/>
      <c r="U2" s="139"/>
      <c r="V2" s="140"/>
      <c r="W2" s="140"/>
      <c r="Y2" s="139"/>
      <c r="Z2" s="139"/>
      <c r="AB2" s="139"/>
      <c r="AC2" s="139"/>
    </row>
    <row r="3" spans="1:29" s="138" customFormat="1" ht="12.75" customHeight="1">
      <c r="A3" s="88"/>
      <c r="B3" s="141"/>
      <c r="C3" s="210"/>
      <c r="D3" s="137"/>
      <c r="E3" s="137"/>
      <c r="F3" s="137"/>
      <c r="G3" s="137"/>
      <c r="H3" s="210"/>
      <c r="I3" s="137"/>
      <c r="J3" s="137"/>
      <c r="K3" s="137"/>
      <c r="L3" s="137"/>
      <c r="M3" s="137"/>
      <c r="Q3" s="139"/>
      <c r="R3" s="139"/>
      <c r="S3" s="139"/>
      <c r="T3" s="139"/>
      <c r="U3" s="139"/>
      <c r="V3" s="140"/>
      <c r="W3" s="140"/>
      <c r="Y3" s="139"/>
      <c r="Z3" s="139"/>
      <c r="AB3" s="139"/>
      <c r="AC3" s="139"/>
    </row>
    <row r="4" spans="1:29" ht="21" customHeight="1">
      <c r="A4" s="142" t="s">
        <v>618</v>
      </c>
      <c r="B4" s="142"/>
      <c r="C4" s="143"/>
      <c r="D4" s="144"/>
      <c r="E4" s="145"/>
      <c r="F4" s="146" t="e">
        <f>+B2/C25</f>
        <v>#REF!</v>
      </c>
      <c r="J4" s="147"/>
      <c r="K4" s="148"/>
      <c r="L4" s="147"/>
      <c r="M4" s="147"/>
    </row>
    <row r="5" spans="1:29" ht="13.5" customHeight="1"/>
    <row r="6" spans="1:29" ht="15">
      <c r="F6" s="93" t="s">
        <v>680</v>
      </c>
      <c r="G6" s="93" t="s">
        <v>628</v>
      </c>
      <c r="H6" s="207" t="s">
        <v>629</v>
      </c>
      <c r="I6" s="93" t="s">
        <v>630</v>
      </c>
      <c r="J6" s="208" t="s">
        <v>689</v>
      </c>
      <c r="K6" s="94" t="s">
        <v>690</v>
      </c>
      <c r="L6" s="115"/>
      <c r="M6" s="149"/>
      <c r="N6" s="150" t="s">
        <v>691</v>
      </c>
      <c r="O6" s="150" t="s">
        <v>635</v>
      </c>
      <c r="Q6" s="207" t="s">
        <v>640</v>
      </c>
      <c r="R6" s="207" t="s">
        <v>642</v>
      </c>
      <c r="S6" s="207" t="s">
        <v>643</v>
      </c>
      <c r="T6" s="207" t="s">
        <v>692</v>
      </c>
      <c r="U6" s="207" t="s">
        <v>635</v>
      </c>
      <c r="V6" s="208" t="s">
        <v>693</v>
      </c>
      <c r="W6" s="114"/>
      <c r="Y6" s="207" t="s">
        <v>636</v>
      </c>
      <c r="Z6" s="207" t="s">
        <v>637</v>
      </c>
      <c r="AB6" s="117" t="s">
        <v>694</v>
      </c>
      <c r="AC6" s="117" t="s">
        <v>695</v>
      </c>
    </row>
    <row r="7" spans="1:29">
      <c r="B7" s="151"/>
      <c r="C7" s="86" t="s">
        <v>621</v>
      </c>
      <c r="D7" s="66"/>
      <c r="E7" s="152">
        <v>135</v>
      </c>
      <c r="F7" s="92">
        <f ca="1">+'marge charcuterie'!D17</f>
        <v>0</v>
      </c>
      <c r="G7" s="93">
        <f ca="1">+'marge charcuterie'!E17</f>
        <v>0</v>
      </c>
      <c r="H7" s="130">
        <v>0.18</v>
      </c>
      <c r="I7" s="261" t="s">
        <v>420</v>
      </c>
      <c r="J7" s="208">
        <v>2.27</v>
      </c>
      <c r="K7" s="94">
        <f t="shared" ref="K7:K44" si="0">+T7</f>
        <v>2.27</v>
      </c>
      <c r="L7" s="115"/>
      <c r="N7" s="150">
        <f ca="1">+'marge charcuterie'!L17</f>
        <v>0</v>
      </c>
      <c r="O7" s="274">
        <f ca="1">+'marge charcuterie'!M17</f>
        <v>0</v>
      </c>
      <c r="Q7" s="117">
        <f t="shared" ref="Q7:Q50" si="1">J7-J7*$D$16%</f>
        <v>2.27</v>
      </c>
      <c r="R7" s="117">
        <f t="shared" ref="R7:R50" si="2">Q7-Q7*$D$17%</f>
        <v>2.27</v>
      </c>
      <c r="S7" s="117">
        <f t="shared" ref="S7:S50" si="3">R7-R7*$D$18%</f>
        <v>2.27</v>
      </c>
      <c r="T7" s="117">
        <f t="shared" ref="T7:U50" si="4">S7-S7*N7%</f>
        <v>2.27</v>
      </c>
      <c r="U7" s="117">
        <f t="shared" si="4"/>
        <v>2.27</v>
      </c>
      <c r="V7" s="154">
        <v>1.75</v>
      </c>
      <c r="W7" s="262" t="s">
        <v>420</v>
      </c>
      <c r="X7" s="155"/>
      <c r="Y7" s="117">
        <f t="shared" ref="Y7:Y34" si="5">F7*U7</f>
        <v>0</v>
      </c>
      <c r="Z7" s="117">
        <f t="shared" ref="Z7:Z50" si="6">F7*(U7-V7)</f>
        <v>0</v>
      </c>
      <c r="AB7" s="130">
        <f t="shared" ref="AB7:AB50" si="7">+G7*H7</f>
        <v>0</v>
      </c>
      <c r="AC7" s="117">
        <f t="shared" ref="AC7:AC34" si="8">G7*V7</f>
        <v>0</v>
      </c>
    </row>
    <row r="8" spans="1:29">
      <c r="B8" s="151"/>
      <c r="C8" s="86" t="s">
        <v>696</v>
      </c>
      <c r="D8" s="66"/>
      <c r="E8" s="152"/>
      <c r="F8" s="92">
        <f ca="1">+'marge charcuterie'!D18</f>
        <v>0</v>
      </c>
      <c r="G8" s="93">
        <f ca="1">+'marge charcuterie'!E18</f>
        <v>0</v>
      </c>
      <c r="H8" s="130">
        <v>0.18</v>
      </c>
      <c r="I8" s="262" t="s">
        <v>421</v>
      </c>
      <c r="J8" s="208">
        <v>2.27</v>
      </c>
      <c r="K8" s="94">
        <f t="shared" si="0"/>
        <v>2.27</v>
      </c>
      <c r="L8" s="115"/>
      <c r="N8" s="150">
        <f ca="1">+'marge charcuterie'!L18</f>
        <v>0</v>
      </c>
      <c r="O8" s="150">
        <f ca="1">+'marge charcuterie'!M18</f>
        <v>0</v>
      </c>
      <c r="Q8" s="117">
        <f t="shared" si="1"/>
        <v>2.27</v>
      </c>
      <c r="R8" s="117">
        <f t="shared" si="2"/>
        <v>2.27</v>
      </c>
      <c r="S8" s="117">
        <f t="shared" si="3"/>
        <v>2.27</v>
      </c>
      <c r="T8" s="117">
        <f t="shared" si="4"/>
        <v>2.27</v>
      </c>
      <c r="U8" s="117">
        <f t="shared" si="4"/>
        <v>2.27</v>
      </c>
      <c r="V8" s="154">
        <v>1.75</v>
      </c>
      <c r="W8" s="262" t="s">
        <v>421</v>
      </c>
      <c r="X8" s="117"/>
      <c r="Y8" s="117">
        <f t="shared" si="5"/>
        <v>0</v>
      </c>
      <c r="Z8" s="117">
        <f t="shared" si="6"/>
        <v>0</v>
      </c>
      <c r="AB8" s="130">
        <f t="shared" si="7"/>
        <v>0</v>
      </c>
      <c r="AC8" s="117">
        <f t="shared" si="8"/>
        <v>0</v>
      </c>
    </row>
    <row r="9" spans="1:29">
      <c r="B9" s="151"/>
      <c r="C9" s="88"/>
      <c r="E9" s="152"/>
      <c r="F9" s="92">
        <f ca="1">+'marge charcuterie'!D19</f>
        <v>0</v>
      </c>
      <c r="G9" s="93">
        <f ca="1">+'marge charcuterie'!E19</f>
        <v>0</v>
      </c>
      <c r="H9" s="130">
        <v>0.18</v>
      </c>
      <c r="I9" s="262" t="s">
        <v>422</v>
      </c>
      <c r="J9" s="208">
        <v>2.27</v>
      </c>
      <c r="K9" s="94">
        <f t="shared" si="0"/>
        <v>2.27</v>
      </c>
      <c r="L9" s="115"/>
      <c r="N9" s="150">
        <f ca="1">+'marge charcuterie'!L19</f>
        <v>0</v>
      </c>
      <c r="O9" s="150">
        <f ca="1">+'marge charcuterie'!M19</f>
        <v>0</v>
      </c>
      <c r="Q9" s="117">
        <f t="shared" si="1"/>
        <v>2.27</v>
      </c>
      <c r="R9" s="117">
        <f t="shared" si="2"/>
        <v>2.27</v>
      </c>
      <c r="S9" s="117">
        <f t="shared" si="3"/>
        <v>2.27</v>
      </c>
      <c r="T9" s="117">
        <f t="shared" si="4"/>
        <v>2.27</v>
      </c>
      <c r="U9" s="117">
        <f t="shared" si="4"/>
        <v>2.27</v>
      </c>
      <c r="V9" s="154">
        <v>1.75</v>
      </c>
      <c r="W9" s="262" t="s">
        <v>422</v>
      </c>
      <c r="X9" s="117"/>
      <c r="Y9" s="117">
        <f t="shared" si="5"/>
        <v>0</v>
      </c>
      <c r="Z9" s="117">
        <f t="shared" si="6"/>
        <v>0</v>
      </c>
      <c r="AB9" s="130">
        <f t="shared" si="7"/>
        <v>0</v>
      </c>
      <c r="AC9" s="117">
        <f t="shared" si="8"/>
        <v>0</v>
      </c>
    </row>
    <row r="10" spans="1:29">
      <c r="B10" s="151"/>
      <c r="C10" s="88"/>
      <c r="E10" s="152"/>
      <c r="F10" s="92">
        <f ca="1">+'marge charcuterie'!D20</f>
        <v>0</v>
      </c>
      <c r="G10" s="93">
        <f ca="1">+'marge charcuterie'!E20</f>
        <v>0</v>
      </c>
      <c r="H10" s="130">
        <v>0.18</v>
      </c>
      <c r="I10" s="262" t="s">
        <v>423</v>
      </c>
      <c r="J10" s="208">
        <v>2.27</v>
      </c>
      <c r="K10" s="94">
        <f t="shared" si="0"/>
        <v>2.27</v>
      </c>
      <c r="L10" s="115"/>
      <c r="N10" s="150">
        <f ca="1">+'marge charcuterie'!L20</f>
        <v>0</v>
      </c>
      <c r="O10" s="150">
        <f ca="1">+'marge charcuterie'!M20</f>
        <v>0</v>
      </c>
      <c r="Q10" s="117">
        <f t="shared" si="1"/>
        <v>2.27</v>
      </c>
      <c r="R10" s="117">
        <f t="shared" si="2"/>
        <v>2.27</v>
      </c>
      <c r="S10" s="117">
        <f t="shared" si="3"/>
        <v>2.27</v>
      </c>
      <c r="T10" s="117">
        <f t="shared" si="4"/>
        <v>2.27</v>
      </c>
      <c r="U10" s="117">
        <f t="shared" si="4"/>
        <v>2.27</v>
      </c>
      <c r="V10" s="154">
        <v>1.75</v>
      </c>
      <c r="W10" s="262" t="s">
        <v>423</v>
      </c>
      <c r="X10" s="117"/>
      <c r="Y10" s="117">
        <f t="shared" si="5"/>
        <v>0</v>
      </c>
      <c r="Z10" s="117">
        <f t="shared" si="6"/>
        <v>0</v>
      </c>
      <c r="AB10" s="130">
        <f t="shared" si="7"/>
        <v>0</v>
      </c>
      <c r="AC10" s="117">
        <f t="shared" si="8"/>
        <v>0</v>
      </c>
    </row>
    <row r="11" spans="1:29">
      <c r="B11" s="151"/>
      <c r="C11" s="156"/>
      <c r="D11" s="157"/>
      <c r="E11" s="152"/>
      <c r="F11" s="92">
        <f ca="1">+'marge charcuterie'!D21</f>
        <v>0</v>
      </c>
      <c r="G11" s="93">
        <f ca="1">+'marge charcuterie'!E21</f>
        <v>0</v>
      </c>
      <c r="H11" s="130">
        <v>0.18</v>
      </c>
      <c r="I11" s="262" t="s">
        <v>424</v>
      </c>
      <c r="J11" s="208">
        <v>2.27</v>
      </c>
      <c r="K11" s="94">
        <f t="shared" si="0"/>
        <v>2.27</v>
      </c>
      <c r="L11" s="115"/>
      <c r="N11" s="150">
        <f ca="1">+'marge charcuterie'!L21</f>
        <v>0</v>
      </c>
      <c r="O11" s="150">
        <f ca="1">+'marge charcuterie'!M21</f>
        <v>0</v>
      </c>
      <c r="Q11" s="117">
        <f t="shared" si="1"/>
        <v>2.27</v>
      </c>
      <c r="R11" s="117">
        <f t="shared" si="2"/>
        <v>2.27</v>
      </c>
      <c r="S11" s="117">
        <f t="shared" si="3"/>
        <v>2.27</v>
      </c>
      <c r="T11" s="117">
        <f>S11-S11*N11%</f>
        <v>2.27</v>
      </c>
      <c r="U11" s="117">
        <f t="shared" si="4"/>
        <v>2.27</v>
      </c>
      <c r="V11" s="154">
        <v>1.75</v>
      </c>
      <c r="W11" s="262" t="s">
        <v>424</v>
      </c>
      <c r="X11" s="117"/>
      <c r="Y11" s="117">
        <f t="shared" si="5"/>
        <v>0</v>
      </c>
      <c r="Z11" s="117">
        <f t="shared" si="6"/>
        <v>0</v>
      </c>
      <c r="AB11" s="130">
        <f t="shared" si="7"/>
        <v>0</v>
      </c>
      <c r="AC11" s="117">
        <f t="shared" si="8"/>
        <v>0</v>
      </c>
    </row>
    <row r="12" spans="1:29">
      <c r="B12" s="151"/>
      <c r="C12" s="88"/>
      <c r="F12" s="92">
        <f ca="1">+'marge charcuterie'!D22</f>
        <v>0</v>
      </c>
      <c r="G12" s="93">
        <f ca="1">+'marge charcuterie'!E22</f>
        <v>0</v>
      </c>
      <c r="H12" s="130">
        <v>0.18</v>
      </c>
      <c r="I12" s="79"/>
      <c r="J12" s="208"/>
      <c r="K12" s="94">
        <f t="shared" si="0"/>
        <v>0</v>
      </c>
      <c r="L12" s="115"/>
      <c r="N12" s="150">
        <f ca="1">+'marge charcuterie'!L22</f>
        <v>0</v>
      </c>
      <c r="O12" s="150">
        <f ca="1">+'marge charcuterie'!M22</f>
        <v>0</v>
      </c>
      <c r="Q12" s="117">
        <f t="shared" si="1"/>
        <v>0</v>
      </c>
      <c r="R12" s="117">
        <f t="shared" si="2"/>
        <v>0</v>
      </c>
      <c r="S12" s="117">
        <f t="shared" si="3"/>
        <v>0</v>
      </c>
      <c r="T12" s="117">
        <f t="shared" si="4"/>
        <v>0</v>
      </c>
      <c r="U12" s="117">
        <f t="shared" si="4"/>
        <v>0</v>
      </c>
      <c r="V12" s="154"/>
      <c r="W12" s="79"/>
      <c r="X12" s="117"/>
      <c r="Y12" s="117">
        <f t="shared" si="5"/>
        <v>0</v>
      </c>
      <c r="Z12" s="117">
        <f t="shared" si="6"/>
        <v>0</v>
      </c>
      <c r="AB12" s="130">
        <f t="shared" si="7"/>
        <v>0</v>
      </c>
      <c r="AC12" s="117">
        <f t="shared" si="8"/>
        <v>0</v>
      </c>
    </row>
    <row r="13" spans="1:29">
      <c r="B13" s="151"/>
      <c r="C13" s="88"/>
      <c r="F13" s="92">
        <f ca="1">+'marge charcuterie'!D23</f>
        <v>0</v>
      </c>
      <c r="G13" s="93">
        <f ca="1">+'marge charcuterie'!E23</f>
        <v>0</v>
      </c>
      <c r="H13" s="130">
        <v>0.18</v>
      </c>
      <c r="I13" s="262" t="s">
        <v>425</v>
      </c>
      <c r="J13" s="208">
        <v>2.27</v>
      </c>
      <c r="K13" s="94">
        <f t="shared" si="0"/>
        <v>2.27</v>
      </c>
      <c r="L13" s="115"/>
      <c r="N13" s="150">
        <f ca="1">+'marge charcuterie'!L23</f>
        <v>0</v>
      </c>
      <c r="O13" s="150">
        <f ca="1">+'marge charcuterie'!M23</f>
        <v>0</v>
      </c>
      <c r="Q13" s="117">
        <f t="shared" si="1"/>
        <v>2.27</v>
      </c>
      <c r="R13" s="117">
        <f t="shared" si="2"/>
        <v>2.27</v>
      </c>
      <c r="S13" s="117">
        <f t="shared" si="3"/>
        <v>2.27</v>
      </c>
      <c r="T13" s="117">
        <f t="shared" si="4"/>
        <v>2.27</v>
      </c>
      <c r="U13" s="117">
        <f t="shared" si="4"/>
        <v>2.27</v>
      </c>
      <c r="V13" s="154">
        <v>1.75</v>
      </c>
      <c r="W13" s="262" t="s">
        <v>425</v>
      </c>
      <c r="X13" s="117"/>
      <c r="Y13" s="117">
        <f t="shared" si="5"/>
        <v>0</v>
      </c>
      <c r="Z13" s="117">
        <f t="shared" si="6"/>
        <v>0</v>
      </c>
      <c r="AB13" s="130">
        <f t="shared" si="7"/>
        <v>0</v>
      </c>
      <c r="AC13" s="117">
        <f t="shared" si="8"/>
        <v>0</v>
      </c>
    </row>
    <row r="14" spans="1:29">
      <c r="B14" s="151"/>
      <c r="C14" s="88"/>
      <c r="F14" s="92">
        <f ca="1">+'marge charcuterie'!D24</f>
        <v>0</v>
      </c>
      <c r="G14" s="93">
        <f ca="1">+'marge charcuterie'!E24</f>
        <v>0</v>
      </c>
      <c r="H14" s="130">
        <v>0.18</v>
      </c>
      <c r="I14" s="79"/>
      <c r="J14" s="208"/>
      <c r="K14" s="94">
        <f t="shared" si="0"/>
        <v>0</v>
      </c>
      <c r="L14" s="115"/>
      <c r="N14" s="150">
        <f ca="1">+'marge charcuterie'!L24</f>
        <v>0</v>
      </c>
      <c r="O14" s="150">
        <f ca="1">+'marge charcuterie'!M24</f>
        <v>0</v>
      </c>
      <c r="Q14" s="117">
        <f t="shared" si="1"/>
        <v>0</v>
      </c>
      <c r="R14" s="117">
        <f t="shared" si="2"/>
        <v>0</v>
      </c>
      <c r="S14" s="117">
        <f t="shared" si="3"/>
        <v>0</v>
      </c>
      <c r="T14" s="117">
        <f t="shared" si="4"/>
        <v>0</v>
      </c>
      <c r="U14" s="117">
        <f t="shared" si="4"/>
        <v>0</v>
      </c>
      <c r="V14" s="154"/>
      <c r="W14" s="79"/>
      <c r="X14" s="117"/>
      <c r="Y14" s="117">
        <f t="shared" si="5"/>
        <v>0</v>
      </c>
      <c r="Z14" s="117">
        <f t="shared" si="6"/>
        <v>0</v>
      </c>
      <c r="AB14" s="130">
        <f t="shared" si="7"/>
        <v>0</v>
      </c>
      <c r="AC14" s="117">
        <f t="shared" si="8"/>
        <v>0</v>
      </c>
    </row>
    <row r="15" spans="1:29">
      <c r="B15" s="151"/>
      <c r="C15" s="156" t="s">
        <v>684</v>
      </c>
      <c r="D15" s="157"/>
      <c r="F15" s="92">
        <f ca="1">+'marge charcuterie'!D25</f>
        <v>0</v>
      </c>
      <c r="G15" s="93">
        <f ca="1">+'marge charcuterie'!E25</f>
        <v>0</v>
      </c>
      <c r="H15" s="130">
        <v>0.18</v>
      </c>
      <c r="I15" s="262" t="s">
        <v>426</v>
      </c>
      <c r="J15" s="208">
        <v>2.6</v>
      </c>
      <c r="K15" s="94">
        <f t="shared" si="0"/>
        <v>2.6</v>
      </c>
      <c r="L15" s="115"/>
      <c r="N15" s="150">
        <f ca="1">+'marge charcuterie'!L25</f>
        <v>0</v>
      </c>
      <c r="O15" s="150">
        <f ca="1">+'marge charcuterie'!M25</f>
        <v>0</v>
      </c>
      <c r="Q15" s="117">
        <f t="shared" si="1"/>
        <v>2.6</v>
      </c>
      <c r="R15" s="117">
        <f t="shared" si="2"/>
        <v>2.6</v>
      </c>
      <c r="S15" s="117">
        <f t="shared" si="3"/>
        <v>2.6</v>
      </c>
      <c r="T15" s="117">
        <f t="shared" si="4"/>
        <v>2.6</v>
      </c>
      <c r="U15" s="117">
        <f t="shared" si="4"/>
        <v>2.6</v>
      </c>
      <c r="V15" s="154">
        <v>2</v>
      </c>
      <c r="W15" s="262" t="s">
        <v>426</v>
      </c>
      <c r="X15" s="117"/>
      <c r="Y15" s="117">
        <f t="shared" si="5"/>
        <v>0</v>
      </c>
      <c r="Z15" s="117">
        <f t="shared" si="6"/>
        <v>0</v>
      </c>
      <c r="AB15" s="130">
        <f t="shared" si="7"/>
        <v>0</v>
      </c>
      <c r="AC15" s="117">
        <f t="shared" si="8"/>
        <v>0</v>
      </c>
    </row>
    <row r="16" spans="1:29">
      <c r="B16" s="151"/>
      <c r="C16" s="86" t="s">
        <v>640</v>
      </c>
      <c r="D16" s="66">
        <f ca="1">+'marge charcuterie'!B17</f>
        <v>0</v>
      </c>
      <c r="F16" s="92">
        <f ca="1">+'marge charcuterie'!D26</f>
        <v>0</v>
      </c>
      <c r="G16" s="93">
        <f ca="1">+'marge charcuterie'!E26</f>
        <v>0</v>
      </c>
      <c r="H16" s="130">
        <v>0.18</v>
      </c>
      <c r="I16" s="262" t="s">
        <v>427</v>
      </c>
      <c r="J16" s="208">
        <v>2.6</v>
      </c>
      <c r="K16" s="94">
        <f t="shared" si="0"/>
        <v>2.6</v>
      </c>
      <c r="L16" s="115"/>
      <c r="N16" s="150">
        <f ca="1">+'marge charcuterie'!L26</f>
        <v>0</v>
      </c>
      <c r="O16" s="150">
        <f ca="1">+'marge charcuterie'!M26</f>
        <v>0</v>
      </c>
      <c r="Q16" s="117">
        <f t="shared" si="1"/>
        <v>2.6</v>
      </c>
      <c r="R16" s="117">
        <f t="shared" si="2"/>
        <v>2.6</v>
      </c>
      <c r="S16" s="117">
        <f t="shared" si="3"/>
        <v>2.6</v>
      </c>
      <c r="T16" s="117">
        <f t="shared" si="4"/>
        <v>2.6</v>
      </c>
      <c r="U16" s="117">
        <f t="shared" si="4"/>
        <v>2.6</v>
      </c>
      <c r="V16" s="154">
        <v>2</v>
      </c>
      <c r="W16" s="262" t="s">
        <v>427</v>
      </c>
      <c r="X16" s="117"/>
      <c r="Y16" s="117">
        <f t="shared" si="5"/>
        <v>0</v>
      </c>
      <c r="Z16" s="117">
        <f t="shared" si="6"/>
        <v>0</v>
      </c>
      <c r="AB16" s="130">
        <f t="shared" si="7"/>
        <v>0</v>
      </c>
      <c r="AC16" s="117">
        <f t="shared" si="8"/>
        <v>0</v>
      </c>
    </row>
    <row r="17" spans="2:29">
      <c r="B17" s="151"/>
      <c r="C17" s="86" t="s">
        <v>642</v>
      </c>
      <c r="D17" s="66">
        <f ca="1">+'marge charcuterie'!B18</f>
        <v>0</v>
      </c>
      <c r="F17" s="92">
        <f ca="1">+'marge charcuterie'!D27</f>
        <v>0</v>
      </c>
      <c r="G17" s="93">
        <f ca="1">+'marge charcuterie'!E27</f>
        <v>0</v>
      </c>
      <c r="H17" s="130">
        <v>0.18</v>
      </c>
      <c r="I17" s="262" t="s">
        <v>428</v>
      </c>
      <c r="J17" s="208">
        <v>2.6</v>
      </c>
      <c r="K17" s="94">
        <f t="shared" si="0"/>
        <v>2.6</v>
      </c>
      <c r="L17" s="115"/>
      <c r="N17" s="150">
        <f ca="1">+'marge charcuterie'!L27</f>
        <v>0</v>
      </c>
      <c r="O17" s="150">
        <f ca="1">+'marge charcuterie'!M27</f>
        <v>0</v>
      </c>
      <c r="Q17" s="117">
        <f t="shared" si="1"/>
        <v>2.6</v>
      </c>
      <c r="R17" s="117">
        <f t="shared" si="2"/>
        <v>2.6</v>
      </c>
      <c r="S17" s="117">
        <f t="shared" si="3"/>
        <v>2.6</v>
      </c>
      <c r="T17" s="117">
        <f t="shared" si="4"/>
        <v>2.6</v>
      </c>
      <c r="U17" s="117">
        <f t="shared" si="4"/>
        <v>2.6</v>
      </c>
      <c r="V17" s="154">
        <v>2</v>
      </c>
      <c r="W17" s="262" t="s">
        <v>428</v>
      </c>
      <c r="X17" s="117"/>
      <c r="Y17" s="117">
        <f t="shared" si="5"/>
        <v>0</v>
      </c>
      <c r="Z17" s="117">
        <f t="shared" si="6"/>
        <v>0</v>
      </c>
      <c r="AB17" s="130">
        <f t="shared" si="7"/>
        <v>0</v>
      </c>
      <c r="AC17" s="117">
        <f t="shared" si="8"/>
        <v>0</v>
      </c>
    </row>
    <row r="18" spans="2:29">
      <c r="B18" s="151"/>
      <c r="C18" s="86" t="s">
        <v>643</v>
      </c>
      <c r="D18" s="66">
        <f ca="1">+'marge charcuterie'!B19</f>
        <v>0</v>
      </c>
      <c r="F18" s="92">
        <f ca="1">+'marge charcuterie'!D28</f>
        <v>0</v>
      </c>
      <c r="G18" s="93">
        <f ca="1">+'marge charcuterie'!E28</f>
        <v>0</v>
      </c>
      <c r="H18" s="130">
        <v>0.18</v>
      </c>
      <c r="I18" s="262" t="s">
        <v>429</v>
      </c>
      <c r="J18" s="208">
        <v>2.6</v>
      </c>
      <c r="K18" s="94">
        <f t="shared" si="0"/>
        <v>2.6</v>
      </c>
      <c r="L18" s="115"/>
      <c r="N18" s="150">
        <f ca="1">+'marge charcuterie'!L28</f>
        <v>0</v>
      </c>
      <c r="O18" s="150">
        <f ca="1">+'marge charcuterie'!M28</f>
        <v>0</v>
      </c>
      <c r="Q18" s="117">
        <f t="shared" si="1"/>
        <v>2.6</v>
      </c>
      <c r="R18" s="117">
        <f t="shared" si="2"/>
        <v>2.6</v>
      </c>
      <c r="S18" s="117">
        <f t="shared" si="3"/>
        <v>2.6</v>
      </c>
      <c r="T18" s="117">
        <f t="shared" si="4"/>
        <v>2.6</v>
      </c>
      <c r="U18" s="117">
        <f t="shared" si="4"/>
        <v>2.6</v>
      </c>
      <c r="V18" s="154">
        <v>2</v>
      </c>
      <c r="W18" s="262" t="s">
        <v>429</v>
      </c>
      <c r="X18" s="117"/>
      <c r="Y18" s="117">
        <f t="shared" si="5"/>
        <v>0</v>
      </c>
      <c r="Z18" s="117">
        <f t="shared" si="6"/>
        <v>0</v>
      </c>
      <c r="AB18" s="130">
        <f t="shared" si="7"/>
        <v>0</v>
      </c>
      <c r="AC18" s="117">
        <f t="shared" si="8"/>
        <v>0</v>
      </c>
    </row>
    <row r="19" spans="2:29">
      <c r="B19" s="151"/>
      <c r="C19" s="86" t="s">
        <v>645</v>
      </c>
      <c r="D19" s="66">
        <f ca="1">+'marge charcuterie'!B20</f>
        <v>0</v>
      </c>
      <c r="F19" s="92">
        <f ca="1">+'marge charcuterie'!D29</f>
        <v>0</v>
      </c>
      <c r="G19" s="93">
        <f ca="1">+'marge charcuterie'!E29</f>
        <v>0</v>
      </c>
      <c r="H19" s="130">
        <v>0.18</v>
      </c>
      <c r="I19" s="262" t="s">
        <v>430</v>
      </c>
      <c r="J19" s="208">
        <v>2.6</v>
      </c>
      <c r="K19" s="94">
        <f t="shared" si="0"/>
        <v>2.6</v>
      </c>
      <c r="L19" s="115"/>
      <c r="N19" s="150">
        <f ca="1">+'marge charcuterie'!L29</f>
        <v>0</v>
      </c>
      <c r="O19" s="150">
        <f ca="1">+'marge charcuterie'!M29</f>
        <v>0</v>
      </c>
      <c r="Q19" s="117">
        <f t="shared" si="1"/>
        <v>2.6</v>
      </c>
      <c r="R19" s="117">
        <f t="shared" si="2"/>
        <v>2.6</v>
      </c>
      <c r="S19" s="117">
        <f t="shared" si="3"/>
        <v>2.6</v>
      </c>
      <c r="T19" s="117">
        <f t="shared" si="4"/>
        <v>2.6</v>
      </c>
      <c r="U19" s="117">
        <f t="shared" si="4"/>
        <v>2.6</v>
      </c>
      <c r="V19" s="154">
        <v>2</v>
      </c>
      <c r="W19" s="262" t="s">
        <v>430</v>
      </c>
      <c r="X19" s="117"/>
      <c r="Y19" s="117">
        <f t="shared" si="5"/>
        <v>0</v>
      </c>
      <c r="Z19" s="117">
        <f t="shared" si="6"/>
        <v>0</v>
      </c>
      <c r="AB19" s="130">
        <f t="shared" si="7"/>
        <v>0</v>
      </c>
      <c r="AC19" s="117">
        <f t="shared" si="8"/>
        <v>0</v>
      </c>
    </row>
    <row r="20" spans="2:29">
      <c r="B20" s="151"/>
      <c r="C20" s="86" t="s">
        <v>635</v>
      </c>
      <c r="D20" s="67">
        <f ca="1">+'marge charcuterie'!B21</f>
        <v>0</v>
      </c>
      <c r="F20" s="92">
        <f ca="1">+'marge charcuterie'!D30</f>
        <v>0</v>
      </c>
      <c r="G20" s="93">
        <f ca="1">+'marge charcuterie'!E30</f>
        <v>0</v>
      </c>
      <c r="H20" s="130">
        <v>0.18</v>
      </c>
      <c r="I20" s="262" t="s">
        <v>431</v>
      </c>
      <c r="J20" s="208">
        <v>2.6</v>
      </c>
      <c r="K20" s="94">
        <f t="shared" si="0"/>
        <v>2.6</v>
      </c>
      <c r="L20" s="115"/>
      <c r="N20" s="150">
        <f ca="1">+'marge charcuterie'!L30</f>
        <v>0</v>
      </c>
      <c r="O20" s="150">
        <f ca="1">+'marge charcuterie'!M30</f>
        <v>0</v>
      </c>
      <c r="Q20" s="117">
        <f t="shared" si="1"/>
        <v>2.6</v>
      </c>
      <c r="R20" s="117">
        <f t="shared" si="2"/>
        <v>2.6</v>
      </c>
      <c r="S20" s="117">
        <f t="shared" si="3"/>
        <v>2.6</v>
      </c>
      <c r="T20" s="117">
        <f t="shared" si="4"/>
        <v>2.6</v>
      </c>
      <c r="U20" s="117">
        <f t="shared" si="4"/>
        <v>2.6</v>
      </c>
      <c r="V20" s="154">
        <v>2</v>
      </c>
      <c r="W20" s="262" t="s">
        <v>431</v>
      </c>
      <c r="X20" s="155"/>
      <c r="Y20" s="117">
        <f t="shared" si="5"/>
        <v>0</v>
      </c>
      <c r="Z20" s="117">
        <f t="shared" si="6"/>
        <v>0</v>
      </c>
      <c r="AB20" s="130">
        <f t="shared" si="7"/>
        <v>0</v>
      </c>
      <c r="AC20" s="117">
        <f t="shared" si="8"/>
        <v>0</v>
      </c>
    </row>
    <row r="21" spans="2:29">
      <c r="B21" s="151"/>
      <c r="C21" s="88"/>
      <c r="F21" s="92">
        <f ca="1">+'marge charcuterie'!D31</f>
        <v>0</v>
      </c>
      <c r="G21" s="93">
        <f ca="1">+'marge charcuterie'!E31</f>
        <v>0</v>
      </c>
      <c r="H21" s="130">
        <v>0.18</v>
      </c>
      <c r="I21" s="262" t="s">
        <v>432</v>
      </c>
      <c r="J21" s="208">
        <v>2.6</v>
      </c>
      <c r="K21" s="94">
        <f t="shared" si="0"/>
        <v>2.6</v>
      </c>
      <c r="L21" s="115"/>
      <c r="N21" s="150">
        <f ca="1">+'marge charcuterie'!L31</f>
        <v>0</v>
      </c>
      <c r="O21" s="150">
        <f ca="1">+'marge charcuterie'!M31</f>
        <v>0</v>
      </c>
      <c r="P21" s="162"/>
      <c r="Q21" s="117">
        <f t="shared" si="1"/>
        <v>2.6</v>
      </c>
      <c r="R21" s="117">
        <f t="shared" si="2"/>
        <v>2.6</v>
      </c>
      <c r="S21" s="117">
        <f t="shared" si="3"/>
        <v>2.6</v>
      </c>
      <c r="T21" s="117">
        <f t="shared" si="4"/>
        <v>2.6</v>
      </c>
      <c r="U21" s="117">
        <f t="shared" si="4"/>
        <v>2.6</v>
      </c>
      <c r="V21" s="154">
        <v>2</v>
      </c>
      <c r="W21" s="262" t="s">
        <v>432</v>
      </c>
      <c r="X21" s="155"/>
      <c r="Y21" s="117">
        <f t="shared" si="5"/>
        <v>0</v>
      </c>
      <c r="Z21" s="117">
        <f t="shared" si="6"/>
        <v>0</v>
      </c>
      <c r="AB21" s="130">
        <f t="shared" si="7"/>
        <v>0</v>
      </c>
      <c r="AC21" s="117">
        <f t="shared" si="8"/>
        <v>0</v>
      </c>
    </row>
    <row r="22" spans="2:29">
      <c r="B22" s="151"/>
      <c r="C22" s="88"/>
      <c r="F22" s="92">
        <f ca="1">+'marge charcuterie'!D32</f>
        <v>0</v>
      </c>
      <c r="G22" s="93">
        <f ca="1">+'marge charcuterie'!E32</f>
        <v>0</v>
      </c>
      <c r="H22" s="130">
        <v>0.18</v>
      </c>
      <c r="I22" s="79"/>
      <c r="J22" s="208"/>
      <c r="K22" s="94">
        <f t="shared" si="0"/>
        <v>0</v>
      </c>
      <c r="L22" s="115"/>
      <c r="N22" s="150">
        <f ca="1">+'marge charcuterie'!L32</f>
        <v>0</v>
      </c>
      <c r="O22" s="150">
        <f ca="1">+'marge charcuterie'!M32</f>
        <v>0</v>
      </c>
      <c r="P22" s="162"/>
      <c r="Q22" s="117">
        <f t="shared" si="1"/>
        <v>0</v>
      </c>
      <c r="R22" s="117">
        <f t="shared" si="2"/>
        <v>0</v>
      </c>
      <c r="S22" s="117">
        <f t="shared" si="3"/>
        <v>0</v>
      </c>
      <c r="T22" s="117">
        <f t="shared" si="4"/>
        <v>0</v>
      </c>
      <c r="U22" s="117">
        <f t="shared" si="4"/>
        <v>0</v>
      </c>
      <c r="V22" s="154"/>
      <c r="W22" s="79"/>
      <c r="X22" s="163"/>
      <c r="Y22" s="117">
        <f t="shared" si="5"/>
        <v>0</v>
      </c>
      <c r="Z22" s="117">
        <f t="shared" si="6"/>
        <v>0</v>
      </c>
      <c r="AB22" s="130">
        <f t="shared" si="7"/>
        <v>0</v>
      </c>
      <c r="AC22" s="117">
        <f t="shared" si="8"/>
        <v>0</v>
      </c>
    </row>
    <row r="23" spans="2:29">
      <c r="B23" s="151"/>
      <c r="F23" s="92">
        <f ca="1">+'marge charcuterie'!D33</f>
        <v>0</v>
      </c>
      <c r="G23" s="93">
        <f ca="1">+'marge charcuterie'!E33</f>
        <v>0</v>
      </c>
      <c r="H23" s="130">
        <v>0.18</v>
      </c>
      <c r="I23" s="261" t="s">
        <v>433</v>
      </c>
      <c r="J23" s="208">
        <v>2.6</v>
      </c>
      <c r="K23" s="94">
        <f t="shared" si="0"/>
        <v>2.6</v>
      </c>
      <c r="L23" s="115"/>
      <c r="N23" s="150">
        <f ca="1">+'marge charcuterie'!L33</f>
        <v>0</v>
      </c>
      <c r="O23" s="150">
        <f ca="1">+'marge charcuterie'!M33</f>
        <v>0</v>
      </c>
      <c r="P23" s="162"/>
      <c r="Q23" s="117">
        <f t="shared" si="1"/>
        <v>2.6</v>
      </c>
      <c r="R23" s="117">
        <f t="shared" si="2"/>
        <v>2.6</v>
      </c>
      <c r="S23" s="117">
        <f t="shared" si="3"/>
        <v>2.6</v>
      </c>
      <c r="T23" s="117">
        <f t="shared" si="4"/>
        <v>2.6</v>
      </c>
      <c r="U23" s="117">
        <f t="shared" si="4"/>
        <v>2.6</v>
      </c>
      <c r="V23" s="154">
        <v>2</v>
      </c>
      <c r="W23" s="261" t="s">
        <v>433</v>
      </c>
      <c r="X23" s="163"/>
      <c r="Y23" s="117">
        <f t="shared" si="5"/>
        <v>0</v>
      </c>
      <c r="Z23" s="117">
        <f t="shared" si="6"/>
        <v>0</v>
      </c>
      <c r="AB23" s="130">
        <f t="shared" si="7"/>
        <v>0</v>
      </c>
      <c r="AC23" s="117">
        <f t="shared" si="8"/>
        <v>0</v>
      </c>
    </row>
    <row r="24" spans="2:29">
      <c r="B24" s="151"/>
      <c r="C24" s="207" t="s">
        <v>649</v>
      </c>
      <c r="D24" s="155"/>
      <c r="F24" s="92">
        <f ca="1">+'marge charcuterie'!D34</f>
        <v>0</v>
      </c>
      <c r="G24" s="93">
        <f ca="1">+'marge charcuterie'!E34</f>
        <v>0</v>
      </c>
      <c r="H24" s="130">
        <v>0.18</v>
      </c>
      <c r="I24" s="262" t="s">
        <v>434</v>
      </c>
      <c r="J24" s="208">
        <v>2.6</v>
      </c>
      <c r="K24" s="94">
        <f t="shared" si="0"/>
        <v>2.6</v>
      </c>
      <c r="L24" s="115"/>
      <c r="N24" s="150">
        <f ca="1">+'marge charcuterie'!L34</f>
        <v>0</v>
      </c>
      <c r="O24" s="150">
        <f ca="1">+'marge charcuterie'!M34</f>
        <v>0</v>
      </c>
      <c r="P24" s="162"/>
      <c r="Q24" s="117">
        <f t="shared" si="1"/>
        <v>2.6</v>
      </c>
      <c r="R24" s="117">
        <f t="shared" si="2"/>
        <v>2.6</v>
      </c>
      <c r="S24" s="117">
        <f t="shared" si="3"/>
        <v>2.6</v>
      </c>
      <c r="T24" s="117">
        <f t="shared" si="4"/>
        <v>2.6</v>
      </c>
      <c r="U24" s="117">
        <f t="shared" si="4"/>
        <v>2.6</v>
      </c>
      <c r="V24" s="154">
        <v>2</v>
      </c>
      <c r="W24" s="262" t="s">
        <v>434</v>
      </c>
      <c r="X24" s="163"/>
      <c r="Y24" s="117">
        <f t="shared" si="5"/>
        <v>0</v>
      </c>
      <c r="Z24" s="117">
        <f t="shared" si="6"/>
        <v>0</v>
      </c>
      <c r="AA24" s="162"/>
      <c r="AB24" s="130">
        <f t="shared" si="7"/>
        <v>0</v>
      </c>
      <c r="AC24" s="117">
        <f t="shared" si="8"/>
        <v>0</v>
      </c>
    </row>
    <row r="25" spans="2:29">
      <c r="B25" s="151"/>
      <c r="C25" s="208" t="e">
        <f>+Y54+Y106</f>
        <v>#REF!</v>
      </c>
      <c r="D25" s="155"/>
      <c r="F25" s="92">
        <f ca="1">+'marge charcuterie'!D35</f>
        <v>0</v>
      </c>
      <c r="G25" s="93">
        <f ca="1">+'marge charcuterie'!E35</f>
        <v>0</v>
      </c>
      <c r="H25" s="130">
        <v>0.18</v>
      </c>
      <c r="I25" s="262" t="s">
        <v>435</v>
      </c>
      <c r="J25" s="208">
        <v>2.6</v>
      </c>
      <c r="K25" s="94">
        <f t="shared" si="0"/>
        <v>2.6</v>
      </c>
      <c r="L25" s="115"/>
      <c r="N25" s="150">
        <f ca="1">+'marge charcuterie'!L35</f>
        <v>0</v>
      </c>
      <c r="O25" s="150">
        <f ca="1">+'marge charcuterie'!M35</f>
        <v>0</v>
      </c>
      <c r="P25" s="162"/>
      <c r="Q25" s="117">
        <f t="shared" si="1"/>
        <v>2.6</v>
      </c>
      <c r="R25" s="117">
        <f t="shared" si="2"/>
        <v>2.6</v>
      </c>
      <c r="S25" s="117">
        <f t="shared" si="3"/>
        <v>2.6</v>
      </c>
      <c r="T25" s="117">
        <f t="shared" si="4"/>
        <v>2.6</v>
      </c>
      <c r="U25" s="117">
        <f t="shared" si="4"/>
        <v>2.6</v>
      </c>
      <c r="V25" s="154">
        <v>2</v>
      </c>
      <c r="W25" s="262" t="s">
        <v>435</v>
      </c>
      <c r="X25" s="163"/>
      <c r="Y25" s="117">
        <f t="shared" si="5"/>
        <v>0</v>
      </c>
      <c r="Z25" s="117">
        <f t="shared" si="6"/>
        <v>0</v>
      </c>
      <c r="AA25" s="162"/>
      <c r="AB25" s="130">
        <f t="shared" si="7"/>
        <v>0</v>
      </c>
      <c r="AC25" s="117">
        <f t="shared" si="8"/>
        <v>0</v>
      </c>
    </row>
    <row r="26" spans="2:29">
      <c r="B26" s="151"/>
      <c r="C26" s="88"/>
      <c r="F26" s="92">
        <f ca="1">+'marge charcuterie'!D36</f>
        <v>0</v>
      </c>
      <c r="G26" s="93">
        <f ca="1">+'marge charcuterie'!E36</f>
        <v>0</v>
      </c>
      <c r="H26" s="130">
        <v>0.18</v>
      </c>
      <c r="I26" s="262" t="s">
        <v>436</v>
      </c>
      <c r="J26" s="208">
        <v>2.6</v>
      </c>
      <c r="K26" s="94">
        <f t="shared" si="0"/>
        <v>2.6</v>
      </c>
      <c r="L26" s="115"/>
      <c r="N26" s="150">
        <f ca="1">+'marge charcuterie'!L36</f>
        <v>0</v>
      </c>
      <c r="O26" s="150">
        <f ca="1">+'marge charcuterie'!M36</f>
        <v>0</v>
      </c>
      <c r="P26" s="162"/>
      <c r="Q26" s="117">
        <f t="shared" si="1"/>
        <v>2.6</v>
      </c>
      <c r="R26" s="117">
        <f t="shared" si="2"/>
        <v>2.6</v>
      </c>
      <c r="S26" s="117">
        <f t="shared" si="3"/>
        <v>2.6</v>
      </c>
      <c r="T26" s="117">
        <f t="shared" si="4"/>
        <v>2.6</v>
      </c>
      <c r="U26" s="117">
        <f t="shared" si="4"/>
        <v>2.6</v>
      </c>
      <c r="V26" s="154">
        <v>2</v>
      </c>
      <c r="W26" s="262" t="s">
        <v>436</v>
      </c>
      <c r="X26" s="163"/>
      <c r="Y26" s="117">
        <f t="shared" si="5"/>
        <v>0</v>
      </c>
      <c r="Z26" s="117">
        <f t="shared" si="6"/>
        <v>0</v>
      </c>
      <c r="AA26" s="162"/>
      <c r="AB26" s="130">
        <f t="shared" si="7"/>
        <v>0</v>
      </c>
      <c r="AC26" s="117">
        <f t="shared" si="8"/>
        <v>0</v>
      </c>
    </row>
    <row r="27" spans="2:29">
      <c r="B27" s="151"/>
      <c r="C27" s="88"/>
      <c r="F27" s="92">
        <f ca="1">+'marge charcuterie'!D37</f>
        <v>0</v>
      </c>
      <c r="G27" s="93">
        <f ca="1">+'marge charcuterie'!E37</f>
        <v>0</v>
      </c>
      <c r="H27" s="130">
        <v>0.18</v>
      </c>
      <c r="I27" s="262" t="s">
        <v>437</v>
      </c>
      <c r="J27" s="208">
        <v>2.6</v>
      </c>
      <c r="K27" s="94">
        <f t="shared" si="0"/>
        <v>2.6</v>
      </c>
      <c r="L27" s="115"/>
      <c r="N27" s="150">
        <f ca="1">+'marge charcuterie'!L37</f>
        <v>0</v>
      </c>
      <c r="O27" s="150">
        <f ca="1">+'marge charcuterie'!M37</f>
        <v>0</v>
      </c>
      <c r="P27" s="162"/>
      <c r="Q27" s="117">
        <f t="shared" si="1"/>
        <v>2.6</v>
      </c>
      <c r="R27" s="117">
        <f t="shared" si="2"/>
        <v>2.6</v>
      </c>
      <c r="S27" s="117">
        <f t="shared" si="3"/>
        <v>2.6</v>
      </c>
      <c r="T27" s="117">
        <f t="shared" si="4"/>
        <v>2.6</v>
      </c>
      <c r="U27" s="117">
        <f t="shared" si="4"/>
        <v>2.6</v>
      </c>
      <c r="V27" s="154">
        <v>2</v>
      </c>
      <c r="W27" s="262" t="s">
        <v>437</v>
      </c>
      <c r="X27" s="163"/>
      <c r="Y27" s="117">
        <f t="shared" si="5"/>
        <v>0</v>
      </c>
      <c r="Z27" s="117">
        <f t="shared" si="6"/>
        <v>0</v>
      </c>
      <c r="AA27" s="162"/>
      <c r="AB27" s="130">
        <f t="shared" si="7"/>
        <v>0</v>
      </c>
      <c r="AC27" s="117">
        <f t="shared" si="8"/>
        <v>0</v>
      </c>
    </row>
    <row r="28" spans="2:29">
      <c r="B28" s="151"/>
      <c r="F28" s="92">
        <f ca="1">+'marge charcuterie'!D38</f>
        <v>0</v>
      </c>
      <c r="G28" s="93">
        <f ca="1">+'marge charcuterie'!E38</f>
        <v>0</v>
      </c>
      <c r="H28" s="130">
        <v>0.18</v>
      </c>
      <c r="I28" s="262" t="s">
        <v>438</v>
      </c>
      <c r="J28" s="208">
        <v>2.6</v>
      </c>
      <c r="K28" s="94">
        <f t="shared" si="0"/>
        <v>2.6</v>
      </c>
      <c r="L28" s="115"/>
      <c r="N28" s="150">
        <f ca="1">+'marge charcuterie'!L38</f>
        <v>0</v>
      </c>
      <c r="O28" s="150">
        <f ca="1">+'marge charcuterie'!M38</f>
        <v>0</v>
      </c>
      <c r="P28" s="162"/>
      <c r="Q28" s="117">
        <f t="shared" si="1"/>
        <v>2.6</v>
      </c>
      <c r="R28" s="117">
        <f t="shared" si="2"/>
        <v>2.6</v>
      </c>
      <c r="S28" s="117">
        <f t="shared" si="3"/>
        <v>2.6</v>
      </c>
      <c r="T28" s="117">
        <f t="shared" si="4"/>
        <v>2.6</v>
      </c>
      <c r="U28" s="117">
        <f t="shared" si="4"/>
        <v>2.6</v>
      </c>
      <c r="V28" s="154">
        <v>2</v>
      </c>
      <c r="W28" s="262" t="s">
        <v>438</v>
      </c>
      <c r="X28" s="163"/>
      <c r="Y28" s="117">
        <f t="shared" si="5"/>
        <v>0</v>
      </c>
      <c r="Z28" s="117">
        <f t="shared" si="6"/>
        <v>0</v>
      </c>
      <c r="AA28" s="162"/>
      <c r="AB28" s="130">
        <f t="shared" si="7"/>
        <v>0</v>
      </c>
      <c r="AC28" s="117">
        <f t="shared" si="8"/>
        <v>0</v>
      </c>
    </row>
    <row r="29" spans="2:29">
      <c r="B29" s="151"/>
      <c r="D29" s="160"/>
      <c r="F29" s="92">
        <f ca="1">+'marge charcuterie'!D39</f>
        <v>0</v>
      </c>
      <c r="G29" s="93">
        <f ca="1">+'marge charcuterie'!E39</f>
        <v>0</v>
      </c>
      <c r="H29" s="130">
        <v>0.18</v>
      </c>
      <c r="I29" s="262" t="s">
        <v>439</v>
      </c>
      <c r="J29" s="208">
        <v>2.6</v>
      </c>
      <c r="K29" s="94">
        <f t="shared" si="0"/>
        <v>2.6</v>
      </c>
      <c r="L29" s="115"/>
      <c r="N29" s="150">
        <f ca="1">+'marge charcuterie'!L39</f>
        <v>0</v>
      </c>
      <c r="O29" s="150">
        <f ca="1">+'marge charcuterie'!M39</f>
        <v>0</v>
      </c>
      <c r="P29" s="162"/>
      <c r="Q29" s="117">
        <f t="shared" si="1"/>
        <v>2.6</v>
      </c>
      <c r="R29" s="117">
        <f t="shared" si="2"/>
        <v>2.6</v>
      </c>
      <c r="S29" s="117">
        <f t="shared" si="3"/>
        <v>2.6</v>
      </c>
      <c r="T29" s="117">
        <f t="shared" si="4"/>
        <v>2.6</v>
      </c>
      <c r="U29" s="117">
        <f t="shared" si="4"/>
        <v>2.6</v>
      </c>
      <c r="V29" s="154">
        <v>2</v>
      </c>
      <c r="W29" s="262" t="s">
        <v>439</v>
      </c>
      <c r="X29" s="163"/>
      <c r="Y29" s="117">
        <f t="shared" si="5"/>
        <v>0</v>
      </c>
      <c r="Z29" s="117">
        <f t="shared" si="6"/>
        <v>0</v>
      </c>
      <c r="AA29" s="162"/>
      <c r="AB29" s="130">
        <f t="shared" si="7"/>
        <v>0</v>
      </c>
      <c r="AC29" s="117">
        <f t="shared" si="8"/>
        <v>0</v>
      </c>
    </row>
    <row r="30" spans="2:29">
      <c r="B30" s="151"/>
      <c r="D30" s="160"/>
      <c r="F30" s="92">
        <f ca="1">+'marge charcuterie'!D40</f>
        <v>0</v>
      </c>
      <c r="G30" s="93">
        <f ca="1">+'marge charcuterie'!E40</f>
        <v>0</v>
      </c>
      <c r="H30" s="130">
        <v>0.18</v>
      </c>
      <c r="I30" s="262" t="s">
        <v>440</v>
      </c>
      <c r="J30" s="208">
        <v>2.6</v>
      </c>
      <c r="K30" s="94">
        <f t="shared" si="0"/>
        <v>2.6</v>
      </c>
      <c r="L30" s="115"/>
      <c r="N30" s="150">
        <f ca="1">+'marge charcuterie'!L40</f>
        <v>0</v>
      </c>
      <c r="O30" s="150">
        <f ca="1">+'marge charcuterie'!M40</f>
        <v>0</v>
      </c>
      <c r="P30" s="162"/>
      <c r="Q30" s="117">
        <f t="shared" si="1"/>
        <v>2.6</v>
      </c>
      <c r="R30" s="117">
        <f t="shared" si="2"/>
        <v>2.6</v>
      </c>
      <c r="S30" s="117">
        <f t="shared" si="3"/>
        <v>2.6</v>
      </c>
      <c r="T30" s="117">
        <f t="shared" si="4"/>
        <v>2.6</v>
      </c>
      <c r="U30" s="117">
        <f t="shared" si="4"/>
        <v>2.6</v>
      </c>
      <c r="V30" s="154">
        <v>2</v>
      </c>
      <c r="W30" s="262" t="s">
        <v>440</v>
      </c>
      <c r="X30" s="163"/>
      <c r="Y30" s="117">
        <f t="shared" si="5"/>
        <v>0</v>
      </c>
      <c r="Z30" s="117">
        <f t="shared" si="6"/>
        <v>0</v>
      </c>
      <c r="AA30" s="162"/>
      <c r="AB30" s="130">
        <f t="shared" si="7"/>
        <v>0</v>
      </c>
      <c r="AC30" s="117">
        <f t="shared" si="8"/>
        <v>0</v>
      </c>
    </row>
    <row r="31" spans="2:29">
      <c r="B31" s="151"/>
      <c r="F31" s="92">
        <f ca="1">+'marge charcuterie'!D41</f>
        <v>0</v>
      </c>
      <c r="G31" s="93">
        <f ca="1">+'marge charcuterie'!E41</f>
        <v>0</v>
      </c>
      <c r="H31" s="130">
        <v>0.18</v>
      </c>
      <c r="I31" s="262" t="s">
        <v>441</v>
      </c>
      <c r="J31" s="208">
        <v>2.6</v>
      </c>
      <c r="K31" s="94">
        <f t="shared" si="0"/>
        <v>2.6</v>
      </c>
      <c r="L31" s="115"/>
      <c r="N31" s="150">
        <f ca="1">+'marge charcuterie'!L41</f>
        <v>0</v>
      </c>
      <c r="O31" s="150">
        <f ca="1">+'marge charcuterie'!M41</f>
        <v>0</v>
      </c>
      <c r="P31" s="162"/>
      <c r="Q31" s="117">
        <f t="shared" si="1"/>
        <v>2.6</v>
      </c>
      <c r="R31" s="117">
        <f t="shared" si="2"/>
        <v>2.6</v>
      </c>
      <c r="S31" s="117">
        <f t="shared" si="3"/>
        <v>2.6</v>
      </c>
      <c r="T31" s="117">
        <f t="shared" si="4"/>
        <v>2.6</v>
      </c>
      <c r="U31" s="117">
        <f t="shared" si="4"/>
        <v>2.6</v>
      </c>
      <c r="V31" s="154">
        <v>2</v>
      </c>
      <c r="W31" s="262" t="s">
        <v>441</v>
      </c>
      <c r="X31" s="163"/>
      <c r="Y31" s="117">
        <f t="shared" si="5"/>
        <v>0</v>
      </c>
      <c r="Z31" s="117">
        <f t="shared" si="6"/>
        <v>0</v>
      </c>
      <c r="AA31" s="162"/>
      <c r="AB31" s="130">
        <f t="shared" si="7"/>
        <v>0</v>
      </c>
      <c r="AC31" s="117">
        <f t="shared" si="8"/>
        <v>0</v>
      </c>
    </row>
    <row r="32" spans="2:29">
      <c r="B32" s="151"/>
      <c r="F32" s="92">
        <f ca="1">+'marge charcuterie'!D42</f>
        <v>0</v>
      </c>
      <c r="G32" s="93">
        <f ca="1">+'marge charcuterie'!E42</f>
        <v>0</v>
      </c>
      <c r="H32" s="130">
        <v>0.18</v>
      </c>
      <c r="I32" s="262" t="s">
        <v>442</v>
      </c>
      <c r="J32" s="208">
        <v>2.6</v>
      </c>
      <c r="K32" s="94">
        <f t="shared" si="0"/>
        <v>2.6</v>
      </c>
      <c r="L32" s="115"/>
      <c r="N32" s="150">
        <f ca="1">+'marge charcuterie'!L42</f>
        <v>0</v>
      </c>
      <c r="O32" s="150">
        <f ca="1">+'marge charcuterie'!M42</f>
        <v>0</v>
      </c>
      <c r="P32" s="162"/>
      <c r="Q32" s="117">
        <f t="shared" si="1"/>
        <v>2.6</v>
      </c>
      <c r="R32" s="117">
        <f t="shared" si="2"/>
        <v>2.6</v>
      </c>
      <c r="S32" s="117">
        <f t="shared" si="3"/>
        <v>2.6</v>
      </c>
      <c r="T32" s="117">
        <f t="shared" si="4"/>
        <v>2.6</v>
      </c>
      <c r="U32" s="117">
        <f t="shared" si="4"/>
        <v>2.6</v>
      </c>
      <c r="V32" s="154">
        <v>2</v>
      </c>
      <c r="W32" s="262" t="s">
        <v>442</v>
      </c>
      <c r="X32" s="163"/>
      <c r="Y32" s="117">
        <f t="shared" si="5"/>
        <v>0</v>
      </c>
      <c r="Z32" s="117">
        <f t="shared" si="6"/>
        <v>0</v>
      </c>
      <c r="AB32" s="130">
        <f t="shared" si="7"/>
        <v>0</v>
      </c>
      <c r="AC32" s="117">
        <f t="shared" si="8"/>
        <v>0</v>
      </c>
    </row>
    <row r="33" spans="2:29">
      <c r="B33" s="151"/>
      <c r="F33" s="92">
        <f ca="1">+'marge charcuterie'!D43</f>
        <v>0</v>
      </c>
      <c r="G33" s="93">
        <f ca="1">+'marge charcuterie'!E43</f>
        <v>0</v>
      </c>
      <c r="H33" s="130">
        <v>0.18</v>
      </c>
      <c r="I33" s="262" t="s">
        <v>443</v>
      </c>
      <c r="J33" s="208">
        <v>2.6</v>
      </c>
      <c r="K33" s="94">
        <f t="shared" si="0"/>
        <v>2.6</v>
      </c>
      <c r="L33" s="115"/>
      <c r="N33" s="150">
        <f ca="1">+'marge charcuterie'!L43</f>
        <v>0</v>
      </c>
      <c r="O33" s="150">
        <f ca="1">+'marge charcuterie'!M43</f>
        <v>0</v>
      </c>
      <c r="P33" s="162"/>
      <c r="Q33" s="117">
        <f t="shared" si="1"/>
        <v>2.6</v>
      </c>
      <c r="R33" s="117">
        <f t="shared" si="2"/>
        <v>2.6</v>
      </c>
      <c r="S33" s="117">
        <f t="shared" si="3"/>
        <v>2.6</v>
      </c>
      <c r="T33" s="117">
        <f t="shared" si="4"/>
        <v>2.6</v>
      </c>
      <c r="U33" s="117">
        <f t="shared" si="4"/>
        <v>2.6</v>
      </c>
      <c r="V33" s="154">
        <v>2</v>
      </c>
      <c r="W33" s="262" t="s">
        <v>443</v>
      </c>
      <c r="X33" s="155"/>
      <c r="Y33" s="117">
        <f t="shared" si="5"/>
        <v>0</v>
      </c>
      <c r="Z33" s="117">
        <f t="shared" si="6"/>
        <v>0</v>
      </c>
      <c r="AB33" s="130">
        <f t="shared" si="7"/>
        <v>0</v>
      </c>
      <c r="AC33" s="117">
        <f t="shared" si="8"/>
        <v>0</v>
      </c>
    </row>
    <row r="34" spans="2:29">
      <c r="B34" s="151"/>
      <c r="F34" s="92">
        <f ca="1">+'marge charcuterie'!D44</f>
        <v>0</v>
      </c>
      <c r="G34" s="93">
        <f ca="1">+'marge charcuterie'!E44</f>
        <v>0</v>
      </c>
      <c r="H34" s="130">
        <v>0.18</v>
      </c>
      <c r="I34" s="79"/>
      <c r="J34" s="208"/>
      <c r="K34" s="94">
        <f t="shared" si="0"/>
        <v>0</v>
      </c>
      <c r="L34" s="115"/>
      <c r="N34" s="150">
        <f ca="1">+'marge charcuterie'!L44</f>
        <v>0</v>
      </c>
      <c r="O34" s="150">
        <f ca="1">+'marge charcuterie'!M44</f>
        <v>0</v>
      </c>
      <c r="Q34" s="117">
        <f t="shared" si="1"/>
        <v>0</v>
      </c>
      <c r="R34" s="117">
        <f t="shared" si="2"/>
        <v>0</v>
      </c>
      <c r="S34" s="117">
        <f t="shared" si="3"/>
        <v>0</v>
      </c>
      <c r="T34" s="117">
        <f t="shared" si="4"/>
        <v>0</v>
      </c>
      <c r="U34" s="117">
        <f t="shared" si="4"/>
        <v>0</v>
      </c>
      <c r="V34" s="154"/>
      <c r="W34" s="79"/>
      <c r="X34" s="155"/>
      <c r="Y34" s="117">
        <f t="shared" si="5"/>
        <v>0</v>
      </c>
      <c r="Z34" s="117">
        <f t="shared" si="6"/>
        <v>0</v>
      </c>
      <c r="AB34" s="130">
        <f t="shared" si="7"/>
        <v>0</v>
      </c>
      <c r="AC34" s="117">
        <f t="shared" si="8"/>
        <v>0</v>
      </c>
    </row>
    <row r="35" spans="2:29">
      <c r="B35" s="151"/>
      <c r="F35" s="92">
        <f ca="1">+'marge charcuterie'!D45</f>
        <v>0</v>
      </c>
      <c r="G35" s="93">
        <f ca="1">+'marge charcuterie'!E45</f>
        <v>0</v>
      </c>
      <c r="H35" s="130">
        <v>4</v>
      </c>
      <c r="I35" s="262" t="s">
        <v>444</v>
      </c>
      <c r="J35" s="208">
        <v>15.45</v>
      </c>
      <c r="K35" s="94">
        <f t="shared" si="0"/>
        <v>15.45</v>
      </c>
      <c r="L35" s="115"/>
      <c r="N35" s="150">
        <f ca="1">+'marge charcuterie'!L45</f>
        <v>0</v>
      </c>
      <c r="O35" s="150">
        <f ca="1">+'marge charcuterie'!M45</f>
        <v>0</v>
      </c>
      <c r="Q35" s="117">
        <f t="shared" si="1"/>
        <v>15.45</v>
      </c>
      <c r="R35" s="117">
        <f t="shared" si="2"/>
        <v>15.45</v>
      </c>
      <c r="S35" s="117">
        <f t="shared" si="3"/>
        <v>15.45</v>
      </c>
      <c r="T35" s="117">
        <f t="shared" si="4"/>
        <v>15.45</v>
      </c>
      <c r="U35" s="117">
        <f t="shared" si="4"/>
        <v>15.45</v>
      </c>
      <c r="V35" s="154">
        <v>11.9</v>
      </c>
      <c r="W35" s="262" t="s">
        <v>444</v>
      </c>
      <c r="X35" s="155"/>
      <c r="Y35" s="117">
        <f>F35*H35*U35</f>
        <v>0</v>
      </c>
      <c r="Z35" s="117">
        <f t="shared" si="6"/>
        <v>0</v>
      </c>
      <c r="AB35" s="130">
        <f t="shared" si="7"/>
        <v>0</v>
      </c>
      <c r="AC35" s="117">
        <f>G35*H35*V35</f>
        <v>0</v>
      </c>
    </row>
    <row r="36" spans="2:29">
      <c r="B36" s="151"/>
      <c r="F36" s="92"/>
      <c r="G36" s="93"/>
      <c r="H36" s="130"/>
      <c r="I36" s="153"/>
      <c r="J36" s="208"/>
      <c r="K36" s="94">
        <f t="shared" si="0"/>
        <v>0</v>
      </c>
      <c r="L36" s="115"/>
      <c r="N36" s="150">
        <f ca="1">+'marge charcuterie'!L46</f>
        <v>0</v>
      </c>
      <c r="O36" s="150">
        <f ca="1">+'marge charcuterie'!M46</f>
        <v>0</v>
      </c>
      <c r="Q36" s="117">
        <f t="shared" si="1"/>
        <v>0</v>
      </c>
      <c r="R36" s="117">
        <f t="shared" si="2"/>
        <v>0</v>
      </c>
      <c r="S36" s="117">
        <f t="shared" si="3"/>
        <v>0</v>
      </c>
      <c r="T36" s="117">
        <f t="shared" si="4"/>
        <v>0</v>
      </c>
      <c r="U36" s="117">
        <f t="shared" si="4"/>
        <v>0</v>
      </c>
      <c r="V36" s="154"/>
      <c r="W36" s="153"/>
      <c r="X36" s="155"/>
      <c r="Y36" s="117">
        <f t="shared" ref="Y36:Y50" si="9">F36*U36</f>
        <v>0</v>
      </c>
      <c r="Z36" s="117">
        <f t="shared" si="6"/>
        <v>0</v>
      </c>
      <c r="AB36" s="130">
        <f t="shared" si="7"/>
        <v>0</v>
      </c>
      <c r="AC36" s="117">
        <f t="shared" ref="AC36:AC49" si="10">G36*V36</f>
        <v>0</v>
      </c>
    </row>
    <row r="37" spans="2:29">
      <c r="B37" s="151"/>
      <c r="F37" s="92"/>
      <c r="G37" s="93"/>
      <c r="H37" s="130"/>
      <c r="I37" s="153"/>
      <c r="J37" s="208"/>
      <c r="K37" s="94">
        <f t="shared" si="0"/>
        <v>0</v>
      </c>
      <c r="L37" s="115"/>
      <c r="N37" s="150">
        <f ca="1">+'marge charcuterie'!L47</f>
        <v>0</v>
      </c>
      <c r="O37" s="150">
        <f ca="1">+'marge charcuterie'!M47</f>
        <v>0</v>
      </c>
      <c r="Q37" s="117">
        <f t="shared" si="1"/>
        <v>0</v>
      </c>
      <c r="R37" s="117">
        <f t="shared" si="2"/>
        <v>0</v>
      </c>
      <c r="S37" s="117">
        <f t="shared" si="3"/>
        <v>0</v>
      </c>
      <c r="T37" s="117">
        <f t="shared" si="4"/>
        <v>0</v>
      </c>
      <c r="U37" s="117">
        <f t="shared" si="4"/>
        <v>0</v>
      </c>
      <c r="V37" s="154"/>
      <c r="W37" s="153"/>
      <c r="X37" s="155"/>
      <c r="Y37" s="117">
        <f t="shared" si="9"/>
        <v>0</v>
      </c>
      <c r="Z37" s="117">
        <f t="shared" si="6"/>
        <v>0</v>
      </c>
      <c r="AB37" s="130">
        <f t="shared" si="7"/>
        <v>0</v>
      </c>
      <c r="AC37" s="117">
        <f t="shared" si="10"/>
        <v>0</v>
      </c>
    </row>
    <row r="38" spans="2:29">
      <c r="B38" s="151"/>
      <c r="F38" s="92"/>
      <c r="G38" s="93"/>
      <c r="H38" s="130"/>
      <c r="I38" s="153"/>
      <c r="J38" s="208"/>
      <c r="K38" s="94">
        <f t="shared" si="0"/>
        <v>0</v>
      </c>
      <c r="L38" s="115"/>
      <c r="N38" s="150">
        <f ca="1">+'marge charcuterie'!L48</f>
        <v>0</v>
      </c>
      <c r="O38" s="150">
        <f ca="1">+'marge charcuterie'!M48</f>
        <v>0</v>
      </c>
      <c r="Q38" s="117">
        <f t="shared" si="1"/>
        <v>0</v>
      </c>
      <c r="R38" s="117">
        <f t="shared" si="2"/>
        <v>0</v>
      </c>
      <c r="S38" s="117">
        <f t="shared" si="3"/>
        <v>0</v>
      </c>
      <c r="T38" s="117">
        <f t="shared" si="4"/>
        <v>0</v>
      </c>
      <c r="U38" s="117">
        <f t="shared" si="4"/>
        <v>0</v>
      </c>
      <c r="V38" s="154"/>
      <c r="W38" s="153"/>
      <c r="X38" s="155"/>
      <c r="Y38" s="117">
        <f t="shared" si="9"/>
        <v>0</v>
      </c>
      <c r="Z38" s="117">
        <f t="shared" si="6"/>
        <v>0</v>
      </c>
      <c r="AB38" s="130">
        <f t="shared" si="7"/>
        <v>0</v>
      </c>
      <c r="AC38" s="117">
        <f t="shared" si="10"/>
        <v>0</v>
      </c>
    </row>
    <row r="39" spans="2:29">
      <c r="B39" s="151"/>
      <c r="F39" s="92"/>
      <c r="G39" s="93"/>
      <c r="H39" s="130"/>
      <c r="I39" s="153"/>
      <c r="J39" s="208"/>
      <c r="K39" s="94">
        <f t="shared" si="0"/>
        <v>0</v>
      </c>
      <c r="L39" s="115"/>
      <c r="N39" s="150">
        <f ca="1">+'marge charcuterie'!L49</f>
        <v>0</v>
      </c>
      <c r="O39" s="150">
        <f ca="1">+'marge charcuterie'!M49</f>
        <v>0</v>
      </c>
      <c r="Q39" s="117">
        <f t="shared" si="1"/>
        <v>0</v>
      </c>
      <c r="R39" s="117">
        <f t="shared" si="2"/>
        <v>0</v>
      </c>
      <c r="S39" s="117">
        <f t="shared" si="3"/>
        <v>0</v>
      </c>
      <c r="T39" s="117">
        <f t="shared" si="4"/>
        <v>0</v>
      </c>
      <c r="U39" s="117">
        <f t="shared" si="4"/>
        <v>0</v>
      </c>
      <c r="V39" s="154"/>
      <c r="W39" s="153"/>
      <c r="X39" s="155"/>
      <c r="Y39" s="117">
        <f t="shared" si="9"/>
        <v>0</v>
      </c>
      <c r="Z39" s="117">
        <f t="shared" si="6"/>
        <v>0</v>
      </c>
      <c r="AB39" s="130">
        <f t="shared" si="7"/>
        <v>0</v>
      </c>
      <c r="AC39" s="117">
        <f t="shared" si="10"/>
        <v>0</v>
      </c>
    </row>
    <row r="40" spans="2:29">
      <c r="B40" s="151"/>
      <c r="F40" s="92"/>
      <c r="G40" s="93"/>
      <c r="H40" s="130"/>
      <c r="I40" s="153"/>
      <c r="J40" s="208"/>
      <c r="K40" s="94">
        <f t="shared" si="0"/>
        <v>0</v>
      </c>
      <c r="L40" s="115"/>
      <c r="N40" s="150">
        <f ca="1">+'marge charcuterie'!L50</f>
        <v>0</v>
      </c>
      <c r="O40" s="150">
        <f ca="1">+'marge charcuterie'!M50</f>
        <v>0</v>
      </c>
      <c r="Q40" s="117">
        <f t="shared" si="1"/>
        <v>0</v>
      </c>
      <c r="R40" s="117">
        <f t="shared" si="2"/>
        <v>0</v>
      </c>
      <c r="S40" s="117">
        <f t="shared" si="3"/>
        <v>0</v>
      </c>
      <c r="T40" s="117">
        <f t="shared" si="4"/>
        <v>0</v>
      </c>
      <c r="U40" s="117">
        <f t="shared" si="4"/>
        <v>0</v>
      </c>
      <c r="V40" s="154"/>
      <c r="W40" s="153"/>
      <c r="X40" s="155"/>
      <c r="Y40" s="117">
        <f t="shared" si="9"/>
        <v>0</v>
      </c>
      <c r="Z40" s="117">
        <f t="shared" si="6"/>
        <v>0</v>
      </c>
      <c r="AB40" s="130">
        <f t="shared" si="7"/>
        <v>0</v>
      </c>
      <c r="AC40" s="117">
        <f t="shared" si="10"/>
        <v>0</v>
      </c>
    </row>
    <row r="41" spans="2:29">
      <c r="B41" s="151"/>
      <c r="F41" s="92"/>
      <c r="G41" s="93"/>
      <c r="H41" s="130"/>
      <c r="I41" s="108"/>
      <c r="J41" s="208"/>
      <c r="K41" s="94">
        <f t="shared" si="0"/>
        <v>0</v>
      </c>
      <c r="L41" s="115"/>
      <c r="N41" s="150">
        <f ca="1">+'marge charcuterie'!L51</f>
        <v>0</v>
      </c>
      <c r="O41" s="150">
        <f ca="1">+'marge charcuterie'!M51</f>
        <v>0</v>
      </c>
      <c r="Q41" s="117">
        <f t="shared" si="1"/>
        <v>0</v>
      </c>
      <c r="R41" s="117">
        <f t="shared" si="2"/>
        <v>0</v>
      </c>
      <c r="S41" s="117">
        <f t="shared" si="3"/>
        <v>0</v>
      </c>
      <c r="T41" s="117">
        <f t="shared" si="4"/>
        <v>0</v>
      </c>
      <c r="U41" s="117">
        <f t="shared" si="4"/>
        <v>0</v>
      </c>
      <c r="V41" s="154"/>
      <c r="W41" s="108"/>
      <c r="X41" s="155"/>
      <c r="Y41" s="117">
        <f t="shared" si="9"/>
        <v>0</v>
      </c>
      <c r="Z41" s="117">
        <f t="shared" si="6"/>
        <v>0</v>
      </c>
      <c r="AB41" s="130">
        <f t="shared" si="7"/>
        <v>0</v>
      </c>
      <c r="AC41" s="117">
        <f t="shared" si="10"/>
        <v>0</v>
      </c>
    </row>
    <row r="42" spans="2:29">
      <c r="B42" s="151"/>
      <c r="F42" s="92"/>
      <c r="G42" s="93"/>
      <c r="H42" s="130"/>
      <c r="I42" s="79"/>
      <c r="J42" s="208"/>
      <c r="K42" s="94">
        <f t="shared" si="0"/>
        <v>0</v>
      </c>
      <c r="L42" s="115"/>
      <c r="N42" s="150">
        <f ca="1">+'marge charcuterie'!L52</f>
        <v>0</v>
      </c>
      <c r="O42" s="150">
        <f ca="1">+'marge charcuterie'!M52</f>
        <v>0</v>
      </c>
      <c r="Q42" s="117">
        <f t="shared" si="1"/>
        <v>0</v>
      </c>
      <c r="R42" s="117">
        <f t="shared" si="2"/>
        <v>0</v>
      </c>
      <c r="S42" s="117">
        <f t="shared" si="3"/>
        <v>0</v>
      </c>
      <c r="T42" s="117">
        <f t="shared" si="4"/>
        <v>0</v>
      </c>
      <c r="U42" s="117">
        <f t="shared" si="4"/>
        <v>0</v>
      </c>
      <c r="V42" s="154"/>
      <c r="W42" s="79"/>
      <c r="X42" s="155"/>
      <c r="Y42" s="117">
        <f t="shared" si="9"/>
        <v>0</v>
      </c>
      <c r="Z42" s="117">
        <f t="shared" si="6"/>
        <v>0</v>
      </c>
      <c r="AB42" s="130">
        <f t="shared" si="7"/>
        <v>0</v>
      </c>
      <c r="AC42" s="117">
        <f t="shared" si="10"/>
        <v>0</v>
      </c>
    </row>
    <row r="43" spans="2:29">
      <c r="B43" s="151"/>
      <c r="F43" s="92"/>
      <c r="G43" s="93"/>
      <c r="H43" s="130"/>
      <c r="I43" s="79"/>
      <c r="J43" s="208"/>
      <c r="K43" s="94">
        <f t="shared" si="0"/>
        <v>0</v>
      </c>
      <c r="L43" s="115"/>
      <c r="N43" s="150">
        <f ca="1">+'marge charcuterie'!L53</f>
        <v>0</v>
      </c>
      <c r="O43" s="150">
        <f ca="1">+'marge charcuterie'!M53</f>
        <v>0</v>
      </c>
      <c r="Q43" s="117">
        <f t="shared" si="1"/>
        <v>0</v>
      </c>
      <c r="R43" s="117">
        <f t="shared" si="2"/>
        <v>0</v>
      </c>
      <c r="S43" s="117">
        <f t="shared" si="3"/>
        <v>0</v>
      </c>
      <c r="T43" s="117">
        <f t="shared" si="4"/>
        <v>0</v>
      </c>
      <c r="U43" s="117">
        <f t="shared" si="4"/>
        <v>0</v>
      </c>
      <c r="V43" s="154"/>
      <c r="W43" s="79"/>
      <c r="X43" s="155"/>
      <c r="Y43" s="117">
        <f t="shared" si="9"/>
        <v>0</v>
      </c>
      <c r="Z43" s="117">
        <f t="shared" si="6"/>
        <v>0</v>
      </c>
      <c r="AB43" s="130">
        <f t="shared" si="7"/>
        <v>0</v>
      </c>
      <c r="AC43" s="117">
        <f t="shared" si="10"/>
        <v>0</v>
      </c>
    </row>
    <row r="44" spans="2:29">
      <c r="B44" s="151"/>
      <c r="F44" s="92"/>
      <c r="G44" s="93"/>
      <c r="H44" s="130"/>
      <c r="I44" s="79"/>
      <c r="J44" s="208"/>
      <c r="K44" s="94">
        <f t="shared" si="0"/>
        <v>0</v>
      </c>
      <c r="L44" s="115"/>
      <c r="N44" s="150">
        <f ca="1">+'marge charcuterie'!L54</f>
        <v>0</v>
      </c>
      <c r="O44" s="150">
        <f ca="1">+'marge charcuterie'!M54</f>
        <v>0</v>
      </c>
      <c r="Q44" s="117">
        <f t="shared" si="1"/>
        <v>0</v>
      </c>
      <c r="R44" s="117">
        <f t="shared" si="2"/>
        <v>0</v>
      </c>
      <c r="S44" s="117">
        <f t="shared" si="3"/>
        <v>0</v>
      </c>
      <c r="T44" s="117">
        <f t="shared" si="4"/>
        <v>0</v>
      </c>
      <c r="U44" s="117">
        <f t="shared" si="4"/>
        <v>0</v>
      </c>
      <c r="V44" s="154"/>
      <c r="W44" s="79"/>
      <c r="X44" s="155"/>
      <c r="Y44" s="117">
        <f t="shared" si="9"/>
        <v>0</v>
      </c>
      <c r="Z44" s="117">
        <f t="shared" si="6"/>
        <v>0</v>
      </c>
      <c r="AB44" s="130">
        <f t="shared" si="7"/>
        <v>0</v>
      </c>
      <c r="AC44" s="117">
        <f t="shared" si="10"/>
        <v>0</v>
      </c>
    </row>
    <row r="45" spans="2:29">
      <c r="B45" s="151"/>
      <c r="F45" s="92"/>
      <c r="G45" s="93"/>
      <c r="H45" s="268"/>
      <c r="I45" s="116"/>
      <c r="J45" s="269"/>
      <c r="K45" s="270"/>
      <c r="L45" s="115"/>
      <c r="N45" s="150">
        <f ca="1">+'marge charcuterie'!L55</f>
        <v>0</v>
      </c>
      <c r="O45" s="150">
        <f ca="1">+'marge charcuterie'!M55</f>
        <v>0</v>
      </c>
      <c r="P45" s="162"/>
      <c r="Q45" s="117">
        <f t="shared" si="1"/>
        <v>0</v>
      </c>
      <c r="R45" s="117">
        <f t="shared" si="2"/>
        <v>0</v>
      </c>
      <c r="S45" s="117">
        <f t="shared" si="3"/>
        <v>0</v>
      </c>
      <c r="T45" s="117">
        <f t="shared" si="4"/>
        <v>0</v>
      </c>
      <c r="U45" s="117">
        <f t="shared" si="4"/>
        <v>0</v>
      </c>
      <c r="V45" s="154"/>
      <c r="W45" s="271"/>
      <c r="X45" s="163"/>
      <c r="Y45" s="117">
        <f t="shared" si="9"/>
        <v>0</v>
      </c>
      <c r="Z45" s="117">
        <f t="shared" si="6"/>
        <v>0</v>
      </c>
      <c r="AA45" s="162"/>
      <c r="AB45" s="130">
        <f t="shared" si="7"/>
        <v>0</v>
      </c>
      <c r="AC45" s="117">
        <f t="shared" si="10"/>
        <v>0</v>
      </c>
    </row>
    <row r="46" spans="2:29">
      <c r="B46" s="151"/>
      <c r="F46" s="92"/>
      <c r="G46" s="93"/>
      <c r="H46" s="130"/>
      <c r="I46" s="153"/>
      <c r="J46" s="208"/>
      <c r="K46" s="94">
        <f>+T46</f>
        <v>0</v>
      </c>
      <c r="L46" s="115"/>
      <c r="N46" s="150">
        <f ca="1">+'marge charcuterie'!L56</f>
        <v>0</v>
      </c>
      <c r="O46" s="150">
        <f ca="1">+'marge charcuterie'!M56</f>
        <v>0</v>
      </c>
      <c r="Q46" s="117">
        <f t="shared" si="1"/>
        <v>0</v>
      </c>
      <c r="R46" s="117">
        <f t="shared" si="2"/>
        <v>0</v>
      </c>
      <c r="S46" s="117">
        <f t="shared" si="3"/>
        <v>0</v>
      </c>
      <c r="T46" s="117">
        <f t="shared" si="4"/>
        <v>0</v>
      </c>
      <c r="U46" s="117">
        <f t="shared" si="4"/>
        <v>0</v>
      </c>
      <c r="V46" s="154"/>
      <c r="W46" s="153"/>
      <c r="X46" s="155"/>
      <c r="Y46" s="117">
        <f t="shared" si="9"/>
        <v>0</v>
      </c>
      <c r="Z46" s="117">
        <f t="shared" si="6"/>
        <v>0</v>
      </c>
      <c r="AB46" s="130">
        <f t="shared" si="7"/>
        <v>0</v>
      </c>
      <c r="AC46" s="117">
        <f t="shared" si="10"/>
        <v>0</v>
      </c>
    </row>
    <row r="47" spans="2:29">
      <c r="B47" s="151"/>
      <c r="F47" s="92"/>
      <c r="G47" s="93"/>
      <c r="H47" s="130"/>
      <c r="I47" s="153"/>
      <c r="J47" s="208"/>
      <c r="K47" s="94">
        <f>+T47</f>
        <v>0</v>
      </c>
      <c r="L47" s="115"/>
      <c r="N47" s="150">
        <f ca="1">+'marge charcuterie'!L57</f>
        <v>0</v>
      </c>
      <c r="O47" s="150">
        <f ca="1">+'marge charcuterie'!M57</f>
        <v>0</v>
      </c>
      <c r="Q47" s="117">
        <f t="shared" si="1"/>
        <v>0</v>
      </c>
      <c r="R47" s="117">
        <f t="shared" si="2"/>
        <v>0</v>
      </c>
      <c r="S47" s="117">
        <f t="shared" si="3"/>
        <v>0</v>
      </c>
      <c r="T47" s="117">
        <f t="shared" si="4"/>
        <v>0</v>
      </c>
      <c r="U47" s="117">
        <f t="shared" si="4"/>
        <v>0</v>
      </c>
      <c r="V47" s="154"/>
      <c r="W47" s="153"/>
      <c r="X47" s="155"/>
      <c r="Y47" s="117">
        <f t="shared" si="9"/>
        <v>0</v>
      </c>
      <c r="Z47" s="117">
        <f t="shared" si="6"/>
        <v>0</v>
      </c>
      <c r="AB47" s="130">
        <f t="shared" si="7"/>
        <v>0</v>
      </c>
      <c r="AC47" s="117">
        <f t="shared" si="10"/>
        <v>0</v>
      </c>
    </row>
    <row r="48" spans="2:29">
      <c r="B48" s="151"/>
      <c r="F48" s="92"/>
      <c r="G48" s="93"/>
      <c r="H48" s="130"/>
      <c r="I48" s="153"/>
      <c r="J48" s="208"/>
      <c r="K48" s="94">
        <f>+T48</f>
        <v>0</v>
      </c>
      <c r="L48" s="115"/>
      <c r="N48" s="150">
        <f ca="1">+'marge charcuterie'!L58</f>
        <v>0</v>
      </c>
      <c r="O48" s="150">
        <f ca="1">+'marge charcuterie'!M58</f>
        <v>0</v>
      </c>
      <c r="Q48" s="117">
        <f t="shared" si="1"/>
        <v>0</v>
      </c>
      <c r="R48" s="117">
        <f t="shared" si="2"/>
        <v>0</v>
      </c>
      <c r="S48" s="117">
        <f t="shared" si="3"/>
        <v>0</v>
      </c>
      <c r="T48" s="117">
        <f t="shared" si="4"/>
        <v>0</v>
      </c>
      <c r="U48" s="117">
        <f t="shared" si="4"/>
        <v>0</v>
      </c>
      <c r="V48" s="154"/>
      <c r="W48" s="153"/>
      <c r="X48" s="155"/>
      <c r="Y48" s="117">
        <f t="shared" si="9"/>
        <v>0</v>
      </c>
      <c r="Z48" s="117">
        <f t="shared" si="6"/>
        <v>0</v>
      </c>
      <c r="AB48" s="130">
        <f t="shared" si="7"/>
        <v>0</v>
      </c>
      <c r="AC48" s="117">
        <f t="shared" si="10"/>
        <v>0</v>
      </c>
    </row>
    <row r="49" spans="2:29">
      <c r="B49" s="151"/>
      <c r="C49" s="88"/>
      <c r="F49" s="92"/>
      <c r="G49" s="93"/>
      <c r="H49" s="130"/>
      <c r="I49" s="153"/>
      <c r="J49" s="208"/>
      <c r="K49" s="94">
        <f>+T49</f>
        <v>0</v>
      </c>
      <c r="L49" s="115"/>
      <c r="N49" s="150">
        <f ca="1">+'marge charcuterie'!L59</f>
        <v>0</v>
      </c>
      <c r="O49" s="150">
        <f ca="1">+'marge charcuterie'!M59</f>
        <v>0</v>
      </c>
      <c r="Q49" s="117">
        <f t="shared" si="1"/>
        <v>0</v>
      </c>
      <c r="R49" s="117">
        <f t="shared" si="2"/>
        <v>0</v>
      </c>
      <c r="S49" s="117">
        <f t="shared" si="3"/>
        <v>0</v>
      </c>
      <c r="T49" s="117">
        <f t="shared" si="4"/>
        <v>0</v>
      </c>
      <c r="U49" s="117">
        <f t="shared" si="4"/>
        <v>0</v>
      </c>
      <c r="V49" s="154"/>
      <c r="W49" s="153"/>
      <c r="X49" s="155"/>
      <c r="Y49" s="117">
        <f t="shared" si="9"/>
        <v>0</v>
      </c>
      <c r="Z49" s="117">
        <f t="shared" si="6"/>
        <v>0</v>
      </c>
      <c r="AB49" s="130">
        <f t="shared" si="7"/>
        <v>0</v>
      </c>
      <c r="AC49" s="117">
        <f t="shared" si="10"/>
        <v>0</v>
      </c>
    </row>
    <row r="50" spans="2:29">
      <c r="B50" s="151"/>
      <c r="C50" s="88"/>
      <c r="F50" s="92"/>
      <c r="G50" s="93"/>
      <c r="H50" s="130"/>
      <c r="I50" s="153"/>
      <c r="J50" s="208"/>
      <c r="K50" s="94">
        <f>+T50</f>
        <v>0</v>
      </c>
      <c r="L50" s="115"/>
      <c r="N50" s="150">
        <f ca="1">+'marge charcuterie'!L60</f>
        <v>0</v>
      </c>
      <c r="O50" s="150">
        <f ca="1">+'marge charcuterie'!M60</f>
        <v>0</v>
      </c>
      <c r="Q50" s="117">
        <f t="shared" si="1"/>
        <v>0</v>
      </c>
      <c r="R50" s="117">
        <f t="shared" si="2"/>
        <v>0</v>
      </c>
      <c r="S50" s="117">
        <f t="shared" si="3"/>
        <v>0</v>
      </c>
      <c r="T50" s="117">
        <f t="shared" si="4"/>
        <v>0</v>
      </c>
      <c r="U50" s="117">
        <f t="shared" si="4"/>
        <v>0</v>
      </c>
      <c r="V50" s="154"/>
      <c r="W50" s="153"/>
      <c r="X50" s="155"/>
      <c r="Y50" s="117">
        <f t="shared" si="9"/>
        <v>0</v>
      </c>
      <c r="Z50" s="117">
        <f t="shared" si="6"/>
        <v>0</v>
      </c>
      <c r="AB50" s="130">
        <f t="shared" si="7"/>
        <v>0</v>
      </c>
      <c r="AC50" s="117">
        <f>G50*H50*V50</f>
        <v>0</v>
      </c>
    </row>
    <row r="51" spans="2:29">
      <c r="B51" s="151"/>
      <c r="C51" s="88"/>
      <c r="F51" s="93">
        <f>SUM(F7:F50)</f>
        <v>0</v>
      </c>
      <c r="G51" s="93">
        <f>SUM(G7:G50)</f>
        <v>0</v>
      </c>
      <c r="H51" s="130">
        <f>+F7*H7+F8*H8+F9*H9+F10*H10+F11*H11+F12*H12+F13*H13+F14*H14+F15*H15+F16*H16+F17*H17+F18*H18+F19*H19+F20*H20+F21*H21+F22*H22+F23*H23+F25*H25+F26*H26+F27*H27+F28*H28+F29*H29+F30*H30+F32*H32+F33*H33+F34*H34+F35*H35+F36*H36+F37*H37+F38*H38+F39*H39+F40*H40+F41*H41+F42*H42+F43*H43+F44*H44+G7*H7+G8*H8+G9*H9+G10*H10+G11*H11+G12*H12+G13*H13+G14*H14+G15*H15+G16*H16+G17*H17+G18*H18+G19*H19+G20*H20+G21*H21+G22*H22+G23*H23+G25*H25+G26*H26+G27*H27+G28*H28+G29*H29+G30*H30+G32*H32+G33*H33+G34*H34+G35*H35+G36*H36+G37*H37+G38*H38+G39*H39+G40*H40+G41*H41+G42*H42+G43*H43+G44*H44</f>
        <v>0</v>
      </c>
      <c r="I51" s="155"/>
      <c r="J51" s="164"/>
      <c r="K51" s="165"/>
      <c r="L51" s="166"/>
      <c r="M51" s="88"/>
    </row>
    <row r="52" spans="2:29">
      <c r="B52" s="151"/>
      <c r="C52" s="88"/>
    </row>
    <row r="53" spans="2:29">
      <c r="B53" s="151"/>
    </row>
    <row r="54" spans="2:29">
      <c r="B54" s="151"/>
      <c r="D54" s="93" t="s">
        <v>701</v>
      </c>
      <c r="E54" s="93"/>
      <c r="J54" s="88"/>
      <c r="K54" s="88"/>
      <c r="L54" s="88"/>
      <c r="M54" s="88"/>
      <c r="Y54" s="117">
        <f>SUM(Y7:Y49)</f>
        <v>0</v>
      </c>
      <c r="Z54" s="208">
        <f>SUM(Z7:Z49)</f>
        <v>0</v>
      </c>
      <c r="AB54" s="117">
        <f>SUM(AB7:AB49)</f>
        <v>0</v>
      </c>
      <c r="AC54" s="87">
        <f>SUM(AC7:AC49)</f>
        <v>0</v>
      </c>
    </row>
    <row r="55" spans="2:29">
      <c r="B55" s="151"/>
      <c r="C55" s="88"/>
    </row>
    <row r="57" spans="2:29" ht="21.75" customHeight="1"/>
    <row r="58" spans="2:29" ht="15">
      <c r="F58" s="93" t="s">
        <v>680</v>
      </c>
      <c r="G58" s="93" t="s">
        <v>628</v>
      </c>
      <c r="H58" s="207" t="s">
        <v>629</v>
      </c>
      <c r="I58" s="93" t="s">
        <v>630</v>
      </c>
      <c r="J58" s="208" t="s">
        <v>689</v>
      </c>
      <c r="K58" s="94" t="s">
        <v>690</v>
      </c>
      <c r="L58" s="95" t="s">
        <v>613</v>
      </c>
      <c r="M58" s="149"/>
      <c r="Q58" s="207" t="s">
        <v>640</v>
      </c>
      <c r="R58" s="207" t="s">
        <v>642</v>
      </c>
      <c r="S58" s="207" t="s">
        <v>643</v>
      </c>
      <c r="T58" s="207" t="s">
        <v>692</v>
      </c>
      <c r="U58" s="207" t="s">
        <v>635</v>
      </c>
      <c r="V58" s="208" t="s">
        <v>693</v>
      </c>
      <c r="W58" s="114"/>
      <c r="Y58" s="207" t="s">
        <v>636</v>
      </c>
      <c r="Z58" s="207" t="s">
        <v>637</v>
      </c>
    </row>
    <row r="59" spans="2:29" ht="15.75">
      <c r="B59" s="167" t="s">
        <v>702</v>
      </c>
      <c r="F59" s="93"/>
      <c r="G59" s="93"/>
      <c r="H59" s="117">
        <v>5</v>
      </c>
      <c r="I59" s="153" t="s">
        <v>641</v>
      </c>
      <c r="J59" s="208">
        <v>15.95</v>
      </c>
      <c r="K59" s="94" t="e">
        <f t="shared" ref="K59:K65" si="11">+T59</f>
        <v>#REF!</v>
      </c>
      <c r="L59" s="95" t="e">
        <f t="shared" ref="L59:L82" si="12">+K59*$M$58</f>
        <v>#REF!</v>
      </c>
      <c r="Q59" s="117" t="e">
        <f t="shared" ref="Q59:Q82" si="13">J59-J59*$D$65%</f>
        <v>#REF!</v>
      </c>
      <c r="R59" s="117" t="e">
        <f t="shared" ref="R59:R82" si="14">Q59-Q59*$D$66%</f>
        <v>#REF!</v>
      </c>
      <c r="S59" s="117" t="e">
        <f t="shared" ref="S59:S82" si="15">R59-R59*$D$67%</f>
        <v>#REF!</v>
      </c>
      <c r="T59" s="117" t="e">
        <f t="shared" ref="T59:T82" si="16">S59-S59*$D$68%</f>
        <v>#REF!</v>
      </c>
      <c r="U59" s="117" t="e">
        <f t="shared" ref="U59:U82" si="17">T59-T59*$D$69%</f>
        <v>#REF!</v>
      </c>
      <c r="V59" s="154">
        <v>12.5</v>
      </c>
      <c r="W59" s="153" t="s">
        <v>641</v>
      </c>
      <c r="Y59" s="117" t="e">
        <f t="shared" ref="Y59:Y82" si="18">F59*H59*T59</f>
        <v>#REF!</v>
      </c>
      <c r="Z59" s="117" t="e">
        <f t="shared" ref="Z59:Z82" si="19">F59*H59*(U59-V59)</f>
        <v>#REF!</v>
      </c>
    </row>
    <row r="60" spans="2:29">
      <c r="F60" s="93"/>
      <c r="G60" s="93"/>
      <c r="H60" s="117">
        <v>4.5</v>
      </c>
      <c r="I60" s="153" t="s">
        <v>451</v>
      </c>
      <c r="J60" s="208">
        <v>12.63</v>
      </c>
      <c r="K60" s="94" t="e">
        <f t="shared" si="11"/>
        <v>#REF!</v>
      </c>
      <c r="L60" s="95" t="e">
        <f t="shared" si="12"/>
        <v>#REF!</v>
      </c>
      <c r="Q60" s="117" t="e">
        <f t="shared" si="13"/>
        <v>#REF!</v>
      </c>
      <c r="R60" s="117" t="e">
        <f t="shared" si="14"/>
        <v>#REF!</v>
      </c>
      <c r="S60" s="117" t="e">
        <f t="shared" si="15"/>
        <v>#REF!</v>
      </c>
      <c r="T60" s="117" t="e">
        <f t="shared" si="16"/>
        <v>#REF!</v>
      </c>
      <c r="U60" s="117" t="e">
        <f t="shared" si="17"/>
        <v>#REF!</v>
      </c>
      <c r="V60" s="154">
        <v>10</v>
      </c>
      <c r="W60" s="153" t="s">
        <v>697</v>
      </c>
      <c r="Y60" s="117" t="e">
        <f t="shared" si="18"/>
        <v>#REF!</v>
      </c>
      <c r="Z60" s="117" t="e">
        <f t="shared" si="19"/>
        <v>#REF!</v>
      </c>
    </row>
    <row r="61" spans="2:29">
      <c r="F61" s="93"/>
      <c r="G61" s="93"/>
      <c r="H61" s="117">
        <v>3</v>
      </c>
      <c r="I61" s="153" t="s">
        <v>644</v>
      </c>
      <c r="J61" s="208">
        <v>14.9</v>
      </c>
      <c r="K61" s="94" t="e">
        <f t="shared" si="11"/>
        <v>#REF!</v>
      </c>
      <c r="L61" s="95" t="e">
        <f t="shared" si="12"/>
        <v>#REF!</v>
      </c>
      <c r="Q61" s="117" t="e">
        <f t="shared" si="13"/>
        <v>#REF!</v>
      </c>
      <c r="R61" s="117" t="e">
        <f t="shared" si="14"/>
        <v>#REF!</v>
      </c>
      <c r="S61" s="117" t="e">
        <f t="shared" si="15"/>
        <v>#REF!</v>
      </c>
      <c r="T61" s="117" t="e">
        <f t="shared" si="16"/>
        <v>#REF!</v>
      </c>
      <c r="U61" s="117" t="e">
        <f t="shared" si="17"/>
        <v>#REF!</v>
      </c>
      <c r="V61" s="154">
        <v>10.88</v>
      </c>
      <c r="W61" s="153" t="s">
        <v>698</v>
      </c>
      <c r="Y61" s="117" t="e">
        <f t="shared" si="18"/>
        <v>#REF!</v>
      </c>
      <c r="Z61" s="117" t="e">
        <f t="shared" si="19"/>
        <v>#REF!</v>
      </c>
    </row>
    <row r="62" spans="2:29">
      <c r="C62" s="113"/>
      <c r="D62" s="125"/>
      <c r="E62" s="152"/>
      <c r="F62" s="93"/>
      <c r="G62" s="93"/>
      <c r="H62" s="117">
        <v>4.5</v>
      </c>
      <c r="I62" s="153" t="s">
        <v>646</v>
      </c>
      <c r="J62" s="208">
        <v>15.3</v>
      </c>
      <c r="K62" s="94" t="e">
        <f t="shared" si="11"/>
        <v>#REF!</v>
      </c>
      <c r="L62" s="95" t="e">
        <f t="shared" si="12"/>
        <v>#REF!</v>
      </c>
      <c r="Q62" s="117" t="e">
        <f t="shared" si="13"/>
        <v>#REF!</v>
      </c>
      <c r="R62" s="117" t="e">
        <f t="shared" si="14"/>
        <v>#REF!</v>
      </c>
      <c r="S62" s="117" t="e">
        <f t="shared" si="15"/>
        <v>#REF!</v>
      </c>
      <c r="T62" s="117" t="e">
        <f t="shared" si="16"/>
        <v>#REF!</v>
      </c>
      <c r="U62" s="117" t="e">
        <f t="shared" si="17"/>
        <v>#REF!</v>
      </c>
      <c r="V62" s="154">
        <v>11.47</v>
      </c>
      <c r="W62" s="153" t="s">
        <v>646</v>
      </c>
      <c r="Y62" s="117" t="e">
        <f t="shared" si="18"/>
        <v>#REF!</v>
      </c>
      <c r="Z62" s="117" t="e">
        <f t="shared" si="19"/>
        <v>#REF!</v>
      </c>
    </row>
    <row r="63" spans="2:29">
      <c r="C63" s="113"/>
      <c r="D63" s="125"/>
      <c r="E63" s="152"/>
      <c r="F63" s="93"/>
      <c r="G63" s="93"/>
      <c r="H63" s="117">
        <v>4.5</v>
      </c>
      <c r="I63" s="153" t="s">
        <v>647</v>
      </c>
      <c r="J63" s="208">
        <v>14.92</v>
      </c>
      <c r="K63" s="94" t="e">
        <f t="shared" si="11"/>
        <v>#REF!</v>
      </c>
      <c r="L63" s="95" t="e">
        <f t="shared" si="12"/>
        <v>#REF!</v>
      </c>
      <c r="Q63" s="117" t="e">
        <f t="shared" si="13"/>
        <v>#REF!</v>
      </c>
      <c r="R63" s="117" t="e">
        <f t="shared" si="14"/>
        <v>#REF!</v>
      </c>
      <c r="S63" s="117" t="e">
        <f t="shared" si="15"/>
        <v>#REF!</v>
      </c>
      <c r="T63" s="117" t="e">
        <f t="shared" si="16"/>
        <v>#REF!</v>
      </c>
      <c r="U63" s="117" t="e">
        <f t="shared" si="17"/>
        <v>#REF!</v>
      </c>
      <c r="V63" s="154">
        <v>11.49</v>
      </c>
      <c r="W63" s="153" t="s">
        <v>647</v>
      </c>
      <c r="Y63" s="117" t="e">
        <f t="shared" si="18"/>
        <v>#REF!</v>
      </c>
      <c r="Z63" s="117" t="e">
        <f t="shared" si="19"/>
        <v>#REF!</v>
      </c>
    </row>
    <row r="64" spans="2:29">
      <c r="C64" s="156" t="s">
        <v>703</v>
      </c>
      <c r="D64" s="157"/>
      <c r="E64" s="152"/>
      <c r="F64" s="93"/>
      <c r="G64" s="93"/>
      <c r="H64" s="117">
        <v>2.5</v>
      </c>
      <c r="I64" s="153" t="s">
        <v>648</v>
      </c>
      <c r="J64" s="208">
        <v>15.95</v>
      </c>
      <c r="K64" s="94" t="e">
        <f t="shared" si="11"/>
        <v>#REF!</v>
      </c>
      <c r="L64" s="95" t="e">
        <f t="shared" si="12"/>
        <v>#REF!</v>
      </c>
      <c r="Q64" s="117" t="e">
        <f t="shared" si="13"/>
        <v>#REF!</v>
      </c>
      <c r="R64" s="117" t="e">
        <f t="shared" si="14"/>
        <v>#REF!</v>
      </c>
      <c r="S64" s="117" t="e">
        <f t="shared" si="15"/>
        <v>#REF!</v>
      </c>
      <c r="T64" s="117" t="e">
        <f t="shared" si="16"/>
        <v>#REF!</v>
      </c>
      <c r="U64" s="117" t="e">
        <f t="shared" si="17"/>
        <v>#REF!</v>
      </c>
      <c r="V64" s="154">
        <v>11.96</v>
      </c>
      <c r="W64" s="153" t="s">
        <v>648</v>
      </c>
      <c r="Y64" s="117" t="e">
        <f t="shared" si="18"/>
        <v>#REF!</v>
      </c>
      <c r="Z64" s="117" t="e">
        <f t="shared" si="19"/>
        <v>#REF!</v>
      </c>
    </row>
    <row r="65" spans="3:29">
      <c r="C65" s="86" t="s">
        <v>640</v>
      </c>
      <c r="D65" s="66" t="e">
        <f>+#REF!</f>
        <v>#REF!</v>
      </c>
      <c r="E65" s="152"/>
      <c r="F65" s="93"/>
      <c r="G65" s="93"/>
      <c r="H65" s="117">
        <v>3</v>
      </c>
      <c r="I65" s="153" t="s">
        <v>650</v>
      </c>
      <c r="J65" s="208">
        <v>15.6</v>
      </c>
      <c r="K65" s="94" t="e">
        <f t="shared" si="11"/>
        <v>#REF!</v>
      </c>
      <c r="L65" s="95" t="e">
        <f t="shared" si="12"/>
        <v>#REF!</v>
      </c>
      <c r="Q65" s="117" t="e">
        <f t="shared" si="13"/>
        <v>#REF!</v>
      </c>
      <c r="R65" s="117" t="e">
        <f t="shared" si="14"/>
        <v>#REF!</v>
      </c>
      <c r="S65" s="117" t="e">
        <f t="shared" si="15"/>
        <v>#REF!</v>
      </c>
      <c r="T65" s="117" t="e">
        <f t="shared" si="16"/>
        <v>#REF!</v>
      </c>
      <c r="U65" s="117" t="e">
        <f t="shared" si="17"/>
        <v>#REF!</v>
      </c>
      <c r="V65" s="154">
        <v>11.7</v>
      </c>
      <c r="W65" s="153" t="s">
        <v>650</v>
      </c>
      <c r="Y65" s="117" t="e">
        <f t="shared" si="18"/>
        <v>#REF!</v>
      </c>
      <c r="Z65" s="117" t="e">
        <f t="shared" si="19"/>
        <v>#REF!</v>
      </c>
    </row>
    <row r="66" spans="3:29">
      <c r="C66" s="86" t="s">
        <v>642</v>
      </c>
      <c r="D66" s="66" t="e">
        <f>+#REF!</f>
        <v>#REF!</v>
      </c>
      <c r="F66" s="93"/>
      <c r="G66" s="93"/>
      <c r="H66" s="117"/>
      <c r="I66" s="79" t="s">
        <v>445</v>
      </c>
      <c r="J66" s="208"/>
      <c r="K66" s="94"/>
      <c r="L66" s="95">
        <f t="shared" si="12"/>
        <v>0</v>
      </c>
      <c r="Q66" s="117" t="e">
        <f t="shared" si="13"/>
        <v>#REF!</v>
      </c>
      <c r="R66" s="117" t="e">
        <f t="shared" si="14"/>
        <v>#REF!</v>
      </c>
      <c r="S66" s="117" t="e">
        <f t="shared" si="15"/>
        <v>#REF!</v>
      </c>
      <c r="T66" s="117" t="e">
        <f t="shared" si="16"/>
        <v>#REF!</v>
      </c>
      <c r="U66" s="117" t="e">
        <f t="shared" si="17"/>
        <v>#REF!</v>
      </c>
      <c r="V66" s="154"/>
      <c r="W66" s="153"/>
      <c r="Y66" s="117" t="e">
        <f t="shared" si="18"/>
        <v>#REF!</v>
      </c>
      <c r="Z66" s="117" t="e">
        <f t="shared" si="19"/>
        <v>#REF!</v>
      </c>
    </row>
    <row r="67" spans="3:29">
      <c r="C67" s="86" t="s">
        <v>643</v>
      </c>
      <c r="D67" s="66" t="e">
        <f>+#REF!</f>
        <v>#REF!</v>
      </c>
      <c r="F67" s="93"/>
      <c r="G67" s="93"/>
      <c r="H67" s="117"/>
      <c r="I67" s="79" t="s">
        <v>446</v>
      </c>
      <c r="J67" s="208"/>
      <c r="K67" s="94"/>
      <c r="L67" s="95">
        <f t="shared" si="12"/>
        <v>0</v>
      </c>
      <c r="Q67" s="117" t="e">
        <f t="shared" si="13"/>
        <v>#REF!</v>
      </c>
      <c r="R67" s="117" t="e">
        <f t="shared" si="14"/>
        <v>#REF!</v>
      </c>
      <c r="S67" s="117" t="e">
        <f t="shared" si="15"/>
        <v>#REF!</v>
      </c>
      <c r="T67" s="117" t="e">
        <f t="shared" si="16"/>
        <v>#REF!</v>
      </c>
      <c r="U67" s="117" t="e">
        <f t="shared" si="17"/>
        <v>#REF!</v>
      </c>
      <c r="V67" s="154"/>
      <c r="W67" s="153"/>
      <c r="Y67" s="117" t="e">
        <f t="shared" si="18"/>
        <v>#REF!</v>
      </c>
      <c r="Z67" s="117" t="e">
        <f t="shared" si="19"/>
        <v>#REF!</v>
      </c>
    </row>
    <row r="68" spans="3:29">
      <c r="C68" s="86" t="s">
        <v>645</v>
      </c>
      <c r="D68" s="66" t="e">
        <f>+#REF!</f>
        <v>#REF!</v>
      </c>
      <c r="F68" s="93"/>
      <c r="G68" s="93"/>
      <c r="H68" s="117"/>
      <c r="I68" s="79" t="s">
        <v>651</v>
      </c>
      <c r="J68" s="208"/>
      <c r="K68" s="94"/>
      <c r="L68" s="95">
        <f t="shared" si="12"/>
        <v>0</v>
      </c>
      <c r="Q68" s="117" t="e">
        <f t="shared" si="13"/>
        <v>#REF!</v>
      </c>
      <c r="R68" s="117" t="e">
        <f t="shared" si="14"/>
        <v>#REF!</v>
      </c>
      <c r="S68" s="117" t="e">
        <f t="shared" si="15"/>
        <v>#REF!</v>
      </c>
      <c r="T68" s="117" t="e">
        <f t="shared" si="16"/>
        <v>#REF!</v>
      </c>
      <c r="U68" s="117" t="e">
        <f t="shared" si="17"/>
        <v>#REF!</v>
      </c>
      <c r="V68" s="154"/>
      <c r="W68" s="153"/>
      <c r="Y68" s="117" t="e">
        <f t="shared" si="18"/>
        <v>#REF!</v>
      </c>
      <c r="Z68" s="117" t="e">
        <f t="shared" si="19"/>
        <v>#REF!</v>
      </c>
    </row>
    <row r="69" spans="3:29">
      <c r="C69" s="86" t="s">
        <v>635</v>
      </c>
      <c r="D69" s="66" t="e">
        <f>+#REF!</f>
        <v>#REF!</v>
      </c>
      <c r="F69" s="93"/>
      <c r="G69" s="93"/>
      <c r="H69" s="117">
        <v>3</v>
      </c>
      <c r="I69" s="153" t="s">
        <v>652</v>
      </c>
      <c r="J69" s="208">
        <v>15.35</v>
      </c>
      <c r="K69" s="94" t="e">
        <f t="shared" ref="K69:K82" si="20">+T69</f>
        <v>#REF!</v>
      </c>
      <c r="L69" s="95" t="e">
        <f t="shared" si="12"/>
        <v>#REF!</v>
      </c>
      <c r="Q69" s="117" t="e">
        <f t="shared" si="13"/>
        <v>#REF!</v>
      </c>
      <c r="R69" s="117" t="e">
        <f t="shared" si="14"/>
        <v>#REF!</v>
      </c>
      <c r="S69" s="117" t="e">
        <f t="shared" si="15"/>
        <v>#REF!</v>
      </c>
      <c r="T69" s="117" t="e">
        <f t="shared" si="16"/>
        <v>#REF!</v>
      </c>
      <c r="U69" s="117" t="e">
        <f t="shared" si="17"/>
        <v>#REF!</v>
      </c>
      <c r="V69" s="154">
        <v>11.51</v>
      </c>
      <c r="W69" s="153" t="s">
        <v>652</v>
      </c>
      <c r="Y69" s="117" t="e">
        <f t="shared" si="18"/>
        <v>#REF!</v>
      </c>
      <c r="Z69" s="117" t="e">
        <f t="shared" si="19"/>
        <v>#REF!</v>
      </c>
    </row>
    <row r="70" spans="3:29">
      <c r="C70" s="88"/>
      <c r="F70" s="93"/>
      <c r="G70" s="93"/>
      <c r="H70" s="117">
        <v>2.5</v>
      </c>
      <c r="I70" s="153" t="s">
        <v>653</v>
      </c>
      <c r="J70" s="208">
        <v>15.96</v>
      </c>
      <c r="K70" s="94" t="e">
        <f t="shared" si="20"/>
        <v>#REF!</v>
      </c>
      <c r="L70" s="95" t="e">
        <f t="shared" si="12"/>
        <v>#REF!</v>
      </c>
      <c r="Q70" s="117" t="e">
        <f t="shared" si="13"/>
        <v>#REF!</v>
      </c>
      <c r="R70" s="117" t="e">
        <f t="shared" si="14"/>
        <v>#REF!</v>
      </c>
      <c r="S70" s="117" t="e">
        <f t="shared" si="15"/>
        <v>#REF!</v>
      </c>
      <c r="T70" s="117" t="e">
        <f t="shared" si="16"/>
        <v>#REF!</v>
      </c>
      <c r="U70" s="117" t="e">
        <f t="shared" si="17"/>
        <v>#REF!</v>
      </c>
      <c r="V70" s="154">
        <v>11.97</v>
      </c>
      <c r="W70" s="153" t="s">
        <v>653</v>
      </c>
      <c r="Y70" s="117" t="e">
        <f t="shared" si="18"/>
        <v>#REF!</v>
      </c>
      <c r="Z70" s="117" t="e">
        <f t="shared" si="19"/>
        <v>#REF!</v>
      </c>
    </row>
    <row r="71" spans="3:29">
      <c r="C71" s="88"/>
      <c r="F71" s="93"/>
      <c r="G71" s="93"/>
      <c r="H71" s="117">
        <v>3</v>
      </c>
      <c r="I71" s="153" t="s">
        <v>654</v>
      </c>
      <c r="J71" s="208">
        <v>15.62</v>
      </c>
      <c r="K71" s="94" t="e">
        <f t="shared" si="20"/>
        <v>#REF!</v>
      </c>
      <c r="L71" s="95" t="e">
        <f t="shared" si="12"/>
        <v>#REF!</v>
      </c>
      <c r="Q71" s="117" t="e">
        <f t="shared" si="13"/>
        <v>#REF!</v>
      </c>
      <c r="R71" s="117" t="e">
        <f t="shared" si="14"/>
        <v>#REF!</v>
      </c>
      <c r="S71" s="117" t="e">
        <f t="shared" si="15"/>
        <v>#REF!</v>
      </c>
      <c r="T71" s="117" t="e">
        <f t="shared" si="16"/>
        <v>#REF!</v>
      </c>
      <c r="U71" s="117" t="e">
        <f t="shared" si="17"/>
        <v>#REF!</v>
      </c>
      <c r="V71" s="154">
        <v>11.24</v>
      </c>
      <c r="W71" s="153" t="s">
        <v>654</v>
      </c>
      <c r="Y71" s="117" t="e">
        <f t="shared" si="18"/>
        <v>#REF!</v>
      </c>
      <c r="Z71" s="117" t="e">
        <f t="shared" si="19"/>
        <v>#REF!</v>
      </c>
    </row>
    <row r="72" spans="3:29">
      <c r="F72" s="93"/>
      <c r="G72" s="93"/>
      <c r="H72" s="117">
        <v>2.5</v>
      </c>
      <c r="I72" s="153" t="s">
        <v>655</v>
      </c>
      <c r="J72" s="208">
        <v>13.45</v>
      </c>
      <c r="K72" s="94" t="e">
        <f t="shared" si="20"/>
        <v>#REF!</v>
      </c>
      <c r="L72" s="95" t="e">
        <f t="shared" si="12"/>
        <v>#REF!</v>
      </c>
      <c r="Q72" s="117" t="e">
        <f t="shared" si="13"/>
        <v>#REF!</v>
      </c>
      <c r="R72" s="117" t="e">
        <f t="shared" si="14"/>
        <v>#REF!</v>
      </c>
      <c r="S72" s="117" t="e">
        <f t="shared" si="15"/>
        <v>#REF!</v>
      </c>
      <c r="T72" s="117" t="e">
        <f t="shared" si="16"/>
        <v>#REF!</v>
      </c>
      <c r="U72" s="117" t="e">
        <f t="shared" si="17"/>
        <v>#REF!</v>
      </c>
      <c r="V72" s="154">
        <v>10.35</v>
      </c>
      <c r="W72" s="153" t="s">
        <v>655</v>
      </c>
      <c r="Y72" s="117" t="e">
        <f t="shared" si="18"/>
        <v>#REF!</v>
      </c>
      <c r="Z72" s="117" t="e">
        <f t="shared" si="19"/>
        <v>#REF!</v>
      </c>
    </row>
    <row r="73" spans="3:29">
      <c r="F73" s="93"/>
      <c r="G73" s="93"/>
      <c r="H73" s="117">
        <v>5</v>
      </c>
      <c r="I73" s="153" t="s">
        <v>656</v>
      </c>
      <c r="J73" s="208">
        <v>13.86</v>
      </c>
      <c r="K73" s="94" t="e">
        <f t="shared" si="20"/>
        <v>#REF!</v>
      </c>
      <c r="L73" s="95" t="e">
        <f t="shared" si="12"/>
        <v>#REF!</v>
      </c>
      <c r="Q73" s="117" t="e">
        <f t="shared" si="13"/>
        <v>#REF!</v>
      </c>
      <c r="R73" s="117" t="e">
        <f t="shared" si="14"/>
        <v>#REF!</v>
      </c>
      <c r="S73" s="117" t="e">
        <f t="shared" si="15"/>
        <v>#REF!</v>
      </c>
      <c r="T73" s="117" t="e">
        <f t="shared" si="16"/>
        <v>#REF!</v>
      </c>
      <c r="U73" s="117" t="e">
        <f t="shared" si="17"/>
        <v>#REF!</v>
      </c>
      <c r="V73" s="154">
        <v>10.5</v>
      </c>
      <c r="W73" s="153" t="s">
        <v>656</v>
      </c>
      <c r="Y73" s="117" t="e">
        <f t="shared" si="18"/>
        <v>#REF!</v>
      </c>
      <c r="Z73" s="117" t="e">
        <f t="shared" si="19"/>
        <v>#REF!</v>
      </c>
    </row>
    <row r="74" spans="3:29">
      <c r="C74" s="156"/>
      <c r="F74" s="93"/>
      <c r="G74" s="93"/>
      <c r="H74" s="117">
        <v>5</v>
      </c>
      <c r="I74" s="153" t="s">
        <v>657</v>
      </c>
      <c r="J74" s="208">
        <v>13.86</v>
      </c>
      <c r="K74" s="94" t="e">
        <f t="shared" si="20"/>
        <v>#REF!</v>
      </c>
      <c r="L74" s="95" t="e">
        <f t="shared" si="12"/>
        <v>#REF!</v>
      </c>
      <c r="Q74" s="117" t="e">
        <f t="shared" si="13"/>
        <v>#REF!</v>
      </c>
      <c r="R74" s="117" t="e">
        <f t="shared" si="14"/>
        <v>#REF!</v>
      </c>
      <c r="S74" s="117" t="e">
        <f t="shared" si="15"/>
        <v>#REF!</v>
      </c>
      <c r="T74" s="117" t="e">
        <f t="shared" si="16"/>
        <v>#REF!</v>
      </c>
      <c r="U74" s="117" t="e">
        <f t="shared" si="17"/>
        <v>#REF!</v>
      </c>
      <c r="V74" s="154">
        <v>10.5</v>
      </c>
      <c r="W74" s="153" t="s">
        <v>657</v>
      </c>
      <c r="Y74" s="117" t="e">
        <f t="shared" si="18"/>
        <v>#REF!</v>
      </c>
      <c r="Z74" s="117" t="e">
        <f t="shared" si="19"/>
        <v>#REF!</v>
      </c>
      <c r="AC74" s="77"/>
    </row>
    <row r="75" spans="3:29">
      <c r="F75" s="93"/>
      <c r="G75" s="93"/>
      <c r="H75" s="117">
        <v>5</v>
      </c>
      <c r="I75" s="153" t="s">
        <v>658</v>
      </c>
      <c r="J75" s="208">
        <v>14.2</v>
      </c>
      <c r="K75" s="94" t="e">
        <f t="shared" si="20"/>
        <v>#REF!</v>
      </c>
      <c r="L75" s="95" t="e">
        <f t="shared" si="12"/>
        <v>#REF!</v>
      </c>
      <c r="Q75" s="117" t="e">
        <f t="shared" si="13"/>
        <v>#REF!</v>
      </c>
      <c r="R75" s="117" t="e">
        <f t="shared" si="14"/>
        <v>#REF!</v>
      </c>
      <c r="S75" s="117" t="e">
        <f t="shared" si="15"/>
        <v>#REF!</v>
      </c>
      <c r="T75" s="117" t="e">
        <f t="shared" si="16"/>
        <v>#REF!</v>
      </c>
      <c r="U75" s="117" t="e">
        <f t="shared" si="17"/>
        <v>#REF!</v>
      </c>
      <c r="V75" s="154">
        <v>11.36</v>
      </c>
      <c r="W75" s="153" t="s">
        <v>658</v>
      </c>
      <c r="Y75" s="117" t="e">
        <f t="shared" si="18"/>
        <v>#REF!</v>
      </c>
      <c r="Z75" s="117" t="e">
        <f t="shared" si="19"/>
        <v>#REF!</v>
      </c>
    </row>
    <row r="76" spans="3:29">
      <c r="D76" s="157"/>
      <c r="E76" s="157"/>
      <c r="F76" s="93"/>
      <c r="G76" s="93"/>
      <c r="H76" s="117">
        <v>4.5</v>
      </c>
      <c r="I76" s="153" t="s">
        <v>659</v>
      </c>
      <c r="J76" s="208">
        <v>14.5</v>
      </c>
      <c r="K76" s="94" t="e">
        <f t="shared" si="20"/>
        <v>#REF!</v>
      </c>
      <c r="L76" s="95" t="e">
        <f t="shared" si="12"/>
        <v>#REF!</v>
      </c>
      <c r="Q76" s="117" t="e">
        <f t="shared" si="13"/>
        <v>#REF!</v>
      </c>
      <c r="R76" s="117" t="e">
        <f t="shared" si="14"/>
        <v>#REF!</v>
      </c>
      <c r="S76" s="117" t="e">
        <f t="shared" si="15"/>
        <v>#REF!</v>
      </c>
      <c r="T76" s="117" t="e">
        <f t="shared" si="16"/>
        <v>#REF!</v>
      </c>
      <c r="U76" s="117" t="e">
        <f t="shared" si="17"/>
        <v>#REF!</v>
      </c>
      <c r="V76" s="154">
        <v>11.31</v>
      </c>
      <c r="W76" s="153" t="s">
        <v>659</v>
      </c>
      <c r="Y76" s="117" t="e">
        <f t="shared" si="18"/>
        <v>#REF!</v>
      </c>
      <c r="Z76" s="117" t="e">
        <f t="shared" si="19"/>
        <v>#REF!</v>
      </c>
    </row>
    <row r="77" spans="3:29">
      <c r="F77" s="93"/>
      <c r="G77" s="93"/>
      <c r="H77" s="117">
        <v>5</v>
      </c>
      <c r="I77" s="153" t="s">
        <v>447</v>
      </c>
      <c r="J77" s="208">
        <v>14.21</v>
      </c>
      <c r="K77" s="94" t="e">
        <f t="shared" si="20"/>
        <v>#REF!</v>
      </c>
      <c r="L77" s="95" t="e">
        <f t="shared" si="12"/>
        <v>#REF!</v>
      </c>
      <c r="Q77" s="117" t="e">
        <f t="shared" si="13"/>
        <v>#REF!</v>
      </c>
      <c r="R77" s="117" t="e">
        <f t="shared" si="14"/>
        <v>#REF!</v>
      </c>
      <c r="S77" s="117" t="e">
        <f t="shared" si="15"/>
        <v>#REF!</v>
      </c>
      <c r="T77" s="117" t="e">
        <f t="shared" si="16"/>
        <v>#REF!</v>
      </c>
      <c r="U77" s="117" t="e">
        <f t="shared" si="17"/>
        <v>#REF!</v>
      </c>
      <c r="V77" s="154">
        <v>11.48</v>
      </c>
      <c r="W77" s="153" t="s">
        <v>447</v>
      </c>
      <c r="Y77" s="117" t="e">
        <f t="shared" si="18"/>
        <v>#REF!</v>
      </c>
      <c r="Z77" s="117" t="e">
        <f t="shared" si="19"/>
        <v>#REF!</v>
      </c>
    </row>
    <row r="78" spans="3:29">
      <c r="F78" s="93"/>
      <c r="G78" s="93"/>
      <c r="H78" s="117">
        <v>5</v>
      </c>
      <c r="I78" s="153" t="s">
        <v>660</v>
      </c>
      <c r="J78" s="208">
        <v>13.86</v>
      </c>
      <c r="K78" s="94" t="e">
        <f t="shared" si="20"/>
        <v>#REF!</v>
      </c>
      <c r="L78" s="95" t="e">
        <f t="shared" si="12"/>
        <v>#REF!</v>
      </c>
      <c r="Q78" s="117" t="e">
        <f t="shared" si="13"/>
        <v>#REF!</v>
      </c>
      <c r="R78" s="117" t="e">
        <f t="shared" si="14"/>
        <v>#REF!</v>
      </c>
      <c r="S78" s="117" t="e">
        <f t="shared" si="15"/>
        <v>#REF!</v>
      </c>
      <c r="T78" s="117" t="e">
        <f t="shared" si="16"/>
        <v>#REF!</v>
      </c>
      <c r="U78" s="117" t="e">
        <f t="shared" si="17"/>
        <v>#REF!</v>
      </c>
      <c r="V78" s="154">
        <v>10.5</v>
      </c>
      <c r="W78" s="153" t="s">
        <v>660</v>
      </c>
      <c r="Y78" s="117" t="e">
        <f t="shared" si="18"/>
        <v>#REF!</v>
      </c>
      <c r="Z78" s="117" t="e">
        <f t="shared" si="19"/>
        <v>#REF!</v>
      </c>
    </row>
    <row r="79" spans="3:29">
      <c r="C79" s="88"/>
      <c r="F79" s="93"/>
      <c r="G79" s="93"/>
      <c r="H79" s="117">
        <v>5</v>
      </c>
      <c r="I79" s="153" t="s">
        <v>661</v>
      </c>
      <c r="J79" s="208">
        <v>13.86</v>
      </c>
      <c r="K79" s="94" t="e">
        <f t="shared" si="20"/>
        <v>#REF!</v>
      </c>
      <c r="L79" s="95" t="e">
        <f t="shared" si="12"/>
        <v>#REF!</v>
      </c>
      <c r="Q79" s="117" t="e">
        <f t="shared" si="13"/>
        <v>#REF!</v>
      </c>
      <c r="R79" s="117" t="e">
        <f t="shared" si="14"/>
        <v>#REF!</v>
      </c>
      <c r="S79" s="117" t="e">
        <f t="shared" si="15"/>
        <v>#REF!</v>
      </c>
      <c r="T79" s="117" t="e">
        <f t="shared" si="16"/>
        <v>#REF!</v>
      </c>
      <c r="U79" s="117" t="e">
        <f t="shared" si="17"/>
        <v>#REF!</v>
      </c>
      <c r="V79" s="154">
        <v>10.5</v>
      </c>
      <c r="W79" s="153" t="s">
        <v>661</v>
      </c>
      <c r="Y79" s="117" t="e">
        <f t="shared" si="18"/>
        <v>#REF!</v>
      </c>
      <c r="Z79" s="117" t="e">
        <f t="shared" si="19"/>
        <v>#REF!</v>
      </c>
    </row>
    <row r="80" spans="3:29">
      <c r="C80" s="88"/>
      <c r="F80" s="93"/>
      <c r="G80" s="93"/>
      <c r="H80" s="117">
        <v>5</v>
      </c>
      <c r="I80" s="153" t="s">
        <v>662</v>
      </c>
      <c r="J80" s="208">
        <v>13.86</v>
      </c>
      <c r="K80" s="94" t="e">
        <f t="shared" si="20"/>
        <v>#REF!</v>
      </c>
      <c r="L80" s="95" t="e">
        <f t="shared" si="12"/>
        <v>#REF!</v>
      </c>
      <c r="Q80" s="117" t="e">
        <f t="shared" si="13"/>
        <v>#REF!</v>
      </c>
      <c r="R80" s="117" t="e">
        <f t="shared" si="14"/>
        <v>#REF!</v>
      </c>
      <c r="S80" s="117" t="e">
        <f t="shared" si="15"/>
        <v>#REF!</v>
      </c>
      <c r="T80" s="117" t="e">
        <f t="shared" si="16"/>
        <v>#REF!</v>
      </c>
      <c r="U80" s="117" t="e">
        <f t="shared" si="17"/>
        <v>#REF!</v>
      </c>
      <c r="V80" s="154">
        <v>10.5</v>
      </c>
      <c r="W80" s="153" t="s">
        <v>662</v>
      </c>
      <c r="Y80" s="117" t="e">
        <f t="shared" si="18"/>
        <v>#REF!</v>
      </c>
      <c r="Z80" s="117" t="e">
        <f t="shared" si="19"/>
        <v>#REF!</v>
      </c>
    </row>
    <row r="81" spans="3:26">
      <c r="C81" s="88"/>
      <c r="F81" s="93"/>
      <c r="G81" s="93"/>
      <c r="H81" s="117">
        <v>5</v>
      </c>
      <c r="I81" s="153" t="s">
        <v>448</v>
      </c>
      <c r="J81" s="208">
        <v>13.86</v>
      </c>
      <c r="K81" s="94" t="e">
        <f t="shared" si="20"/>
        <v>#REF!</v>
      </c>
      <c r="L81" s="95" t="e">
        <f t="shared" si="12"/>
        <v>#REF!</v>
      </c>
      <c r="Q81" s="117" t="e">
        <f t="shared" si="13"/>
        <v>#REF!</v>
      </c>
      <c r="R81" s="117" t="e">
        <f t="shared" si="14"/>
        <v>#REF!</v>
      </c>
      <c r="S81" s="117" t="e">
        <f t="shared" si="15"/>
        <v>#REF!</v>
      </c>
      <c r="T81" s="117" t="e">
        <f t="shared" si="16"/>
        <v>#REF!</v>
      </c>
      <c r="U81" s="117" t="e">
        <f t="shared" si="17"/>
        <v>#REF!</v>
      </c>
      <c r="V81" s="154">
        <v>10.5</v>
      </c>
      <c r="W81" s="153" t="s">
        <v>448</v>
      </c>
      <c r="Y81" s="117" t="e">
        <f t="shared" si="18"/>
        <v>#REF!</v>
      </c>
      <c r="Z81" s="117" t="e">
        <f t="shared" si="19"/>
        <v>#REF!</v>
      </c>
    </row>
    <row r="82" spans="3:26">
      <c r="C82" s="88"/>
      <c r="F82" s="93"/>
      <c r="G82" s="93"/>
      <c r="H82" s="117">
        <v>2.5</v>
      </c>
      <c r="I82" s="153" t="s">
        <v>449</v>
      </c>
      <c r="J82" s="208">
        <v>13.86</v>
      </c>
      <c r="K82" s="94" t="e">
        <f t="shared" si="20"/>
        <v>#REF!</v>
      </c>
      <c r="L82" s="95" t="e">
        <f t="shared" si="12"/>
        <v>#REF!</v>
      </c>
      <c r="Q82" s="117" t="e">
        <f t="shared" si="13"/>
        <v>#REF!</v>
      </c>
      <c r="R82" s="117" t="e">
        <f t="shared" si="14"/>
        <v>#REF!</v>
      </c>
      <c r="S82" s="117" t="e">
        <f t="shared" si="15"/>
        <v>#REF!</v>
      </c>
      <c r="T82" s="117" t="e">
        <f t="shared" si="16"/>
        <v>#REF!</v>
      </c>
      <c r="U82" s="117" t="e">
        <f t="shared" si="17"/>
        <v>#REF!</v>
      </c>
      <c r="V82" s="154">
        <v>10.5</v>
      </c>
      <c r="W82" s="153" t="s">
        <v>449</v>
      </c>
      <c r="Y82" s="117" t="e">
        <f t="shared" si="18"/>
        <v>#REF!</v>
      </c>
      <c r="Z82" s="117" t="e">
        <f t="shared" si="19"/>
        <v>#REF!</v>
      </c>
    </row>
    <row r="83" spans="3:26">
      <c r="C83" s="88"/>
      <c r="F83" s="109"/>
      <c r="G83" s="109"/>
      <c r="H83" s="119"/>
      <c r="I83" s="101" t="s">
        <v>611</v>
      </c>
      <c r="J83" s="102"/>
      <c r="K83" s="103"/>
      <c r="L83" s="104"/>
      <c r="Q83" s="119"/>
      <c r="R83" s="119"/>
      <c r="S83" s="119"/>
      <c r="T83" s="119"/>
      <c r="U83" s="119"/>
      <c r="V83" s="159"/>
      <c r="W83" s="101" t="s">
        <v>611</v>
      </c>
      <c r="X83" s="158"/>
      <c r="Y83" s="119"/>
      <c r="Z83" s="119"/>
    </row>
    <row r="84" spans="3:26">
      <c r="C84" s="88"/>
      <c r="F84" s="93"/>
      <c r="G84" s="93"/>
      <c r="H84" s="117">
        <v>5.5</v>
      </c>
      <c r="I84" s="153" t="s">
        <v>663</v>
      </c>
      <c r="J84" s="208">
        <v>14.9</v>
      </c>
      <c r="K84" s="94" t="e">
        <f t="shared" ref="K84:K89" si="21">+T84</f>
        <v>#REF!</v>
      </c>
      <c r="L84" s="95" t="e">
        <f t="shared" ref="L84:L89" si="22">+K84*$M$58</f>
        <v>#REF!</v>
      </c>
      <c r="Q84" s="117" t="e">
        <f t="shared" ref="Q84:Q89" si="23">J84-J84*$D$65%</f>
        <v>#REF!</v>
      </c>
      <c r="R84" s="117" t="e">
        <f t="shared" ref="R84:R89" si="24">Q84-Q84*$D$66%</f>
        <v>#REF!</v>
      </c>
      <c r="S84" s="117" t="e">
        <f t="shared" ref="S84:S89" si="25">R84-R84*$D$67%</f>
        <v>#REF!</v>
      </c>
      <c r="T84" s="117" t="e">
        <f t="shared" ref="T84:T89" si="26">S84-S84*$D$68%</f>
        <v>#REF!</v>
      </c>
      <c r="U84" s="117" t="e">
        <f t="shared" ref="U84:U89" si="27">T84-T84*$D$69%</f>
        <v>#REF!</v>
      </c>
      <c r="V84" s="154">
        <v>11.47</v>
      </c>
      <c r="W84" s="153" t="s">
        <v>663</v>
      </c>
      <c r="Y84" s="117" t="e">
        <f t="shared" ref="Y84:Y89" si="28">F84*H84*T84</f>
        <v>#REF!</v>
      </c>
      <c r="Z84" s="117" t="e">
        <f t="shared" ref="Z84:Z89" si="29">F84*H84*(U84-V84)</f>
        <v>#REF!</v>
      </c>
    </row>
    <row r="85" spans="3:26">
      <c r="C85" s="88"/>
      <c r="F85" s="93"/>
      <c r="G85" s="93"/>
      <c r="H85" s="117">
        <v>5</v>
      </c>
      <c r="I85" s="153" t="s">
        <v>664</v>
      </c>
      <c r="J85" s="208">
        <v>13.66</v>
      </c>
      <c r="K85" s="94" t="e">
        <f t="shared" si="21"/>
        <v>#REF!</v>
      </c>
      <c r="L85" s="95" t="e">
        <f t="shared" si="22"/>
        <v>#REF!</v>
      </c>
      <c r="Q85" s="117" t="e">
        <f t="shared" si="23"/>
        <v>#REF!</v>
      </c>
      <c r="R85" s="117" t="e">
        <f t="shared" si="24"/>
        <v>#REF!</v>
      </c>
      <c r="S85" s="117" t="e">
        <f t="shared" si="25"/>
        <v>#REF!</v>
      </c>
      <c r="T85" s="117" t="e">
        <f t="shared" si="26"/>
        <v>#REF!</v>
      </c>
      <c r="U85" s="117" t="e">
        <f t="shared" si="27"/>
        <v>#REF!</v>
      </c>
      <c r="V85" s="154">
        <v>10.3</v>
      </c>
      <c r="W85" s="153" t="s">
        <v>664</v>
      </c>
      <c r="Y85" s="117" t="e">
        <f t="shared" si="28"/>
        <v>#REF!</v>
      </c>
      <c r="Z85" s="117" t="e">
        <f t="shared" si="29"/>
        <v>#REF!</v>
      </c>
    </row>
    <row r="86" spans="3:26">
      <c r="C86" s="88"/>
      <c r="F86" s="93"/>
      <c r="G86" s="93"/>
      <c r="H86" s="117">
        <v>5</v>
      </c>
      <c r="I86" s="153" t="s">
        <v>665</v>
      </c>
      <c r="J86" s="208">
        <v>13.66</v>
      </c>
      <c r="K86" s="94" t="e">
        <f t="shared" si="21"/>
        <v>#REF!</v>
      </c>
      <c r="L86" s="95" t="e">
        <f t="shared" si="22"/>
        <v>#REF!</v>
      </c>
      <c r="Q86" s="117" t="e">
        <f t="shared" si="23"/>
        <v>#REF!</v>
      </c>
      <c r="R86" s="117" t="e">
        <f t="shared" si="24"/>
        <v>#REF!</v>
      </c>
      <c r="S86" s="117" t="e">
        <f t="shared" si="25"/>
        <v>#REF!</v>
      </c>
      <c r="T86" s="117" t="e">
        <f t="shared" si="26"/>
        <v>#REF!</v>
      </c>
      <c r="U86" s="117" t="e">
        <f t="shared" si="27"/>
        <v>#REF!</v>
      </c>
      <c r="V86" s="154">
        <v>10.3</v>
      </c>
      <c r="W86" s="153" t="s">
        <v>665</v>
      </c>
      <c r="Y86" s="117" t="e">
        <f t="shared" si="28"/>
        <v>#REF!</v>
      </c>
      <c r="Z86" s="117" t="e">
        <f t="shared" si="29"/>
        <v>#REF!</v>
      </c>
    </row>
    <row r="87" spans="3:26">
      <c r="C87" s="88"/>
      <c r="F87" s="93"/>
      <c r="G87" s="93"/>
      <c r="H87" s="117">
        <v>5</v>
      </c>
      <c r="I87" s="153" t="s">
        <v>666</v>
      </c>
      <c r="J87" s="208">
        <v>13.66</v>
      </c>
      <c r="K87" s="94" t="e">
        <f t="shared" si="21"/>
        <v>#REF!</v>
      </c>
      <c r="L87" s="95" t="e">
        <f t="shared" si="22"/>
        <v>#REF!</v>
      </c>
      <c r="Q87" s="117" t="e">
        <f t="shared" si="23"/>
        <v>#REF!</v>
      </c>
      <c r="R87" s="117" t="e">
        <f t="shared" si="24"/>
        <v>#REF!</v>
      </c>
      <c r="S87" s="117" t="e">
        <f t="shared" si="25"/>
        <v>#REF!</v>
      </c>
      <c r="T87" s="117" t="e">
        <f t="shared" si="26"/>
        <v>#REF!</v>
      </c>
      <c r="U87" s="117" t="e">
        <f t="shared" si="27"/>
        <v>#REF!</v>
      </c>
      <c r="V87" s="154">
        <v>10.3</v>
      </c>
      <c r="W87" s="153" t="s">
        <v>666</v>
      </c>
      <c r="Y87" s="117" t="e">
        <f t="shared" si="28"/>
        <v>#REF!</v>
      </c>
      <c r="Z87" s="117" t="e">
        <f t="shared" si="29"/>
        <v>#REF!</v>
      </c>
    </row>
    <row r="88" spans="3:26">
      <c r="C88" s="88"/>
      <c r="F88" s="93"/>
      <c r="G88" s="93"/>
      <c r="H88" s="117">
        <v>5</v>
      </c>
      <c r="I88" s="153" t="s">
        <v>667</v>
      </c>
      <c r="J88" s="208">
        <v>13.66</v>
      </c>
      <c r="K88" s="94" t="e">
        <f t="shared" si="21"/>
        <v>#REF!</v>
      </c>
      <c r="L88" s="95" t="e">
        <f t="shared" si="22"/>
        <v>#REF!</v>
      </c>
      <c r="Q88" s="117" t="e">
        <f t="shared" si="23"/>
        <v>#REF!</v>
      </c>
      <c r="R88" s="117" t="e">
        <f t="shared" si="24"/>
        <v>#REF!</v>
      </c>
      <c r="S88" s="117" t="e">
        <f t="shared" si="25"/>
        <v>#REF!</v>
      </c>
      <c r="T88" s="117" t="e">
        <f t="shared" si="26"/>
        <v>#REF!</v>
      </c>
      <c r="U88" s="117" t="e">
        <f t="shared" si="27"/>
        <v>#REF!</v>
      </c>
      <c r="V88" s="154">
        <v>10.3</v>
      </c>
      <c r="W88" s="153" t="s">
        <v>667</v>
      </c>
      <c r="Y88" s="117" t="e">
        <f t="shared" si="28"/>
        <v>#REF!</v>
      </c>
      <c r="Z88" s="117" t="e">
        <f t="shared" si="29"/>
        <v>#REF!</v>
      </c>
    </row>
    <row r="89" spans="3:26">
      <c r="C89" s="88"/>
      <c r="F89" s="93"/>
      <c r="G89" s="93"/>
      <c r="H89" s="117">
        <v>5</v>
      </c>
      <c r="I89" s="153" t="s">
        <v>668</v>
      </c>
      <c r="J89" s="208">
        <v>13.66</v>
      </c>
      <c r="K89" s="94" t="e">
        <f t="shared" si="21"/>
        <v>#REF!</v>
      </c>
      <c r="L89" s="95" t="e">
        <f t="shared" si="22"/>
        <v>#REF!</v>
      </c>
      <c r="Q89" s="117" t="e">
        <f t="shared" si="23"/>
        <v>#REF!</v>
      </c>
      <c r="R89" s="117" t="e">
        <f t="shared" si="24"/>
        <v>#REF!</v>
      </c>
      <c r="S89" s="117" t="e">
        <f t="shared" si="25"/>
        <v>#REF!</v>
      </c>
      <c r="T89" s="117" t="e">
        <f t="shared" si="26"/>
        <v>#REF!</v>
      </c>
      <c r="U89" s="117" t="e">
        <f t="shared" si="27"/>
        <v>#REF!</v>
      </c>
      <c r="V89" s="154">
        <v>10.3</v>
      </c>
      <c r="W89" s="153" t="s">
        <v>668</v>
      </c>
      <c r="Y89" s="117" t="e">
        <f t="shared" si="28"/>
        <v>#REF!</v>
      </c>
      <c r="Z89" s="117" t="e">
        <f t="shared" si="29"/>
        <v>#REF!</v>
      </c>
    </row>
    <row r="90" spans="3:26">
      <c r="C90" s="88"/>
      <c r="F90" s="109"/>
      <c r="G90" s="109"/>
      <c r="H90" s="119"/>
      <c r="I90" s="101" t="s">
        <v>612</v>
      </c>
      <c r="J90" s="102"/>
      <c r="K90" s="103"/>
      <c r="L90" s="104"/>
      <c r="Q90" s="119"/>
      <c r="R90" s="119"/>
      <c r="S90" s="119"/>
      <c r="T90" s="119"/>
      <c r="U90" s="119"/>
      <c r="V90" s="159"/>
      <c r="W90" s="101" t="s">
        <v>612</v>
      </c>
      <c r="X90" s="158"/>
      <c r="Y90" s="119"/>
      <c r="Z90" s="119"/>
    </row>
    <row r="91" spans="3:26">
      <c r="F91" s="93"/>
      <c r="G91" s="93"/>
      <c r="H91" s="117">
        <v>4.5</v>
      </c>
      <c r="I91" s="153" t="s">
        <v>669</v>
      </c>
      <c r="J91" s="208">
        <v>15.42</v>
      </c>
      <c r="K91" s="94" t="e">
        <f t="shared" ref="K91:K99" si="30">+T91</f>
        <v>#REF!</v>
      </c>
      <c r="L91" s="95" t="e">
        <f t="shared" ref="L91:L99" si="31">+K91*$M$58</f>
        <v>#REF!</v>
      </c>
      <c r="Q91" s="117" t="e">
        <f t="shared" ref="Q91:Q99" si="32">J91-J91*$D$65%</f>
        <v>#REF!</v>
      </c>
      <c r="R91" s="117" t="e">
        <f t="shared" ref="R91:R99" si="33">Q91-Q91*$D$66%</f>
        <v>#REF!</v>
      </c>
      <c r="S91" s="117" t="e">
        <f t="shared" ref="S91:S99" si="34">R91-R91*$D$67%</f>
        <v>#REF!</v>
      </c>
      <c r="T91" s="117" t="e">
        <f t="shared" ref="T91:T99" si="35">S91-S91*$D$68%</f>
        <v>#REF!</v>
      </c>
      <c r="U91" s="117" t="e">
        <f t="shared" ref="U91:U99" si="36">T91-T91*$D$69%</f>
        <v>#REF!</v>
      </c>
      <c r="V91" s="154">
        <v>11.99</v>
      </c>
      <c r="W91" s="153" t="s">
        <v>669</v>
      </c>
      <c r="Y91" s="117" t="e">
        <f t="shared" ref="Y91:Y99" si="37">F91*H91*T91</f>
        <v>#REF!</v>
      </c>
      <c r="Z91" s="117" t="e">
        <f t="shared" ref="Z91:Z99" si="38">F91*H91*(U91-V91)</f>
        <v>#REF!</v>
      </c>
    </row>
    <row r="92" spans="3:26">
      <c r="F92" s="93"/>
      <c r="G92" s="93"/>
      <c r="H92" s="117">
        <v>4.5</v>
      </c>
      <c r="I92" s="153" t="s">
        <v>670</v>
      </c>
      <c r="J92" s="208">
        <v>13.63</v>
      </c>
      <c r="K92" s="94" t="e">
        <f t="shared" si="30"/>
        <v>#REF!</v>
      </c>
      <c r="L92" s="95" t="e">
        <f t="shared" si="31"/>
        <v>#REF!</v>
      </c>
      <c r="Q92" s="117" t="e">
        <f t="shared" si="32"/>
        <v>#REF!</v>
      </c>
      <c r="R92" s="117" t="e">
        <f t="shared" si="33"/>
        <v>#REF!</v>
      </c>
      <c r="S92" s="117" t="e">
        <f t="shared" si="34"/>
        <v>#REF!</v>
      </c>
      <c r="T92" s="117" t="e">
        <f t="shared" si="35"/>
        <v>#REF!</v>
      </c>
      <c r="U92" s="117" t="e">
        <f t="shared" si="36"/>
        <v>#REF!</v>
      </c>
      <c r="V92" s="154">
        <v>10.9</v>
      </c>
      <c r="W92" s="153" t="s">
        <v>670</v>
      </c>
      <c r="Y92" s="117" t="e">
        <f t="shared" si="37"/>
        <v>#REF!</v>
      </c>
      <c r="Z92" s="117" t="e">
        <f t="shared" si="38"/>
        <v>#REF!</v>
      </c>
    </row>
    <row r="93" spans="3:26">
      <c r="F93" s="93"/>
      <c r="G93" s="93"/>
      <c r="H93" s="117">
        <v>5</v>
      </c>
      <c r="I93" s="153" t="s">
        <v>671</v>
      </c>
      <c r="J93" s="208">
        <v>14.36</v>
      </c>
      <c r="K93" s="94" t="e">
        <f t="shared" si="30"/>
        <v>#REF!</v>
      </c>
      <c r="L93" s="95" t="e">
        <f t="shared" si="31"/>
        <v>#REF!</v>
      </c>
      <c r="Q93" s="117" t="e">
        <f t="shared" si="32"/>
        <v>#REF!</v>
      </c>
      <c r="R93" s="117" t="e">
        <f t="shared" si="33"/>
        <v>#REF!</v>
      </c>
      <c r="S93" s="117" t="e">
        <f t="shared" si="34"/>
        <v>#REF!</v>
      </c>
      <c r="T93" s="117" t="e">
        <f t="shared" si="35"/>
        <v>#REF!</v>
      </c>
      <c r="U93" s="117" t="e">
        <f t="shared" si="36"/>
        <v>#REF!</v>
      </c>
      <c r="V93" s="154">
        <v>11</v>
      </c>
      <c r="W93" s="153" t="s">
        <v>671</v>
      </c>
      <c r="Y93" s="117" t="e">
        <f t="shared" si="37"/>
        <v>#REF!</v>
      </c>
      <c r="Z93" s="117" t="e">
        <f t="shared" si="38"/>
        <v>#REF!</v>
      </c>
    </row>
    <row r="94" spans="3:26">
      <c r="F94" s="93"/>
      <c r="G94" s="93"/>
      <c r="H94" s="117">
        <v>5</v>
      </c>
      <c r="I94" s="153" t="s">
        <v>672</v>
      </c>
      <c r="J94" s="208">
        <v>14.36</v>
      </c>
      <c r="K94" s="94" t="e">
        <f t="shared" si="30"/>
        <v>#REF!</v>
      </c>
      <c r="L94" s="95" t="e">
        <f t="shared" si="31"/>
        <v>#REF!</v>
      </c>
      <c r="Q94" s="117" t="e">
        <f t="shared" si="32"/>
        <v>#REF!</v>
      </c>
      <c r="R94" s="117" t="e">
        <f t="shared" si="33"/>
        <v>#REF!</v>
      </c>
      <c r="S94" s="117" t="e">
        <f t="shared" si="34"/>
        <v>#REF!</v>
      </c>
      <c r="T94" s="117" t="e">
        <f t="shared" si="35"/>
        <v>#REF!</v>
      </c>
      <c r="U94" s="117" t="e">
        <f t="shared" si="36"/>
        <v>#REF!</v>
      </c>
      <c r="V94" s="154">
        <v>11</v>
      </c>
      <c r="W94" s="153" t="s">
        <v>672</v>
      </c>
      <c r="Y94" s="117" t="e">
        <f t="shared" si="37"/>
        <v>#REF!</v>
      </c>
      <c r="Z94" s="117" t="e">
        <f t="shared" si="38"/>
        <v>#REF!</v>
      </c>
    </row>
    <row r="95" spans="3:26">
      <c r="F95" s="93"/>
      <c r="G95" s="93"/>
      <c r="H95" s="117">
        <v>5</v>
      </c>
      <c r="I95" s="153" t="s">
        <v>673</v>
      </c>
      <c r="J95" s="208">
        <v>14.36</v>
      </c>
      <c r="K95" s="94" t="e">
        <f t="shared" si="30"/>
        <v>#REF!</v>
      </c>
      <c r="L95" s="95" t="e">
        <f t="shared" si="31"/>
        <v>#REF!</v>
      </c>
      <c r="Q95" s="117" t="e">
        <f t="shared" si="32"/>
        <v>#REF!</v>
      </c>
      <c r="R95" s="117" t="e">
        <f t="shared" si="33"/>
        <v>#REF!</v>
      </c>
      <c r="S95" s="117" t="e">
        <f t="shared" si="34"/>
        <v>#REF!</v>
      </c>
      <c r="T95" s="117" t="e">
        <f t="shared" si="35"/>
        <v>#REF!</v>
      </c>
      <c r="U95" s="117" t="e">
        <f t="shared" si="36"/>
        <v>#REF!</v>
      </c>
      <c r="V95" s="154">
        <v>11</v>
      </c>
      <c r="W95" s="153" t="s">
        <v>673</v>
      </c>
      <c r="Y95" s="117" t="e">
        <f t="shared" si="37"/>
        <v>#REF!</v>
      </c>
      <c r="Z95" s="117" t="e">
        <f t="shared" si="38"/>
        <v>#REF!</v>
      </c>
    </row>
    <row r="96" spans="3:26">
      <c r="F96" s="93"/>
      <c r="G96" s="93"/>
      <c r="H96" s="117">
        <v>5</v>
      </c>
      <c r="I96" s="153" t="s">
        <v>674</v>
      </c>
      <c r="J96" s="208">
        <v>14.36</v>
      </c>
      <c r="K96" s="94" t="e">
        <f t="shared" si="30"/>
        <v>#REF!</v>
      </c>
      <c r="L96" s="95" t="e">
        <f t="shared" si="31"/>
        <v>#REF!</v>
      </c>
      <c r="Q96" s="117" t="e">
        <f t="shared" si="32"/>
        <v>#REF!</v>
      </c>
      <c r="R96" s="117" t="e">
        <f t="shared" si="33"/>
        <v>#REF!</v>
      </c>
      <c r="S96" s="117" t="e">
        <f t="shared" si="34"/>
        <v>#REF!</v>
      </c>
      <c r="T96" s="117" t="e">
        <f t="shared" si="35"/>
        <v>#REF!</v>
      </c>
      <c r="U96" s="117" t="e">
        <f t="shared" si="36"/>
        <v>#REF!</v>
      </c>
      <c r="V96" s="154">
        <v>11</v>
      </c>
      <c r="W96" s="153" t="s">
        <v>674</v>
      </c>
      <c r="Y96" s="117" t="e">
        <f t="shared" si="37"/>
        <v>#REF!</v>
      </c>
      <c r="Z96" s="117" t="e">
        <f t="shared" si="38"/>
        <v>#REF!</v>
      </c>
    </row>
    <row r="97" spans="3:26">
      <c r="F97" s="93"/>
      <c r="G97" s="93"/>
      <c r="H97" s="117">
        <v>5</v>
      </c>
      <c r="I97" s="153"/>
      <c r="J97" s="208">
        <v>14.36</v>
      </c>
      <c r="K97" s="94" t="e">
        <f t="shared" si="30"/>
        <v>#REF!</v>
      </c>
      <c r="L97" s="95" t="e">
        <f t="shared" si="31"/>
        <v>#REF!</v>
      </c>
      <c r="Q97" s="117" t="e">
        <f t="shared" si="32"/>
        <v>#REF!</v>
      </c>
      <c r="R97" s="117" t="e">
        <f t="shared" si="33"/>
        <v>#REF!</v>
      </c>
      <c r="S97" s="117" t="e">
        <f t="shared" si="34"/>
        <v>#REF!</v>
      </c>
      <c r="T97" s="117" t="e">
        <f t="shared" si="35"/>
        <v>#REF!</v>
      </c>
      <c r="U97" s="117" t="e">
        <f t="shared" si="36"/>
        <v>#REF!</v>
      </c>
      <c r="V97" s="154">
        <v>11</v>
      </c>
      <c r="W97" s="153" t="s">
        <v>675</v>
      </c>
      <c r="Y97" s="117" t="e">
        <f t="shared" si="37"/>
        <v>#REF!</v>
      </c>
      <c r="Z97" s="117" t="e">
        <f t="shared" si="38"/>
        <v>#REF!</v>
      </c>
    </row>
    <row r="98" spans="3:26">
      <c r="F98" s="93"/>
      <c r="G98" s="93"/>
      <c r="H98" s="117">
        <v>4.5</v>
      </c>
      <c r="I98" s="153" t="s">
        <v>676</v>
      </c>
      <c r="J98" s="208">
        <v>14.7</v>
      </c>
      <c r="K98" s="94" t="e">
        <f t="shared" si="30"/>
        <v>#REF!</v>
      </c>
      <c r="L98" s="95" t="e">
        <f t="shared" si="31"/>
        <v>#REF!</v>
      </c>
      <c r="Q98" s="117" t="e">
        <f t="shared" si="32"/>
        <v>#REF!</v>
      </c>
      <c r="R98" s="117" t="e">
        <f t="shared" si="33"/>
        <v>#REF!</v>
      </c>
      <c r="S98" s="117" t="e">
        <f t="shared" si="34"/>
        <v>#REF!</v>
      </c>
      <c r="T98" s="117" t="e">
        <f t="shared" si="35"/>
        <v>#REF!</v>
      </c>
      <c r="U98" s="117" t="e">
        <f t="shared" si="36"/>
        <v>#REF!</v>
      </c>
      <c r="V98" s="154">
        <v>11.86</v>
      </c>
      <c r="W98" s="153" t="s">
        <v>676</v>
      </c>
      <c r="Y98" s="117" t="e">
        <f t="shared" si="37"/>
        <v>#REF!</v>
      </c>
      <c r="Z98" s="117" t="e">
        <f t="shared" si="38"/>
        <v>#REF!</v>
      </c>
    </row>
    <row r="99" spans="3:26">
      <c r="F99" s="93"/>
      <c r="G99" s="93"/>
      <c r="H99" s="117">
        <v>4.5</v>
      </c>
      <c r="I99" s="153" t="s">
        <v>677</v>
      </c>
      <c r="J99" s="208">
        <v>15</v>
      </c>
      <c r="K99" s="94" t="e">
        <f t="shared" si="30"/>
        <v>#REF!</v>
      </c>
      <c r="L99" s="95" t="e">
        <f t="shared" si="31"/>
        <v>#REF!</v>
      </c>
      <c r="Q99" s="117" t="e">
        <f t="shared" si="32"/>
        <v>#REF!</v>
      </c>
      <c r="R99" s="117" t="e">
        <f t="shared" si="33"/>
        <v>#REF!</v>
      </c>
      <c r="S99" s="117" t="e">
        <f t="shared" si="34"/>
        <v>#REF!</v>
      </c>
      <c r="T99" s="117" t="e">
        <f t="shared" si="35"/>
        <v>#REF!</v>
      </c>
      <c r="U99" s="117" t="e">
        <f t="shared" si="36"/>
        <v>#REF!</v>
      </c>
      <c r="V99" s="154">
        <v>11.81</v>
      </c>
      <c r="W99" s="153" t="s">
        <v>677</v>
      </c>
      <c r="Y99" s="117" t="e">
        <f t="shared" si="37"/>
        <v>#REF!</v>
      </c>
      <c r="Z99" s="117" t="e">
        <f t="shared" si="38"/>
        <v>#REF!</v>
      </c>
    </row>
    <row r="100" spans="3:26">
      <c r="F100" s="109"/>
      <c r="G100" s="109"/>
      <c r="H100" s="119"/>
      <c r="I100" s="109"/>
      <c r="J100" s="161"/>
      <c r="K100" s="168"/>
      <c r="L100" s="104"/>
      <c r="Q100" s="119"/>
      <c r="R100" s="119"/>
      <c r="S100" s="119"/>
      <c r="T100" s="119"/>
      <c r="U100" s="119"/>
      <c r="V100" s="159"/>
      <c r="W100" s="169"/>
      <c r="X100" s="158"/>
      <c r="Y100" s="119"/>
      <c r="Z100" s="119"/>
    </row>
    <row r="101" spans="3:26">
      <c r="F101" s="93"/>
      <c r="G101" s="93"/>
      <c r="H101" s="120">
        <v>24</v>
      </c>
      <c r="I101" s="153" t="s">
        <v>699</v>
      </c>
      <c r="J101" s="208">
        <v>1.8</v>
      </c>
      <c r="K101" s="94" t="e">
        <f>+T101</f>
        <v>#REF!</v>
      </c>
      <c r="L101" s="95" t="e">
        <f>+K101*$M$58</f>
        <v>#REF!</v>
      </c>
      <c r="Q101" s="117" t="e">
        <f>J101-J101*$D$65%</f>
        <v>#REF!</v>
      </c>
      <c r="R101" s="117" t="e">
        <f>Q101-Q101*$D$66%</f>
        <v>#REF!</v>
      </c>
      <c r="S101" s="117" t="e">
        <f>R101-R101*$D$67%</f>
        <v>#REF!</v>
      </c>
      <c r="T101" s="117" t="e">
        <f>S101-S101*$D$68%</f>
        <v>#REF!</v>
      </c>
      <c r="U101" s="117" t="e">
        <f>T101-T101*$D$69%</f>
        <v>#REF!</v>
      </c>
      <c r="V101" s="154">
        <v>1.2</v>
      </c>
      <c r="W101" s="153" t="s">
        <v>678</v>
      </c>
      <c r="Y101" s="117" t="e">
        <f>F101*H101*T101</f>
        <v>#REF!</v>
      </c>
      <c r="Z101" s="117" t="e">
        <f>F101*H101*(U101-V101)</f>
        <v>#REF!</v>
      </c>
    </row>
    <row r="102" spans="3:26">
      <c r="F102" s="93"/>
      <c r="G102" s="93"/>
      <c r="H102" s="120">
        <v>90</v>
      </c>
      <c r="I102" s="153" t="s">
        <v>700</v>
      </c>
      <c r="J102" s="208">
        <v>0.56000000000000005</v>
      </c>
      <c r="K102" s="94" t="e">
        <f>+T102</f>
        <v>#REF!</v>
      </c>
      <c r="L102" s="95" t="e">
        <f>+K102*$M$58</f>
        <v>#REF!</v>
      </c>
      <c r="Q102" s="117" t="e">
        <f>J102-J102*$D$65%</f>
        <v>#REF!</v>
      </c>
      <c r="R102" s="117" t="e">
        <f>Q102-Q102*$D$66%</f>
        <v>#REF!</v>
      </c>
      <c r="S102" s="117" t="e">
        <f>R102-R102*$D$67%</f>
        <v>#REF!</v>
      </c>
      <c r="T102" s="117" t="e">
        <f>S102-S102*$D$68%</f>
        <v>#REF!</v>
      </c>
      <c r="U102" s="117" t="e">
        <f>T102-T102*$D$69%</f>
        <v>#REF!</v>
      </c>
      <c r="V102" s="154">
        <v>0.4</v>
      </c>
      <c r="W102" s="153" t="s">
        <v>700</v>
      </c>
      <c r="Y102" s="117" t="e">
        <f>F102*H102*T102</f>
        <v>#REF!</v>
      </c>
      <c r="Z102" s="117" t="e">
        <f>F102*H102*(U102-V102)</f>
        <v>#REF!</v>
      </c>
    </row>
    <row r="103" spans="3:26">
      <c r="F103" s="93"/>
      <c r="G103" s="93"/>
      <c r="H103" s="120">
        <v>90</v>
      </c>
      <c r="I103" s="153" t="s">
        <v>450</v>
      </c>
      <c r="J103" s="208">
        <v>0.56000000000000005</v>
      </c>
      <c r="K103" s="94" t="e">
        <f>+T103</f>
        <v>#REF!</v>
      </c>
      <c r="L103" s="95" t="e">
        <f>+K103*$M$58</f>
        <v>#REF!</v>
      </c>
      <c r="Q103" s="117" t="e">
        <f>J103-J103*$D$65%</f>
        <v>#REF!</v>
      </c>
      <c r="R103" s="117" t="e">
        <f>Q103-Q103*$D$66%</f>
        <v>#REF!</v>
      </c>
      <c r="S103" s="117" t="e">
        <f>R103-R103*$D$67%</f>
        <v>#REF!</v>
      </c>
      <c r="T103" s="117" t="e">
        <f>S103-S103*$D$68%</f>
        <v>#REF!</v>
      </c>
      <c r="U103" s="117" t="e">
        <f>T103-T103*$D$69%</f>
        <v>#REF!</v>
      </c>
      <c r="V103" s="154">
        <v>0.4</v>
      </c>
      <c r="W103" s="153" t="s">
        <v>450</v>
      </c>
      <c r="Y103" s="117" t="e">
        <f>F103*H103*T103</f>
        <v>#REF!</v>
      </c>
      <c r="Z103" s="117" t="e">
        <f>F103*H103*(U103-V103)</f>
        <v>#REF!</v>
      </c>
    </row>
    <row r="104" spans="3:26">
      <c r="C104" s="88"/>
      <c r="F104" s="93"/>
      <c r="G104" s="93"/>
      <c r="H104" s="117"/>
      <c r="I104" s="93"/>
      <c r="J104" s="170"/>
      <c r="K104" s="171"/>
      <c r="L104" s="95">
        <f>+K104*$M$58</f>
        <v>0</v>
      </c>
      <c r="Q104" s="117" t="e">
        <f>J104-J104*$D$65%</f>
        <v>#REF!</v>
      </c>
      <c r="R104" s="117" t="e">
        <f>Q104-Q104*$D$66%</f>
        <v>#REF!</v>
      </c>
      <c r="S104" s="117" t="e">
        <f>R104-R104*$D$67%</f>
        <v>#REF!</v>
      </c>
      <c r="T104" s="117" t="e">
        <f>S104-S104*$D$68%</f>
        <v>#REF!</v>
      </c>
      <c r="U104" s="117" t="e">
        <f>T104-T104*$D$69%</f>
        <v>#REF!</v>
      </c>
      <c r="V104" s="154"/>
      <c r="W104" s="172"/>
      <c r="Y104" s="117" t="e">
        <f>F104*H104*T104</f>
        <v>#REF!</v>
      </c>
      <c r="Z104" s="117" t="e">
        <f>F104*H104*(U104-V104)</f>
        <v>#REF!</v>
      </c>
    </row>
    <row r="105" spans="3:26">
      <c r="C105" s="88"/>
      <c r="F105" s="93"/>
      <c r="G105" s="93"/>
      <c r="H105" s="93">
        <f>F59*H59+F60*H60+F61*H61+F62*H62+F63*H63+F64*H64+F65*H65+F66*H66+F67*H67+F68*H68+F69*H69+F70*H70+F71*H71+F72*H72+F73*H73+F74*H74+F75*H75+F76*H76+F77*H77+F78*H78+F79*H79+F80*H80+F81*H81+F82*H82+F84*H84+F85*H85+F86*H86+F87*H87+F88*H88+F89*H89+F91*H91+F92*H92+F93*H93+F94*H94+F95*H95+F96*H96+F97*H97+F98*H98+F99*H99+F101*4.76+F102*4.82+F103*4.82+G59*H59+G60*H60+G61*H61+G62*H62+G63*H63+G64*H64+G65*H65+G66*H66+G67*H67+G68*H68+G69*H69+G70*H70+G71*H71+G72*H72+G73*H73+G74*H74+G75*H75+G76*H76+G77*H77+G78*H78+G79*H79+G80*H80+G81*H81+G82*H82+G84*H84+G85*H85+G86*H86+G87*H87+G88*H88+G89*H89+G91*H91+G92*H92+G93*H93+G94*H94+G95*H95+G96*H96+G97*H97+G98*H98+G99*H99+G101*4.76+G102*4.82+G103*4.82</f>
        <v>0</v>
      </c>
      <c r="I105" s="155"/>
      <c r="J105" s="164"/>
      <c r="K105" s="165"/>
      <c r="L105" s="95">
        <f>+K105*$M$58</f>
        <v>0</v>
      </c>
      <c r="M105" s="88"/>
    </row>
    <row r="106" spans="3:26">
      <c r="C106" s="88"/>
      <c r="Y106" s="117" t="e">
        <f>SUM(Y59:Y92)</f>
        <v>#REF!</v>
      </c>
      <c r="Z106" s="117" t="e">
        <f>SUM(Z59:Z92)</f>
        <v>#REF!</v>
      </c>
    </row>
  </sheetData>
  <sheetProtection password="CC38" sheet="1" objects="1" scenarios="1" pivotTables="0"/>
  <mergeCells count="1">
    <mergeCell ref="C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fromage</vt:lpstr>
      <vt:lpstr>magasin</vt:lpstr>
      <vt:lpstr>objet</vt:lpstr>
      <vt:lpstr>nom</vt:lpstr>
      <vt:lpstr>charcuterie</vt:lpstr>
      <vt:lpstr>marge charcuterie</vt:lpstr>
      <vt:lpstr>zyrax charcuterie</vt:lpstr>
      <vt:lpstr>adresse</vt:lpstr>
      <vt:lpstr>choix</vt:lpstr>
      <vt:lpstr>Conditions</vt:lpstr>
      <vt:lpstr>fromage!Criteres</vt:lpstr>
      <vt:lpstr>delai</vt:lpstr>
      <vt:lpstr>fax</vt:lpstr>
      <vt:lpstr>FR</vt:lpstr>
      <vt:lpstr>jours</vt:lpstr>
      <vt:lpstr>magasin</vt:lpstr>
      <vt:lpstr>noms</vt:lpstr>
      <vt:lpstr>objet</vt:lpstr>
      <vt:lpstr>telephonne</vt:lpstr>
      <vt:lpstr>fromage!Zone_d_impression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Dédé</cp:lastModifiedBy>
  <cp:lastPrinted>2012-04-07T06:00:33Z</cp:lastPrinted>
  <dcterms:created xsi:type="dcterms:W3CDTF">2009-12-20T04:55:26Z</dcterms:created>
  <dcterms:modified xsi:type="dcterms:W3CDTF">2012-04-07T07:24:17Z</dcterms:modified>
</cp:coreProperties>
</file>