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120" yWindow="24" windowWidth="28512" windowHeight="11832" activeTab="2"/>
  </bookViews>
  <sheets>
    <sheet name="Données de base" sheetId="1" r:id="rId1"/>
    <sheet name="Sommaire" sheetId="12" r:id="rId2"/>
    <sheet name="Modèle" sheetId="13" r:id="rId3"/>
  </sheets>
  <definedNames>
    <definedName name="dimanche" localSheetId="2">!$H$14:$H$49</definedName>
    <definedName name="dimanche_cmplt" localSheetId="2">!$H$12</definedName>
    <definedName name="dimanche_demi" localSheetId="2">!$H$11</definedName>
    <definedName name="jeudi" localSheetId="2">!$E$14:$E$49</definedName>
    <definedName name="jeudi_cmplt" localSheetId="2">!$E$12</definedName>
    <definedName name="jeudi_demi" localSheetId="2">!$E$11</definedName>
    <definedName name="lundi" localSheetId="2">!$B$14:$B$49</definedName>
    <definedName name="lundi_cmplt" localSheetId="2">!$B$12</definedName>
    <definedName name="lundi_demi" localSheetId="2">!$B$11</definedName>
    <definedName name="mardi" localSheetId="2">!$C$14:$C$49</definedName>
    <definedName name="mardi_cmplt" localSheetId="2">!$C$12</definedName>
    <definedName name="mardi_demi" localSheetId="2">!$C$11</definedName>
    <definedName name="mercredi" localSheetId="2">!$D$14:$D$49</definedName>
    <definedName name="mercredi_cmplt" localSheetId="2">!$D$12</definedName>
    <definedName name="mercredi_demi" localSheetId="2">!$D$11</definedName>
    <definedName name="samedi" localSheetId="2">!$G$14:$G$49</definedName>
    <definedName name="samedi_cmplt" localSheetId="2">!$G$12</definedName>
    <definedName name="samedi_demi" localSheetId="2">!$G$11</definedName>
    <definedName name="vendredi" localSheetId="2">!$F$14:$F$49</definedName>
    <definedName name="vendredi_cmplt" localSheetId="2">!$F$12</definedName>
    <definedName name="vendredi_demi" localSheetId="2">!$F$11</definedName>
    <definedName name="_xlnm.Print_Area" localSheetId="2">!$A$1:$J$62</definedName>
  </definedNames>
  <calcPr calcId="152511"/>
</workbook>
</file>

<file path=xl/calcChain.xml><?xml version="1.0" encoding="utf-8"?>
<calcChain xmlns="http://schemas.openxmlformats.org/spreadsheetml/2006/main">
  <c r="A1" i="13" l="1"/>
  <c r="B7" i="13" s="1"/>
  <c r="G57" i="13" l="1"/>
  <c r="E53" i="13"/>
  <c r="H50" i="13"/>
  <c r="G50" i="13"/>
  <c r="F50" i="13"/>
  <c r="E50" i="13"/>
  <c r="D50" i="13"/>
  <c r="C50" i="13"/>
  <c r="B50" i="13"/>
  <c r="L37" i="13"/>
  <c r="L36" i="13"/>
  <c r="L35" i="13"/>
  <c r="L34" i="13"/>
  <c r="L33" i="13"/>
  <c r="L32" i="13"/>
  <c r="L29" i="13"/>
  <c r="L26" i="13"/>
  <c r="L25" i="13"/>
  <c r="L24" i="13"/>
  <c r="L23" i="13"/>
  <c r="L20" i="13"/>
  <c r="L19" i="13"/>
  <c r="L18" i="13"/>
  <c r="L17" i="13"/>
  <c r="L16" i="13"/>
  <c r="L15" i="13"/>
  <c r="F5" i="13"/>
  <c r="E4" i="13"/>
  <c r="E3" i="13"/>
  <c r="E2" i="13"/>
  <c r="E8" i="13"/>
  <c r="I50" i="13" l="1"/>
  <c r="E52" i="13" s="1"/>
  <c r="E54" i="13" l="1"/>
  <c r="C20" i="1" l="1"/>
  <c r="C22" i="1" s="1"/>
</calcChain>
</file>

<file path=xl/sharedStrings.xml><?xml version="1.0" encoding="utf-8"?>
<sst xmlns="http://schemas.openxmlformats.org/spreadsheetml/2006/main" count="106" uniqueCount="103">
  <si>
    <t xml:space="preserve"> A COMPLETER </t>
  </si>
  <si>
    <t>Date d'embauche du salarié (jj/mm/aa)</t>
  </si>
  <si>
    <t>Année de traitement</t>
  </si>
  <si>
    <t>Nom du salarié (20 caractères disponibles)</t>
  </si>
  <si>
    <t>Initialisation temps de travail en E.T.P.</t>
  </si>
  <si>
    <t>Nombre heures hebdomadaire</t>
  </si>
  <si>
    <t>Nombre de jours semaine</t>
  </si>
  <si>
    <t>Nombre d'heures théorique par jour</t>
  </si>
  <si>
    <t>Heures théorique de l'agent cf ETP</t>
  </si>
  <si>
    <t>Nom du salarié</t>
  </si>
  <si>
    <t xml:space="preserve">Affectation </t>
  </si>
  <si>
    <t>Temps de travail</t>
  </si>
  <si>
    <t>Mois Année</t>
  </si>
  <si>
    <t>Janvier</t>
  </si>
  <si>
    <t>7h</t>
  </si>
  <si>
    <t>8h</t>
  </si>
  <si>
    <t>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</si>
  <si>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</si>
  <si>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</si>
  <si>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</si>
  <si>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</si>
  <si>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</si>
  <si>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</si>
  <si>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</si>
  <si>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</si>
  <si>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</si>
  <si>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</si>
  <si>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20h</t>
  </si>
  <si>
    <t>21h</t>
  </si>
  <si>
    <t>22h</t>
  </si>
  <si>
    <t>Total H Semaines hors congés</t>
  </si>
  <si>
    <t>23h</t>
  </si>
  <si>
    <t>24h</t>
  </si>
  <si>
    <t>Lundi</t>
  </si>
  <si>
    <t>Mardi</t>
  </si>
  <si>
    <t>Mercredi</t>
  </si>
  <si>
    <t>Jeudi</t>
  </si>
  <si>
    <t>Vendredi</t>
  </si>
  <si>
    <t>Samedi</t>
  </si>
  <si>
    <t>Dimanche</t>
  </si>
  <si>
    <t>Total H/Jr</t>
  </si>
  <si>
    <t>Solde antérieur</t>
  </si>
  <si>
    <t>Total hebdomadaire</t>
  </si>
  <si>
    <t>Total théorique</t>
  </si>
  <si>
    <t>Signature Chef de service</t>
  </si>
  <si>
    <t>Signature salarié</t>
  </si>
  <si>
    <t>Action directe</t>
  </si>
  <si>
    <t xml:space="preserve">Total </t>
  </si>
  <si>
    <t>Réunion/Préparation</t>
  </si>
  <si>
    <t>Total</t>
  </si>
  <si>
    <t>1.1 Travail de rue</t>
  </si>
  <si>
    <t>2.1 Réunion</t>
  </si>
  <si>
    <t>3.1 Coordination partenaires</t>
  </si>
  <si>
    <t>1.2 Animations/sorties</t>
  </si>
  <si>
    <t>1.4 Suivis individuels</t>
  </si>
  <si>
    <t>1.5 Travail avec les familles</t>
  </si>
  <si>
    <t>1.1</t>
  </si>
  <si>
    <t>2.4</t>
  </si>
  <si>
    <t>3.1</t>
  </si>
  <si>
    <t>1.3</t>
  </si>
  <si>
    <t>1.2</t>
  </si>
  <si>
    <t>1.4</t>
  </si>
  <si>
    <t>1.5</t>
  </si>
  <si>
    <t>2.1</t>
  </si>
  <si>
    <t>2.2</t>
  </si>
  <si>
    <t>2.3</t>
  </si>
  <si>
    <t>Affectation (20 caractères disponibles)</t>
  </si>
  <si>
    <t>Action partenariale ( en heure)</t>
  </si>
  <si>
    <t>M</t>
  </si>
  <si>
    <t>CT</t>
  </si>
  <si>
    <t>Congés (en jour)</t>
  </si>
  <si>
    <t>R</t>
  </si>
  <si>
    <t>CE</t>
  </si>
  <si>
    <t>AT</t>
  </si>
  <si>
    <t xml:space="preserve">CE- Congés exceptionnels </t>
  </si>
  <si>
    <t>R- Récupérations (en heure)</t>
  </si>
  <si>
    <t>CT- Congés trimestriels</t>
  </si>
  <si>
    <t xml:space="preserve">AT-Accident du travail </t>
  </si>
  <si>
    <t>CA</t>
  </si>
  <si>
    <t>M- Arrêt maladie</t>
  </si>
  <si>
    <t>2.2 Temps administratif</t>
  </si>
  <si>
    <t>2.3 Rédaction projet / RA ; PROXIMUS</t>
  </si>
  <si>
    <t>2.4 Formation</t>
  </si>
  <si>
    <t>1.3 Permanences local</t>
  </si>
  <si>
    <t>1.6 Sejour</t>
  </si>
  <si>
    <t>1.6</t>
  </si>
  <si>
    <t>Solde à reporter</t>
  </si>
  <si>
    <t>CA - Congé annuel</t>
  </si>
  <si>
    <t>Complet</t>
  </si>
  <si>
    <t>Juin</t>
  </si>
  <si>
    <t>Février</t>
  </si>
  <si>
    <t>Mars</t>
  </si>
  <si>
    <t>Avril</t>
  </si>
  <si>
    <t>Mai</t>
  </si>
  <si>
    <t>Juillet</t>
  </si>
  <si>
    <t>Août</t>
  </si>
  <si>
    <t>Septembre</t>
  </si>
  <si>
    <t>Octobre</t>
  </si>
  <si>
    <t>Novembre</t>
  </si>
  <si>
    <t>Décembre</t>
  </si>
  <si>
    <t>Sommaire</t>
  </si>
  <si>
    <t>TEST</t>
  </si>
  <si>
    <t>TEST-0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</si>
</sst>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[$-F800]dddd\,\ mmmm\ dd\,\ yyyy"/>
  </numFmts>
  <fonts count="30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4"/>
      <color theme="3"/>
      <name val="Calibri"/>
      <family val="2"/>
      <scheme val="minor"/>
    </font>
    <font>
      <b/>
      <sz val="16"/>
      <color theme="3"/>
      <name val="Calibri"/>
      <family val="2"/>
      <scheme val="minor"/>
    </font>
    <font>
      <b/>
      <sz val="20"/>
      <color theme="3"/>
      <name val="Calibri"/>
      <family val="2"/>
      <scheme val="minor"/>
    </font>
    <font>
      <b/>
      <sz val="14"/>
      <color theme="4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1" tint="0.34998626667073579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10"/>
      <color theme="8"/>
      <name val="Calibri"/>
      <family val="2"/>
      <scheme val="minor"/>
    </font>
    <font>
      <sz val="14"/>
      <name val="Calibri"/>
      <family val="2"/>
      <scheme val="minor"/>
    </font>
    <font>
      <b/>
      <sz val="20"/>
      <color theme="1" tint="0.3499862666707357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8"/>
      <name val="Calibri"/>
      <family val="2"/>
      <scheme val="minor"/>
    </font>
    <font>
      <b/>
      <sz val="11"/>
      <color theme="8"/>
      <name val="Calibri"/>
      <family val="2"/>
      <scheme val="minor"/>
    </font>
    <font>
      <b/>
      <sz val="12"/>
      <color theme="4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color rgb="FF0000FF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DFBD9"/>
        <bgColor indexed="64"/>
      </patternFill>
    </fill>
    <fill>
      <patternFill patternType="solid">
        <fgColor rgb="FFBDEF8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24997711111789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2" fillId="0" borderId="0" xfId="0" applyFont="1"/>
    <xf numFmtId="0" fontId="0" fillId="0" borderId="0" xfId="0" applyFill="1"/>
    <xf numFmtId="0" fontId="5" fillId="0" borderId="0" xfId="0" applyFont="1" applyFill="1"/>
    <xf numFmtId="164" fontId="7" fillId="0" borderId="3" xfId="0" applyNumberFormat="1" applyFont="1" applyFill="1" applyBorder="1" applyAlignment="1" applyProtection="1">
      <alignment horizontal="center" vertical="center"/>
      <protection locked="0"/>
    </xf>
    <xf numFmtId="0" fontId="8" fillId="0" borderId="3" xfId="0" applyFont="1" applyFill="1" applyBorder="1" applyAlignment="1" applyProtection="1">
      <alignment horizontal="center" vertical="center"/>
      <protection locked="0"/>
    </xf>
    <xf numFmtId="0" fontId="6" fillId="0" borderId="3" xfId="0" applyFont="1" applyFill="1" applyBorder="1" applyAlignment="1" applyProtection="1">
      <alignment horizontal="center" vertical="center"/>
      <protection locked="0"/>
    </xf>
    <xf numFmtId="2" fontId="6" fillId="0" borderId="3" xfId="0" applyNumberFormat="1" applyFont="1" applyFill="1" applyBorder="1" applyAlignment="1" applyProtection="1">
      <alignment horizontal="center" vertical="center"/>
      <protection locked="0"/>
    </xf>
    <xf numFmtId="0" fontId="6" fillId="0" borderId="3" xfId="0" applyNumberFormat="1" applyFont="1" applyFill="1" applyBorder="1" applyAlignment="1" applyProtection="1">
      <alignment horizontal="center" vertical="center"/>
      <protection locked="0"/>
    </xf>
    <xf numFmtId="0" fontId="6" fillId="0" borderId="3" xfId="0" applyNumberFormat="1" applyFont="1" applyFill="1" applyBorder="1" applyAlignment="1" applyProtection="1">
      <alignment horizontal="center" vertical="center"/>
      <protection hidden="1"/>
    </xf>
    <xf numFmtId="0" fontId="5" fillId="0" borderId="0" xfId="0" quotePrefix="1" applyFont="1" applyFill="1"/>
    <xf numFmtId="0" fontId="0" fillId="0" borderId="0" xfId="0" quotePrefix="1"/>
    <xf numFmtId="0" fontId="0" fillId="0" borderId="0" xfId="0" applyProtection="1">
      <protection locked="0"/>
    </xf>
    <xf numFmtId="0" fontId="2" fillId="0" borderId="0" xfId="0" applyFont="1" applyFill="1" applyProtection="1">
      <protection locked="0"/>
    </xf>
    <xf numFmtId="0" fontId="0" fillId="0" borderId="0" xfId="0" applyFont="1" applyProtection="1">
      <protection locked="0"/>
    </xf>
    <xf numFmtId="0" fontId="9" fillId="0" borderId="0" xfId="0" applyFont="1" applyFill="1" applyBorder="1" applyAlignment="1" applyProtection="1">
      <alignment horizontal="center"/>
      <protection locked="0"/>
    </xf>
    <xf numFmtId="0" fontId="0" fillId="0" borderId="0" xfId="0" applyFont="1" applyBorder="1" applyProtection="1">
      <protection locked="0"/>
    </xf>
    <xf numFmtId="0" fontId="0" fillId="0" borderId="0" xfId="0" applyBorder="1" applyProtection="1">
      <protection locked="0"/>
    </xf>
    <xf numFmtId="0" fontId="4" fillId="0" borderId="0" xfId="0" applyFont="1" applyBorder="1" applyProtection="1">
      <protection locked="0"/>
    </xf>
    <xf numFmtId="0" fontId="3" fillId="0" borderId="0" xfId="0" applyFont="1" applyFill="1" applyBorder="1" applyAlignment="1" applyProtection="1">
      <protection locked="0"/>
    </xf>
    <xf numFmtId="0" fontId="2" fillId="0" borderId="0" xfId="0" applyFont="1" applyFill="1" applyBorder="1" applyProtection="1">
      <protection locked="0"/>
    </xf>
    <xf numFmtId="0" fontId="0" fillId="0" borderId="0" xfId="0" applyAlignment="1" applyProtection="1">
      <protection locked="0"/>
    </xf>
    <xf numFmtId="0" fontId="3" fillId="0" borderId="0" xfId="0" applyFont="1" applyFill="1" applyBorder="1" applyProtection="1">
      <protection locked="0"/>
    </xf>
    <xf numFmtId="0" fontId="3" fillId="0" borderId="0" xfId="0" applyFont="1" applyFill="1" applyBorder="1" applyAlignment="1" applyProtection="1">
      <alignment vertical="center" wrapText="1"/>
      <protection locked="0"/>
    </xf>
    <xf numFmtId="0" fontId="18" fillId="0" borderId="3" xfId="0" applyFont="1" applyFill="1" applyBorder="1" applyAlignment="1" applyProtection="1">
      <alignment horizontal="center" vertical="center" wrapText="1"/>
      <protection hidden="1"/>
    </xf>
    <xf numFmtId="0" fontId="0" fillId="0" borderId="0" xfId="0" applyFont="1" applyProtection="1">
      <protection hidden="1"/>
    </xf>
    <xf numFmtId="0" fontId="17" fillId="0" borderId="3" xfId="0" applyFont="1" applyFill="1" applyBorder="1" applyAlignment="1" applyProtection="1">
      <alignment horizontal="center" vertical="center" wrapText="1"/>
      <protection hidden="1"/>
    </xf>
    <xf numFmtId="0" fontId="0" fillId="0" borderId="0" xfId="0" applyFont="1" applyAlignment="1" applyProtection="1">
      <alignment horizontal="center" vertical="center"/>
      <protection hidden="1"/>
    </xf>
    <xf numFmtId="0" fontId="17" fillId="7" borderId="3" xfId="0" applyFont="1" applyFill="1" applyBorder="1" applyAlignment="1" applyProtection="1">
      <alignment vertical="center" wrapText="1"/>
      <protection hidden="1"/>
    </xf>
    <xf numFmtId="0" fontId="10" fillId="0" borderId="3" xfId="0" applyFont="1" applyFill="1" applyBorder="1" applyAlignment="1" applyProtection="1">
      <alignment horizontal="center" vertical="center" wrapText="1"/>
      <protection hidden="1"/>
    </xf>
    <xf numFmtId="0" fontId="0" fillId="0" borderId="0" xfId="0" applyFont="1" applyFill="1" applyBorder="1" applyAlignment="1" applyProtection="1">
      <alignment horizontal="center" vertical="center"/>
      <protection hidden="1"/>
    </xf>
    <xf numFmtId="0" fontId="17" fillId="5" borderId="3" xfId="0" applyFont="1" applyFill="1" applyBorder="1" applyAlignment="1" applyProtection="1">
      <alignment vertical="center" wrapText="1"/>
      <protection hidden="1"/>
    </xf>
    <xf numFmtId="0" fontId="17" fillId="8" borderId="3" xfId="0" applyFont="1" applyFill="1" applyBorder="1" applyAlignment="1" applyProtection="1">
      <alignment vertical="center" wrapText="1"/>
      <protection hidden="1"/>
    </xf>
    <xf numFmtId="0" fontId="17" fillId="6" borderId="3" xfId="0" applyFont="1" applyFill="1" applyBorder="1" applyAlignment="1" applyProtection="1">
      <alignment vertical="center" wrapText="1"/>
      <protection hidden="1"/>
    </xf>
    <xf numFmtId="0" fontId="17" fillId="3" borderId="3" xfId="0" applyFont="1" applyFill="1" applyBorder="1" applyAlignment="1" applyProtection="1">
      <alignment vertical="center" wrapText="1"/>
      <protection hidden="1"/>
    </xf>
    <xf numFmtId="0" fontId="17" fillId="0" borderId="3" xfId="0" applyFont="1" applyFill="1" applyBorder="1" applyAlignment="1" applyProtection="1">
      <alignment vertical="center" wrapText="1"/>
      <protection hidden="1"/>
    </xf>
    <xf numFmtId="0" fontId="16" fillId="0" borderId="0" xfId="0" applyFont="1" applyBorder="1" applyAlignment="1" applyProtection="1">
      <alignment vertical="center" wrapText="1"/>
      <protection locked="0"/>
    </xf>
    <xf numFmtId="0" fontId="15" fillId="0" borderId="0" xfId="0" applyFont="1" applyBorder="1" applyAlignment="1" applyProtection="1">
      <alignment vertical="center" wrapText="1"/>
      <protection locked="0"/>
    </xf>
    <xf numFmtId="17" fontId="10" fillId="0" borderId="3" xfId="0" applyNumberFormat="1" applyFont="1" applyBorder="1" applyAlignment="1" applyProtection="1">
      <alignment horizontal="center" vertical="center"/>
    </xf>
    <xf numFmtId="0" fontId="22" fillId="9" borderId="3" xfId="0" applyFont="1" applyFill="1" applyBorder="1" applyAlignment="1">
      <alignment horizontal="center" vertical="center"/>
    </xf>
    <xf numFmtId="165" fontId="12" fillId="0" borderId="10" xfId="0" applyNumberFormat="1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/>
      <protection locked="0"/>
    </xf>
    <xf numFmtId="0" fontId="4" fillId="0" borderId="22" xfId="0" applyFont="1" applyBorder="1" applyAlignment="1" applyProtection="1">
      <alignment horizontal="center"/>
      <protection locked="0"/>
    </xf>
    <xf numFmtId="0" fontId="4" fillId="0" borderId="21" xfId="0" applyFont="1" applyBorder="1" applyAlignment="1" applyProtection="1">
      <alignment horizontal="center"/>
      <protection locked="0"/>
    </xf>
    <xf numFmtId="165" fontId="12" fillId="0" borderId="15" xfId="0" applyNumberFormat="1" applyFont="1" applyBorder="1" applyAlignment="1" applyProtection="1">
      <alignment horizontal="center" vertical="center" wrapText="1"/>
      <protection locked="0"/>
    </xf>
    <xf numFmtId="0" fontId="17" fillId="0" borderId="3" xfId="0" applyNumberFormat="1" applyFont="1" applyFill="1" applyBorder="1" applyAlignment="1" applyProtection="1">
      <alignment horizontal="center" vertical="center" wrapText="1"/>
      <protection hidden="1"/>
    </xf>
    <xf numFmtId="0" fontId="15" fillId="0" borderId="7" xfId="0" applyFont="1" applyBorder="1" applyAlignment="1" applyProtection="1">
      <alignment horizontal="center" vertical="center" wrapText="1"/>
      <protection hidden="1"/>
    </xf>
    <xf numFmtId="0" fontId="15" fillId="0" borderId="22" xfId="0" applyFont="1" applyBorder="1" applyAlignment="1" applyProtection="1">
      <alignment horizontal="center" vertical="center" wrapText="1"/>
      <protection hidden="1"/>
    </xf>
    <xf numFmtId="12" fontId="16" fillId="0" borderId="3" xfId="0" applyNumberFormat="1" applyFont="1" applyBorder="1" applyAlignment="1" applyProtection="1">
      <alignment horizontal="center" vertical="center"/>
      <protection hidden="1"/>
    </xf>
    <xf numFmtId="0" fontId="16" fillId="0" borderId="3" xfId="0" applyFont="1" applyBorder="1" applyAlignment="1" applyProtection="1">
      <alignment horizontal="center"/>
      <protection hidden="1"/>
    </xf>
    <xf numFmtId="0" fontId="12" fillId="0" borderId="3" xfId="0" applyFont="1" applyBorder="1" applyAlignment="1" applyProtection="1">
      <alignment horizontal="center" vertical="center" wrapText="1"/>
      <protection hidden="1"/>
    </xf>
    <xf numFmtId="165" fontId="12" fillId="0" borderId="15" xfId="0" applyNumberFormat="1" applyFont="1" applyBorder="1" applyAlignment="1" applyProtection="1">
      <alignment horizontal="center" vertical="center" wrapText="1"/>
      <protection hidden="1"/>
    </xf>
    <xf numFmtId="165" fontId="12" fillId="0" borderId="10" xfId="0" applyNumberFormat="1" applyFont="1" applyBorder="1" applyAlignment="1" applyProtection="1">
      <alignment horizontal="center" vertical="center" wrapText="1"/>
      <protection hidden="1"/>
    </xf>
    <xf numFmtId="0" fontId="12" fillId="0" borderId="10" xfId="0" applyFont="1" applyBorder="1" applyAlignment="1" applyProtection="1">
      <alignment vertical="center" wrapText="1"/>
      <protection hidden="1"/>
    </xf>
    <xf numFmtId="0" fontId="11" fillId="0" borderId="8" xfId="0" applyFont="1" applyBorder="1" applyAlignment="1" applyProtection="1">
      <alignment horizontal="center" vertical="center" wrapText="1"/>
      <protection hidden="1"/>
    </xf>
    <xf numFmtId="0" fontId="4" fillId="0" borderId="11" xfId="0" applyFont="1" applyBorder="1" applyAlignment="1" applyProtection="1">
      <alignment horizontal="center" vertical="center"/>
      <protection hidden="1"/>
    </xf>
    <xf numFmtId="0" fontId="13" fillId="0" borderId="12" xfId="0" applyFont="1" applyBorder="1" applyAlignment="1" applyProtection="1">
      <alignment horizontal="center" vertical="center"/>
      <protection hidden="1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0" fontId="18" fillId="0" borderId="0" xfId="0" applyFont="1" applyFill="1" applyBorder="1" applyAlignment="1" applyProtection="1">
      <alignment horizontal="center" vertical="center" wrapText="1"/>
      <protection hidden="1"/>
    </xf>
    <xf numFmtId="0" fontId="17" fillId="0" borderId="0" xfId="0" applyFont="1" applyFill="1" applyBorder="1" applyAlignment="1" applyProtection="1">
      <alignment vertical="center" wrapText="1"/>
      <protection hidden="1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17" fillId="10" borderId="3" xfId="0" applyFont="1" applyFill="1" applyBorder="1" applyAlignment="1" applyProtection="1">
      <alignment vertical="center" wrapText="1"/>
      <protection hidden="1"/>
    </xf>
    <xf numFmtId="0" fontId="24" fillId="0" borderId="3" xfId="0" applyFont="1" applyBorder="1" applyAlignment="1" applyProtection="1">
      <alignment horizontal="center" vertical="center"/>
      <protection hidden="1"/>
    </xf>
    <xf numFmtId="0" fontId="24" fillId="0" borderId="3" xfId="0" applyNumberFormat="1" applyFont="1" applyBorder="1" applyAlignment="1" applyProtection="1">
      <alignment horizontal="center" vertical="center"/>
      <protection hidden="1"/>
    </xf>
    <xf numFmtId="0" fontId="27" fillId="0" borderId="3" xfId="0" applyFont="1" applyFill="1" applyBorder="1" applyAlignment="1" applyProtection="1">
      <alignment horizontal="center" vertical="center"/>
      <protection locked="0"/>
    </xf>
    <xf numFmtId="0" fontId="17" fillId="11" borderId="3" xfId="0" applyFont="1" applyFill="1" applyBorder="1" applyAlignment="1" applyProtection="1">
      <alignment vertical="center" wrapText="1"/>
      <protection hidden="1"/>
    </xf>
    <xf numFmtId="0" fontId="17" fillId="13" borderId="3" xfId="0" applyFont="1" applyFill="1" applyBorder="1" applyAlignment="1" applyProtection="1">
      <alignment vertical="center" wrapText="1"/>
      <protection hidden="1"/>
    </xf>
    <xf numFmtId="0" fontId="17" fillId="14" borderId="3" xfId="0" applyFont="1" applyFill="1" applyBorder="1" applyAlignment="1" applyProtection="1">
      <alignment vertical="center" wrapText="1"/>
      <protection hidden="1"/>
    </xf>
    <xf numFmtId="0" fontId="17" fillId="15" borderId="3" xfId="0" applyFont="1" applyFill="1" applyBorder="1" applyAlignment="1" applyProtection="1">
      <alignment vertical="center" wrapText="1"/>
      <protection hidden="1"/>
    </xf>
    <xf numFmtId="0" fontId="17" fillId="12" borderId="3" xfId="0" applyFont="1" applyFill="1" applyBorder="1" applyAlignment="1" applyProtection="1">
      <alignment vertical="center" wrapText="1"/>
      <protection hidden="1"/>
    </xf>
    <xf numFmtId="0" fontId="17" fillId="16" borderId="3" xfId="0" applyFont="1" applyFill="1" applyBorder="1" applyAlignment="1" applyProtection="1">
      <alignment vertical="center" wrapText="1"/>
      <protection hidden="1"/>
    </xf>
    <xf numFmtId="0" fontId="10" fillId="0" borderId="3" xfId="0" applyFont="1" applyBorder="1" applyAlignment="1" applyProtection="1">
      <alignment horizontal="center" vertical="center"/>
      <protection hidden="1"/>
    </xf>
    <xf numFmtId="0" fontId="28" fillId="17" borderId="0" xfId="0" applyFont="1" applyFill="1" applyProtection="1">
      <protection locked="0"/>
    </xf>
    <xf numFmtId="0" fontId="5" fillId="0" borderId="4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23" fillId="2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/>
    </xf>
    <xf numFmtId="0" fontId="4" fillId="0" borderId="9" xfId="0" applyFont="1" applyBorder="1" applyAlignment="1" applyProtection="1">
      <alignment horizontal="center" vertical="center"/>
      <protection hidden="1"/>
    </xf>
    <xf numFmtId="0" fontId="19" fillId="4" borderId="3" xfId="0" applyFont="1" applyFill="1" applyBorder="1" applyAlignment="1" applyProtection="1">
      <alignment horizontal="center" vertical="center"/>
      <protection hidden="1"/>
    </xf>
    <xf numFmtId="0" fontId="10" fillId="0" borderId="3" xfId="0" applyFont="1" applyBorder="1" applyAlignment="1" applyProtection="1">
      <alignment horizontal="center" vertical="center"/>
      <protection hidden="1"/>
    </xf>
    <xf numFmtId="0" fontId="21" fillId="0" borderId="3" xfId="0" applyFont="1" applyBorder="1" applyAlignment="1" applyProtection="1">
      <alignment horizontal="center" vertical="center"/>
      <protection hidden="1"/>
    </xf>
    <xf numFmtId="2" fontId="10" fillId="0" borderId="3" xfId="0" applyNumberFormat="1" applyFont="1" applyBorder="1" applyAlignment="1" applyProtection="1">
      <alignment horizontal="center" vertical="center"/>
      <protection hidden="1"/>
    </xf>
    <xf numFmtId="0" fontId="20" fillId="4" borderId="4" xfId="0" applyFont="1" applyFill="1" applyBorder="1" applyAlignment="1" applyProtection="1">
      <alignment horizontal="center" vertical="center"/>
      <protection locked="0" hidden="1"/>
    </xf>
    <xf numFmtId="0" fontId="20" fillId="4" borderId="1" xfId="0" applyFont="1" applyFill="1" applyBorder="1" applyAlignment="1" applyProtection="1">
      <alignment horizontal="center" vertical="center"/>
      <protection locked="0" hidden="1"/>
    </xf>
    <xf numFmtId="0" fontId="20" fillId="4" borderId="2" xfId="0" applyFont="1" applyFill="1" applyBorder="1" applyAlignment="1" applyProtection="1">
      <alignment horizontal="center" vertical="center"/>
      <protection locked="0" hidden="1"/>
    </xf>
    <xf numFmtId="0" fontId="25" fillId="0" borderId="3" xfId="0" applyFont="1" applyFill="1" applyBorder="1" applyAlignment="1" applyProtection="1">
      <alignment horizontal="center" vertical="center"/>
      <protection locked="0"/>
    </xf>
    <xf numFmtId="0" fontId="12" fillId="4" borderId="4" xfId="0" applyFont="1" applyFill="1" applyBorder="1" applyAlignment="1" applyProtection="1">
      <alignment horizontal="center" vertical="center" wrapText="1"/>
      <protection locked="0"/>
    </xf>
    <xf numFmtId="0" fontId="12" fillId="4" borderId="1" xfId="0" applyFont="1" applyFill="1" applyBorder="1" applyAlignment="1" applyProtection="1">
      <alignment horizontal="center" vertical="center" wrapText="1"/>
      <protection locked="0"/>
    </xf>
    <xf numFmtId="0" fontId="12" fillId="4" borderId="2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/>
      <protection hidden="1"/>
    </xf>
    <xf numFmtId="0" fontId="15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13" xfId="0" applyBorder="1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center"/>
      <protection locked="0"/>
    </xf>
    <xf numFmtId="0" fontId="0" fillId="0" borderId="16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0" fillId="0" borderId="19" xfId="0" applyBorder="1" applyAlignment="1" applyProtection="1">
      <alignment horizontal="center"/>
      <protection locked="0"/>
    </xf>
    <xf numFmtId="0" fontId="0" fillId="0" borderId="20" xfId="0" applyBorder="1" applyAlignment="1" applyProtection="1">
      <alignment horizontal="center"/>
      <protection locked="0"/>
    </xf>
    <xf numFmtId="14" fontId="0" fillId="0" borderId="13" xfId="0" applyNumberFormat="1" applyBorder="1" applyAlignment="1" applyProtection="1">
      <alignment horizontal="center"/>
      <protection hidden="1"/>
    </xf>
    <xf numFmtId="0" fontId="0" fillId="0" borderId="14" xfId="0" applyBorder="1" applyAlignment="1" applyProtection="1">
      <alignment horizontal="center"/>
      <protection hidden="1"/>
    </xf>
    <xf numFmtId="0" fontId="0" fillId="0" borderId="15" xfId="0" applyBorder="1" applyAlignment="1" applyProtection="1">
      <alignment horizontal="center"/>
      <protection hidden="1"/>
    </xf>
    <xf numFmtId="0" fontId="14" fillId="0" borderId="3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/>
      <protection hidden="1"/>
    </xf>
    <xf numFmtId="0" fontId="26" fillId="0" borderId="3" xfId="0" applyFont="1" applyFill="1" applyBorder="1" applyAlignment="1" applyProtection="1">
      <alignment horizontal="center"/>
      <protection hidden="1"/>
    </xf>
    <xf numFmtId="0" fontId="26" fillId="0" borderId="4" xfId="0" applyFont="1" applyFill="1" applyBorder="1" applyAlignment="1" applyProtection="1">
      <alignment horizontal="center"/>
      <protection hidden="1"/>
    </xf>
    <xf numFmtId="0" fontId="26" fillId="0" borderId="1" xfId="0" applyFont="1" applyFill="1" applyBorder="1" applyAlignment="1" applyProtection="1">
      <alignment horizontal="center"/>
      <protection hidden="1"/>
    </xf>
    <xf numFmtId="0" fontId="26" fillId="0" borderId="2" xfId="0" applyFont="1" applyFill="1" applyBorder="1" applyAlignment="1" applyProtection="1">
      <alignment horizontal="center"/>
      <protection hidden="1"/>
    </xf>
    <xf numFmtId="0" fontId="20" fillId="4" borderId="3" xfId="0" applyFont="1" applyFill="1" applyBorder="1" applyAlignment="1" applyProtection="1">
      <alignment horizontal="center" vertical="center"/>
      <protection locked="0" hidden="1"/>
    </xf>
    <xf numFmtId="0" fontId="20" fillId="4" borderId="10" xfId="0" applyFont="1" applyFill="1" applyBorder="1" applyAlignment="1" applyProtection="1">
      <alignment horizontal="center" vertical="center"/>
      <protection locked="0" hidden="1"/>
    </xf>
  </cellXfs>
  <cellStyles count="1">
    <cellStyle name="Normal" xfId="0" builtinId="0"/>
  </cellStyles>
  <dxfs count="18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rgb="FF66FF33"/>
        </patternFill>
      </fill>
    </dxf>
    <dxf>
      <fill>
        <patternFill>
          <bgColor rgb="FF00FFFF"/>
        </patternFill>
      </fill>
    </dxf>
    <dxf>
      <fill>
        <patternFill>
          <bgColor rgb="FFCCCCFF"/>
        </patternFill>
      </fill>
    </dxf>
    <dxf>
      <fill>
        <patternFill>
          <bgColor rgb="FFBDEF81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DFBD9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EBFF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colors>
    <mruColors>
      <color rgb="FFFDFBD9"/>
      <color rgb="FFBDEF81"/>
      <color rgb="FF9BE63C"/>
      <color rgb="FFFFFFCC"/>
      <color rgb="FF71BB17"/>
      <color rgb="FF67AB15"/>
      <color rgb="FFFFEBFF"/>
      <color rgb="FFCCCCFF"/>
      <color rgb="FFCC99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628015</xdr:colOff>
      <xdr:row>20</xdr:row>
      <xdr:rowOff>0</xdr:rowOff>
    </xdr:from>
    <xdr:to>
      <xdr:col>1</xdr:col>
      <xdr:colOff>442616</xdr:colOff>
      <xdr:row>20</xdr:row>
      <xdr:rowOff>0</xdr:rowOff>
    </xdr:to>
    <xdr:sp macro="" textlink="">
      <xdr:nvSpPr>
        <xdr:cNvPr id="60" name="Text Box 54"/>
        <xdr:cNvSpPr txBox="1">
          <a:spLocks noChangeArrowheads="1"/>
        </xdr:cNvSpPr>
      </xdr:nvSpPr>
      <xdr:spPr bwMode="auto">
        <a:xfrm>
          <a:off x="628015" y="4953000"/>
          <a:ext cx="624226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800" b="1" i="0" u="none" strike="noStrike" baseline="0">
              <a:solidFill>
                <a:srgbClr val="0000FF"/>
              </a:solidFill>
              <a:latin typeface="Arial"/>
              <a:cs typeface="Arial"/>
            </a:rPr>
            <a:t>8h15 - 9 h</a:t>
          </a:r>
        </a:p>
      </xdr:txBody>
    </xdr:sp>
    <xdr:clientData/>
  </xdr:twoCellAnchor>
  <xdr:twoCellAnchor>
    <xdr:from>
      <xdr:col>0</xdr:col>
      <xdr:colOff>644525</xdr:colOff>
      <xdr:row>20</xdr:row>
      <xdr:rowOff>0</xdr:rowOff>
    </xdr:from>
    <xdr:to>
      <xdr:col>1</xdr:col>
      <xdr:colOff>193117</xdr:colOff>
      <xdr:row>20</xdr:row>
      <xdr:rowOff>0</xdr:rowOff>
    </xdr:to>
    <xdr:sp macro="" textlink="">
      <xdr:nvSpPr>
        <xdr:cNvPr id="66" name="Text Box 67"/>
        <xdr:cNvSpPr txBox="1">
          <a:spLocks noChangeArrowheads="1"/>
        </xdr:cNvSpPr>
      </xdr:nvSpPr>
      <xdr:spPr bwMode="auto">
        <a:xfrm>
          <a:off x="644525" y="4953000"/>
          <a:ext cx="358217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700" b="1" i="0" u="none" strike="noStrike" baseline="0">
              <a:solidFill>
                <a:srgbClr val="FF0000"/>
              </a:solidFill>
              <a:latin typeface="Arial"/>
              <a:cs typeface="Arial"/>
            </a:rPr>
            <a:t>8h15</a:t>
          </a:r>
        </a:p>
      </xdr:txBody>
    </xdr:sp>
    <xdr:clientData/>
  </xdr:twoCellAnchor>
  <xdr:twoCellAnchor>
    <xdr:from>
      <xdr:col>1</xdr:col>
      <xdr:colOff>38100</xdr:colOff>
      <xdr:row>20</xdr:row>
      <xdr:rowOff>0</xdr:rowOff>
    </xdr:from>
    <xdr:to>
      <xdr:col>1</xdr:col>
      <xdr:colOff>345644</xdr:colOff>
      <xdr:row>20</xdr:row>
      <xdr:rowOff>0</xdr:rowOff>
    </xdr:to>
    <xdr:sp macro="" textlink="">
      <xdr:nvSpPr>
        <xdr:cNvPr id="70" name="Oval 183"/>
        <xdr:cNvSpPr>
          <a:spLocks noChangeArrowheads="1"/>
        </xdr:cNvSpPr>
      </xdr:nvSpPr>
      <xdr:spPr bwMode="auto">
        <a:xfrm>
          <a:off x="847725" y="4953000"/>
          <a:ext cx="307544" cy="29718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CC00" mc:Ignorable="a14" a14:legacySpreadsheetColorIndex="5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333300"/>
              </a:solidFill>
              <a:latin typeface="Arial"/>
              <a:cs typeface="Arial"/>
            </a:rPr>
            <a:t>3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45720</xdr:colOff>
          <xdr:row>1</xdr:row>
          <xdr:rowOff>175260</xdr:rowOff>
        </xdr:from>
        <xdr:to>
          <xdr:col>10</xdr:col>
          <xdr:colOff>2103120</xdr:colOff>
          <xdr:row>3</xdr:row>
          <xdr:rowOff>167640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</a:rPr>
                <a:t>Créer les Feuilles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Sillage">
      <a:dk1>
        <a:sysClr val="windowText" lastClr="000000"/>
      </a:dk1>
      <a:lt1>
        <a:sysClr val="window" lastClr="FFFFFF"/>
      </a:lt1>
      <a:dk2>
        <a:srgbClr val="212745"/>
      </a:dk2>
      <a:lt2>
        <a:srgbClr val="B4DCFA"/>
      </a:lt2>
      <a:accent1>
        <a:srgbClr val="4E67C8"/>
      </a:accent1>
      <a:accent2>
        <a:srgbClr val="5ECCF3"/>
      </a:accent2>
      <a:accent3>
        <a:srgbClr val="A7EA52"/>
      </a:accent3>
      <a:accent4>
        <a:srgbClr val="5DCEAF"/>
      </a:accent4>
      <a:accent5>
        <a:srgbClr val="FF8021"/>
      </a:accent5>
      <a:accent6>
        <a:srgbClr val="F14124"/>
      </a:accent6>
      <a:hlink>
        <a:srgbClr val="56C7AA"/>
      </a:hlink>
      <a:folHlink>
        <a:srgbClr val="59A8D1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E22"/>
  <sheetViews>
    <sheetView showGridLines="0" topLeftCell="A4" workbookViewId="0">
      <selection activeCell="F9" sqref="F9"/>
    </sheetView>
  </sheetViews>
  <sheetFormatPr baseColWidth="10" defaultRowHeight="14.4" x14ac:dyDescent="0.3"/>
  <cols>
    <col min="2" max="2" width="55" customWidth="1"/>
    <col min="3" max="3" width="24.88671875" customWidth="1"/>
  </cols>
  <sheetData>
    <row r="3" spans="1:5" x14ac:dyDescent="0.3">
      <c r="B3" s="76" t="s">
        <v>0</v>
      </c>
      <c r="C3" s="76"/>
    </row>
    <row r="4" spans="1:5" x14ac:dyDescent="0.3">
      <c r="B4" s="76"/>
      <c r="C4" s="76"/>
    </row>
    <row r="5" spans="1:5" x14ac:dyDescent="0.3">
      <c r="B5" s="77"/>
      <c r="C5" s="77"/>
    </row>
    <row r="6" spans="1:5" s="1" customFormat="1" ht="21" x14ac:dyDescent="0.3">
      <c r="A6" s="3"/>
      <c r="B6" s="39" t="s">
        <v>1</v>
      </c>
      <c r="C6" s="4">
        <v>38231</v>
      </c>
      <c r="D6" s="3"/>
      <c r="E6" s="3"/>
    </row>
    <row r="7" spans="1:5" s="1" customFormat="1" x14ac:dyDescent="0.3">
      <c r="A7" s="3"/>
      <c r="B7" s="75"/>
      <c r="C7" s="75"/>
      <c r="D7" s="3"/>
      <c r="E7" s="3"/>
    </row>
    <row r="8" spans="1:5" s="1" customFormat="1" ht="25.8" x14ac:dyDescent="0.3">
      <c r="A8" s="3"/>
      <c r="B8" s="39" t="s">
        <v>2</v>
      </c>
      <c r="C8" s="5">
        <v>2019</v>
      </c>
      <c r="D8" s="3"/>
      <c r="E8" s="3"/>
    </row>
    <row r="9" spans="1:5" s="2" customFormat="1" x14ac:dyDescent="0.3">
      <c r="A9" s="3"/>
      <c r="B9" s="75"/>
      <c r="C9" s="75"/>
      <c r="D9" s="3"/>
      <c r="E9" s="3"/>
    </row>
    <row r="10" spans="1:5" ht="18" x14ac:dyDescent="0.3">
      <c r="A10" s="3"/>
      <c r="B10" s="39" t="s">
        <v>3</v>
      </c>
      <c r="C10" s="6" t="s">
        <v>101</v>
      </c>
      <c r="D10" s="3"/>
      <c r="E10" s="3"/>
    </row>
    <row r="11" spans="1:5" s="2" customFormat="1" x14ac:dyDescent="0.3">
      <c r="A11" s="3"/>
      <c r="B11" s="75"/>
      <c r="C11" s="75"/>
      <c r="D11" s="3"/>
      <c r="E11" s="3"/>
    </row>
    <row r="12" spans="1:5" ht="18" x14ac:dyDescent="0.3">
      <c r="A12" s="3"/>
      <c r="B12" s="39" t="s">
        <v>66</v>
      </c>
      <c r="C12" s="6" t="s">
        <v>102</v>
      </c>
      <c r="D12" s="3"/>
      <c r="E12" s="3"/>
    </row>
    <row r="13" spans="1:5" s="2" customFormat="1" x14ac:dyDescent="0.3">
      <c r="A13" s="3"/>
      <c r="B13" s="75"/>
      <c r="C13" s="75"/>
      <c r="D13" s="3"/>
      <c r="E13" s="3"/>
    </row>
    <row r="14" spans="1:5" s="1" customFormat="1" ht="18" x14ac:dyDescent="0.3">
      <c r="A14" s="3"/>
      <c r="B14" s="39" t="s">
        <v>4</v>
      </c>
      <c r="C14" s="7">
        <v>1</v>
      </c>
      <c r="D14" s="3"/>
      <c r="E14" s="3"/>
    </row>
    <row r="15" spans="1:5" s="2" customFormat="1" x14ac:dyDescent="0.3">
      <c r="A15" s="3"/>
      <c r="B15" s="75"/>
      <c r="C15" s="75"/>
      <c r="D15" s="3"/>
      <c r="E15" s="3"/>
    </row>
    <row r="16" spans="1:5" ht="18" x14ac:dyDescent="0.3">
      <c r="A16" s="3"/>
      <c r="B16" s="39" t="s">
        <v>5</v>
      </c>
      <c r="C16" s="8">
        <v>35</v>
      </c>
      <c r="D16" s="3"/>
      <c r="E16" s="3"/>
    </row>
    <row r="17" spans="1:5" s="2" customFormat="1" x14ac:dyDescent="0.3">
      <c r="A17" s="3"/>
      <c r="B17" s="75"/>
      <c r="C17" s="75"/>
      <c r="D17" s="3"/>
      <c r="E17" s="3"/>
    </row>
    <row r="18" spans="1:5" ht="18" x14ac:dyDescent="0.3">
      <c r="A18" s="3"/>
      <c r="B18" s="39" t="s">
        <v>6</v>
      </c>
      <c r="C18" s="6">
        <v>5</v>
      </c>
      <c r="D18" s="3"/>
      <c r="E18" s="3"/>
    </row>
    <row r="19" spans="1:5" s="2" customFormat="1" x14ac:dyDescent="0.3">
      <c r="A19" s="3"/>
      <c r="B19" s="73"/>
      <c r="C19" s="74"/>
      <c r="D19" s="3"/>
      <c r="E19" s="3"/>
    </row>
    <row r="20" spans="1:5" ht="18" x14ac:dyDescent="0.3">
      <c r="A20" s="3"/>
      <c r="B20" s="39" t="s">
        <v>7</v>
      </c>
      <c r="C20" s="9">
        <f>IF(C18="","Nbre jours non saisi",C16/C18)</f>
        <v>7</v>
      </c>
      <c r="D20" s="10"/>
      <c r="E20" s="3"/>
    </row>
    <row r="21" spans="1:5" x14ac:dyDescent="0.3">
      <c r="A21" s="3"/>
      <c r="B21" s="75"/>
      <c r="C21" s="75"/>
      <c r="D21" s="3"/>
      <c r="E21" s="3"/>
    </row>
    <row r="22" spans="1:5" ht="18" x14ac:dyDescent="0.3">
      <c r="B22" s="39" t="s">
        <v>8</v>
      </c>
      <c r="C22" s="9">
        <f>IF(C6="","date d'embauche ??",IF(C14="","temps de travail ??",C20*C14))</f>
        <v>7</v>
      </c>
      <c r="D22" s="11"/>
    </row>
  </sheetData>
  <mergeCells count="10">
    <mergeCell ref="B19:C19"/>
    <mergeCell ref="B21:C21"/>
    <mergeCell ref="B3:C4"/>
    <mergeCell ref="B5:C5"/>
    <mergeCell ref="B7:C7"/>
    <mergeCell ref="B9:C9"/>
    <mergeCell ref="B11:C11"/>
    <mergeCell ref="B13:C13"/>
    <mergeCell ref="B15:C15"/>
    <mergeCell ref="B17:C17"/>
  </mergeCells>
  <dataValidations count="6">
    <dataValidation type="date" operator="greaterThan" allowBlank="1" showInputMessage="1" showErrorMessage="1" errorTitle="Date d'entrée" error="vérifier votre saisie ..." promptTitle="DATE D'ENTREE" prompt="à saisir" sqref="C6">
      <formula1>24108</formula1>
    </dataValidation>
    <dataValidation type="textLength" allowBlank="1" showInputMessage="1" showErrorMessage="1" errorTitle="AFFECTATION" error="Ne pas dépasser 20 caractères" promptTitle="Affectation" prompt="à saisir" sqref="C12">
      <formula1>0</formula1>
      <formula2>20</formula2>
    </dataValidation>
    <dataValidation type="textLength" operator="equal" allowBlank="1" showInputMessage="1" showErrorMessage="1" errorTitle="Millésime" error="Ne doit pas dépasser 4 caractères" promptTitle="Millésime" prompt="à saisir" sqref="C8">
      <formula1>4</formula1>
    </dataValidation>
    <dataValidation type="textLength" allowBlank="1" showInputMessage="1" showErrorMessage="1" errorTitle="NOMBRE DE CARACTERE" error="ne doit pas dépasser 20 caractères" promptTitle="Nom " prompt="à saisir" sqref="C10">
      <formula1>1</formula1>
      <formula2>20</formula2>
    </dataValidation>
    <dataValidation type="decimal" allowBlank="1" showInputMessage="1" showErrorMessage="1" errorTitle="E.T.P." error="Chiffre doit être &gt; 0,00 &lt;= 1,00" promptTitle="Temps de travail en E.T.P. " prompt="&gt; 0,00 &lt;= 1,00_x000a_ex : pour un mi-temps mettre 0,50 ....etc_x000a__x000a_" sqref="C14">
      <formula1>0.01</formula1>
      <formula2>1</formula2>
    </dataValidation>
    <dataValidation type="decimal" allowBlank="1" showInputMessage="1" showErrorMessage="1" errorTitle="Nombre de jours hebdomadaires" error="doit être compris entre 1 et 5" promptTitle="Nombre de jours hebdomadaires" prompt="compris entre 1 et 5 maxi" sqref="C18">
      <formula1>0.5</formula1>
      <formula2>5</formula2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B14"/>
  <sheetViews>
    <sheetView workbookViewId="0">
      <selection activeCell="D12" sqref="D12"/>
    </sheetView>
  </sheetViews>
  <sheetFormatPr baseColWidth="10" defaultRowHeight="14.4" x14ac:dyDescent="0.3"/>
  <sheetData>
    <row r="2" spans="2:2" x14ac:dyDescent="0.3">
      <c r="B2" t="s">
        <v>100</v>
      </c>
    </row>
    <row r="3" spans="2:2" x14ac:dyDescent="0.3">
      <c r="B3" t="s">
        <v>13</v>
      </c>
    </row>
    <row r="4" spans="2:2" x14ac:dyDescent="0.3">
      <c r="B4" t="s">
        <v>90</v>
      </c>
    </row>
    <row r="5" spans="2:2" x14ac:dyDescent="0.3">
      <c r="B5" t="s">
        <v>91</v>
      </c>
    </row>
    <row r="6" spans="2:2" x14ac:dyDescent="0.3">
      <c r="B6" t="s">
        <v>92</v>
      </c>
    </row>
    <row r="7" spans="2:2" x14ac:dyDescent="0.3">
      <c r="B7" t="s">
        <v>93</v>
      </c>
    </row>
    <row r="8" spans="2:2" x14ac:dyDescent="0.3">
      <c r="B8" t="s">
        <v>89</v>
      </c>
    </row>
    <row r="9" spans="2:2" x14ac:dyDescent="0.3">
      <c r="B9" t="s">
        <v>94</v>
      </c>
    </row>
    <row r="10" spans="2:2" x14ac:dyDescent="0.3">
      <c r="B10" t="s">
        <v>95</v>
      </c>
    </row>
    <row r="11" spans="2:2" x14ac:dyDescent="0.3">
      <c r="B11" t="s">
        <v>96</v>
      </c>
    </row>
    <row r="12" spans="2:2" x14ac:dyDescent="0.3">
      <c r="B12" t="s">
        <v>97</v>
      </c>
    </row>
    <row r="13" spans="2:2" x14ac:dyDescent="0.3">
      <c r="B13" t="s">
        <v>98</v>
      </c>
    </row>
    <row r="14" spans="2:2" x14ac:dyDescent="0.3">
      <c r="B14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Q66"/>
  <sheetViews>
    <sheetView tabSelected="1" zoomScale="90" zoomScaleNormal="90" workbookViewId="0">
      <selection activeCell="B8" sqref="B8:D8"/>
    </sheetView>
  </sheetViews>
  <sheetFormatPr baseColWidth="10" defaultColWidth="11.33203125" defaultRowHeight="14.4" x14ac:dyDescent="0.3"/>
  <cols>
    <col min="1" max="1" width="7.33203125" style="12" customWidth="1"/>
    <col min="2" max="8" width="10.77734375" style="12" customWidth="1"/>
    <col min="9" max="9" width="6.88671875" style="12" customWidth="1"/>
    <col min="10" max="10" width="3.77734375" style="12" customWidth="1"/>
    <col min="11" max="11" width="31" style="13" bestFit="1" customWidth="1"/>
    <col min="12" max="12" width="10" style="12" customWidth="1"/>
    <col min="13" max="13" width="3.77734375" style="12" bestFit="1" customWidth="1"/>
    <col min="14" max="14" width="4.109375" style="12" customWidth="1"/>
    <col min="15" max="15" width="11.33203125" style="12"/>
    <col min="16" max="16" width="23.77734375" style="12" bestFit="1" customWidth="1"/>
    <col min="17" max="17" width="11.33203125" style="12"/>
    <col min="18" max="18" width="21.77734375" style="12" bestFit="1" customWidth="1"/>
    <col min="19" max="16384" width="11.33203125" style="12"/>
  </cols>
  <sheetData>
    <row r="1" spans="1:17" x14ac:dyDescent="0.3">
      <c r="A1" s="72" t="e">
        <f ca="1">"S "&amp;RIGHT(MID(CELL("filename",$A$1),FIND("]",CELL("filename",$A$1))+1,32),2)*1</f>
        <v>#VALUE!</v>
      </c>
    </row>
    <row r="2" spans="1:17" x14ac:dyDescent="0.3">
      <c r="B2" s="79" t="s">
        <v>9</v>
      </c>
      <c r="C2" s="79"/>
      <c r="D2" s="79"/>
      <c r="E2" s="80" t="str">
        <f>'Données de base'!$C$10</f>
        <v>TEST</v>
      </c>
      <c r="F2" s="80"/>
    </row>
    <row r="3" spans="1:17" x14ac:dyDescent="0.3">
      <c r="B3" s="79" t="s">
        <v>10</v>
      </c>
      <c r="C3" s="79"/>
      <c r="D3" s="79"/>
      <c r="E3" s="81" t="str">
        <f>'Données de base'!$C$12</f>
        <v>TEST-0</v>
      </c>
      <c r="F3" s="81"/>
    </row>
    <row r="4" spans="1:17" x14ac:dyDescent="0.3">
      <c r="B4" s="79" t="s">
        <v>11</v>
      </c>
      <c r="C4" s="79"/>
      <c r="D4" s="79"/>
      <c r="E4" s="82">
        <f>'Données de base'!$C$14</f>
        <v>1</v>
      </c>
      <c r="F4" s="82"/>
    </row>
    <row r="5" spans="1:17" x14ac:dyDescent="0.3">
      <c r="B5" s="79" t="s">
        <v>12</v>
      </c>
      <c r="C5" s="79"/>
      <c r="D5" s="79"/>
      <c r="E5" s="38" t="s">
        <v>89</v>
      </c>
      <c r="F5" s="71">
        <f>'Données de base'!$C$8</f>
        <v>2019</v>
      </c>
    </row>
    <row r="7" spans="1:17" s="14" customFormat="1" x14ac:dyDescent="0.3">
      <c r="B7" s="83" t="e">
        <f ca="1">"Semaine du "&amp;TEXT((7*RIGHT($A$1,2)*1+DATE($F$5,1,3)-WEEKDAY(DATE($F$5,1,3))-5),"j mmmm")&amp;" au "&amp;TEXT((7*RIGHT($A$1,2)*1+DATE($F$5,1,3)-WEEKDAY(DATE($F$5,1,3))-5)+4,"j mmmm")</f>
        <v>#VALUE!</v>
      </c>
      <c r="C7" s="84"/>
      <c r="D7" s="84"/>
      <c r="E7" s="84"/>
      <c r="F7" s="84"/>
      <c r="G7" s="84"/>
      <c r="H7" s="84"/>
      <c r="I7" s="85"/>
      <c r="K7" s="13"/>
    </row>
    <row r="8" spans="1:17" s="14" customFormat="1" ht="14.25" customHeight="1" x14ac:dyDescent="0.35">
      <c r="B8" s="86" t="s">
        <v>41</v>
      </c>
      <c r="C8" s="86"/>
      <c r="D8" s="86"/>
      <c r="E8" s="64" t="e">
        <f ca="1">INDIRECT("'S "&amp;RIGHT(MID(CELL("filename",$A$1),FIND("]",CELL("filename",$A$1))+1,32),2)*1-1&amp;"'!E54")</f>
        <v>#VALUE!</v>
      </c>
      <c r="F8" s="15"/>
      <c r="G8" s="15"/>
      <c r="H8" s="15"/>
      <c r="I8" s="15"/>
      <c r="K8" s="13"/>
    </row>
    <row r="9" spans="1:17" s="14" customFormat="1" ht="18" x14ac:dyDescent="0.35">
      <c r="B9" s="16"/>
      <c r="C9" s="15"/>
      <c r="D9" s="15"/>
      <c r="E9" s="15"/>
      <c r="F9" s="15"/>
      <c r="G9" s="15"/>
      <c r="H9" s="15"/>
      <c r="I9" s="15"/>
      <c r="J9" s="16"/>
      <c r="K9" s="13"/>
      <c r="N9" s="16"/>
      <c r="O9" s="16"/>
      <c r="P9" s="16"/>
      <c r="Q9" s="16"/>
    </row>
    <row r="10" spans="1:17" s="14" customFormat="1" x14ac:dyDescent="0.3">
      <c r="A10" s="50"/>
      <c r="B10" s="51" t="s">
        <v>33</v>
      </c>
      <c r="C10" s="52" t="s">
        <v>34</v>
      </c>
      <c r="D10" s="52" t="s">
        <v>35</v>
      </c>
      <c r="E10" s="52" t="s">
        <v>36</v>
      </c>
      <c r="F10" s="52" t="s">
        <v>37</v>
      </c>
      <c r="G10" s="52" t="s">
        <v>38</v>
      </c>
      <c r="H10" s="52" t="s">
        <v>39</v>
      </c>
      <c r="I10" s="53"/>
      <c r="K10" s="13"/>
      <c r="M10" s="25"/>
      <c r="N10" s="16"/>
      <c r="O10" s="16"/>
      <c r="P10" s="16"/>
      <c r="Q10" s="16"/>
    </row>
    <row r="11" spans="1:17" s="14" customFormat="1" ht="13.65" customHeight="1" x14ac:dyDescent="0.3">
      <c r="A11" s="48">
        <v>0.5</v>
      </c>
      <c r="B11" s="44"/>
      <c r="C11" s="40"/>
      <c r="D11" s="40"/>
      <c r="E11" s="40"/>
      <c r="F11" s="40"/>
      <c r="G11" s="40"/>
      <c r="H11" s="40"/>
      <c r="I11" s="46">
        <v>4</v>
      </c>
      <c r="K11" s="13"/>
      <c r="M11" s="25"/>
      <c r="N11" s="16"/>
      <c r="O11" s="16"/>
      <c r="P11" s="16"/>
      <c r="Q11" s="16"/>
    </row>
    <row r="12" spans="1:17" s="14" customFormat="1" ht="13.65" customHeight="1" x14ac:dyDescent="0.3">
      <c r="A12" s="49" t="s">
        <v>88</v>
      </c>
      <c r="B12" s="44"/>
      <c r="C12" s="40"/>
      <c r="D12" s="40"/>
      <c r="E12" s="40"/>
      <c r="F12" s="40"/>
      <c r="G12" s="40"/>
      <c r="H12" s="40"/>
      <c r="I12" s="47">
        <v>0</v>
      </c>
      <c r="K12" s="13"/>
      <c r="M12" s="25"/>
      <c r="N12" s="16"/>
      <c r="O12" s="16"/>
      <c r="P12" s="16"/>
      <c r="Q12" s="16"/>
    </row>
    <row r="13" spans="1:17" s="14" customFormat="1" ht="7.5" customHeight="1" x14ac:dyDescent="0.3">
      <c r="A13" s="87"/>
      <c r="B13" s="88"/>
      <c r="C13" s="88"/>
      <c r="D13" s="88"/>
      <c r="E13" s="88"/>
      <c r="F13" s="88"/>
      <c r="G13" s="88"/>
      <c r="H13" s="88"/>
      <c r="I13" s="89"/>
      <c r="K13" s="13"/>
      <c r="M13" s="25"/>
      <c r="N13" s="16"/>
      <c r="O13" s="16"/>
      <c r="P13" s="16"/>
      <c r="Q13" s="16"/>
    </row>
    <row r="14" spans="1:17" s="14" customFormat="1" ht="12.9" customHeight="1" x14ac:dyDescent="0.3">
      <c r="A14" s="78" t="s">
        <v>14</v>
      </c>
      <c r="B14" s="43"/>
      <c r="C14" s="43"/>
      <c r="D14" s="43"/>
      <c r="E14" s="43"/>
      <c r="F14" s="43"/>
      <c r="G14" s="43"/>
      <c r="H14" s="43"/>
      <c r="I14" s="43"/>
      <c r="K14" s="24" t="s">
        <v>46</v>
      </c>
      <c r="L14" s="24" t="s">
        <v>47</v>
      </c>
      <c r="M14" s="25"/>
      <c r="N14" s="16"/>
      <c r="O14" s="16"/>
      <c r="P14" s="16"/>
      <c r="Q14" s="16"/>
    </row>
    <row r="15" spans="1:17" s="14" customFormat="1" ht="12.9" customHeight="1" x14ac:dyDescent="0.3">
      <c r="A15" s="90"/>
      <c r="B15" s="42"/>
      <c r="C15" s="42"/>
      <c r="D15" s="42"/>
      <c r="E15" s="42"/>
      <c r="F15" s="42"/>
      <c r="G15" s="42"/>
      <c r="H15" s="42"/>
      <c r="I15" s="42"/>
      <c r="K15" s="66" t="s">
        <v>50</v>
      </c>
      <c r="L15" s="26">
        <f>COUNTIF($B$14:$H$49,M15)/2</f>
        <v>0</v>
      </c>
      <c r="M15" s="27" t="s">
        <v>56</v>
      </c>
      <c r="N15" s="16"/>
      <c r="O15" s="16"/>
      <c r="P15" s="37"/>
      <c r="Q15" s="37"/>
    </row>
    <row r="16" spans="1:17" s="14" customFormat="1" ht="12.9" customHeight="1" x14ac:dyDescent="0.3">
      <c r="A16" s="78" t="s">
        <v>15</v>
      </c>
      <c r="B16" s="43"/>
      <c r="C16" s="43"/>
      <c r="D16" s="43"/>
      <c r="E16" s="43"/>
      <c r="F16" s="43"/>
      <c r="G16" s="43"/>
      <c r="H16" s="43"/>
      <c r="I16" s="43"/>
      <c r="K16" s="28" t="s">
        <v>53</v>
      </c>
      <c r="L16" s="26">
        <f t="shared" ref="L16:L19" si="0">COUNTIF($B$14:$H$49,M16)/2</f>
        <v>0</v>
      </c>
      <c r="M16" s="27" t="s">
        <v>60</v>
      </c>
      <c r="N16" s="16"/>
      <c r="O16" s="16"/>
      <c r="P16" s="36"/>
      <c r="Q16" s="36"/>
    </row>
    <row r="17" spans="1:17" s="14" customFormat="1" ht="12.9" customHeight="1" x14ac:dyDescent="0.3">
      <c r="A17" s="78"/>
      <c r="B17" s="42"/>
      <c r="C17" s="42"/>
      <c r="D17" s="42"/>
      <c r="E17" s="42"/>
      <c r="F17" s="42"/>
      <c r="G17" s="42"/>
      <c r="H17" s="42"/>
      <c r="I17" s="42"/>
      <c r="K17" s="67" t="s">
        <v>83</v>
      </c>
      <c r="L17" s="26">
        <f t="shared" si="0"/>
        <v>0</v>
      </c>
      <c r="M17" s="27" t="s">
        <v>59</v>
      </c>
      <c r="N17" s="16"/>
      <c r="O17" s="16"/>
      <c r="P17" s="36"/>
      <c r="Q17" s="36"/>
    </row>
    <row r="18" spans="1:17" s="14" customFormat="1" ht="12.9" customHeight="1" x14ac:dyDescent="0.3">
      <c r="A18" s="78" t="s">
        <v>16</v>
      </c>
      <c r="B18" s="43"/>
      <c r="C18" s="43"/>
      <c r="D18" s="43"/>
      <c r="E18" s="43"/>
      <c r="F18" s="43"/>
      <c r="G18" s="43"/>
      <c r="H18" s="43"/>
      <c r="I18" s="43"/>
      <c r="K18" s="68" t="s">
        <v>54</v>
      </c>
      <c r="L18" s="26">
        <f t="shared" si="0"/>
        <v>0</v>
      </c>
      <c r="M18" s="27" t="s">
        <v>61</v>
      </c>
      <c r="N18" s="36"/>
      <c r="O18" s="36"/>
      <c r="P18" s="36"/>
      <c r="Q18" s="36"/>
    </row>
    <row r="19" spans="1:17" s="14" customFormat="1" ht="12.9" customHeight="1" x14ac:dyDescent="0.3">
      <c r="A19" s="78"/>
      <c r="B19" s="42"/>
      <c r="C19" s="42"/>
      <c r="D19" s="42"/>
      <c r="E19" s="42"/>
      <c r="F19" s="42"/>
      <c r="G19" s="42"/>
      <c r="H19" s="42"/>
      <c r="I19" s="42"/>
      <c r="K19" s="69" t="s">
        <v>55</v>
      </c>
      <c r="L19" s="26">
        <f t="shared" si="0"/>
        <v>0</v>
      </c>
      <c r="M19" s="27" t="s">
        <v>62</v>
      </c>
      <c r="N19" s="36"/>
      <c r="O19" s="36"/>
      <c r="P19" s="36"/>
      <c r="Q19" s="36"/>
    </row>
    <row r="20" spans="1:17" s="14" customFormat="1" ht="12.9" customHeight="1" x14ac:dyDescent="0.3">
      <c r="A20" s="78" t="s">
        <v>17</v>
      </c>
      <c r="B20" s="43"/>
      <c r="C20" s="43"/>
      <c r="D20" s="43"/>
      <c r="E20" s="43"/>
      <c r="F20" s="43"/>
      <c r="G20" s="43"/>
      <c r="H20" s="43"/>
      <c r="I20" s="43"/>
      <c r="K20" s="61" t="s">
        <v>84</v>
      </c>
      <c r="L20" s="26">
        <f>COUNTIF($B$14:$H$49,M20)/2</f>
        <v>0</v>
      </c>
      <c r="M20" s="27" t="s">
        <v>85</v>
      </c>
      <c r="N20" s="36"/>
      <c r="O20" s="16"/>
      <c r="P20" s="16"/>
      <c r="Q20" s="16"/>
    </row>
    <row r="21" spans="1:17" s="14" customFormat="1" ht="12.9" customHeight="1" x14ac:dyDescent="0.3">
      <c r="A21" s="78"/>
      <c r="B21" s="42"/>
      <c r="C21" s="42"/>
      <c r="D21" s="42"/>
      <c r="E21" s="42"/>
      <c r="F21" s="42"/>
      <c r="G21" s="42"/>
      <c r="H21" s="42"/>
      <c r="I21" s="42"/>
      <c r="K21" s="91"/>
      <c r="L21" s="91"/>
      <c r="M21" s="25"/>
      <c r="N21" s="16"/>
      <c r="O21" s="16"/>
      <c r="P21" s="16"/>
      <c r="Q21" s="16"/>
    </row>
    <row r="22" spans="1:17" s="14" customFormat="1" ht="12.9" customHeight="1" x14ac:dyDescent="0.3">
      <c r="A22" s="78" t="s">
        <v>18</v>
      </c>
      <c r="B22" s="43"/>
      <c r="C22" s="43"/>
      <c r="D22" s="43"/>
      <c r="E22" s="43"/>
      <c r="F22" s="43"/>
      <c r="G22" s="43"/>
      <c r="H22" s="43"/>
      <c r="I22" s="43"/>
      <c r="K22" s="29" t="s">
        <v>48</v>
      </c>
      <c r="L22" s="24" t="s">
        <v>49</v>
      </c>
      <c r="M22" s="25"/>
      <c r="N22" s="16"/>
      <c r="O22" s="16"/>
      <c r="P22" s="16"/>
      <c r="Q22" s="16"/>
    </row>
    <row r="23" spans="1:17" s="14" customFormat="1" ht="12.9" customHeight="1" x14ac:dyDescent="0.3">
      <c r="A23" s="78"/>
      <c r="B23" s="42"/>
      <c r="C23" s="42"/>
      <c r="D23" s="42"/>
      <c r="E23" s="42"/>
      <c r="F23" s="42"/>
      <c r="G23" s="42"/>
      <c r="H23" s="42"/>
      <c r="I23" s="42"/>
      <c r="K23" s="70" t="s">
        <v>51</v>
      </c>
      <c r="L23" s="26">
        <f>COUNTIF($B$14:$H$49,M23)/2</f>
        <v>0</v>
      </c>
      <c r="M23" s="30" t="s">
        <v>63</v>
      </c>
      <c r="N23" s="16"/>
      <c r="O23" s="16"/>
      <c r="P23" s="16"/>
      <c r="Q23" s="16"/>
    </row>
    <row r="24" spans="1:17" s="14" customFormat="1" ht="12.9" customHeight="1" x14ac:dyDescent="0.3">
      <c r="A24" s="78" t="s">
        <v>19</v>
      </c>
      <c r="B24" s="43"/>
      <c r="C24" s="43"/>
      <c r="D24" s="43"/>
      <c r="E24" s="43"/>
      <c r="F24" s="43"/>
      <c r="G24" s="43"/>
      <c r="H24" s="43"/>
      <c r="I24" s="43"/>
      <c r="K24" s="31" t="s">
        <v>80</v>
      </c>
      <c r="L24" s="26">
        <f t="shared" ref="L24:L26" si="1">COUNTIF($B$14:$H$49,M24)/2</f>
        <v>0</v>
      </c>
      <c r="M24" s="30" t="s">
        <v>64</v>
      </c>
      <c r="N24" s="16"/>
      <c r="O24" s="16"/>
      <c r="P24" s="16"/>
      <c r="Q24" s="16"/>
    </row>
    <row r="25" spans="1:17" s="14" customFormat="1" ht="12.9" customHeight="1" x14ac:dyDescent="0.3">
      <c r="A25" s="78"/>
      <c r="B25" s="42"/>
      <c r="C25" s="42"/>
      <c r="D25" s="42"/>
      <c r="E25" s="42"/>
      <c r="F25" s="42"/>
      <c r="G25" s="42"/>
      <c r="H25" s="42"/>
      <c r="I25" s="42"/>
      <c r="K25" s="32" t="s">
        <v>81</v>
      </c>
      <c r="L25" s="26">
        <f t="shared" si="1"/>
        <v>0</v>
      </c>
      <c r="M25" s="30" t="s">
        <v>65</v>
      </c>
    </row>
    <row r="26" spans="1:17" s="14" customFormat="1" ht="12.9" customHeight="1" x14ac:dyDescent="0.3">
      <c r="A26" s="78" t="s">
        <v>20</v>
      </c>
      <c r="B26" s="43"/>
      <c r="C26" s="43"/>
      <c r="D26" s="43"/>
      <c r="E26" s="43"/>
      <c r="F26" s="43"/>
      <c r="G26" s="43"/>
      <c r="H26" s="43"/>
      <c r="I26" s="43"/>
      <c r="K26" s="33" t="s">
        <v>82</v>
      </c>
      <c r="L26" s="26">
        <f t="shared" si="1"/>
        <v>0</v>
      </c>
      <c r="M26" s="30" t="s">
        <v>57</v>
      </c>
    </row>
    <row r="27" spans="1:17" s="14" customFormat="1" ht="12.9" customHeight="1" x14ac:dyDescent="0.3">
      <c r="A27" s="78"/>
      <c r="B27" s="42"/>
      <c r="C27" s="42"/>
      <c r="D27" s="42"/>
      <c r="E27" s="42"/>
      <c r="F27" s="42"/>
      <c r="G27" s="42"/>
      <c r="H27" s="42"/>
      <c r="I27" s="42"/>
      <c r="K27" s="91"/>
      <c r="L27" s="91"/>
      <c r="M27" s="25"/>
    </row>
    <row r="28" spans="1:17" s="14" customFormat="1" ht="12.9" customHeight="1" x14ac:dyDescent="0.3">
      <c r="A28" s="78" t="s">
        <v>21</v>
      </c>
      <c r="B28" s="43"/>
      <c r="C28" s="43"/>
      <c r="D28" s="43"/>
      <c r="E28" s="43"/>
      <c r="F28" s="43"/>
      <c r="G28" s="43"/>
      <c r="H28" s="43"/>
      <c r="I28" s="43"/>
      <c r="K28" s="29" t="s">
        <v>67</v>
      </c>
      <c r="L28" s="24" t="s">
        <v>49</v>
      </c>
      <c r="M28" s="25"/>
    </row>
    <row r="29" spans="1:17" s="14" customFormat="1" ht="12.9" customHeight="1" x14ac:dyDescent="0.3">
      <c r="A29" s="78"/>
      <c r="B29" s="42"/>
      <c r="C29" s="42"/>
      <c r="D29" s="42"/>
      <c r="E29" s="42"/>
      <c r="F29" s="42"/>
      <c r="G29" s="42"/>
      <c r="H29" s="42"/>
      <c r="I29" s="42"/>
      <c r="K29" s="34" t="s">
        <v>52</v>
      </c>
      <c r="L29" s="26">
        <f>COUNTIF($B$14:$H$49,$M$29)/2</f>
        <v>0</v>
      </c>
      <c r="M29" s="30" t="s">
        <v>58</v>
      </c>
    </row>
    <row r="30" spans="1:17" s="14" customFormat="1" ht="12.9" customHeight="1" x14ac:dyDescent="0.3">
      <c r="A30" s="78" t="s">
        <v>22</v>
      </c>
      <c r="B30" s="43"/>
      <c r="C30" s="43"/>
      <c r="D30" s="43"/>
      <c r="E30" s="43"/>
      <c r="F30" s="43"/>
      <c r="G30" s="43"/>
      <c r="H30" s="43"/>
      <c r="I30" s="43"/>
      <c r="K30" s="91"/>
      <c r="L30" s="91"/>
      <c r="M30" s="25"/>
    </row>
    <row r="31" spans="1:17" s="14" customFormat="1" ht="12.9" customHeight="1" x14ac:dyDescent="0.3">
      <c r="A31" s="78"/>
      <c r="B31" s="42"/>
      <c r="C31" s="42"/>
      <c r="D31" s="42"/>
      <c r="E31" s="42"/>
      <c r="F31" s="42"/>
      <c r="G31" s="42"/>
      <c r="H31" s="42"/>
      <c r="I31" s="42"/>
      <c r="K31" s="29" t="s">
        <v>70</v>
      </c>
      <c r="L31" s="24" t="s">
        <v>49</v>
      </c>
      <c r="M31" s="25"/>
    </row>
    <row r="32" spans="1:17" s="14" customFormat="1" ht="12.9" customHeight="1" x14ac:dyDescent="0.3">
      <c r="A32" s="78" t="s">
        <v>23</v>
      </c>
      <c r="B32" s="43"/>
      <c r="C32" s="43"/>
      <c r="D32" s="43"/>
      <c r="E32" s="43"/>
      <c r="F32" s="43"/>
      <c r="G32" s="43"/>
      <c r="H32" s="43"/>
      <c r="I32" s="43"/>
      <c r="K32" s="65" t="s">
        <v>75</v>
      </c>
      <c r="L32" s="26">
        <f>COUNTIF($B$14:$H$49,$M$32)/2</f>
        <v>0</v>
      </c>
      <c r="M32" s="14" t="s">
        <v>71</v>
      </c>
    </row>
    <row r="33" spans="1:13" s="14" customFormat="1" ht="12.9" customHeight="1" x14ac:dyDescent="0.3">
      <c r="A33" s="78"/>
      <c r="B33" s="42"/>
      <c r="C33" s="42"/>
      <c r="D33" s="42"/>
      <c r="E33" s="42"/>
      <c r="F33" s="42"/>
      <c r="G33" s="42"/>
      <c r="H33" s="42"/>
      <c r="I33" s="42"/>
      <c r="K33" s="35" t="s">
        <v>76</v>
      </c>
      <c r="L33" s="45">
        <f>((COUNTIF($B$12:$H$12,M33))+(COUNTIF($B$11:$H$11,M33)))</f>
        <v>0</v>
      </c>
      <c r="M33" s="14" t="s">
        <v>69</v>
      </c>
    </row>
    <row r="34" spans="1:13" s="14" customFormat="1" ht="12.9" customHeight="1" x14ac:dyDescent="0.3">
      <c r="A34" s="78" t="s">
        <v>24</v>
      </c>
      <c r="B34" s="43"/>
      <c r="C34" s="43"/>
      <c r="D34" s="43"/>
      <c r="E34" s="43"/>
      <c r="F34" s="43"/>
      <c r="G34" s="43"/>
      <c r="H34" s="43"/>
      <c r="I34" s="43"/>
      <c r="K34" s="35" t="s">
        <v>87</v>
      </c>
      <c r="L34" s="45">
        <f>((COUNTIF($B$12:$H$12,M34))+(COUNTIF($B$11:$H$11,M34)))</f>
        <v>0</v>
      </c>
      <c r="M34" s="14" t="s">
        <v>78</v>
      </c>
    </row>
    <row r="35" spans="1:13" s="14" customFormat="1" ht="12.9" customHeight="1" x14ac:dyDescent="0.3">
      <c r="A35" s="78"/>
      <c r="B35" s="42"/>
      <c r="C35" s="42"/>
      <c r="D35" s="42"/>
      <c r="E35" s="42"/>
      <c r="F35" s="42"/>
      <c r="G35" s="42"/>
      <c r="H35" s="42"/>
      <c r="I35" s="42"/>
      <c r="K35" s="35" t="s">
        <v>74</v>
      </c>
      <c r="L35" s="45">
        <f>((COUNTIF($B$12:$H$12,M35))+(COUNTIF($B$11:$H$11,M35)))</f>
        <v>0</v>
      </c>
      <c r="M35" s="14" t="s">
        <v>72</v>
      </c>
    </row>
    <row r="36" spans="1:13" s="14" customFormat="1" ht="12.9" customHeight="1" x14ac:dyDescent="0.3">
      <c r="A36" s="78" t="s">
        <v>25</v>
      </c>
      <c r="B36" s="43"/>
      <c r="C36" s="43"/>
      <c r="D36" s="43"/>
      <c r="E36" s="43"/>
      <c r="F36" s="43"/>
      <c r="G36" s="43"/>
      <c r="H36" s="43"/>
      <c r="I36" s="43"/>
      <c r="K36" s="35" t="s">
        <v>79</v>
      </c>
      <c r="L36" s="45">
        <f>((COUNTIF($B$12:$H$12,M36))+(COUNTIF($B$11:$H$11,M36)))</f>
        <v>0</v>
      </c>
      <c r="M36" s="14" t="s">
        <v>68</v>
      </c>
    </row>
    <row r="37" spans="1:13" s="14" customFormat="1" ht="12.9" customHeight="1" x14ac:dyDescent="0.3">
      <c r="A37" s="78"/>
      <c r="B37" s="42"/>
      <c r="C37" s="42"/>
      <c r="D37" s="42"/>
      <c r="E37" s="42"/>
      <c r="F37" s="42"/>
      <c r="G37" s="42"/>
      <c r="H37" s="42"/>
      <c r="I37" s="42"/>
      <c r="K37" s="35" t="s">
        <v>77</v>
      </c>
      <c r="L37" s="45">
        <f>((COUNTIF($B$12:$H$12,M37))+(COUNTIF($B$11:$H$11,M37)))</f>
        <v>0</v>
      </c>
      <c r="M37" s="14" t="s">
        <v>73</v>
      </c>
    </row>
    <row r="38" spans="1:13" s="14" customFormat="1" ht="12.9" customHeight="1" x14ac:dyDescent="0.3">
      <c r="A38" s="78" t="s">
        <v>26</v>
      </c>
      <c r="B38" s="43"/>
      <c r="C38" s="43"/>
      <c r="D38" s="43"/>
      <c r="E38" s="43"/>
      <c r="F38" s="43"/>
      <c r="G38" s="43"/>
      <c r="H38" s="43"/>
      <c r="I38" s="43"/>
      <c r="K38" s="13"/>
    </row>
    <row r="39" spans="1:13" s="14" customFormat="1" ht="12.9" customHeight="1" x14ac:dyDescent="0.3">
      <c r="A39" s="78"/>
      <c r="B39" s="42"/>
      <c r="C39" s="42"/>
      <c r="D39" s="42"/>
      <c r="E39" s="42"/>
      <c r="F39" s="42"/>
      <c r="G39" s="42"/>
      <c r="H39" s="42"/>
      <c r="I39" s="42"/>
      <c r="K39" s="57"/>
      <c r="L39" s="58"/>
    </row>
    <row r="40" spans="1:13" s="14" customFormat="1" ht="12.9" customHeight="1" x14ac:dyDescent="0.3">
      <c r="A40" s="78" t="s">
        <v>27</v>
      </c>
      <c r="B40" s="43"/>
      <c r="C40" s="43"/>
      <c r="D40" s="43"/>
      <c r="E40" s="43"/>
      <c r="F40" s="43"/>
      <c r="G40" s="43"/>
      <c r="H40" s="43"/>
      <c r="I40" s="43"/>
      <c r="K40" s="59"/>
      <c r="L40" s="60"/>
    </row>
    <row r="41" spans="1:13" s="14" customFormat="1" ht="12.9" customHeight="1" x14ac:dyDescent="0.3">
      <c r="A41" s="78"/>
      <c r="B41" s="42"/>
      <c r="C41" s="42"/>
      <c r="D41" s="42"/>
      <c r="E41" s="42"/>
      <c r="F41" s="42"/>
      <c r="G41" s="42"/>
      <c r="H41" s="42"/>
      <c r="I41" s="42"/>
      <c r="K41" s="59"/>
      <c r="L41" s="60"/>
    </row>
    <row r="42" spans="1:13" s="14" customFormat="1" ht="12.9" customHeight="1" x14ac:dyDescent="0.3">
      <c r="A42" s="78" t="s">
        <v>28</v>
      </c>
      <c r="B42" s="43"/>
      <c r="C42" s="43"/>
      <c r="D42" s="43"/>
      <c r="E42" s="43"/>
      <c r="F42" s="43"/>
      <c r="G42" s="43"/>
      <c r="H42" s="43"/>
      <c r="I42" s="43"/>
      <c r="K42" s="59"/>
      <c r="L42" s="16"/>
    </row>
    <row r="43" spans="1:13" s="14" customFormat="1" ht="12.9" customHeight="1" x14ac:dyDescent="0.3">
      <c r="A43" s="78"/>
      <c r="B43" s="42"/>
      <c r="C43" s="42"/>
      <c r="D43" s="42"/>
      <c r="E43" s="42"/>
      <c r="F43" s="42"/>
      <c r="G43" s="42"/>
      <c r="H43" s="42"/>
      <c r="I43" s="42"/>
      <c r="K43" s="13"/>
    </row>
    <row r="44" spans="1:13" s="14" customFormat="1" ht="12.9" customHeight="1" x14ac:dyDescent="0.3">
      <c r="A44" s="78" t="s">
        <v>29</v>
      </c>
      <c r="B44" s="43"/>
      <c r="C44" s="43"/>
      <c r="D44" s="43"/>
      <c r="E44" s="43"/>
      <c r="F44" s="43"/>
      <c r="G44" s="43"/>
      <c r="H44" s="43"/>
      <c r="I44" s="41"/>
      <c r="K44" s="13"/>
    </row>
    <row r="45" spans="1:13" s="14" customFormat="1" ht="12.9" customHeight="1" x14ac:dyDescent="0.3">
      <c r="A45" s="78"/>
      <c r="B45" s="42"/>
      <c r="C45" s="42"/>
      <c r="D45" s="42"/>
      <c r="E45" s="42"/>
      <c r="F45" s="42"/>
      <c r="G45" s="42"/>
      <c r="H45" s="42"/>
      <c r="I45" s="104" t="s">
        <v>30</v>
      </c>
      <c r="K45" s="13"/>
    </row>
    <row r="46" spans="1:13" s="14" customFormat="1" ht="12.9" customHeight="1" x14ac:dyDescent="0.3">
      <c r="A46" s="78" t="s">
        <v>31</v>
      </c>
      <c r="B46" s="43"/>
      <c r="C46" s="43"/>
      <c r="D46" s="43"/>
      <c r="E46" s="43"/>
      <c r="F46" s="43"/>
      <c r="G46" s="43"/>
      <c r="H46" s="43"/>
      <c r="I46" s="104"/>
      <c r="K46" s="13"/>
    </row>
    <row r="47" spans="1:13" s="14" customFormat="1" ht="12.9" customHeight="1" x14ac:dyDescent="0.3">
      <c r="A47" s="78"/>
      <c r="B47" s="42"/>
      <c r="C47" s="42"/>
      <c r="D47" s="42"/>
      <c r="E47" s="42"/>
      <c r="F47" s="42"/>
      <c r="G47" s="42"/>
      <c r="H47" s="42"/>
      <c r="I47" s="104"/>
      <c r="K47" s="13"/>
    </row>
    <row r="48" spans="1:13" s="14" customFormat="1" ht="12.9" customHeight="1" x14ac:dyDescent="0.3">
      <c r="A48" s="105" t="s">
        <v>32</v>
      </c>
      <c r="B48" s="43"/>
      <c r="C48" s="43"/>
      <c r="D48" s="43"/>
      <c r="E48" s="43"/>
      <c r="F48" s="43"/>
      <c r="G48" s="43"/>
      <c r="H48" s="43"/>
      <c r="I48" s="104"/>
      <c r="K48" s="13"/>
    </row>
    <row r="49" spans="1:13" s="14" customFormat="1" ht="12.9" customHeight="1" thickBot="1" x14ac:dyDescent="0.35">
      <c r="A49" s="78"/>
      <c r="B49" s="42"/>
      <c r="C49" s="42"/>
      <c r="D49" s="42"/>
      <c r="E49" s="42"/>
      <c r="F49" s="42"/>
      <c r="G49" s="42"/>
      <c r="H49" s="42"/>
      <c r="I49" s="104"/>
      <c r="K49" s="13"/>
    </row>
    <row r="50" spans="1:13" s="14" customFormat="1" ht="25.5" customHeight="1" thickBot="1" x14ac:dyDescent="0.35">
      <c r="A50" s="54" t="s">
        <v>40</v>
      </c>
      <c r="B50" s="55">
        <f>IF(OR(lundi_cmplt=M33,lundi_cmplt=M34,lundi_cmplt=M35,lundi_cmplt=M36,lundi_cmplt=M37),$I$12,(COUNTIF(lundi,"1.1")+COUNTIF(lundi,"1.2")+COUNTIF(lundi,"1.3")+COUNTIF(lundi,"1.4")+COUNTIF(lundi,"1.5")+COUNTIF(lundi,"1.6")+COUNTIF(lundi,"2.1")+COUNTIF(lundi,"2.2")+COUNTIF(lundi,"2.3")+COUNTIF(lundi,"2.4")+COUNTIF(lundi,"3.1"))/2)</f>
        <v>0</v>
      </c>
      <c r="C50" s="55">
        <f>IF(OR(mardi_cmplt=M33,mardi_cmplt=M34,mardi_cmplt=M35,mardi_cmplt=M36,mardi_cmplt=M37),$I$12,(COUNTIF(mardi,"1.1")+COUNTIF(mardi,"1.2")+COUNTIF(mardi,"1.3")+COUNTIF(mardi,"1.4")+COUNTIF(mardi,"1.5")+COUNTIF(mardi,"1.6")+COUNTIF(mardi,"2.1")+COUNTIF(mardi,"2.2")+COUNTIF(mardi,"2.3")+COUNTIF(mardi,"2.4")+COUNTIF(mardi,"3.1"))/2)</f>
        <v>0</v>
      </c>
      <c r="D50" s="55">
        <f>IF(OR(mercredi_cmplt=M33,mercredi_cmplt=M34,mercredi_cmplt=M35,mercredi_cmplt=M36,mercredi_cmplt=M37),$I$12,(COUNTIF(mercredi,"1.1")+COUNTIF(mercredi,"1.2")+COUNTIF(mercredi,"1.3")+COUNTIF(mercredi,"1.4")+COUNTIF(mercredi,"1.5")+COUNTIF(mercredi,"1.6")+COUNTIF(mercredi,"2.1")+COUNTIF(mercredi,"2.2")+COUNTIF(mercredi,"2.3")+COUNTIF(mercredi,"2.4")+COUNTIF(mercredi,"3.1"))/2)</f>
        <v>0</v>
      </c>
      <c r="E50" s="55">
        <f>IF(OR(jeudi_cmplt=M33,jeudi_cmplt=M34,jeudi_cmplt=M35,jeudi_cmplt=M36,jeudi_cmplt=M37),$I$12,(COUNTIF(jeudi,"1.1")+COUNTIF(jeudi,"1.2")+COUNTIF(jeudi,"1.3")+COUNTIF(jeudi,"1.4")+COUNTIF(jeudi,"1.5")+COUNTIF(jeudi,"1.6")+COUNTIF(jeudi,"2.1")+COUNTIF(jeudi,"2.2")+COUNTIF(jeudi,"2.3")+COUNTIF(jeudi,"2.4")+COUNTIF(jeudi,"3.1"))/2)</f>
        <v>0</v>
      </c>
      <c r="F50" s="55">
        <f>IF(OR(vendredi_cmplt=M33,vendredi_cmplt=M34,vendredi_cmplt=M35,vendredi_cmplt=M36,vendredi_cmplt=M37),$I$12,(COUNTIF(vendredi,"1.1")+COUNTIF(vendredi,"1.2")+COUNTIF(vendredi,"1.3")+COUNTIF(vendredi,"1.4")+COUNTIF(vendredi,"1.5")+COUNTIF(vendredi,"1.6")+COUNTIF(vendredi,"2.1")+COUNTIF(vendredi,"2.2")+COUNTIF(vendredi,"2.3")+COUNTIF(vendredi,"2.4")+COUNTIF(vendredi,"3.1"))/2)</f>
        <v>0</v>
      </c>
      <c r="G50" s="55">
        <f>IF(OR(samedi_cmplt=M33,samedi_cmplt=M34,samedi_cmplt=M35,samedi_cmplt=M36,samedi_cmplt=M37),$I$12,(COUNTIF(samedi,"1.1")+COUNTIF(samedi,"1.2")+COUNTIF(samedi,"1.3")+COUNTIF(samedi,"1.4")+COUNTIF(samedi,"1.5")+COUNTIF(samedi,"1.6")+COUNTIF(samedi,"2.1")+COUNTIF(samedi,"2.2")+COUNTIF(samedi,"2.3")+COUNTIF(samedi,"2.4")+COUNTIF(samedi,"3.1"))/2)</f>
        <v>0</v>
      </c>
      <c r="H50" s="55">
        <f>IF(OR(dimanche_cmplt=M33,dimanche_cmplt=M34,dimanche_cmplt=M35,dimanche_cmplt=M36,dimanche_cmplt=M37),$I$12,(COUNTIF(dimanche,"1.1")+COUNTIF(dimanche,"1.2")+COUNTIF(dimanche,"1.3")+COUNTIF(dimanche,"1.4")+COUNTIF(dimanche,"1.5")+COUNTIF(dimanche,"1.6")+COUNTIF(dimanche,"2.1")+COUNTIF(dimanche,"2.2")+COUNTIF(dimanche,"2.3")+COUNTIF(dimanche,"2.4")+COUNTIF(dimanche,"3.1"))/2)</f>
        <v>0</v>
      </c>
      <c r="I50" s="56">
        <f>SUM($B$50:$H$50)</f>
        <v>0</v>
      </c>
      <c r="K50" s="13"/>
    </row>
    <row r="51" spans="1:13" x14ac:dyDescent="0.3">
      <c r="L51" s="14"/>
      <c r="M51" s="14"/>
    </row>
    <row r="52" spans="1:13" x14ac:dyDescent="0.3">
      <c r="B52" s="106" t="s">
        <v>42</v>
      </c>
      <c r="C52" s="106"/>
      <c r="D52" s="106"/>
      <c r="E52" s="62">
        <f>I50</f>
        <v>0</v>
      </c>
      <c r="J52" s="17"/>
      <c r="L52" s="14"/>
      <c r="M52" s="14"/>
    </row>
    <row r="53" spans="1:13" x14ac:dyDescent="0.3">
      <c r="B53" s="107" t="s">
        <v>43</v>
      </c>
      <c r="C53" s="108"/>
      <c r="D53" s="109"/>
      <c r="E53" s="63">
        <f>'Données de base'!$C$18*'Données de base'!$C$22</f>
        <v>35</v>
      </c>
      <c r="J53" s="17"/>
      <c r="L53" s="14"/>
      <c r="M53" s="14"/>
    </row>
    <row r="54" spans="1:13" x14ac:dyDescent="0.3">
      <c r="B54" s="106" t="s">
        <v>86</v>
      </c>
      <c r="C54" s="106"/>
      <c r="D54" s="106"/>
      <c r="E54" s="63" t="e">
        <f ca="1">((E52-E53)-(COUNTIF($B$14:$H$49,$M$32)/2))+E8</f>
        <v>#VALUE!</v>
      </c>
      <c r="J54" s="18"/>
      <c r="L54" s="14"/>
    </row>
    <row r="55" spans="1:13" x14ac:dyDescent="0.3">
      <c r="J55" s="19"/>
      <c r="L55" s="14"/>
      <c r="M55" s="17"/>
    </row>
    <row r="56" spans="1:13" x14ac:dyDescent="0.3">
      <c r="B56" s="110" t="s">
        <v>44</v>
      </c>
      <c r="C56" s="110"/>
      <c r="D56" s="110"/>
      <c r="G56" s="111" t="s">
        <v>45</v>
      </c>
      <c r="H56" s="111"/>
      <c r="I56" s="111"/>
      <c r="J56" s="19"/>
      <c r="M56" s="17"/>
    </row>
    <row r="57" spans="1:13" x14ac:dyDescent="0.3">
      <c r="B57" s="92"/>
      <c r="C57" s="93"/>
      <c r="D57" s="94"/>
      <c r="E57" s="21"/>
      <c r="G57" s="101">
        <f ca="1">TODAY()</f>
        <v>43760</v>
      </c>
      <c r="H57" s="102"/>
      <c r="I57" s="103"/>
      <c r="J57" s="19"/>
      <c r="K57" s="20"/>
      <c r="L57" s="17"/>
      <c r="M57" s="17"/>
    </row>
    <row r="58" spans="1:13" x14ac:dyDescent="0.3">
      <c r="B58" s="95"/>
      <c r="C58" s="96"/>
      <c r="D58" s="97"/>
      <c r="E58" s="21"/>
      <c r="G58" s="95"/>
      <c r="H58" s="96"/>
      <c r="I58" s="97"/>
      <c r="J58" s="19"/>
      <c r="K58" s="20"/>
      <c r="L58" s="17"/>
      <c r="M58" s="17"/>
    </row>
    <row r="59" spans="1:13" x14ac:dyDescent="0.3">
      <c r="B59" s="95"/>
      <c r="C59" s="96"/>
      <c r="D59" s="97"/>
      <c r="E59" s="21"/>
      <c r="G59" s="95"/>
      <c r="H59" s="96"/>
      <c r="I59" s="97"/>
      <c r="J59" s="19"/>
      <c r="K59" s="22"/>
      <c r="L59" s="17"/>
      <c r="M59" s="17"/>
    </row>
    <row r="60" spans="1:13" x14ac:dyDescent="0.3">
      <c r="A60" s="23"/>
      <c r="B60" s="95"/>
      <c r="C60" s="96"/>
      <c r="D60" s="97"/>
      <c r="E60" s="21"/>
      <c r="F60" s="17"/>
      <c r="G60" s="95"/>
      <c r="H60" s="96"/>
      <c r="I60" s="97"/>
      <c r="J60" s="17"/>
      <c r="K60" s="19"/>
      <c r="L60" s="17"/>
      <c r="M60" s="17"/>
    </row>
    <row r="61" spans="1:13" x14ac:dyDescent="0.3">
      <c r="B61" s="98"/>
      <c r="C61" s="99"/>
      <c r="D61" s="100"/>
      <c r="E61" s="21"/>
      <c r="G61" s="98"/>
      <c r="H61" s="99"/>
      <c r="I61" s="100"/>
      <c r="J61" s="17"/>
      <c r="K61" s="19"/>
      <c r="L61" s="17"/>
      <c r="M61" s="17"/>
    </row>
    <row r="62" spans="1:13" x14ac:dyDescent="0.3">
      <c r="B62" s="21"/>
      <c r="C62" s="21"/>
      <c r="D62" s="21"/>
      <c r="E62" s="21"/>
      <c r="K62" s="19"/>
      <c r="L62" s="17"/>
      <c r="M62" s="17"/>
    </row>
    <row r="63" spans="1:13" x14ac:dyDescent="0.3">
      <c r="K63" s="19"/>
      <c r="L63" s="17"/>
      <c r="M63" s="17"/>
    </row>
    <row r="64" spans="1:13" x14ac:dyDescent="0.3">
      <c r="K64" s="19"/>
      <c r="L64" s="17"/>
      <c r="M64" s="17"/>
    </row>
    <row r="65" spans="11:12" x14ac:dyDescent="0.3">
      <c r="K65" s="20"/>
      <c r="L65" s="17"/>
    </row>
    <row r="66" spans="11:12" x14ac:dyDescent="0.3">
      <c r="K66" s="20"/>
      <c r="L66" s="17"/>
    </row>
  </sheetData>
  <mergeCells count="40">
    <mergeCell ref="B57:D61"/>
    <mergeCell ref="G57:I57"/>
    <mergeCell ref="G58:I61"/>
    <mergeCell ref="A38:A39"/>
    <mergeCell ref="A40:A41"/>
    <mergeCell ref="A42:A43"/>
    <mergeCell ref="A44:A45"/>
    <mergeCell ref="I45:I49"/>
    <mergeCell ref="A46:A47"/>
    <mergeCell ref="A48:A49"/>
    <mergeCell ref="B52:D52"/>
    <mergeCell ref="B53:D53"/>
    <mergeCell ref="B54:D54"/>
    <mergeCell ref="B56:D56"/>
    <mergeCell ref="G56:I56"/>
    <mergeCell ref="A36:A37"/>
    <mergeCell ref="A18:A19"/>
    <mergeCell ref="A20:A21"/>
    <mergeCell ref="K21:L21"/>
    <mergeCell ref="A22:A23"/>
    <mergeCell ref="A24:A25"/>
    <mergeCell ref="A26:A27"/>
    <mergeCell ref="K27:L27"/>
    <mergeCell ref="A28:A29"/>
    <mergeCell ref="A30:A31"/>
    <mergeCell ref="K30:L30"/>
    <mergeCell ref="A32:A33"/>
    <mergeCell ref="A34:A35"/>
    <mergeCell ref="A16:A17"/>
    <mergeCell ref="B2:D2"/>
    <mergeCell ref="E2:F2"/>
    <mergeCell ref="B3:D3"/>
    <mergeCell ref="E3:F3"/>
    <mergeCell ref="B4:D4"/>
    <mergeCell ref="E4:F4"/>
    <mergeCell ref="B5:D5"/>
    <mergeCell ref="B7:I7"/>
    <mergeCell ref="B8:D8"/>
    <mergeCell ref="A13:I13"/>
    <mergeCell ref="A14:A15"/>
  </mergeCells>
  <conditionalFormatting sqref="B14:I49">
    <cfRule type="beginsWith" dxfId="17" priority="3" operator="beginsWith" text="R">
      <formula>LEFT(B14,LEN("R"))="R"</formula>
    </cfRule>
    <cfRule type="containsText" dxfId="16" priority="4" operator="containsText" text="1.6">
      <formula>NOT(ISERROR(SEARCH("1.6",B14)))</formula>
    </cfRule>
    <cfRule type="containsText" dxfId="15" priority="9" operator="containsText" text="3.1">
      <formula>NOT(ISERROR(SEARCH("3.1",B14)))</formula>
    </cfRule>
    <cfRule type="containsText" dxfId="14" priority="10" operator="containsText" text="2.4">
      <formula>NOT(ISERROR(SEARCH("2.4",B14)))</formula>
    </cfRule>
    <cfRule type="containsText" dxfId="13" priority="11" operator="containsText" text="2.3">
      <formula>NOT(ISERROR(SEARCH("2.3",B14)))</formula>
    </cfRule>
    <cfRule type="containsText" dxfId="12" priority="12" operator="containsText" text="2.2">
      <formula>NOT(ISERROR(SEARCH("2.2",B14)))</formula>
    </cfRule>
    <cfRule type="containsText" dxfId="11" priority="13" operator="containsText" text="2.1">
      <formula>NOT(ISERROR(SEARCH("2.1",B14)))</formula>
    </cfRule>
    <cfRule type="containsText" dxfId="10" priority="14" operator="containsText" text="1.5">
      <formula>NOT(ISERROR(SEARCH("1.5",B14)))</formula>
    </cfRule>
    <cfRule type="containsText" dxfId="9" priority="15" operator="containsText" text="1.4">
      <formula>NOT(ISERROR(SEARCH("1.4",B14)))</formula>
    </cfRule>
    <cfRule type="containsText" dxfId="8" priority="16" operator="containsText" text="1.3">
      <formula>NOT(ISERROR(SEARCH("1.3",B14)))</formula>
    </cfRule>
    <cfRule type="containsText" dxfId="7" priority="17" operator="containsText" text="1.2">
      <formula>NOT(ISERROR(SEARCH("1.2",B14)))</formula>
    </cfRule>
    <cfRule type="containsText" dxfId="6" priority="18" operator="containsText" text="1.1">
      <formula>NOT(ISERROR(SEARCH("1.1",B14)))</formula>
    </cfRule>
  </conditionalFormatting>
  <conditionalFormatting sqref="B11:H12">
    <cfRule type="containsText" dxfId="5" priority="5" operator="containsText" text="CE">
      <formula>NOT(ISERROR(SEARCH("CE",B11)))</formula>
    </cfRule>
    <cfRule type="containsText" dxfId="4" priority="6" operator="containsText" text="CT">
      <formula>NOT(ISERROR(SEARCH("CT",B11)))</formula>
    </cfRule>
    <cfRule type="containsText" dxfId="3" priority="7" operator="containsText" text="CA">
      <formula>NOT(ISERROR(SEARCH("CA",B11)))</formula>
    </cfRule>
    <cfRule type="containsText" dxfId="2" priority="8" operator="containsText" text="M">
      <formula>NOT(ISERROR(SEARCH("M",B11)))</formula>
    </cfRule>
  </conditionalFormatting>
  <conditionalFormatting sqref="E54">
    <cfRule type="cellIs" dxfId="1" priority="1" operator="lessThan">
      <formula>0</formula>
    </cfRule>
    <cfRule type="cellIs" dxfId="0" priority="2" operator="greaterThan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réer_Année">
                <anchor moveWithCells="1" sizeWithCells="1">
                  <from>
                    <xdr:col>10</xdr:col>
                    <xdr:colOff>45720</xdr:colOff>
                    <xdr:row>1</xdr:row>
                    <xdr:rowOff>175260</xdr:rowOff>
                  </from>
                  <to>
                    <xdr:col>10</xdr:col>
                    <xdr:colOff>2103120</xdr:colOff>
                    <xdr:row>3</xdr:row>
                    <xdr:rowOff>167640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 de base</vt:lpstr>
      <vt:lpstr>Sommaire</vt:lpstr>
      <vt:lpstr>Modèle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</dc:creator>
  <cp:lastModifiedBy>André</cp:lastModifiedBy>
  <cp:lastPrinted>2019-10-17T12:55:15Z</cp:lastPrinted>
  <dcterms:created xsi:type="dcterms:W3CDTF">2019-10-09T12:56:17Z</dcterms:created>
  <dcterms:modified xsi:type="dcterms:W3CDTF">2019-10-22T19:17:51Z</dcterms:modified>
</cp:coreProperties>
</file>