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8"/>
  </bookViews>
  <sheets>
    <sheet name="sorts" sheetId="1" r:id="rId1"/>
    <sheet name="valeurs casting" sheetId="2" r:id="rId2"/>
  </sheets>
  <definedNames>
    <definedName name="An">'valeurs casting'!$C$7</definedName>
    <definedName name="Aq">'valeurs casting'!$C$8</definedName>
    <definedName name="Au">'valeurs casting'!$C$9</definedName>
    <definedName name="Co">'valeurs casting'!$C$10</definedName>
    <definedName name="Cr">'valeurs casting'!$C$2</definedName>
    <definedName name="He">'valeurs casting'!$C$11</definedName>
    <definedName name="Ig">'valeurs casting'!$C$12</definedName>
    <definedName name="Im">'valeurs casting'!$C$13</definedName>
    <definedName name="In">'valeurs casting'!$C$3</definedName>
    <definedName name="Me">'valeurs casting'!$C$14</definedName>
    <definedName name="Mu">'valeurs casting'!$C$4</definedName>
    <definedName name="Pe">'valeurs casting'!$C$5</definedName>
    <definedName name="Re">'valeurs casting'!$C$6</definedName>
    <definedName name="Talisman_baton">'valeurs casting'!$E$2:$E$21</definedName>
    <definedName name="talisman_dé">'valeurs casting'!$G$2:$G$21</definedName>
    <definedName name="Te">'valeurs casting'!$C$15</definedName>
    <definedName name="Vi">'valeurs casting'!$C$16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3" i="1" l="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AH79" i="1" l="1"/>
  <c r="AH114" i="1"/>
  <c r="AH7" i="1"/>
  <c r="AH92" i="1"/>
  <c r="AH53" i="1"/>
  <c r="AH46" i="1"/>
  <c r="AH51" i="1"/>
  <c r="AH54" i="1"/>
  <c r="AH37" i="1"/>
  <c r="AH101" i="1"/>
  <c r="AH73" i="1"/>
  <c r="AH83" i="1"/>
  <c r="AH100" i="1"/>
  <c r="AH45" i="1"/>
  <c r="AH67" i="1"/>
  <c r="AH95" i="1"/>
  <c r="AH88" i="1"/>
  <c r="AH85" i="1"/>
  <c r="AH107" i="1"/>
  <c r="AH111" i="1"/>
  <c r="AH43" i="1"/>
  <c r="AH47" i="1"/>
  <c r="AH74" i="1"/>
  <c r="AH75" i="1"/>
  <c r="AH44" i="1"/>
  <c r="AH61" i="1"/>
  <c r="AH62" i="1"/>
  <c r="AH97" i="1"/>
  <c r="AH115" i="1"/>
  <c r="AH48" i="1"/>
  <c r="AH80" i="1"/>
  <c r="AH15" i="1"/>
  <c r="AH77" i="1"/>
  <c r="AH102" i="1"/>
  <c r="AH16" i="1"/>
  <c r="AH8" i="1"/>
  <c r="AH55" i="1"/>
  <c r="AH9" i="1"/>
  <c r="AH56" i="1"/>
  <c r="AH17" i="1"/>
  <c r="AH57" i="1"/>
  <c r="AH30" i="1"/>
  <c r="AH18" i="1"/>
  <c r="AH31" i="1"/>
  <c r="AH11" i="1"/>
  <c r="AH34" i="1"/>
  <c r="AH38" i="1"/>
  <c r="AH60" i="1"/>
  <c r="AH39" i="1"/>
  <c r="AH40" i="1"/>
  <c r="AH89" i="1"/>
  <c r="AH41" i="1"/>
  <c r="AH86" i="1"/>
  <c r="AH42" i="1"/>
  <c r="AH82" i="1"/>
  <c r="AH49" i="1"/>
  <c r="AH63" i="1"/>
  <c r="AH116" i="1"/>
  <c r="AH29" i="1"/>
  <c r="AH64" i="1"/>
  <c r="AH81" i="1"/>
  <c r="AH58" i="1"/>
  <c r="AH19" i="1"/>
  <c r="AH20" i="1"/>
  <c r="AH35" i="1"/>
  <c r="AH32" i="1"/>
  <c r="AH33" i="1"/>
  <c r="AH68" i="1"/>
  <c r="AH14" i="1"/>
  <c r="AH21" i="1"/>
  <c r="AH78" i="1"/>
  <c r="AH117" i="1"/>
  <c r="AH90" i="1"/>
  <c r="AH84" i="1"/>
  <c r="AH50" i="1"/>
  <c r="AH91" i="1"/>
  <c r="AH104" i="1"/>
  <c r="AH113" i="1"/>
  <c r="AH105" i="1"/>
  <c r="AH109" i="1"/>
  <c r="AH110" i="1"/>
  <c r="AH120" i="1"/>
  <c r="AH124" i="1"/>
  <c r="AH112" i="1"/>
  <c r="AH123" i="1"/>
  <c r="AH12" i="1"/>
  <c r="AH121" i="1"/>
  <c r="AH72" i="1"/>
  <c r="AH118" i="1"/>
  <c r="AH59" i="1"/>
  <c r="AH13" i="1"/>
  <c r="AH108" i="1"/>
  <c r="AH122" i="1"/>
  <c r="AH119" i="1"/>
  <c r="AH10" i="1"/>
  <c r="AH22" i="1"/>
  <c r="AH103" i="1"/>
  <c r="AH36" i="1"/>
  <c r="AH98" i="1"/>
  <c r="AH3" i="1"/>
  <c r="AH4" i="1"/>
  <c r="AH5" i="1"/>
  <c r="AH6" i="1"/>
  <c r="AH69" i="1"/>
  <c r="AH70" i="1"/>
  <c r="AH71" i="1"/>
  <c r="AH87" i="1"/>
  <c r="AH94" i="1"/>
  <c r="AH106" i="1"/>
  <c r="AH23" i="1"/>
  <c r="AH24" i="1"/>
  <c r="AH25" i="1"/>
  <c r="AH26" i="1"/>
  <c r="AH27" i="1"/>
  <c r="AH65" i="1"/>
  <c r="AH28" i="1"/>
  <c r="AH52" i="1"/>
  <c r="AH76" i="1"/>
  <c r="AH99" i="1"/>
  <c r="AH93" i="1"/>
  <c r="AH96" i="1"/>
  <c r="AH66"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C6" i="2"/>
  <c r="C10" i="2"/>
  <c r="C12" i="2"/>
  <c r="C13" i="2"/>
  <c r="C14" i="2"/>
  <c r="C2" i="2"/>
  <c r="C3" i="2"/>
  <c r="C4" i="2"/>
  <c r="C5" i="2"/>
  <c r="C7" i="2"/>
  <c r="C8" i="2"/>
  <c r="C9" i="2"/>
  <c r="C11" i="2"/>
  <c r="C15" i="2"/>
  <c r="C16" i="2"/>
  <c r="W96" i="1"/>
  <c r="W79" i="1"/>
  <c r="W114" i="1"/>
  <c r="W7" i="1"/>
  <c r="W92" i="1"/>
  <c r="W53" i="1"/>
  <c r="W46" i="1"/>
  <c r="W51" i="1"/>
  <c r="W54" i="1"/>
  <c r="W37" i="1"/>
  <c r="W101" i="1"/>
  <c r="W73" i="1"/>
  <c r="W83" i="1"/>
  <c r="W100" i="1"/>
  <c r="W45" i="1"/>
  <c r="W67" i="1"/>
  <c r="W95" i="1"/>
  <c r="W88" i="1"/>
  <c r="W85" i="1"/>
  <c r="W107" i="1"/>
  <c r="W111" i="1"/>
  <c r="W43" i="1"/>
  <c r="W47" i="1"/>
  <c r="W74" i="1"/>
  <c r="W75" i="1"/>
  <c r="W44" i="1"/>
  <c r="W61" i="1"/>
  <c r="W62" i="1"/>
  <c r="W97" i="1"/>
  <c r="W115" i="1"/>
  <c r="W48" i="1"/>
  <c r="W80" i="1"/>
  <c r="W15" i="1"/>
  <c r="W77" i="1"/>
  <c r="W102" i="1"/>
  <c r="W16" i="1"/>
  <c r="W8" i="1"/>
  <c r="W55" i="1"/>
  <c r="W9" i="1"/>
  <c r="W56" i="1"/>
  <c r="W17" i="1"/>
  <c r="W57" i="1"/>
  <c r="W30" i="1"/>
  <c r="W18" i="1"/>
  <c r="W31" i="1"/>
  <c r="W11" i="1"/>
  <c r="W34" i="1"/>
  <c r="W38" i="1"/>
  <c r="W60" i="1"/>
  <c r="W39" i="1"/>
  <c r="W40" i="1"/>
  <c r="W89" i="1"/>
  <c r="W41" i="1"/>
  <c r="W86" i="1"/>
  <c r="W42" i="1"/>
  <c r="W82" i="1"/>
  <c r="W49" i="1"/>
  <c r="W63" i="1"/>
  <c r="W116" i="1"/>
  <c r="W29" i="1"/>
  <c r="W64" i="1"/>
  <c r="W81" i="1"/>
  <c r="W58" i="1"/>
  <c r="W19" i="1"/>
  <c r="W20" i="1"/>
  <c r="W35" i="1"/>
  <c r="W32" i="1"/>
  <c r="W33" i="1"/>
  <c r="W68" i="1"/>
  <c r="W14" i="1"/>
  <c r="W21" i="1"/>
  <c r="W78" i="1"/>
  <c r="W117" i="1"/>
  <c r="W90" i="1"/>
  <c r="W84" i="1"/>
  <c r="W50" i="1"/>
  <c r="W91" i="1"/>
  <c r="W104" i="1"/>
  <c r="W113" i="1"/>
  <c r="W105" i="1"/>
  <c r="W109" i="1"/>
  <c r="W110" i="1"/>
  <c r="W120" i="1"/>
  <c r="W124" i="1"/>
  <c r="W112" i="1"/>
  <c r="W123" i="1"/>
  <c r="W12" i="1"/>
  <c r="W121" i="1"/>
  <c r="W72" i="1"/>
  <c r="W118" i="1"/>
  <c r="W59" i="1"/>
  <c r="W13" i="1"/>
  <c r="W108" i="1"/>
  <c r="W122" i="1"/>
  <c r="W119" i="1"/>
  <c r="W10" i="1"/>
  <c r="W22" i="1"/>
  <c r="W103" i="1"/>
  <c r="W36" i="1"/>
  <c r="W98" i="1"/>
  <c r="W3" i="1"/>
  <c r="W4" i="1"/>
  <c r="W5" i="1"/>
  <c r="W6" i="1"/>
  <c r="W69" i="1"/>
  <c r="W70" i="1"/>
  <c r="W71" i="1"/>
  <c r="W87" i="1"/>
  <c r="W94" i="1"/>
  <c r="W106" i="1"/>
  <c r="W23" i="1"/>
  <c r="W24" i="1"/>
  <c r="W25" i="1"/>
  <c r="W26" i="1"/>
  <c r="W27" i="1"/>
  <c r="W65" i="1"/>
  <c r="W28" i="1"/>
  <c r="W52" i="1"/>
  <c r="W76" i="1"/>
  <c r="W99" i="1"/>
  <c r="W93" i="1"/>
  <c r="W66"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AW79" i="1"/>
  <c r="AW114" i="1"/>
  <c r="AW7" i="1"/>
  <c r="AW92" i="1"/>
  <c r="AW53" i="1"/>
  <c r="AW46" i="1"/>
  <c r="AW51" i="1"/>
  <c r="AW54" i="1"/>
  <c r="AW37" i="1"/>
  <c r="AW101" i="1"/>
  <c r="AW73" i="1"/>
  <c r="AW83" i="1"/>
  <c r="AW100" i="1"/>
  <c r="AW45" i="1"/>
  <c r="AW67" i="1"/>
  <c r="AW95" i="1"/>
  <c r="AW88" i="1"/>
  <c r="AW85" i="1"/>
  <c r="AW107" i="1"/>
  <c r="AW111" i="1"/>
  <c r="AW43" i="1"/>
  <c r="AW47" i="1"/>
  <c r="AW74" i="1"/>
  <c r="AW75" i="1"/>
  <c r="AW44" i="1"/>
  <c r="AW61" i="1"/>
  <c r="AW62" i="1"/>
  <c r="AW97" i="1"/>
  <c r="AW115" i="1"/>
  <c r="AW48" i="1"/>
  <c r="AW80" i="1"/>
  <c r="AW15" i="1"/>
  <c r="AW77" i="1"/>
  <c r="AW102" i="1"/>
  <c r="AW16" i="1"/>
  <c r="AW8" i="1"/>
  <c r="AW55" i="1"/>
  <c r="AW9" i="1"/>
  <c r="AW56" i="1"/>
  <c r="AW17" i="1"/>
  <c r="AW57" i="1"/>
  <c r="AW30" i="1"/>
  <c r="AW18" i="1"/>
  <c r="AW31" i="1"/>
  <c r="AW11" i="1"/>
  <c r="AW34" i="1"/>
  <c r="AW38" i="1"/>
  <c r="AW60" i="1"/>
  <c r="AW39" i="1"/>
  <c r="AW40" i="1"/>
  <c r="AW89" i="1"/>
  <c r="AW41" i="1"/>
  <c r="AW86" i="1"/>
  <c r="AW42" i="1"/>
  <c r="AW82" i="1"/>
  <c r="AW49" i="1"/>
  <c r="AW63" i="1"/>
  <c r="AW116" i="1"/>
  <c r="AW29" i="1"/>
  <c r="AW64" i="1"/>
  <c r="AW81" i="1"/>
  <c r="AW58" i="1"/>
  <c r="AW19" i="1"/>
  <c r="AW20" i="1"/>
  <c r="AW35" i="1"/>
  <c r="AW32" i="1"/>
  <c r="AW33" i="1"/>
  <c r="AW68" i="1"/>
  <c r="AW14" i="1"/>
  <c r="AW21" i="1"/>
  <c r="AW78" i="1"/>
  <c r="AW117" i="1"/>
  <c r="AW90" i="1"/>
  <c r="AW84" i="1"/>
  <c r="AW50" i="1"/>
  <c r="AW91" i="1"/>
  <c r="AW104" i="1"/>
  <c r="AW113" i="1"/>
  <c r="AW105" i="1"/>
  <c r="AW109" i="1"/>
  <c r="AW110" i="1"/>
  <c r="AW120" i="1"/>
  <c r="AW124" i="1"/>
  <c r="AW112" i="1"/>
  <c r="AW123" i="1"/>
  <c r="AW12" i="1"/>
  <c r="AW121" i="1"/>
  <c r="AW72" i="1"/>
  <c r="AW118" i="1"/>
  <c r="AW59" i="1"/>
  <c r="AW13" i="1"/>
  <c r="AW108" i="1"/>
  <c r="AW122" i="1"/>
  <c r="AW119" i="1"/>
  <c r="AW10" i="1"/>
  <c r="AW22" i="1"/>
  <c r="AW103" i="1"/>
  <c r="AW36" i="1"/>
  <c r="AW98" i="1"/>
  <c r="AW3" i="1"/>
  <c r="AW4" i="1"/>
  <c r="AW5" i="1"/>
  <c r="AW6" i="1"/>
  <c r="AW69" i="1"/>
  <c r="AW70" i="1"/>
  <c r="AW71" i="1"/>
  <c r="AW87" i="1"/>
  <c r="AW94" i="1"/>
  <c r="AW106" i="1"/>
  <c r="AW23" i="1"/>
  <c r="AW24" i="1"/>
  <c r="AW25" i="1"/>
  <c r="AW26" i="1"/>
  <c r="AW27" i="1"/>
  <c r="AW65" i="1"/>
  <c r="AW28" i="1"/>
  <c r="AW52" i="1"/>
  <c r="AW76" i="1"/>
  <c r="AW99" i="1"/>
  <c r="AW93" i="1"/>
  <c r="AW96" i="1"/>
  <c r="AW66" i="1"/>
  <c r="AW125" i="1"/>
  <c r="AW126" i="1"/>
  <c r="AW127" i="1"/>
  <c r="AW128" i="1"/>
  <c r="AW129" i="1"/>
  <c r="AW130" i="1"/>
  <c r="AW131" i="1"/>
  <c r="AW132" i="1"/>
  <c r="AW133" i="1"/>
  <c r="AW134" i="1"/>
  <c r="AW135" i="1"/>
  <c r="AW136" i="1"/>
  <c r="AW137" i="1"/>
  <c r="AW138" i="1"/>
  <c r="AW139" i="1"/>
  <c r="AW140" i="1"/>
  <c r="AW141" i="1"/>
  <c r="AW142" i="1"/>
  <c r="AW143" i="1"/>
  <c r="AW144" i="1"/>
  <c r="AW145" i="1"/>
  <c r="AW146" i="1"/>
  <c r="AW147" i="1"/>
  <c r="AW148" i="1"/>
  <c r="AW149" i="1"/>
  <c r="AW150" i="1"/>
  <c r="AW151" i="1"/>
  <c r="AW152" i="1"/>
  <c r="AW153" i="1"/>
  <c r="AW154" i="1"/>
  <c r="AW155" i="1"/>
  <c r="AW156" i="1"/>
  <c r="AW157" i="1"/>
  <c r="AW158" i="1"/>
  <c r="AW159" i="1"/>
  <c r="AW160" i="1"/>
  <c r="F79" i="1"/>
  <c r="F114" i="1"/>
  <c r="F7" i="1"/>
  <c r="F92" i="1"/>
  <c r="F53" i="1"/>
  <c r="F46" i="1"/>
  <c r="F51" i="1"/>
  <c r="F54" i="1"/>
  <c r="F37" i="1"/>
  <c r="F101" i="1"/>
  <c r="F73" i="1"/>
  <c r="F83" i="1"/>
  <c r="F100" i="1"/>
  <c r="F45" i="1"/>
  <c r="F67" i="1"/>
  <c r="F95" i="1"/>
  <c r="F88" i="1"/>
  <c r="F85" i="1"/>
  <c r="F107" i="1"/>
  <c r="F111" i="1"/>
  <c r="F43" i="1"/>
  <c r="F47" i="1"/>
  <c r="F74" i="1"/>
  <c r="F75" i="1"/>
  <c r="F44" i="1"/>
  <c r="F61" i="1"/>
  <c r="F62" i="1"/>
  <c r="F97" i="1"/>
  <c r="F115" i="1"/>
  <c r="F48" i="1"/>
  <c r="F80" i="1"/>
  <c r="F15" i="1"/>
  <c r="F77" i="1"/>
  <c r="F102" i="1"/>
  <c r="F16" i="1"/>
  <c r="F8" i="1"/>
  <c r="F55" i="1"/>
  <c r="F9" i="1"/>
  <c r="F56" i="1"/>
  <c r="F17" i="1"/>
  <c r="F57" i="1"/>
  <c r="F30" i="1"/>
  <c r="F18" i="1"/>
  <c r="F31" i="1"/>
  <c r="F11" i="1"/>
  <c r="F34" i="1"/>
  <c r="F38" i="1"/>
  <c r="F60" i="1"/>
  <c r="F39" i="1"/>
  <c r="F40" i="1"/>
  <c r="F89" i="1"/>
  <c r="F41" i="1"/>
  <c r="F86" i="1"/>
  <c r="F42" i="1"/>
  <c r="F82" i="1"/>
  <c r="F49" i="1"/>
  <c r="F63" i="1"/>
  <c r="F116" i="1"/>
  <c r="F29" i="1"/>
  <c r="F64" i="1"/>
  <c r="F81" i="1"/>
  <c r="F58" i="1"/>
  <c r="F19" i="1"/>
  <c r="F20" i="1"/>
  <c r="F35" i="1"/>
  <c r="F32" i="1"/>
  <c r="F33" i="1"/>
  <c r="F68" i="1"/>
  <c r="F14" i="1"/>
  <c r="F21" i="1"/>
  <c r="F78" i="1"/>
  <c r="F117" i="1"/>
  <c r="F90" i="1"/>
  <c r="F84" i="1"/>
  <c r="F50" i="1"/>
  <c r="F91" i="1"/>
  <c r="F104" i="1"/>
  <c r="F113" i="1"/>
  <c r="F105" i="1"/>
  <c r="F109" i="1"/>
  <c r="F110" i="1"/>
  <c r="F120" i="1"/>
  <c r="F124" i="1"/>
  <c r="F112" i="1"/>
  <c r="F123" i="1"/>
  <c r="F12" i="1"/>
  <c r="F121" i="1"/>
  <c r="F72" i="1"/>
  <c r="F118" i="1"/>
  <c r="F59" i="1"/>
  <c r="F13" i="1"/>
  <c r="F108" i="1"/>
  <c r="F122" i="1"/>
  <c r="F119" i="1"/>
  <c r="F10" i="1"/>
  <c r="F22" i="1"/>
  <c r="F103" i="1"/>
  <c r="F36" i="1"/>
  <c r="F98" i="1"/>
  <c r="F3" i="1"/>
  <c r="F4" i="1"/>
  <c r="F5" i="1"/>
  <c r="F6" i="1"/>
  <c r="F69" i="1"/>
  <c r="F70" i="1"/>
  <c r="F71" i="1"/>
  <c r="F87" i="1"/>
  <c r="F94" i="1"/>
  <c r="F106" i="1"/>
  <c r="F23" i="1"/>
  <c r="F24" i="1"/>
  <c r="F25" i="1"/>
  <c r="F26" i="1"/>
  <c r="F27" i="1"/>
  <c r="F65" i="1"/>
  <c r="F28" i="1"/>
  <c r="F52" i="1"/>
  <c r="F76" i="1"/>
  <c r="F99" i="1"/>
  <c r="F93" i="1"/>
  <c r="F96" i="1"/>
  <c r="F66"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AV114" i="1"/>
  <c r="AX114" i="1"/>
  <c r="AY114" i="1"/>
  <c r="AZ114" i="1"/>
  <c r="BA114" i="1"/>
  <c r="BB114" i="1"/>
  <c r="BC114" i="1"/>
  <c r="BD114" i="1"/>
  <c r="BE114" i="1"/>
  <c r="BF114" i="1"/>
  <c r="AV7" i="1"/>
  <c r="AX7" i="1"/>
  <c r="AY7" i="1"/>
  <c r="AZ7" i="1"/>
  <c r="BA7" i="1"/>
  <c r="BB7" i="1"/>
  <c r="BC7" i="1"/>
  <c r="BD7" i="1"/>
  <c r="BE7" i="1"/>
  <c r="BF7" i="1"/>
  <c r="AV92" i="1"/>
  <c r="AX92" i="1"/>
  <c r="AY92" i="1"/>
  <c r="AZ92" i="1"/>
  <c r="BA92" i="1"/>
  <c r="BB92" i="1"/>
  <c r="BC92" i="1"/>
  <c r="BD92" i="1"/>
  <c r="BE92" i="1"/>
  <c r="BF92" i="1"/>
  <c r="AV53" i="1"/>
  <c r="AX53" i="1"/>
  <c r="AY53" i="1"/>
  <c r="AZ53" i="1"/>
  <c r="BA53" i="1"/>
  <c r="BB53" i="1"/>
  <c r="BC53" i="1"/>
  <c r="BD53" i="1"/>
  <c r="BE53" i="1"/>
  <c r="BF53" i="1"/>
  <c r="AV46" i="1"/>
  <c r="AX46" i="1"/>
  <c r="AY46" i="1"/>
  <c r="AZ46" i="1"/>
  <c r="BA46" i="1"/>
  <c r="BB46" i="1"/>
  <c r="BC46" i="1"/>
  <c r="BD46" i="1"/>
  <c r="BE46" i="1"/>
  <c r="BF46" i="1"/>
  <c r="AV51" i="1"/>
  <c r="AX51" i="1"/>
  <c r="AY51" i="1"/>
  <c r="AZ51" i="1"/>
  <c r="BA51" i="1"/>
  <c r="BB51" i="1"/>
  <c r="BC51" i="1"/>
  <c r="BD51" i="1"/>
  <c r="BE51" i="1"/>
  <c r="BF51" i="1"/>
  <c r="AV54" i="1"/>
  <c r="AX54" i="1"/>
  <c r="AY54" i="1"/>
  <c r="AZ54" i="1"/>
  <c r="BA54" i="1"/>
  <c r="BB54" i="1"/>
  <c r="BC54" i="1"/>
  <c r="BD54" i="1"/>
  <c r="BE54" i="1"/>
  <c r="BF54" i="1"/>
  <c r="AV37" i="1"/>
  <c r="AX37" i="1"/>
  <c r="AY37" i="1"/>
  <c r="AZ37" i="1"/>
  <c r="BA37" i="1"/>
  <c r="BB37" i="1"/>
  <c r="BC37" i="1"/>
  <c r="BD37" i="1"/>
  <c r="BE37" i="1"/>
  <c r="BF37" i="1"/>
  <c r="AV101" i="1"/>
  <c r="AX101" i="1"/>
  <c r="AY101" i="1"/>
  <c r="AZ101" i="1"/>
  <c r="BA101" i="1"/>
  <c r="BB101" i="1"/>
  <c r="BC101" i="1"/>
  <c r="BD101" i="1"/>
  <c r="BE101" i="1"/>
  <c r="BF101" i="1"/>
  <c r="AV73" i="1"/>
  <c r="AX73" i="1"/>
  <c r="AY73" i="1"/>
  <c r="AZ73" i="1"/>
  <c r="BA73" i="1"/>
  <c r="BB73" i="1"/>
  <c r="BC73" i="1"/>
  <c r="BD73" i="1"/>
  <c r="BE73" i="1"/>
  <c r="BF73" i="1"/>
  <c r="AV83" i="1"/>
  <c r="AX83" i="1"/>
  <c r="AY83" i="1"/>
  <c r="AZ83" i="1"/>
  <c r="BA83" i="1"/>
  <c r="BB83" i="1"/>
  <c r="BC83" i="1"/>
  <c r="BD83" i="1"/>
  <c r="BE83" i="1"/>
  <c r="BF83" i="1"/>
  <c r="AV100" i="1"/>
  <c r="AX100" i="1"/>
  <c r="AY100" i="1"/>
  <c r="AZ100" i="1"/>
  <c r="BA100" i="1"/>
  <c r="BB100" i="1"/>
  <c r="BC100" i="1"/>
  <c r="BD100" i="1"/>
  <c r="BE100" i="1"/>
  <c r="BF100" i="1"/>
  <c r="AV45" i="1"/>
  <c r="AX45" i="1"/>
  <c r="AY45" i="1"/>
  <c r="AZ45" i="1"/>
  <c r="BA45" i="1"/>
  <c r="BB45" i="1"/>
  <c r="BC45" i="1"/>
  <c r="BD45" i="1"/>
  <c r="BE45" i="1"/>
  <c r="BF45" i="1"/>
  <c r="AV67" i="1"/>
  <c r="AX67" i="1"/>
  <c r="AY67" i="1"/>
  <c r="AZ67" i="1"/>
  <c r="BA67" i="1"/>
  <c r="BB67" i="1"/>
  <c r="BC67" i="1"/>
  <c r="BD67" i="1"/>
  <c r="BE67" i="1"/>
  <c r="BF67" i="1"/>
  <c r="AV95" i="1"/>
  <c r="AX95" i="1"/>
  <c r="AY95" i="1"/>
  <c r="AZ95" i="1"/>
  <c r="BA95" i="1"/>
  <c r="BB95" i="1"/>
  <c r="BC95" i="1"/>
  <c r="BD95" i="1"/>
  <c r="BE95" i="1"/>
  <c r="BF95" i="1"/>
  <c r="AV88" i="1"/>
  <c r="AX88" i="1"/>
  <c r="AY88" i="1"/>
  <c r="AZ88" i="1"/>
  <c r="BA88" i="1"/>
  <c r="BB88" i="1"/>
  <c r="BC88" i="1"/>
  <c r="BD88" i="1"/>
  <c r="BE88" i="1"/>
  <c r="BF88" i="1"/>
  <c r="AV85" i="1"/>
  <c r="AX85" i="1"/>
  <c r="AY85" i="1"/>
  <c r="AZ85" i="1"/>
  <c r="BA85" i="1"/>
  <c r="BB85" i="1"/>
  <c r="BC85" i="1"/>
  <c r="BD85" i="1"/>
  <c r="BE85" i="1"/>
  <c r="BF85" i="1"/>
  <c r="AV107" i="1"/>
  <c r="AX107" i="1"/>
  <c r="AY107" i="1"/>
  <c r="AZ107" i="1"/>
  <c r="BA107" i="1"/>
  <c r="BB107" i="1"/>
  <c r="BC107" i="1"/>
  <c r="BD107" i="1"/>
  <c r="BE107" i="1"/>
  <c r="BF107" i="1"/>
  <c r="AV111" i="1"/>
  <c r="AX111" i="1"/>
  <c r="AY111" i="1"/>
  <c r="AZ111" i="1"/>
  <c r="BA111" i="1"/>
  <c r="BB111" i="1"/>
  <c r="BC111" i="1"/>
  <c r="BD111" i="1"/>
  <c r="BE111" i="1"/>
  <c r="BF111" i="1"/>
  <c r="AV43" i="1"/>
  <c r="AX43" i="1"/>
  <c r="AY43" i="1"/>
  <c r="AZ43" i="1"/>
  <c r="BA43" i="1"/>
  <c r="BB43" i="1"/>
  <c r="BC43" i="1"/>
  <c r="BD43" i="1"/>
  <c r="BE43" i="1"/>
  <c r="BF43" i="1"/>
  <c r="AV47" i="1"/>
  <c r="AX47" i="1"/>
  <c r="AY47" i="1"/>
  <c r="AZ47" i="1"/>
  <c r="BA47" i="1"/>
  <c r="BB47" i="1"/>
  <c r="BC47" i="1"/>
  <c r="BD47" i="1"/>
  <c r="BE47" i="1"/>
  <c r="BF47" i="1"/>
  <c r="AV74" i="1"/>
  <c r="AX74" i="1"/>
  <c r="AY74" i="1"/>
  <c r="AZ74" i="1"/>
  <c r="BA74" i="1"/>
  <c r="BB74" i="1"/>
  <c r="BC74" i="1"/>
  <c r="BD74" i="1"/>
  <c r="BE74" i="1"/>
  <c r="BF74" i="1"/>
  <c r="AV75" i="1"/>
  <c r="AX75" i="1"/>
  <c r="AY75" i="1"/>
  <c r="AZ75" i="1"/>
  <c r="BA75" i="1"/>
  <c r="BB75" i="1"/>
  <c r="BC75" i="1"/>
  <c r="BD75" i="1"/>
  <c r="BE75" i="1"/>
  <c r="BF75" i="1"/>
  <c r="AV44" i="1"/>
  <c r="AX44" i="1"/>
  <c r="AY44" i="1"/>
  <c r="AZ44" i="1"/>
  <c r="BA44" i="1"/>
  <c r="BB44" i="1"/>
  <c r="BC44" i="1"/>
  <c r="BD44" i="1"/>
  <c r="BE44" i="1"/>
  <c r="BF44" i="1"/>
  <c r="AV61" i="1"/>
  <c r="AX61" i="1"/>
  <c r="AY61" i="1"/>
  <c r="AZ61" i="1"/>
  <c r="BA61" i="1"/>
  <c r="BB61" i="1"/>
  <c r="BC61" i="1"/>
  <c r="BD61" i="1"/>
  <c r="BE61" i="1"/>
  <c r="BF61" i="1"/>
  <c r="AV62" i="1"/>
  <c r="AX62" i="1"/>
  <c r="AY62" i="1"/>
  <c r="AZ62" i="1"/>
  <c r="BA62" i="1"/>
  <c r="BB62" i="1"/>
  <c r="BC62" i="1"/>
  <c r="BD62" i="1"/>
  <c r="BE62" i="1"/>
  <c r="BF62" i="1"/>
  <c r="AV97" i="1"/>
  <c r="AX97" i="1"/>
  <c r="AY97" i="1"/>
  <c r="AZ97" i="1"/>
  <c r="BA97" i="1"/>
  <c r="BB97" i="1"/>
  <c r="BC97" i="1"/>
  <c r="BD97" i="1"/>
  <c r="BE97" i="1"/>
  <c r="BF97" i="1"/>
  <c r="AV115" i="1"/>
  <c r="AX115" i="1"/>
  <c r="AY115" i="1"/>
  <c r="AZ115" i="1"/>
  <c r="BA115" i="1"/>
  <c r="BB115" i="1"/>
  <c r="BC115" i="1"/>
  <c r="BD115" i="1"/>
  <c r="BE115" i="1"/>
  <c r="BF115" i="1"/>
  <c r="AV48" i="1"/>
  <c r="AX48" i="1"/>
  <c r="AY48" i="1"/>
  <c r="AZ48" i="1"/>
  <c r="BA48" i="1"/>
  <c r="BB48" i="1"/>
  <c r="BC48" i="1"/>
  <c r="BD48" i="1"/>
  <c r="BE48" i="1"/>
  <c r="BF48" i="1"/>
  <c r="AV80" i="1"/>
  <c r="AX80" i="1"/>
  <c r="AY80" i="1"/>
  <c r="AZ80" i="1"/>
  <c r="BA80" i="1"/>
  <c r="BB80" i="1"/>
  <c r="BC80" i="1"/>
  <c r="BD80" i="1"/>
  <c r="BE80" i="1"/>
  <c r="BF80" i="1"/>
  <c r="AV15" i="1"/>
  <c r="AX15" i="1"/>
  <c r="AY15" i="1"/>
  <c r="AZ15" i="1"/>
  <c r="BA15" i="1"/>
  <c r="BB15" i="1"/>
  <c r="BC15" i="1"/>
  <c r="BD15" i="1"/>
  <c r="BE15" i="1"/>
  <c r="BF15" i="1"/>
  <c r="AV77" i="1"/>
  <c r="AX77" i="1"/>
  <c r="AY77" i="1"/>
  <c r="AZ77" i="1"/>
  <c r="BA77" i="1"/>
  <c r="BB77" i="1"/>
  <c r="BC77" i="1"/>
  <c r="BD77" i="1"/>
  <c r="BE77" i="1"/>
  <c r="BF77" i="1"/>
  <c r="AV102" i="1"/>
  <c r="AX102" i="1"/>
  <c r="AY102" i="1"/>
  <c r="AZ102" i="1"/>
  <c r="BA102" i="1"/>
  <c r="BB102" i="1"/>
  <c r="BC102" i="1"/>
  <c r="BD102" i="1"/>
  <c r="BE102" i="1"/>
  <c r="BF102" i="1"/>
  <c r="AV16" i="1"/>
  <c r="AX16" i="1"/>
  <c r="AY16" i="1"/>
  <c r="AZ16" i="1"/>
  <c r="BA16" i="1"/>
  <c r="BB16" i="1"/>
  <c r="BC16" i="1"/>
  <c r="BD16" i="1"/>
  <c r="BE16" i="1"/>
  <c r="BF16" i="1"/>
  <c r="AV8" i="1"/>
  <c r="AX8" i="1"/>
  <c r="AY8" i="1"/>
  <c r="AZ8" i="1"/>
  <c r="BA8" i="1"/>
  <c r="BB8" i="1"/>
  <c r="BC8" i="1"/>
  <c r="BD8" i="1"/>
  <c r="BE8" i="1"/>
  <c r="BF8" i="1"/>
  <c r="AV55" i="1"/>
  <c r="AX55" i="1"/>
  <c r="AY55" i="1"/>
  <c r="AZ55" i="1"/>
  <c r="BA55" i="1"/>
  <c r="BB55" i="1"/>
  <c r="BC55" i="1"/>
  <c r="BD55" i="1"/>
  <c r="BE55" i="1"/>
  <c r="BF55" i="1"/>
  <c r="AV9" i="1"/>
  <c r="AX9" i="1"/>
  <c r="AY9" i="1"/>
  <c r="AZ9" i="1"/>
  <c r="BA9" i="1"/>
  <c r="BB9" i="1"/>
  <c r="BC9" i="1"/>
  <c r="BD9" i="1"/>
  <c r="BE9" i="1"/>
  <c r="BF9" i="1"/>
  <c r="AV56" i="1"/>
  <c r="AX56" i="1"/>
  <c r="AY56" i="1"/>
  <c r="AZ56" i="1"/>
  <c r="BA56" i="1"/>
  <c r="BB56" i="1"/>
  <c r="BC56" i="1"/>
  <c r="BD56" i="1"/>
  <c r="BE56" i="1"/>
  <c r="BF56" i="1"/>
  <c r="AV17" i="1"/>
  <c r="AX17" i="1"/>
  <c r="AY17" i="1"/>
  <c r="AZ17" i="1"/>
  <c r="BA17" i="1"/>
  <c r="BB17" i="1"/>
  <c r="BC17" i="1"/>
  <c r="BD17" i="1"/>
  <c r="BE17" i="1"/>
  <c r="BF17" i="1"/>
  <c r="AV57" i="1"/>
  <c r="AX57" i="1"/>
  <c r="AY57" i="1"/>
  <c r="AZ57" i="1"/>
  <c r="BA57" i="1"/>
  <c r="BB57" i="1"/>
  <c r="BC57" i="1"/>
  <c r="BD57" i="1"/>
  <c r="BE57" i="1"/>
  <c r="BF57" i="1"/>
  <c r="AV30" i="1"/>
  <c r="AX30" i="1"/>
  <c r="AY30" i="1"/>
  <c r="AZ30" i="1"/>
  <c r="BA30" i="1"/>
  <c r="BB30" i="1"/>
  <c r="BC30" i="1"/>
  <c r="BD30" i="1"/>
  <c r="BE30" i="1"/>
  <c r="BF30" i="1"/>
  <c r="AV18" i="1"/>
  <c r="AX18" i="1"/>
  <c r="AY18" i="1"/>
  <c r="AZ18" i="1"/>
  <c r="BA18" i="1"/>
  <c r="BB18" i="1"/>
  <c r="BC18" i="1"/>
  <c r="BD18" i="1"/>
  <c r="BE18" i="1"/>
  <c r="BF18" i="1"/>
  <c r="AV31" i="1"/>
  <c r="AX31" i="1"/>
  <c r="AY31" i="1"/>
  <c r="AZ31" i="1"/>
  <c r="BA31" i="1"/>
  <c r="BB31" i="1"/>
  <c r="BC31" i="1"/>
  <c r="BD31" i="1"/>
  <c r="BE31" i="1"/>
  <c r="BF31" i="1"/>
  <c r="AV11" i="1"/>
  <c r="AX11" i="1"/>
  <c r="AY11" i="1"/>
  <c r="AZ11" i="1"/>
  <c r="BA11" i="1"/>
  <c r="BB11" i="1"/>
  <c r="BC11" i="1"/>
  <c r="BD11" i="1"/>
  <c r="BE11" i="1"/>
  <c r="BF11" i="1"/>
  <c r="AV34" i="1"/>
  <c r="AX34" i="1"/>
  <c r="AY34" i="1"/>
  <c r="AZ34" i="1"/>
  <c r="BA34" i="1"/>
  <c r="BB34" i="1"/>
  <c r="BC34" i="1"/>
  <c r="BD34" i="1"/>
  <c r="BE34" i="1"/>
  <c r="BF34" i="1"/>
  <c r="AV38" i="1"/>
  <c r="AX38" i="1"/>
  <c r="AY38" i="1"/>
  <c r="AZ38" i="1"/>
  <c r="BA38" i="1"/>
  <c r="BB38" i="1"/>
  <c r="BC38" i="1"/>
  <c r="BD38" i="1"/>
  <c r="BE38" i="1"/>
  <c r="BF38" i="1"/>
  <c r="AV60" i="1"/>
  <c r="AX60" i="1"/>
  <c r="AY60" i="1"/>
  <c r="AZ60" i="1"/>
  <c r="BA60" i="1"/>
  <c r="BB60" i="1"/>
  <c r="BC60" i="1"/>
  <c r="BD60" i="1"/>
  <c r="BE60" i="1"/>
  <c r="BF60" i="1"/>
  <c r="AV39" i="1"/>
  <c r="AX39" i="1"/>
  <c r="AY39" i="1"/>
  <c r="AZ39" i="1"/>
  <c r="BA39" i="1"/>
  <c r="BB39" i="1"/>
  <c r="BC39" i="1"/>
  <c r="BD39" i="1"/>
  <c r="BE39" i="1"/>
  <c r="BF39" i="1"/>
  <c r="AV40" i="1"/>
  <c r="AX40" i="1"/>
  <c r="AY40" i="1"/>
  <c r="AZ40" i="1"/>
  <c r="BA40" i="1"/>
  <c r="BB40" i="1"/>
  <c r="BC40" i="1"/>
  <c r="BD40" i="1"/>
  <c r="BE40" i="1"/>
  <c r="BF40" i="1"/>
  <c r="AV89" i="1"/>
  <c r="AX89" i="1"/>
  <c r="AY89" i="1"/>
  <c r="AZ89" i="1"/>
  <c r="BA89" i="1"/>
  <c r="BB89" i="1"/>
  <c r="BC89" i="1"/>
  <c r="BD89" i="1"/>
  <c r="BE89" i="1"/>
  <c r="BF89" i="1"/>
  <c r="AV41" i="1"/>
  <c r="AX41" i="1"/>
  <c r="AY41" i="1"/>
  <c r="AZ41" i="1"/>
  <c r="BA41" i="1"/>
  <c r="BB41" i="1"/>
  <c r="BC41" i="1"/>
  <c r="BD41" i="1"/>
  <c r="BE41" i="1"/>
  <c r="BF41" i="1"/>
  <c r="AV86" i="1"/>
  <c r="AX86" i="1"/>
  <c r="AY86" i="1"/>
  <c r="AZ86" i="1"/>
  <c r="BA86" i="1"/>
  <c r="BB86" i="1"/>
  <c r="BC86" i="1"/>
  <c r="BD86" i="1"/>
  <c r="BE86" i="1"/>
  <c r="BF86" i="1"/>
  <c r="AV42" i="1"/>
  <c r="AX42" i="1"/>
  <c r="AY42" i="1"/>
  <c r="AZ42" i="1"/>
  <c r="BA42" i="1"/>
  <c r="BB42" i="1"/>
  <c r="BC42" i="1"/>
  <c r="BD42" i="1"/>
  <c r="BE42" i="1"/>
  <c r="BF42" i="1"/>
  <c r="AV82" i="1"/>
  <c r="AX82" i="1"/>
  <c r="AY82" i="1"/>
  <c r="AZ82" i="1"/>
  <c r="BA82" i="1"/>
  <c r="BB82" i="1"/>
  <c r="BC82" i="1"/>
  <c r="BD82" i="1"/>
  <c r="BE82" i="1"/>
  <c r="BF82" i="1"/>
  <c r="AV49" i="1"/>
  <c r="AX49" i="1"/>
  <c r="AY49" i="1"/>
  <c r="AZ49" i="1"/>
  <c r="BA49" i="1"/>
  <c r="BB49" i="1"/>
  <c r="BC49" i="1"/>
  <c r="BD49" i="1"/>
  <c r="BE49" i="1"/>
  <c r="BF49" i="1"/>
  <c r="AV63" i="1"/>
  <c r="AX63" i="1"/>
  <c r="AY63" i="1"/>
  <c r="AZ63" i="1"/>
  <c r="BA63" i="1"/>
  <c r="BB63" i="1"/>
  <c r="BC63" i="1"/>
  <c r="BD63" i="1"/>
  <c r="BE63" i="1"/>
  <c r="BF63" i="1"/>
  <c r="AV116" i="1"/>
  <c r="AX116" i="1"/>
  <c r="AY116" i="1"/>
  <c r="AZ116" i="1"/>
  <c r="BA116" i="1"/>
  <c r="BB116" i="1"/>
  <c r="BC116" i="1"/>
  <c r="BD116" i="1"/>
  <c r="BE116" i="1"/>
  <c r="BF116" i="1"/>
  <c r="AV29" i="1"/>
  <c r="AX29" i="1"/>
  <c r="AY29" i="1"/>
  <c r="AZ29" i="1"/>
  <c r="BA29" i="1"/>
  <c r="BB29" i="1"/>
  <c r="BC29" i="1"/>
  <c r="BD29" i="1"/>
  <c r="BE29" i="1"/>
  <c r="BF29" i="1"/>
  <c r="AV64" i="1"/>
  <c r="AX64" i="1"/>
  <c r="AY64" i="1"/>
  <c r="AZ64" i="1"/>
  <c r="BA64" i="1"/>
  <c r="BB64" i="1"/>
  <c r="BC64" i="1"/>
  <c r="BD64" i="1"/>
  <c r="BE64" i="1"/>
  <c r="BF64" i="1"/>
  <c r="AV81" i="1"/>
  <c r="AX81" i="1"/>
  <c r="AY81" i="1"/>
  <c r="AZ81" i="1"/>
  <c r="BA81" i="1"/>
  <c r="BB81" i="1"/>
  <c r="BC81" i="1"/>
  <c r="BD81" i="1"/>
  <c r="BE81" i="1"/>
  <c r="BF81" i="1"/>
  <c r="AV58" i="1"/>
  <c r="AX58" i="1"/>
  <c r="AY58" i="1"/>
  <c r="AZ58" i="1"/>
  <c r="BA58" i="1"/>
  <c r="BB58" i="1"/>
  <c r="BC58" i="1"/>
  <c r="BD58" i="1"/>
  <c r="BE58" i="1"/>
  <c r="BF58" i="1"/>
  <c r="AV19" i="1"/>
  <c r="AX19" i="1"/>
  <c r="AY19" i="1"/>
  <c r="AZ19" i="1"/>
  <c r="BA19" i="1"/>
  <c r="BB19" i="1"/>
  <c r="BC19" i="1"/>
  <c r="BD19" i="1"/>
  <c r="BE19" i="1"/>
  <c r="BF19" i="1"/>
  <c r="AV20" i="1"/>
  <c r="AX20" i="1"/>
  <c r="AY20" i="1"/>
  <c r="AZ20" i="1"/>
  <c r="BA20" i="1"/>
  <c r="BB20" i="1"/>
  <c r="BC20" i="1"/>
  <c r="BD20" i="1"/>
  <c r="BE20" i="1"/>
  <c r="BF20" i="1"/>
  <c r="AV35" i="1"/>
  <c r="AX35" i="1"/>
  <c r="AY35" i="1"/>
  <c r="AZ35" i="1"/>
  <c r="BA35" i="1"/>
  <c r="BB35" i="1"/>
  <c r="BC35" i="1"/>
  <c r="BD35" i="1"/>
  <c r="BE35" i="1"/>
  <c r="BF35" i="1"/>
  <c r="AV32" i="1"/>
  <c r="AX32" i="1"/>
  <c r="AY32" i="1"/>
  <c r="AZ32" i="1"/>
  <c r="BA32" i="1"/>
  <c r="BB32" i="1"/>
  <c r="BC32" i="1"/>
  <c r="BD32" i="1"/>
  <c r="BE32" i="1"/>
  <c r="BF32" i="1"/>
  <c r="AV33" i="1"/>
  <c r="AX33" i="1"/>
  <c r="AY33" i="1"/>
  <c r="AZ33" i="1"/>
  <c r="BA33" i="1"/>
  <c r="BB33" i="1"/>
  <c r="BC33" i="1"/>
  <c r="BD33" i="1"/>
  <c r="BE33" i="1"/>
  <c r="BF33" i="1"/>
  <c r="AV68" i="1"/>
  <c r="AX68" i="1"/>
  <c r="AY68" i="1"/>
  <c r="AZ68" i="1"/>
  <c r="BA68" i="1"/>
  <c r="BB68" i="1"/>
  <c r="BC68" i="1"/>
  <c r="BD68" i="1"/>
  <c r="BE68" i="1"/>
  <c r="BF68" i="1"/>
  <c r="AV14" i="1"/>
  <c r="AX14" i="1"/>
  <c r="AY14" i="1"/>
  <c r="AZ14" i="1"/>
  <c r="BA14" i="1"/>
  <c r="BB14" i="1"/>
  <c r="BC14" i="1"/>
  <c r="BD14" i="1"/>
  <c r="BE14" i="1"/>
  <c r="BF14" i="1"/>
  <c r="AV21" i="1"/>
  <c r="AX21" i="1"/>
  <c r="AY21" i="1"/>
  <c r="AZ21" i="1"/>
  <c r="BA21" i="1"/>
  <c r="BB21" i="1"/>
  <c r="BC21" i="1"/>
  <c r="BD21" i="1"/>
  <c r="BE21" i="1"/>
  <c r="BF21" i="1"/>
  <c r="AV78" i="1"/>
  <c r="AX78" i="1"/>
  <c r="AY78" i="1"/>
  <c r="AZ78" i="1"/>
  <c r="BA78" i="1"/>
  <c r="BB78" i="1"/>
  <c r="BC78" i="1"/>
  <c r="BD78" i="1"/>
  <c r="BE78" i="1"/>
  <c r="BF78" i="1"/>
  <c r="AV117" i="1"/>
  <c r="AX117" i="1"/>
  <c r="AY117" i="1"/>
  <c r="AZ117" i="1"/>
  <c r="BA117" i="1"/>
  <c r="BB117" i="1"/>
  <c r="BC117" i="1"/>
  <c r="BD117" i="1"/>
  <c r="BE117" i="1"/>
  <c r="BF117" i="1"/>
  <c r="AV90" i="1"/>
  <c r="AX90" i="1"/>
  <c r="AY90" i="1"/>
  <c r="AZ90" i="1"/>
  <c r="BA90" i="1"/>
  <c r="BB90" i="1"/>
  <c r="BC90" i="1"/>
  <c r="BD90" i="1"/>
  <c r="BE90" i="1"/>
  <c r="BF90" i="1"/>
  <c r="AV84" i="1"/>
  <c r="AX84" i="1"/>
  <c r="AY84" i="1"/>
  <c r="AZ84" i="1"/>
  <c r="BA84" i="1"/>
  <c r="BB84" i="1"/>
  <c r="BC84" i="1"/>
  <c r="BD84" i="1"/>
  <c r="BE84" i="1"/>
  <c r="BF84" i="1"/>
  <c r="AV50" i="1"/>
  <c r="AX50" i="1"/>
  <c r="AY50" i="1"/>
  <c r="AZ50" i="1"/>
  <c r="BA50" i="1"/>
  <c r="BB50" i="1"/>
  <c r="BC50" i="1"/>
  <c r="BD50" i="1"/>
  <c r="BE50" i="1"/>
  <c r="BF50" i="1"/>
  <c r="AV91" i="1"/>
  <c r="AX91" i="1"/>
  <c r="AY91" i="1"/>
  <c r="AZ91" i="1"/>
  <c r="BA91" i="1"/>
  <c r="BB91" i="1"/>
  <c r="BC91" i="1"/>
  <c r="BD91" i="1"/>
  <c r="BE91" i="1"/>
  <c r="BF91" i="1"/>
  <c r="AV104" i="1"/>
  <c r="AX104" i="1"/>
  <c r="AY104" i="1"/>
  <c r="AZ104" i="1"/>
  <c r="BA104" i="1"/>
  <c r="BB104" i="1"/>
  <c r="BC104" i="1"/>
  <c r="BD104" i="1"/>
  <c r="BE104" i="1"/>
  <c r="BF104" i="1"/>
  <c r="AV113" i="1"/>
  <c r="AX113" i="1"/>
  <c r="AY113" i="1"/>
  <c r="AZ113" i="1"/>
  <c r="BA113" i="1"/>
  <c r="BB113" i="1"/>
  <c r="BC113" i="1"/>
  <c r="BD113" i="1"/>
  <c r="BE113" i="1"/>
  <c r="BF113" i="1"/>
  <c r="AV105" i="1"/>
  <c r="AX105" i="1"/>
  <c r="AY105" i="1"/>
  <c r="AZ105" i="1"/>
  <c r="BA105" i="1"/>
  <c r="BB105" i="1"/>
  <c r="BC105" i="1"/>
  <c r="BD105" i="1"/>
  <c r="BE105" i="1"/>
  <c r="BF105" i="1"/>
  <c r="AV109" i="1"/>
  <c r="AX109" i="1"/>
  <c r="AY109" i="1"/>
  <c r="AZ109" i="1"/>
  <c r="BA109" i="1"/>
  <c r="BB109" i="1"/>
  <c r="BC109" i="1"/>
  <c r="BD109" i="1"/>
  <c r="BE109" i="1"/>
  <c r="BF109" i="1"/>
  <c r="AV110" i="1"/>
  <c r="AX110" i="1"/>
  <c r="AY110" i="1"/>
  <c r="AZ110" i="1"/>
  <c r="BA110" i="1"/>
  <c r="BB110" i="1"/>
  <c r="BC110" i="1"/>
  <c r="BD110" i="1"/>
  <c r="BE110" i="1"/>
  <c r="BF110" i="1"/>
  <c r="AV120" i="1"/>
  <c r="AX120" i="1"/>
  <c r="AY120" i="1"/>
  <c r="AZ120" i="1"/>
  <c r="BA120" i="1"/>
  <c r="BB120" i="1"/>
  <c r="BC120" i="1"/>
  <c r="BD120" i="1"/>
  <c r="BE120" i="1"/>
  <c r="BF120" i="1"/>
  <c r="AV124" i="1"/>
  <c r="AX124" i="1"/>
  <c r="AY124" i="1"/>
  <c r="AZ124" i="1"/>
  <c r="BA124" i="1"/>
  <c r="BB124" i="1"/>
  <c r="BC124" i="1"/>
  <c r="BD124" i="1"/>
  <c r="BE124" i="1"/>
  <c r="BF124" i="1"/>
  <c r="AV112" i="1"/>
  <c r="AX112" i="1"/>
  <c r="AY112" i="1"/>
  <c r="AZ112" i="1"/>
  <c r="BA112" i="1"/>
  <c r="BB112" i="1"/>
  <c r="BC112" i="1"/>
  <c r="BD112" i="1"/>
  <c r="BE112" i="1"/>
  <c r="BF112" i="1"/>
  <c r="AV123" i="1"/>
  <c r="AX123" i="1"/>
  <c r="AY123" i="1"/>
  <c r="AZ123" i="1"/>
  <c r="BA123" i="1"/>
  <c r="BB123" i="1"/>
  <c r="BC123" i="1"/>
  <c r="BD123" i="1"/>
  <c r="BE123" i="1"/>
  <c r="BF123" i="1"/>
  <c r="AV12" i="1"/>
  <c r="AX12" i="1"/>
  <c r="AY12" i="1"/>
  <c r="AZ12" i="1"/>
  <c r="BA12" i="1"/>
  <c r="BB12" i="1"/>
  <c r="BC12" i="1"/>
  <c r="BD12" i="1"/>
  <c r="BE12" i="1"/>
  <c r="BF12" i="1"/>
  <c r="AV121" i="1"/>
  <c r="AX121" i="1"/>
  <c r="AY121" i="1"/>
  <c r="AZ121" i="1"/>
  <c r="BA121" i="1"/>
  <c r="BB121" i="1"/>
  <c r="BC121" i="1"/>
  <c r="BD121" i="1"/>
  <c r="BE121" i="1"/>
  <c r="BF121" i="1"/>
  <c r="AV72" i="1"/>
  <c r="AX72" i="1"/>
  <c r="AY72" i="1"/>
  <c r="AZ72" i="1"/>
  <c r="BA72" i="1"/>
  <c r="BB72" i="1"/>
  <c r="BC72" i="1"/>
  <c r="BD72" i="1"/>
  <c r="BE72" i="1"/>
  <c r="BF72" i="1"/>
  <c r="AV118" i="1"/>
  <c r="AX118" i="1"/>
  <c r="AY118" i="1"/>
  <c r="AZ118" i="1"/>
  <c r="BA118" i="1"/>
  <c r="BB118" i="1"/>
  <c r="BC118" i="1"/>
  <c r="BD118" i="1"/>
  <c r="BE118" i="1"/>
  <c r="BF118" i="1"/>
  <c r="AV59" i="1"/>
  <c r="AX59" i="1"/>
  <c r="AY59" i="1"/>
  <c r="AZ59" i="1"/>
  <c r="BA59" i="1"/>
  <c r="BB59" i="1"/>
  <c r="BC59" i="1"/>
  <c r="BD59" i="1"/>
  <c r="BE59" i="1"/>
  <c r="BF59" i="1"/>
  <c r="AV13" i="1"/>
  <c r="AX13" i="1"/>
  <c r="AY13" i="1"/>
  <c r="AZ13" i="1"/>
  <c r="BA13" i="1"/>
  <c r="BB13" i="1"/>
  <c r="BC13" i="1"/>
  <c r="BD13" i="1"/>
  <c r="BE13" i="1"/>
  <c r="BF13" i="1"/>
  <c r="AV108" i="1"/>
  <c r="AX108" i="1"/>
  <c r="AY108" i="1"/>
  <c r="AZ108" i="1"/>
  <c r="BA108" i="1"/>
  <c r="BB108" i="1"/>
  <c r="BC108" i="1"/>
  <c r="BD108" i="1"/>
  <c r="BE108" i="1"/>
  <c r="BF108" i="1"/>
  <c r="AV122" i="1"/>
  <c r="AX122" i="1"/>
  <c r="AY122" i="1"/>
  <c r="AZ122" i="1"/>
  <c r="BA122" i="1"/>
  <c r="BB122" i="1"/>
  <c r="BC122" i="1"/>
  <c r="BD122" i="1"/>
  <c r="BE122" i="1"/>
  <c r="BF122" i="1"/>
  <c r="AV119" i="1"/>
  <c r="AX119" i="1"/>
  <c r="AY119" i="1"/>
  <c r="AZ119" i="1"/>
  <c r="BA119" i="1"/>
  <c r="BB119" i="1"/>
  <c r="BC119" i="1"/>
  <c r="BD119" i="1"/>
  <c r="BE119" i="1"/>
  <c r="BF119" i="1"/>
  <c r="AV10" i="1"/>
  <c r="AX10" i="1"/>
  <c r="AY10" i="1"/>
  <c r="AZ10" i="1"/>
  <c r="BA10" i="1"/>
  <c r="BB10" i="1"/>
  <c r="BC10" i="1"/>
  <c r="BD10" i="1"/>
  <c r="BE10" i="1"/>
  <c r="BF10" i="1"/>
  <c r="AV22" i="1"/>
  <c r="AX22" i="1"/>
  <c r="AY22" i="1"/>
  <c r="AZ22" i="1"/>
  <c r="BA22" i="1"/>
  <c r="BB22" i="1"/>
  <c r="BC22" i="1"/>
  <c r="BD22" i="1"/>
  <c r="BE22" i="1"/>
  <c r="BF22" i="1"/>
  <c r="AV103" i="1"/>
  <c r="AX103" i="1"/>
  <c r="AY103" i="1"/>
  <c r="AZ103" i="1"/>
  <c r="BA103" i="1"/>
  <c r="BB103" i="1"/>
  <c r="BC103" i="1"/>
  <c r="BD103" i="1"/>
  <c r="BE103" i="1"/>
  <c r="BF103" i="1"/>
  <c r="AV36" i="1"/>
  <c r="AX36" i="1"/>
  <c r="AY36" i="1"/>
  <c r="AZ36" i="1"/>
  <c r="BA36" i="1"/>
  <c r="BB36" i="1"/>
  <c r="BC36" i="1"/>
  <c r="BD36" i="1"/>
  <c r="BE36" i="1"/>
  <c r="BF36" i="1"/>
  <c r="AV98" i="1"/>
  <c r="AX98" i="1"/>
  <c r="AY98" i="1"/>
  <c r="AZ98" i="1"/>
  <c r="BA98" i="1"/>
  <c r="BB98" i="1"/>
  <c r="BC98" i="1"/>
  <c r="BD98" i="1"/>
  <c r="BE98" i="1"/>
  <c r="BF98" i="1"/>
  <c r="AV3" i="1"/>
  <c r="AX3" i="1"/>
  <c r="AY3" i="1"/>
  <c r="AZ3" i="1"/>
  <c r="BA3" i="1"/>
  <c r="BB3" i="1"/>
  <c r="BC3" i="1"/>
  <c r="BD3" i="1"/>
  <c r="BE3" i="1"/>
  <c r="BF3" i="1"/>
  <c r="AV4" i="1"/>
  <c r="AX4" i="1"/>
  <c r="AY4" i="1"/>
  <c r="AZ4" i="1"/>
  <c r="BA4" i="1"/>
  <c r="BB4" i="1"/>
  <c r="BC4" i="1"/>
  <c r="BD4" i="1"/>
  <c r="BE4" i="1"/>
  <c r="BF4" i="1"/>
  <c r="AV5" i="1"/>
  <c r="AX5" i="1"/>
  <c r="AY5" i="1"/>
  <c r="AZ5" i="1"/>
  <c r="BA5" i="1"/>
  <c r="BB5" i="1"/>
  <c r="BC5" i="1"/>
  <c r="BD5" i="1"/>
  <c r="BE5" i="1"/>
  <c r="BF5" i="1"/>
  <c r="AV6" i="1"/>
  <c r="AX6" i="1"/>
  <c r="AY6" i="1"/>
  <c r="AZ6" i="1"/>
  <c r="BA6" i="1"/>
  <c r="BB6" i="1"/>
  <c r="BC6" i="1"/>
  <c r="BD6" i="1"/>
  <c r="BE6" i="1"/>
  <c r="BF6" i="1"/>
  <c r="AV69" i="1"/>
  <c r="AX69" i="1"/>
  <c r="AY69" i="1"/>
  <c r="AZ69" i="1"/>
  <c r="BA69" i="1"/>
  <c r="BB69" i="1"/>
  <c r="BC69" i="1"/>
  <c r="BD69" i="1"/>
  <c r="BE69" i="1"/>
  <c r="BF69" i="1"/>
  <c r="AV70" i="1"/>
  <c r="AX70" i="1"/>
  <c r="AY70" i="1"/>
  <c r="AZ70" i="1"/>
  <c r="BA70" i="1"/>
  <c r="BB70" i="1"/>
  <c r="BC70" i="1"/>
  <c r="BD70" i="1"/>
  <c r="BE70" i="1"/>
  <c r="BF70" i="1"/>
  <c r="AV71" i="1"/>
  <c r="AX71" i="1"/>
  <c r="AY71" i="1"/>
  <c r="AZ71" i="1"/>
  <c r="BA71" i="1"/>
  <c r="BB71" i="1"/>
  <c r="BC71" i="1"/>
  <c r="BD71" i="1"/>
  <c r="BE71" i="1"/>
  <c r="BF71" i="1"/>
  <c r="AV87" i="1"/>
  <c r="AX87" i="1"/>
  <c r="AY87" i="1"/>
  <c r="AZ87" i="1"/>
  <c r="BA87" i="1"/>
  <c r="BB87" i="1"/>
  <c r="BC87" i="1"/>
  <c r="BD87" i="1"/>
  <c r="BE87" i="1"/>
  <c r="BF87" i="1"/>
  <c r="AV94" i="1"/>
  <c r="AX94" i="1"/>
  <c r="AY94" i="1"/>
  <c r="AZ94" i="1"/>
  <c r="BA94" i="1"/>
  <c r="BB94" i="1"/>
  <c r="BC94" i="1"/>
  <c r="BD94" i="1"/>
  <c r="BE94" i="1"/>
  <c r="BF94" i="1"/>
  <c r="AV106" i="1"/>
  <c r="AX106" i="1"/>
  <c r="AY106" i="1"/>
  <c r="AZ106" i="1"/>
  <c r="BA106" i="1"/>
  <c r="BB106" i="1"/>
  <c r="BC106" i="1"/>
  <c r="BD106" i="1"/>
  <c r="BE106" i="1"/>
  <c r="BF106" i="1"/>
  <c r="AV23" i="1"/>
  <c r="AX23" i="1"/>
  <c r="AY23" i="1"/>
  <c r="AZ23" i="1"/>
  <c r="BA23" i="1"/>
  <c r="BB23" i="1"/>
  <c r="BC23" i="1"/>
  <c r="BD23" i="1"/>
  <c r="BE23" i="1"/>
  <c r="BF23" i="1"/>
  <c r="AV24" i="1"/>
  <c r="AX24" i="1"/>
  <c r="AY24" i="1"/>
  <c r="AZ24" i="1"/>
  <c r="BA24" i="1"/>
  <c r="BB24" i="1"/>
  <c r="BC24" i="1"/>
  <c r="BD24" i="1"/>
  <c r="BE24" i="1"/>
  <c r="BF24" i="1"/>
  <c r="AV25" i="1"/>
  <c r="AX25" i="1"/>
  <c r="AY25" i="1"/>
  <c r="AZ25" i="1"/>
  <c r="BA25" i="1"/>
  <c r="BB25" i="1"/>
  <c r="BC25" i="1"/>
  <c r="BD25" i="1"/>
  <c r="BE25" i="1"/>
  <c r="BF25" i="1"/>
  <c r="AV26" i="1"/>
  <c r="AX26" i="1"/>
  <c r="AY26" i="1"/>
  <c r="AZ26" i="1"/>
  <c r="BA26" i="1"/>
  <c r="BB26" i="1"/>
  <c r="BC26" i="1"/>
  <c r="BD26" i="1"/>
  <c r="BE26" i="1"/>
  <c r="BF26" i="1"/>
  <c r="AV27" i="1"/>
  <c r="AX27" i="1"/>
  <c r="AY27" i="1"/>
  <c r="AZ27" i="1"/>
  <c r="BA27" i="1"/>
  <c r="BB27" i="1"/>
  <c r="BC27" i="1"/>
  <c r="BD27" i="1"/>
  <c r="BE27" i="1"/>
  <c r="BF27" i="1"/>
  <c r="AV65" i="1"/>
  <c r="AX65" i="1"/>
  <c r="AY65" i="1"/>
  <c r="AZ65" i="1"/>
  <c r="BA65" i="1"/>
  <c r="BB65" i="1"/>
  <c r="BC65" i="1"/>
  <c r="BD65" i="1"/>
  <c r="BE65" i="1"/>
  <c r="BF65" i="1"/>
  <c r="AV28" i="1"/>
  <c r="AX28" i="1"/>
  <c r="AY28" i="1"/>
  <c r="AZ28" i="1"/>
  <c r="BA28" i="1"/>
  <c r="BB28" i="1"/>
  <c r="BC28" i="1"/>
  <c r="BD28" i="1"/>
  <c r="BE28" i="1"/>
  <c r="BF28" i="1"/>
  <c r="AV52" i="1"/>
  <c r="AX52" i="1"/>
  <c r="AY52" i="1"/>
  <c r="AZ52" i="1"/>
  <c r="BA52" i="1"/>
  <c r="BB52" i="1"/>
  <c r="BC52" i="1"/>
  <c r="BD52" i="1"/>
  <c r="BE52" i="1"/>
  <c r="BF52" i="1"/>
  <c r="AV76" i="1"/>
  <c r="AX76" i="1"/>
  <c r="AY76" i="1"/>
  <c r="AZ76" i="1"/>
  <c r="BA76" i="1"/>
  <c r="BB76" i="1"/>
  <c r="BC76" i="1"/>
  <c r="BD76" i="1"/>
  <c r="BE76" i="1"/>
  <c r="BF76" i="1"/>
  <c r="AV99" i="1"/>
  <c r="AX99" i="1"/>
  <c r="AY99" i="1"/>
  <c r="AZ99" i="1"/>
  <c r="BA99" i="1"/>
  <c r="BB99" i="1"/>
  <c r="BC99" i="1"/>
  <c r="BD99" i="1"/>
  <c r="BE99" i="1"/>
  <c r="BF99" i="1"/>
  <c r="AV93" i="1"/>
  <c r="AX93" i="1"/>
  <c r="AY93" i="1"/>
  <c r="AZ93" i="1"/>
  <c r="BA93" i="1"/>
  <c r="BB93" i="1"/>
  <c r="BC93" i="1"/>
  <c r="BD93" i="1"/>
  <c r="BE93" i="1"/>
  <c r="BF93" i="1"/>
  <c r="AV96" i="1"/>
  <c r="AX96" i="1"/>
  <c r="AY96" i="1"/>
  <c r="AZ96" i="1"/>
  <c r="BA96" i="1"/>
  <c r="BB96" i="1"/>
  <c r="BC96" i="1"/>
  <c r="BD96" i="1"/>
  <c r="BE96" i="1"/>
  <c r="BF96" i="1"/>
  <c r="AV66" i="1"/>
  <c r="AX66" i="1"/>
  <c r="AY66" i="1"/>
  <c r="AZ66" i="1"/>
  <c r="BA66" i="1"/>
  <c r="BB66" i="1"/>
  <c r="BC66" i="1"/>
  <c r="BD66" i="1"/>
  <c r="BE66" i="1"/>
  <c r="BF66" i="1"/>
  <c r="AV125" i="1"/>
  <c r="AX125" i="1"/>
  <c r="AY125" i="1"/>
  <c r="AZ125" i="1"/>
  <c r="BA125" i="1"/>
  <c r="BB125" i="1"/>
  <c r="BC125" i="1"/>
  <c r="BD125" i="1"/>
  <c r="BE125" i="1"/>
  <c r="BF125" i="1"/>
  <c r="AV126" i="1"/>
  <c r="AX126" i="1"/>
  <c r="AY126" i="1"/>
  <c r="AZ126" i="1"/>
  <c r="BA126" i="1"/>
  <c r="BB126" i="1"/>
  <c r="BC126" i="1"/>
  <c r="BD126" i="1"/>
  <c r="BE126" i="1"/>
  <c r="BF126" i="1"/>
  <c r="AV127" i="1"/>
  <c r="AX127" i="1"/>
  <c r="AY127" i="1"/>
  <c r="AZ127" i="1"/>
  <c r="BA127" i="1"/>
  <c r="BB127" i="1"/>
  <c r="BC127" i="1"/>
  <c r="BD127" i="1"/>
  <c r="BE127" i="1"/>
  <c r="BF127" i="1"/>
  <c r="AV128" i="1"/>
  <c r="AX128" i="1"/>
  <c r="AY128" i="1"/>
  <c r="AZ128" i="1"/>
  <c r="BA128" i="1"/>
  <c r="BB128" i="1"/>
  <c r="BC128" i="1"/>
  <c r="BD128" i="1"/>
  <c r="BE128" i="1"/>
  <c r="BF128" i="1"/>
  <c r="AV129" i="1"/>
  <c r="AX129" i="1"/>
  <c r="AY129" i="1"/>
  <c r="AZ129" i="1"/>
  <c r="BA129" i="1"/>
  <c r="BB129" i="1"/>
  <c r="BC129" i="1"/>
  <c r="BD129" i="1"/>
  <c r="BE129" i="1"/>
  <c r="BF129" i="1"/>
  <c r="AV130" i="1"/>
  <c r="AX130" i="1"/>
  <c r="AY130" i="1"/>
  <c r="AZ130" i="1"/>
  <c r="BA130" i="1"/>
  <c r="BB130" i="1"/>
  <c r="BC130" i="1"/>
  <c r="BD130" i="1"/>
  <c r="BE130" i="1"/>
  <c r="BF130" i="1"/>
  <c r="AV131" i="1"/>
  <c r="AX131" i="1"/>
  <c r="AY131" i="1"/>
  <c r="AZ131" i="1"/>
  <c r="BA131" i="1"/>
  <c r="BB131" i="1"/>
  <c r="BC131" i="1"/>
  <c r="BD131" i="1"/>
  <c r="BE131" i="1"/>
  <c r="BF131" i="1"/>
  <c r="AV132" i="1"/>
  <c r="AX132" i="1"/>
  <c r="AY132" i="1"/>
  <c r="AZ132" i="1"/>
  <c r="BA132" i="1"/>
  <c r="BB132" i="1"/>
  <c r="BC132" i="1"/>
  <c r="BD132" i="1"/>
  <c r="BE132" i="1"/>
  <c r="BF132" i="1"/>
  <c r="AV133" i="1"/>
  <c r="AX133" i="1"/>
  <c r="AY133" i="1"/>
  <c r="AZ133" i="1"/>
  <c r="BA133" i="1"/>
  <c r="BB133" i="1"/>
  <c r="BC133" i="1"/>
  <c r="BD133" i="1"/>
  <c r="BE133" i="1"/>
  <c r="BF133" i="1"/>
  <c r="AV134" i="1"/>
  <c r="AX134" i="1"/>
  <c r="AY134" i="1"/>
  <c r="AZ134" i="1"/>
  <c r="BA134" i="1"/>
  <c r="BB134" i="1"/>
  <c r="BC134" i="1"/>
  <c r="BD134" i="1"/>
  <c r="BE134" i="1"/>
  <c r="BF134" i="1"/>
  <c r="AV135" i="1"/>
  <c r="AX135" i="1"/>
  <c r="AY135" i="1"/>
  <c r="AZ135" i="1"/>
  <c r="BA135" i="1"/>
  <c r="BB135" i="1"/>
  <c r="BC135" i="1"/>
  <c r="BD135" i="1"/>
  <c r="BE135" i="1"/>
  <c r="BF135" i="1"/>
  <c r="AV136" i="1"/>
  <c r="AX136" i="1"/>
  <c r="AY136" i="1"/>
  <c r="AZ136" i="1"/>
  <c r="BA136" i="1"/>
  <c r="BB136" i="1"/>
  <c r="BC136" i="1"/>
  <c r="BD136" i="1"/>
  <c r="BE136" i="1"/>
  <c r="BF136" i="1"/>
  <c r="AV137" i="1"/>
  <c r="AX137" i="1"/>
  <c r="AY137" i="1"/>
  <c r="AZ137" i="1"/>
  <c r="BA137" i="1"/>
  <c r="BB137" i="1"/>
  <c r="BC137" i="1"/>
  <c r="BD137" i="1"/>
  <c r="BE137" i="1"/>
  <c r="BF137" i="1"/>
  <c r="AV138" i="1"/>
  <c r="AX138" i="1"/>
  <c r="AY138" i="1"/>
  <c r="AZ138" i="1"/>
  <c r="BA138" i="1"/>
  <c r="BB138" i="1"/>
  <c r="BC138" i="1"/>
  <c r="BD138" i="1"/>
  <c r="BE138" i="1"/>
  <c r="BF138" i="1"/>
  <c r="AV139" i="1"/>
  <c r="AX139" i="1"/>
  <c r="AY139" i="1"/>
  <c r="AZ139" i="1"/>
  <c r="BA139" i="1"/>
  <c r="BB139" i="1"/>
  <c r="BC139" i="1"/>
  <c r="BD139" i="1"/>
  <c r="BE139" i="1"/>
  <c r="BF139" i="1"/>
  <c r="AV140" i="1"/>
  <c r="AX140" i="1"/>
  <c r="AY140" i="1"/>
  <c r="AZ140" i="1"/>
  <c r="BA140" i="1"/>
  <c r="BB140" i="1"/>
  <c r="BC140" i="1"/>
  <c r="BD140" i="1"/>
  <c r="BE140" i="1"/>
  <c r="BF140" i="1"/>
  <c r="AV141" i="1"/>
  <c r="AX141" i="1"/>
  <c r="AY141" i="1"/>
  <c r="AZ141" i="1"/>
  <c r="BA141" i="1"/>
  <c r="BB141" i="1"/>
  <c r="BC141" i="1"/>
  <c r="BD141" i="1"/>
  <c r="BE141" i="1"/>
  <c r="BF141" i="1"/>
  <c r="AV142" i="1"/>
  <c r="AX142" i="1"/>
  <c r="AY142" i="1"/>
  <c r="AZ142" i="1"/>
  <c r="BA142" i="1"/>
  <c r="BB142" i="1"/>
  <c r="BC142" i="1"/>
  <c r="BD142" i="1"/>
  <c r="BE142" i="1"/>
  <c r="BF142" i="1"/>
  <c r="AV143" i="1"/>
  <c r="AX143" i="1"/>
  <c r="AY143" i="1"/>
  <c r="AZ143" i="1"/>
  <c r="BA143" i="1"/>
  <c r="BB143" i="1"/>
  <c r="BC143" i="1"/>
  <c r="BD143" i="1"/>
  <c r="BE143" i="1"/>
  <c r="BF143" i="1"/>
  <c r="AV144" i="1"/>
  <c r="AX144" i="1"/>
  <c r="AY144" i="1"/>
  <c r="AZ144" i="1"/>
  <c r="BA144" i="1"/>
  <c r="BB144" i="1"/>
  <c r="BC144" i="1"/>
  <c r="BD144" i="1"/>
  <c r="BE144" i="1"/>
  <c r="BF144" i="1"/>
  <c r="AV145" i="1"/>
  <c r="AX145" i="1"/>
  <c r="AY145" i="1"/>
  <c r="AZ145" i="1"/>
  <c r="BA145" i="1"/>
  <c r="BB145" i="1"/>
  <c r="BC145" i="1"/>
  <c r="BD145" i="1"/>
  <c r="BE145" i="1"/>
  <c r="BF145" i="1"/>
  <c r="AV146" i="1"/>
  <c r="AX146" i="1"/>
  <c r="AY146" i="1"/>
  <c r="AZ146" i="1"/>
  <c r="BA146" i="1"/>
  <c r="BB146" i="1"/>
  <c r="BC146" i="1"/>
  <c r="BD146" i="1"/>
  <c r="BE146" i="1"/>
  <c r="BF146" i="1"/>
  <c r="AV147" i="1"/>
  <c r="AX147" i="1"/>
  <c r="AY147" i="1"/>
  <c r="AZ147" i="1"/>
  <c r="BA147" i="1"/>
  <c r="BB147" i="1"/>
  <c r="BC147" i="1"/>
  <c r="BD147" i="1"/>
  <c r="BE147" i="1"/>
  <c r="BF147" i="1"/>
  <c r="AV148" i="1"/>
  <c r="AX148" i="1"/>
  <c r="AY148" i="1"/>
  <c r="AZ148" i="1"/>
  <c r="BA148" i="1"/>
  <c r="BB148" i="1"/>
  <c r="BC148" i="1"/>
  <c r="BD148" i="1"/>
  <c r="BE148" i="1"/>
  <c r="BF148" i="1"/>
  <c r="AV149" i="1"/>
  <c r="AX149" i="1"/>
  <c r="AY149" i="1"/>
  <c r="AZ149" i="1"/>
  <c r="BA149" i="1"/>
  <c r="BB149" i="1"/>
  <c r="BC149" i="1"/>
  <c r="BD149" i="1"/>
  <c r="BE149" i="1"/>
  <c r="BF149" i="1"/>
  <c r="AV150" i="1"/>
  <c r="AX150" i="1"/>
  <c r="AY150" i="1"/>
  <c r="AZ150" i="1"/>
  <c r="BA150" i="1"/>
  <c r="BB150" i="1"/>
  <c r="BC150" i="1"/>
  <c r="BD150" i="1"/>
  <c r="BE150" i="1"/>
  <c r="BF150" i="1"/>
  <c r="AV151" i="1"/>
  <c r="AX151" i="1"/>
  <c r="AY151" i="1"/>
  <c r="AZ151" i="1"/>
  <c r="BA151" i="1"/>
  <c r="BB151" i="1"/>
  <c r="BC151" i="1"/>
  <c r="BD151" i="1"/>
  <c r="BE151" i="1"/>
  <c r="BF151" i="1"/>
  <c r="AV152" i="1"/>
  <c r="AX152" i="1"/>
  <c r="AY152" i="1"/>
  <c r="AZ152" i="1"/>
  <c r="BA152" i="1"/>
  <c r="BB152" i="1"/>
  <c r="BC152" i="1"/>
  <c r="BD152" i="1"/>
  <c r="BE152" i="1"/>
  <c r="BF152" i="1"/>
  <c r="AV153" i="1"/>
  <c r="AX153" i="1"/>
  <c r="AY153" i="1"/>
  <c r="AZ153" i="1"/>
  <c r="BA153" i="1"/>
  <c r="BB153" i="1"/>
  <c r="BC153" i="1"/>
  <c r="BD153" i="1"/>
  <c r="BE153" i="1"/>
  <c r="BF153" i="1"/>
  <c r="AV154" i="1"/>
  <c r="AX154" i="1"/>
  <c r="AY154" i="1"/>
  <c r="AZ154" i="1"/>
  <c r="BA154" i="1"/>
  <c r="BB154" i="1"/>
  <c r="BC154" i="1"/>
  <c r="BD154" i="1"/>
  <c r="BE154" i="1"/>
  <c r="BF154" i="1"/>
  <c r="AV155" i="1"/>
  <c r="AX155" i="1"/>
  <c r="AY155" i="1"/>
  <c r="AZ155" i="1"/>
  <c r="BA155" i="1"/>
  <c r="BB155" i="1"/>
  <c r="BC155" i="1"/>
  <c r="BD155" i="1"/>
  <c r="BE155" i="1"/>
  <c r="BF155" i="1"/>
  <c r="AV156" i="1"/>
  <c r="AX156" i="1"/>
  <c r="AY156" i="1"/>
  <c r="AZ156" i="1"/>
  <c r="BA156" i="1"/>
  <c r="BB156" i="1"/>
  <c r="BC156" i="1"/>
  <c r="BD156" i="1"/>
  <c r="BE156" i="1"/>
  <c r="BF156" i="1"/>
  <c r="AV157" i="1"/>
  <c r="AX157" i="1"/>
  <c r="AY157" i="1"/>
  <c r="AZ157" i="1"/>
  <c r="BA157" i="1"/>
  <c r="BB157" i="1"/>
  <c r="BC157" i="1"/>
  <c r="BD157" i="1"/>
  <c r="BE157" i="1"/>
  <c r="BF157" i="1"/>
  <c r="AV158" i="1"/>
  <c r="AX158" i="1"/>
  <c r="AY158" i="1"/>
  <c r="AZ158" i="1"/>
  <c r="BA158" i="1"/>
  <c r="BB158" i="1"/>
  <c r="BC158" i="1"/>
  <c r="BD158" i="1"/>
  <c r="BE158" i="1"/>
  <c r="BF158" i="1"/>
  <c r="AV159" i="1"/>
  <c r="AX159" i="1"/>
  <c r="AY159" i="1"/>
  <c r="AZ159" i="1"/>
  <c r="BA159" i="1"/>
  <c r="BB159" i="1"/>
  <c r="BC159" i="1"/>
  <c r="BD159" i="1"/>
  <c r="BE159" i="1"/>
  <c r="BF159" i="1"/>
  <c r="AV160" i="1"/>
  <c r="AX160" i="1"/>
  <c r="AY160" i="1"/>
  <c r="AZ160" i="1"/>
  <c r="BA160" i="1"/>
  <c r="BB160" i="1"/>
  <c r="BC160" i="1"/>
  <c r="BD160" i="1"/>
  <c r="BE160" i="1"/>
  <c r="BF160" i="1"/>
  <c r="BC79" i="1"/>
  <c r="BD79" i="1"/>
  <c r="BE79" i="1"/>
  <c r="BF79" i="1"/>
  <c r="BB79" i="1"/>
  <c r="AX79" i="1"/>
  <c r="AY79" i="1"/>
  <c r="AZ79" i="1"/>
  <c r="BA79" i="1"/>
  <c r="AV79" i="1"/>
  <c r="AI156" i="1" l="1"/>
  <c r="AI152" i="1"/>
  <c r="AI150" i="1"/>
  <c r="AI148" i="1"/>
  <c r="AI146" i="1"/>
  <c r="AI144" i="1"/>
  <c r="AI142" i="1"/>
  <c r="AI140" i="1"/>
  <c r="AI138" i="1"/>
  <c r="AI136" i="1"/>
  <c r="AI134" i="1"/>
  <c r="AI132" i="1"/>
  <c r="AI130" i="1"/>
  <c r="AI128" i="1"/>
  <c r="AI126" i="1"/>
  <c r="AI66" i="1"/>
  <c r="AI93" i="1"/>
  <c r="AI76" i="1"/>
  <c r="AI160" i="1"/>
  <c r="AI158" i="1"/>
  <c r="AI154" i="1"/>
  <c r="AI26" i="1"/>
  <c r="AI24" i="1"/>
  <c r="AI106" i="1"/>
  <c r="AI87" i="1"/>
  <c r="AI70" i="1"/>
  <c r="AI6" i="1"/>
  <c r="AI4" i="1"/>
  <c r="AI98" i="1"/>
  <c r="AI103" i="1"/>
  <c r="AI10" i="1"/>
  <c r="AI13" i="1"/>
  <c r="AI121" i="1"/>
  <c r="AI123" i="1"/>
  <c r="AI124" i="1"/>
  <c r="AI110" i="1"/>
  <c r="AI105" i="1"/>
  <c r="AI104" i="1"/>
  <c r="AI50" i="1"/>
  <c r="AI90" i="1"/>
  <c r="AI78" i="1"/>
  <c r="AI14" i="1"/>
  <c r="AI35" i="1"/>
  <c r="AI19" i="1"/>
  <c r="AI81" i="1"/>
  <c r="AI86" i="1"/>
  <c r="AI39" i="1"/>
  <c r="AI38" i="1"/>
  <c r="AI11" i="1"/>
  <c r="AI18" i="1"/>
  <c r="AI57" i="1"/>
  <c r="AI56" i="1"/>
  <c r="AI55" i="1"/>
  <c r="AI16" i="1"/>
  <c r="AI80" i="1"/>
  <c r="AI115" i="1"/>
  <c r="AI62" i="1"/>
  <c r="AI44" i="1"/>
  <c r="AI74" i="1"/>
  <c r="AI43" i="1"/>
  <c r="AI107" i="1"/>
  <c r="AI88" i="1"/>
  <c r="AI67" i="1"/>
  <c r="AI100" i="1"/>
  <c r="AI37" i="1"/>
  <c r="AI51" i="1"/>
  <c r="AI53" i="1"/>
  <c r="AI7" i="1"/>
  <c r="AI122" i="1"/>
  <c r="AI65" i="1"/>
  <c r="AI73" i="1"/>
  <c r="AI79" i="1"/>
  <c r="AI89" i="1"/>
  <c r="AI159" i="1"/>
  <c r="AI155" i="1"/>
  <c r="AI139" i="1"/>
  <c r="AI135" i="1"/>
  <c r="AI96" i="1"/>
  <c r="AI52" i="1"/>
  <c r="AI27" i="1"/>
  <c r="AI23" i="1"/>
  <c r="AI71" i="1"/>
  <c r="AI5" i="1"/>
  <c r="AI36" i="1"/>
  <c r="AI119" i="1"/>
  <c r="AI59" i="1"/>
  <c r="AI12" i="1"/>
  <c r="AI113" i="1"/>
  <c r="AI21" i="1"/>
  <c r="AI58" i="1"/>
  <c r="AI116" i="1"/>
  <c r="AI42" i="1"/>
  <c r="AI40" i="1"/>
  <c r="AI34" i="1"/>
  <c r="AI30" i="1"/>
  <c r="AI9" i="1"/>
  <c r="AI102" i="1"/>
  <c r="AI48" i="1"/>
  <c r="AI61" i="1"/>
  <c r="AI47" i="1"/>
  <c r="AI85" i="1"/>
  <c r="AI45" i="1"/>
  <c r="AI101" i="1"/>
  <c r="AI46" i="1"/>
  <c r="AI114" i="1"/>
  <c r="AI77" i="1"/>
  <c r="AI151" i="1"/>
  <c r="AI147" i="1"/>
  <c r="AI143" i="1"/>
  <c r="AI131" i="1"/>
  <c r="AI127" i="1"/>
  <c r="AI157" i="1"/>
  <c r="AI153" i="1"/>
  <c r="AI149" i="1"/>
  <c r="AI145" i="1"/>
  <c r="AI141" i="1"/>
  <c r="AI137" i="1"/>
  <c r="AI133" i="1"/>
  <c r="AI129" i="1"/>
  <c r="AI125" i="1"/>
  <c r="AI99" i="1"/>
  <c r="AI28" i="1"/>
  <c r="AI25" i="1"/>
  <c r="AI94" i="1"/>
  <c r="AI69" i="1"/>
  <c r="AI3" i="1"/>
  <c r="AI22" i="1"/>
  <c r="AI108" i="1"/>
  <c r="AI117" i="1"/>
  <c r="AI20" i="1"/>
  <c r="AI64" i="1"/>
  <c r="AI41" i="1"/>
  <c r="AI60" i="1"/>
  <c r="AI31" i="1"/>
  <c r="AI17" i="1"/>
  <c r="AI8" i="1"/>
  <c r="AI15" i="1"/>
  <c r="AI97" i="1"/>
  <c r="AI75" i="1"/>
  <c r="AI111" i="1"/>
  <c r="AI95" i="1"/>
  <c r="AI83" i="1"/>
  <c r="AI54" i="1"/>
  <c r="AI92" i="1"/>
  <c r="AI118" i="1"/>
  <c r="AI72" i="1"/>
  <c r="AI112" i="1"/>
  <c r="AI120" i="1"/>
  <c r="AI109" i="1"/>
  <c r="AI91" i="1"/>
  <c r="AI84" i="1"/>
  <c r="AI68" i="1"/>
  <c r="AI32" i="1"/>
  <c r="AI33" i="1"/>
  <c r="AI29" i="1"/>
  <c r="AI49" i="1"/>
  <c r="AI82" i="1"/>
  <c r="AI63" i="1"/>
</calcChain>
</file>

<file path=xl/sharedStrings.xml><?xml version="1.0" encoding="utf-8"?>
<sst xmlns="http://schemas.openxmlformats.org/spreadsheetml/2006/main" count="1309" uniqueCount="416">
  <si>
    <t>Forme</t>
  </si>
  <si>
    <t>Te</t>
  </si>
  <si>
    <t>Technique</t>
  </si>
  <si>
    <t>niveau</t>
  </si>
  <si>
    <t>Nom</t>
  </si>
  <si>
    <t>description</t>
  </si>
  <si>
    <t>Mastery</t>
  </si>
  <si>
    <t>Cr</t>
  </si>
  <si>
    <t>In</t>
  </si>
  <si>
    <t>Mu</t>
  </si>
  <si>
    <t>Pe</t>
  </si>
  <si>
    <t>Re</t>
  </si>
  <si>
    <t>An</t>
  </si>
  <si>
    <t>Aq</t>
  </si>
  <si>
    <t>Au</t>
  </si>
  <si>
    <t>Co</t>
  </si>
  <si>
    <t>He</t>
  </si>
  <si>
    <t>Ig</t>
  </si>
  <si>
    <t>Im</t>
  </si>
  <si>
    <t>Me</t>
  </si>
  <si>
    <t>Vi</t>
  </si>
  <si>
    <t>Te/Fo</t>
  </si>
  <si>
    <t>Valeur</t>
  </si>
  <si>
    <t>Fire</t>
  </si>
  <si>
    <t>ReCo</t>
  </si>
  <si>
    <t>vs demons</t>
  </si>
  <si>
    <t>destroy things</t>
  </si>
  <si>
    <t>control things</t>
  </si>
  <si>
    <t>Bâton</t>
  </si>
  <si>
    <t>Dé</t>
  </si>
  <si>
    <t>demons&amp;angels</t>
  </si>
  <si>
    <t>perdo</t>
  </si>
  <si>
    <t>wards</t>
  </si>
  <si>
    <t>talisman bâton</t>
  </si>
  <si>
    <t>talisman dé</t>
  </si>
  <si>
    <t>Bonus talisman bâton 1</t>
  </si>
  <si>
    <t>Bonus talisman bâton 2</t>
  </si>
  <si>
    <t>Bonus talisman bâton 3</t>
  </si>
  <si>
    <t>Bonus talisman bâton 4</t>
  </si>
  <si>
    <t>Bonus talisman bâton 5</t>
  </si>
  <si>
    <t>Bonus talisman bâton 6</t>
  </si>
  <si>
    <t>Bonus talisman dé 1</t>
  </si>
  <si>
    <t>Bonus talisman dé 2</t>
  </si>
  <si>
    <t>Bonus talisman dé 3</t>
  </si>
  <si>
    <t>Bonus talisman dé 4</t>
  </si>
  <si>
    <t>Bonus talisman dé 5</t>
  </si>
  <si>
    <t>Meilleur bonus</t>
  </si>
  <si>
    <t>Colonne8</t>
  </si>
  <si>
    <t>Colonne9</t>
  </si>
  <si>
    <t>Colonne10</t>
  </si>
  <si>
    <t>Colonne11</t>
  </si>
  <si>
    <t>Colonne12</t>
  </si>
  <si>
    <t>Exp.</t>
  </si>
  <si>
    <t>req. technique</t>
  </si>
  <si>
    <t>req. forme</t>
  </si>
  <si>
    <t>Rituel</t>
  </si>
  <si>
    <t>(Msb) la cible devient insensible aux effets du Don du lanceur de sort (permanent).</t>
  </si>
  <si>
    <t>Le repas bienséant de Razal Wauke </t>
  </si>
  <si>
    <t>HeAq</t>
  </si>
  <si>
    <t>x</t>
  </si>
  <si>
    <t>Niveau base</t>
  </si>
  <si>
    <t>portée</t>
  </si>
  <si>
    <t>durée</t>
  </si>
  <si>
    <t>cible</t>
  </si>
  <si>
    <t>taille</t>
  </si>
  <si>
    <t>requisite</t>
  </si>
  <si>
    <t>complexité</t>
  </si>
  <si>
    <t>animal</t>
  </si>
  <si>
    <t>touch</t>
  </si>
  <si>
    <t>group</t>
  </si>
  <si>
    <t>momentané</t>
  </si>
  <si>
    <t xml:space="preserve">crée de la nourriture (+- 2 tonnes) pour 10 personnes pendant un an à base de viande salée, légumes et eau fraiche. </t>
  </si>
  <si>
    <t>(Msb), jusqu'à 4 pions de vis peuvent être économisés sur le coût de lancement du rituel si le lanceur dispose d'une pomme, un morceau de viande animale, un navet ou un épi de blé. L'état des ingrédients importe peu (s'ils sont pourris ou séchés, ça fonctionne aussi) mais ils doivent être entiers. Les ingrédients doivent être naturels ; s'ils sont créés par un sort temporaire, ça ne fonctionne pas</t>
  </si>
  <si>
    <t>Déviation des animaux mondains de Razal Wauke</t>
  </si>
  <si>
    <t>Base forme</t>
  </si>
  <si>
    <t>conc</t>
  </si>
  <si>
    <t>individu</t>
  </si>
  <si>
    <t>Ward contre les animaux mondains la personne cible</t>
  </si>
  <si>
    <t>les poils/plumes/écailles/... des bestioles repoussées par le ward se couchent pour dessiner le sigil de Razal pendant une heure. L'effet est clairement visible.</t>
  </si>
  <si>
    <t>Circle of beast warding </t>
  </si>
  <si>
    <t>ring</t>
  </si>
  <si>
    <t>circle</t>
  </si>
  <si>
    <t xml:space="preserve">ArM5 p120. </t>
  </si>
  <si>
    <t>Soothe the ferocious big bear </t>
  </si>
  <si>
    <t>TeFo</t>
  </si>
  <si>
    <t>voice</t>
  </si>
  <si>
    <t xml:space="preserve">Du fait de l’expérimentation, les poils/plumes/écailles/... des bestioles repoussées par le ward se couchent pour dessiner le sigil de Razal pendant la durée du sort (momentanée) + 1h. L'effet est clairement visible. </t>
  </si>
  <si>
    <t>Calme un animal jusqu’à taille +4.</t>
  </si>
  <si>
    <t>Ordre de Razal Wauke à l’obéissant animal </t>
  </si>
  <si>
    <t>Oblige un animal à accomplir un ordre complexe (comme « trouve telle personne »), mais pas vague (comme « protège moi »)</t>
  </si>
  <si>
    <t>Dague de glace de Razal Wauke </t>
  </si>
  <si>
    <t>envoie un cristal de glace qui fait +10 dégâts.</t>
  </si>
  <si>
    <t>Epingle de glace de Razal Wauke</t>
  </si>
  <si>
    <t>sight</t>
  </si>
  <si>
    <t>True rest of the injured brute par Razal Wauke</t>
  </si>
  <si>
    <t>moon</t>
  </si>
  <si>
    <t>envoie un cristal de glace qui fait +5 dégâts.</t>
  </si>
  <si>
    <t>Brûlant geyzer de Razal Wauke </t>
  </si>
  <si>
    <t>Stalactite mordant de Razal Wauke </t>
  </si>
  <si>
    <r>
      <t>envoie</t>
    </r>
    <r>
      <rPr>
        <sz val="10"/>
        <color theme="1"/>
        <rFont val="Courier New"/>
        <family val="3"/>
      </rPr>
      <t xml:space="preserve"> une lance de glace qui fait +20 dégâts.</t>
    </r>
  </si>
  <si>
    <r>
      <t xml:space="preserve">comme le sort </t>
    </r>
    <r>
      <rPr>
        <i/>
        <sz val="10"/>
        <color theme="1"/>
        <rFont val="Courier New"/>
        <family val="3"/>
      </rPr>
      <t>Mighty torrent of water</t>
    </r>
    <r>
      <rPr>
        <sz val="10"/>
        <color theme="1"/>
        <rFont val="Courier New"/>
        <family val="3"/>
      </rPr>
      <t xml:space="preserve">: +10 dégâts et jet de taille + force à 9+ pour ne pas être repoussé. S’il pénètre en ignem, il fait +5 dégât seulement. </t>
    </r>
  </si>
  <si>
    <t>Acide vaporisé de Razal Wauke </t>
  </si>
  <si>
    <t>diamètre</t>
  </si>
  <si>
    <t>FC</t>
  </si>
  <si>
    <t>casting total</t>
  </si>
  <si>
    <t>MR</t>
  </si>
  <si>
    <t>QC</t>
  </si>
  <si>
    <t>ce sort crée un brouillard acide qui fait +10 dégâts. Le brouillard a la forme approximative d’une sphere de 10m de rayon. S’il pénètre en auram, il fait +5 dégâts seulement.</t>
  </si>
  <si>
    <t>sun</t>
  </si>
  <si>
    <t>part</t>
  </si>
  <si>
    <t>Lungs of the fish </t>
  </si>
  <si>
    <t>Plongeon parfait de Razal Wauke </t>
  </si>
  <si>
    <t>aquam</t>
  </si>
  <si>
    <t>XP mastery</t>
  </si>
  <si>
    <t>niveau mastery</t>
  </si>
  <si>
    <t>ce sort permet à Razal Wauke de contrôler une grosse quantité d’eau, ce qui lui permet de nager sans aucun risque d’être emporté par le courant, quelle qu’en soit la force (à savoir l’intensité maximale de base et +1 d’intensité supérieure pour couvrir toutes les options). Grâce au requiste ignem gratuit, le lanceur n’a pas froid quelle que soit la profondeur.</t>
  </si>
  <si>
    <t>Charge of the hot angry winds </t>
  </si>
  <si>
    <t>ArM5 p. 117.</t>
  </si>
  <si>
    <t>ArM5 p. 122</t>
  </si>
  <si>
    <t>ArM5 p. 125</t>
  </si>
  <si>
    <r>
      <t>Circling sandwinds of protection</t>
    </r>
    <r>
      <rPr>
        <b/>
        <sz val="10"/>
        <color theme="1"/>
        <rFont val="Courier New"/>
        <family val="3"/>
      </rPr>
      <t> </t>
    </r>
  </si>
  <si>
    <t xml:space="preserve">as the spell ArM5 p. 125 but works if it penetrates, either in Auram or Terram. </t>
  </si>
  <si>
    <t>Brouillard épais de Razal Wauke </t>
  </si>
  <si>
    <t>Crée un brouillard impénétrable autour du point ciblé. Ce brouillard peut être créé à l'intérieur. Il apparaît progressivement plutôt que tout d'un coup (environ 1 à 10 minutes).</t>
  </si>
  <si>
    <t>Wings of the soaring wind </t>
  </si>
  <si>
    <t>Pull of the hot skybound winds </t>
  </si>
  <si>
    <t>ArM5 p. 126</t>
  </si>
  <si>
    <t>Lance foudroyante de Razal Wauke </t>
  </si>
  <si>
    <t>ce sortilège envoie un javelot (cylindre 3m longueur sur 6cm rayon) électrifié qui fait +15 en terram et un additionnel +15 dégâts en auram aussi. Il n’est pas du tout similaire au sort d’éclair ou de crystal dart pour les besoins de la résistance magique.</t>
  </si>
  <si>
    <t>Chaine d’Eclairs de Razal Wauke</t>
  </si>
  <si>
    <t>fait 35 points de dégâts sur une cible chaque round. Jet de 6 en stamina pour ne pas être assourdi.</t>
  </si>
  <si>
    <t>Vision éclairée de Razal Wauke</t>
  </si>
  <si>
    <t>pers</t>
  </si>
  <si>
    <r>
      <t xml:space="preserve">Allows to see through air and water (combines </t>
    </r>
    <r>
      <rPr>
        <i/>
        <sz val="10"/>
        <color theme="1"/>
        <rFont val="Courier New"/>
        <family val="3"/>
      </rPr>
      <t xml:space="preserve">sight of the naiad </t>
    </r>
    <r>
      <rPr>
        <sz val="10"/>
        <color theme="1"/>
        <rFont val="Courier New"/>
        <family val="3"/>
      </rPr>
      <t>and</t>
    </r>
    <r>
      <rPr>
        <i/>
        <sz val="10"/>
        <color theme="1"/>
        <rFont val="Courier New"/>
        <family val="3"/>
      </rPr>
      <t xml:space="preserve"> true sight of the air</t>
    </r>
    <r>
      <rPr>
        <sz val="10"/>
        <color theme="1"/>
        <rFont val="Courier New"/>
        <family val="3"/>
      </rPr>
      <t>). </t>
    </r>
    <r>
      <rPr>
        <b/>
        <sz val="10"/>
        <color theme="1"/>
        <rFont val="Courier New"/>
        <family val="3"/>
      </rPr>
      <t xml:space="preserve"> </t>
    </r>
  </si>
  <si>
    <t>Whispering winds </t>
  </si>
  <si>
    <t xml:space="preserve">Permet d’entendre la conversation d’un groupe de personnes à portée de vue. </t>
  </si>
  <si>
    <r>
      <t>Talons of the winds</t>
    </r>
    <r>
      <rPr>
        <b/>
        <sz val="10"/>
        <color theme="1"/>
        <rFont val="Courier New"/>
        <family val="3"/>
      </rPr>
      <t> </t>
    </r>
  </si>
  <si>
    <t>ArM5 p. 127.</t>
  </si>
  <si>
    <t>Burning throath </t>
  </si>
  <si>
    <t>transforme l’air que respire une personne en feu.</t>
  </si>
  <si>
    <t>fire</t>
  </si>
  <si>
    <t>Ward contre la pluie de Razal Wauke </t>
  </si>
  <si>
    <t>ArM5 p 128.</t>
  </si>
  <si>
    <t xml:space="preserve">la cible est protégée contre la boue (msb). </t>
  </si>
  <si>
    <t xml:space="preserve">Ward contre les menaces surnaturelles élémentaires </t>
  </si>
  <si>
    <t>AqIgTe</t>
  </si>
  <si>
    <t>Ce sort protège contre les fées, créatures magiques, démons et créatures divines basées sur une forme élémentaire.</t>
  </si>
  <si>
    <t xml:space="preserve">ce sort protège la cible contre : la pierre, les éclairs et la glace. </t>
  </si>
  <si>
    <t>AqTe</t>
  </si>
  <si>
    <r>
      <t>Ward de Razal Wauke contre le ciel et la terre</t>
    </r>
    <r>
      <rPr>
        <i/>
        <sz val="10"/>
        <color theme="1"/>
        <rFont val="Courier New"/>
        <family val="3"/>
      </rPr>
      <t> </t>
    </r>
  </si>
  <si>
    <t>Bouclier de Razal Wauke </t>
  </si>
  <si>
    <t>terram</t>
  </si>
  <si>
    <t xml:space="preserve">ce sort protège la cible contre le métal, l’acide et les gaz empoisonnés (+20 de soak). </t>
  </si>
  <si>
    <t xml:space="preserve">ce sort protège le groupe ciblé contre le métal, l’acide et les gaz empoisonnés (+20 de soak). </t>
  </si>
  <si>
    <t xml:space="preserve">A cause de l’expérimentation, les cibles sentent bon. </t>
  </si>
  <si>
    <t>Ward de Razal Wauke pour protéger ses compagnons </t>
  </si>
  <si>
    <t>Ligatures groupées de Razal Wauke </t>
  </si>
  <si>
    <t xml:space="preserve">ferme les blessures de sorte qu’on peut agir sans empirer les blessures (mais bien avec le malus). On ne peut pas guérir naturellement pendant qu’on subit ce sort-ci. </t>
  </si>
  <si>
    <t xml:space="preserve">Soin purificateur de Razal Wauke amélioré </t>
  </si>
  <si>
    <t>donne un bonus de +9 aux jets de recovery des blessures</t>
  </si>
  <si>
    <t xml:space="preserve">et maladies </t>
  </si>
  <si>
    <t>The chirurgeon’s healing touch </t>
  </si>
  <si>
    <t xml:space="preserve">soigne une blessure légère due à une blessure. </t>
  </si>
  <si>
    <t>Armée inanimée de Razal Wauke </t>
  </si>
  <si>
    <t>ce sort crée 100 cadavres permanents.</t>
  </si>
  <si>
    <t>Soldats inanimés de Razal Wauke </t>
  </si>
  <si>
    <t xml:space="preserve">ce sort crée 10 corps pour la durée. </t>
  </si>
  <si>
    <t>Augmentation correcte de la dextérité </t>
  </si>
  <si>
    <t>la dextérité de la cible augmente de 1 jusqu’à 0.</t>
  </si>
  <si>
    <r>
      <t>Force du jeune Razal</t>
    </r>
    <r>
      <rPr>
        <b/>
        <sz val="10"/>
        <color theme="1"/>
        <rFont val="Courier New"/>
        <family val="3"/>
      </rPr>
      <t> </t>
    </r>
  </si>
  <si>
    <t>la force augmente de 1 jusqu’à 0,</t>
  </si>
  <si>
    <t xml:space="preserve">le sort coute 5 pions </t>
  </si>
  <si>
    <t>Dextérité des mages habiles</t>
  </si>
  <si>
    <t xml:space="preserve">ce sortilège monte la dextérité d’un groupe de un point, jusqu’à un maximum de +1. </t>
  </si>
  <si>
    <t>L’endurance améliorée de Razal Wauke </t>
  </si>
  <si>
    <t>ce sortilège monte l’endurance de Razal Wauke de 1 point jusqu’à un maximum de +4</t>
  </si>
  <si>
    <t>stalwart casting</t>
  </si>
  <si>
    <t>Soin du groupe de Razal Wauke </t>
  </si>
  <si>
    <t>soigne toutes les blessures du groupe.</t>
  </si>
  <si>
    <t xml:space="preserve"> Les blessures guéries laissent des cicatrices qui ont la forme du sigil de Razal. Blessures superficielles =&gt; cicatrices discrètes ; blessures graves =&gt; cicatrices marquées</t>
  </si>
  <si>
    <t>pén.</t>
  </si>
  <si>
    <t>Force d’Hercule </t>
  </si>
  <si>
    <t>ce sortilège augmente la force de 1 jusqu’à un maximum de +5.</t>
  </si>
  <si>
    <t xml:space="preserve">La force du groupe solide par Razal Wauke </t>
  </si>
  <si>
    <t>tous les membres d’un groupe gagnent 1 à la force, avec un maximum de +4</t>
  </si>
  <si>
    <t>Eyes of the cat </t>
  </si>
  <si>
    <t>ArM5 p131</t>
  </si>
  <si>
    <t xml:space="preserve">Téléportation de Razal Wauke </t>
  </si>
  <si>
    <t>téléporte un humain à arcane</t>
  </si>
  <si>
    <t>Coat of prometheus </t>
  </si>
  <si>
    <t>This spell enchants a person to remain at least comfortably warm regardless of how cold the environment is. Snow immediately melts off of the target’s body, and moisture soon evaporates from both the target and his clothing. The target suffers no ill effects from normal extremes of cold weather. The spell also confers a +3 au jet de fatigue to resist extreme cold, and a –3 for extreme heat</t>
  </si>
  <si>
    <t>Repel winter’s clutch </t>
  </si>
  <si>
    <t xml:space="preserve">Rapidly warms the target with an internal heat. This can be used to quickly defrost an object, or, if applied quickly enough, to save an individual from freezing to death.  When using this spell in conjunction with treating hypothermia, the Medicine roll receives a bonus of +5. </t>
  </si>
  <si>
    <t>met une lumière du jour nuageux sur un objet (éclaire sur 10m) (ArM5 p140)</t>
  </si>
  <si>
    <t>Lamp without flame </t>
  </si>
  <si>
    <t>Etincelle de Razal Wauke </t>
  </si>
  <si>
    <t>met le feu à un objet peu inflammable</t>
  </si>
  <si>
    <t>The welcome addition of sunlight </t>
  </si>
  <si>
    <t>crée une lumière de jour nuageux dans un cercle</t>
  </si>
  <si>
    <t>Pilum of fire </t>
  </si>
  <si>
    <t xml:space="preserve">+15 dégâts (ArM5 p140). </t>
  </si>
  <si>
    <t>ig</t>
  </si>
  <si>
    <t>Arrow of lava </t>
  </si>
  <si>
    <t xml:space="preserve">This spell inflicts +15 damage if it penetrates in Ignem, or +8 if in Aquam (Ignem has priority). </t>
  </si>
  <si>
    <t>Lumières explosives de Razal Wauke </t>
  </si>
  <si>
    <t xml:space="preserve">une série de flashs lumineux explosent dans l’air à l’endroit désigné. Si l’on cible le visage (jusqu’à 10 personnes), elles doivent réussir un jet de stamina + stress à 9+ pour éviter aveuglement temporaire. Un botch rend aveugle définitivement. Si qqn est aveuglé temporairement, un jet de stamina à 9+ est permis, chaque minute, pour récupérer la vue. Un tel flash est l’équivalent d’un regard dans le soleil. </t>
  </si>
  <si>
    <t>Spear of magma </t>
  </si>
  <si>
    <t>This spells inflicts +30 damage if it penetrates in Ignem, or +15 if in Terram (Ignem has priority).</t>
  </si>
  <si>
    <t>Bouclier offensif de magma de Razal Wauke</t>
  </si>
  <si>
    <t>TeAq</t>
  </si>
  <si>
    <t>ce sort crée l’équivalent de 0.37m³ de magma brûlant (soit un cube solide de 0.72m d’arête ou une sphère creuse épaisse de 5cm et dont le diamètre est 1.5m  ou encore une demi-sphère de 2.1m de diamètre) que le lanceur modèle comme il le désire. Le lanceur contrôle ce magma et peut l’utiliser pour attaquer ou se défendre (en formant un bouclier de magma, etc.). Le magma fait +30 dégâts à chaque cible et défensivement on considère qu’il fait aussi des dégâts contre les projectiles physiques. Il peut aussi empêcher le lanceur d’être ciblé par des sorts si l’ennemi n’arrive pas à voir à travers. Mse : cet effet produit des rayons aléatoires de lumière intense, qui se déplacent en même temps que le bouclier</t>
  </si>
  <si>
    <t>Le feu incandescant de Razal Wauke </t>
  </si>
  <si>
    <r>
      <t xml:space="preserve">ce sort similaire au </t>
    </r>
    <r>
      <rPr>
        <i/>
        <sz val="10"/>
        <color theme="1"/>
        <rFont val="Courier New"/>
        <family val="3"/>
      </rPr>
      <t>pilum</t>
    </r>
    <r>
      <rPr>
        <sz val="10"/>
        <color theme="1"/>
        <rFont val="Courier New"/>
        <family val="3"/>
      </rPr>
      <t xml:space="preserve"> inflige 70 dégâts de feu à sa cible à portée voice</t>
    </r>
  </si>
  <si>
    <t>mse : le rituel prend un niveau de fatigue de plus que normal.</t>
  </si>
  <si>
    <r>
      <t>L’argent brûlant de Razal Wauke</t>
    </r>
    <r>
      <rPr>
        <sz val="10"/>
        <color theme="1"/>
        <rFont val="Courier New"/>
        <family val="3"/>
      </rPr>
      <t> </t>
    </r>
  </si>
  <si>
    <t>un feu de +25 dégâts est transformé en une pièce de monnaie (livre) pour la durée du sort. A la fin du sort, le feu (naturel) réapparait</t>
  </si>
  <si>
    <t>dé1</t>
  </si>
  <si>
    <t>dé2</t>
  </si>
  <si>
    <t>dé3</t>
  </si>
  <si>
    <t>dé4</t>
  </si>
  <si>
    <t>dé5</t>
  </si>
  <si>
    <t>bâton1</t>
  </si>
  <si>
    <t>bâton2</t>
  </si>
  <si>
    <t>bâton3</t>
  </si>
  <si>
    <t>bâton4</t>
  </si>
  <si>
    <t>bâton5</t>
  </si>
  <si>
    <t>bâton6</t>
  </si>
  <si>
    <t>CT dé applicable?</t>
  </si>
  <si>
    <t>CT dé</t>
  </si>
  <si>
    <t>Prison de magma de Razal Wauke </t>
  </si>
  <si>
    <t>un feu est transformé en une prison de magma, ressemblant à une cage. Il n’y a aucuns dégâts infligés sauf si la personne tente de s’échapper : +15 dégâts en Ignem ou +8 dégâts en Terram.</t>
  </si>
  <si>
    <t>Ward against heavy fire and water </t>
  </si>
  <si>
    <t>Donne +20 de soak contre la lave, le feu et l’eau.</t>
  </si>
  <si>
    <t>Shadow of the human life of Razal Wauke </t>
  </si>
  <si>
    <t xml:space="preserve">(ArM p144). </t>
  </si>
  <si>
    <t>(Msb), l’image de Razal (fixé par design) est beaucoup plus intelligente que d’habitude et peut comprendre des ordres complexes</t>
  </si>
  <si>
    <t>Wizard’s sidestep </t>
  </si>
  <si>
    <t>ArM5 p147 : +9 aux jets de défense, la première attaque échoue toujours</t>
  </si>
  <si>
    <t>Invisibility of the standing wizard </t>
  </si>
  <si>
    <t>ArM5 p 146</t>
  </si>
  <si>
    <t>Silence of the smothered sound </t>
  </si>
  <si>
    <t>ArM5 p146</t>
  </si>
  <si>
    <t>Magnificence des amis de Razal Wauke </t>
  </si>
  <si>
    <t xml:space="preserve">les personnes du groupe gagnent +1 de présence jusqu’à un maximum de 2. </t>
  </si>
  <si>
    <t xml:space="preserve">A cause de l’expérimentation, le trait de personnalité le plus élevé des cibles augmente de 1. </t>
  </si>
  <si>
    <t>Eloquence de Cicéron </t>
  </si>
  <si>
    <t xml:space="preserve">augmentation de la communication de 1 point jusqu’à un maximum de 5. </t>
  </si>
  <si>
    <t>imperturbable casting</t>
  </si>
  <si>
    <t>Multiple Casting</t>
  </si>
  <si>
    <t>Omniperception du mage prudent </t>
  </si>
  <si>
    <t>ce sortilège augmente la perception de 1 jusqu’à un maximum de 5.</t>
  </si>
  <si>
    <t xml:space="preserve">le coût est de onze pions. </t>
  </si>
  <si>
    <t>Frosty breath of the spoken lie </t>
  </si>
  <si>
    <t>ArM5 p 149.</t>
  </si>
  <si>
    <t xml:space="preserve">(mse) la cible du sort est aussi concise que possible. </t>
  </si>
  <si>
    <t>eye</t>
  </si>
  <si>
    <r>
      <t>Posing the silent question</t>
    </r>
    <r>
      <rPr>
        <b/>
        <sz val="10"/>
        <color theme="1"/>
        <rFont val="Courier New"/>
        <family val="3"/>
      </rPr>
      <t> </t>
    </r>
  </si>
  <si>
    <t>la portée passe à sight</t>
  </si>
  <si>
    <r>
      <t>Peering the mortal mind</t>
    </r>
    <r>
      <rPr>
        <b/>
        <sz val="10"/>
        <color theme="1"/>
        <rFont val="Courier New"/>
        <family val="3"/>
      </rPr>
      <t> </t>
    </r>
  </si>
  <si>
    <t xml:space="preserve">Conciliabule secret de Razal Wauke et consorts </t>
  </si>
  <si>
    <t xml:space="preserve">ce sort permet à un groupe de gens de discuter par la pensée (chacun pense et les autres lisent la pensée mutuellement dans leurs têtes). </t>
  </si>
  <si>
    <t xml:space="preserve">(mse) les créatures à might Mentem se trouvant à proximité du groupe au moment du lancement (notion laissée à l'appréciation du MJ) éprouvent le besoin de s'intéresser au groupe. Les autres dispositions naturelles de ces créatures ne changent pas. </t>
  </si>
  <si>
    <t>Tip of the tongue </t>
  </si>
  <si>
    <t>ArM5 p150</t>
  </si>
  <si>
    <t>Ne te souviens pas l’été dernier </t>
  </si>
  <si>
    <t>ce sortilège efface un souvenir long relatif à une série d’événements</t>
  </si>
  <si>
    <t xml:space="preserve">ArM5 p152 </t>
  </si>
  <si>
    <t>ArM5 p152 </t>
  </si>
  <si>
    <t xml:space="preserve">ce sortilège efface un souvenir court (par exemple le fait d’avoir été victime de quelques sorts avant). </t>
  </si>
  <si>
    <t>arcane</t>
  </si>
  <si>
    <t>year</t>
  </si>
  <si>
    <t>boundary</t>
  </si>
  <si>
    <r>
      <t>Effacement de mémoire à distance</t>
    </r>
    <r>
      <rPr>
        <sz val="10"/>
        <color theme="1"/>
        <rFont val="Courier New"/>
        <family val="3"/>
      </rPr>
      <t> </t>
    </r>
  </si>
  <si>
    <t>Shrouded glen </t>
  </si>
  <si>
    <t>Enslave the mortal Mind </t>
  </si>
  <si>
    <t>Disque de verre invisible de Razal Wauke </t>
  </si>
  <si>
    <t>AuIg</t>
  </si>
  <si>
    <t>ce sortilège crée un brouillard léger, dans lequel un grand disque de verre effilé est placée. Grâce à l’action des requisite rego et ignem, cette « lame » de verre circulaire est immobile dans les airs, et indétectables à l’œil : c’est du verre, translucide par nature et puisque la lumière ne se reflète pas sur les arrêtes du verre, et qu’aucune ombre n’est créée, il n’y a aucun moyen de savoir que la lame de verre est dans le brouillard. Quiconque traverse ce brouillard subit +10 dégâts, correspondants à une lame qui l’empale. Ces dégâts sont doublés si la vitesse de la cible est supérieure à la marche (course, cheval). La forme du disque peut être légèrement adaptée, ainsi que sa hauteur et son positionnement : horizontal (par défaut), mais aussi vertical. Verticalement le disque peut servir de bouclier invisible à usage unique s’il est placé à au moins 5 mètres du mage protégé</t>
  </si>
  <si>
    <t>Subtle C</t>
  </si>
  <si>
    <t>Miroir de verre sans tain de Razal Wauke </t>
  </si>
  <si>
    <t>ce sortilège crée un miroir carré qui peut atteindre les 25 m² (calculé sur une couche de 1.5 mm d’étain). La base utilisée est celle du métal car un miroir nécessite de l’étain, mais le verre (base 3) est plus représenté, et les bases respectives de ces deux éléments suffisent à créer un miroir cylindrique. Le miroir est couvert par une légère brume(base 3). L’utilisation la plus logique est de poser le miroir sur un surface d’eau et de se cacher dessus : la brume permet de dissimuler les imperfections de l’eau à fleur de miroir, et les observateurs, cachés sous l’eau peuvent voir ce qui se passe au dessus, alors que du dessus, le reflet du miroir est imperceptible par rapport au reflet de l’eau</t>
  </si>
  <si>
    <t xml:space="preserve">Fortification de Razal Wauke  </t>
  </si>
  <si>
    <t>Mur de pierre de Razal Wauke </t>
  </si>
  <si>
    <t>Création du laboratoire de Razal Wauke </t>
  </si>
  <si>
    <t>Piège de verre invisible de Razal Wauke </t>
  </si>
  <si>
    <r>
      <t>Chaudes</t>
    </r>
    <r>
      <rPr>
        <sz val="10"/>
        <color theme="1"/>
        <rFont val="Courier New"/>
        <family val="3"/>
      </rPr>
      <t xml:space="preserve"> </t>
    </r>
    <r>
      <rPr>
        <b/>
        <i/>
        <sz val="10"/>
        <color theme="1"/>
        <rFont val="Courier New"/>
        <family val="3"/>
      </rPr>
      <t>écailles légères en titane de Razal Wauke</t>
    </r>
    <r>
      <rPr>
        <sz val="10"/>
        <color theme="1"/>
        <rFont val="Courier New"/>
        <family val="3"/>
      </rPr>
      <t> </t>
    </r>
  </si>
  <si>
    <r>
      <t>Pièce</t>
    </r>
    <r>
      <rPr>
        <sz val="10"/>
        <color theme="1"/>
        <rFont val="Courier New"/>
        <family val="3"/>
      </rPr>
      <t xml:space="preserve"> </t>
    </r>
    <r>
      <rPr>
        <b/>
        <i/>
        <sz val="10"/>
        <color theme="1"/>
        <rFont val="Courier New"/>
        <family val="3"/>
      </rPr>
      <t>aux illusions de Razal Wauke </t>
    </r>
  </si>
  <si>
    <r>
      <t>Le charbon de Razal Wauke</t>
    </r>
    <r>
      <rPr>
        <sz val="10"/>
        <color theme="1"/>
        <rFont val="Courier New"/>
        <family val="3"/>
      </rPr>
      <t> </t>
    </r>
  </si>
  <si>
    <t>AnIg</t>
  </si>
  <si>
    <t>MuPe</t>
  </si>
  <si>
    <t xml:space="preserve">ce sortilège crée un brouillard léger, dans lequel de grandes lames de verre effilé sont placées. Grâce à l’action des requisite rego et ignem, ces lames de verre sont immobiles dans les airs, et indétectables à l’œil : c’est du verre, translucide par nature et puisque la lumière ne se reflète pas sur les arrêtes du verre, et qu’aucune ombre n’est créée, il n’y a aucun moyen de savoir que les lames de verre sont dans le brouillard. Quiconque traverse ce brouillard doit lancer 1d10. Sur un jet de 1, la personne ne subit aucun dégât. Sur tout autre jet, elle subit +10 dégâts, correspondants à une lame qui l’empale. Ces dégâts sont doublés si la vitesse de la cible est supérieure à la marche (course, cheval). </t>
  </si>
  <si>
    <t xml:space="preserve">ce sortilège crée une chain mail résistante qui est très légère (soak 11, load 2). Le jet d’intelligence + finesse est à 9 pour un objet de qualité normale. Un jet à 12 signifie +1 de protection, un jet à 15 signifie +2, etc. </t>
  </si>
  <si>
    <t xml:space="preserve">ce sortilège crée une petite structure qui agit comme un « palais des glaces » : c’est un jeu d’optique. Le personnage placé au centre au lancement voit parfaitement vers la direction à laquelle la pièce fait face « ouverte », mais celui qui vient de cette direction ne voit qu’un reflet de cet observateur. La structure est invisible (faite en verre) et la lumière est déviée par le requisite rego ignem pour éviter qu’une ombre existe au sol. Il s’agit d’un sortilège visant à donner à son utilisateur l’avantage puisque tous les sorts lancés contre son reflet sont voués à ne pas l’affecter. Une brume légèrement entoure la structure au sol, pour masquer les défauts de terrain si besoin est. </t>
  </si>
  <si>
    <t>cela crée un gigantesque cube de charbon de max 15km d’arrête (= 3.375km³). * Grâce à un Msb, le sort est considéré de niveau 50 pour le lancement.</t>
  </si>
  <si>
    <t xml:space="preserve">crée une tour de mage dont le diamètre est de 23,15 mètres et la hauteur de 7 mètres, avec des fondations de 120 m³ (soit 312 tonnes). </t>
  </si>
  <si>
    <t xml:space="preserve">Mur de 25m sur 4m de haut et 1 de large. </t>
  </si>
  <si>
    <t>(Mse): une assise de 2,5m de profondeur est créée à travers le sol sur lequel le mur est posé, quelle que soit la matière du sol. De plus, un chemin de ronde protégé de merlons se trouve à son sommet. De ce fait,n le mur ne peut pas être renversé et les gens sur le mur sont protégés. Par contre, il n’y a pas de moyen d’accès au chemin de ronde, et la surface du sol sera détruite sur cette profondeur.</t>
  </si>
  <si>
    <t xml:space="preserve">(Mse): une assise de 2,5m de profondeur est créée à travers le sol sur lequel le mur est posé, quelle que soit la matière du sol. De plus, un chemin de ronde protégé de merlons se trouve à son sommet. De ce fait,n le mur ne peut pas être renversé et les gens sur le mur sont protégés. Par contre, il n’y a pas de moyen d’accès au chemin de ronde, et la surface du sol sera détruite sur cette profondeur. </t>
  </si>
  <si>
    <t>Création de covenant </t>
  </si>
  <si>
    <t>Création de diamants de Razal Wauke </t>
  </si>
  <si>
    <r>
      <t>Tear the earth asunder</t>
    </r>
    <r>
      <rPr>
        <sz val="10"/>
        <color theme="1"/>
        <rFont val="Courier New"/>
        <family val="3"/>
      </rPr>
      <t> </t>
    </r>
  </si>
  <si>
    <t>ce sortilège crée des bâtiments totalisant cent millions de m³ de pierres, suffisant pour créer une petite ville</t>
  </si>
  <si>
    <t xml:space="preserve">Hermetic Projects p13. The caster of this ritual stabs a dagger into the ground: from the wound a volcano rises, and lava and scalding gases erupt. Over a period of a day, the volcano erupts,  darkening the sky with plumes of ash, and forming a large volcanic crater.  Obviously, the eruption of the volcano devastates villages, towns, monasteries,covenants, or other settlements built in its shadow. Once the spell has been cast, there is no active magical effect; the eruption is natural and does not need to Penetrate  Magic Resistance, and consequent rivers of lava and falling ash can also pass unhindered through an Aegis of the Hearth. The caster of the ritual also needs some form of protection to avoid being killed in the eruption. The volcano region can be up to 20 miles in diameter (though the crater will be a fraction of this size), and the peak can be up to  15,000 feet high (which would make  it one of the taller mountains in Mythic Europe). </t>
  </si>
  <si>
    <t>Mse : pendant toute la durée de l’éruption, le volcan crache de la poussière très lumineuse selon un schéma géométrique complexe, dans un rayon de quelques kilomètres. Ce schéma peut facilement être perturbé par les vents.</t>
  </si>
  <si>
    <t>crée 100,000 gemmes  et plusieurs tonnes de matériaux précieux</t>
  </si>
  <si>
    <t>Probe silver amélioré </t>
  </si>
  <si>
    <t>Compréhension de la montagne de Razal Wauke </t>
  </si>
  <si>
    <t>La dissipation de pierre de Razal Wauke </t>
  </si>
  <si>
    <t>Le passe-murailles de Razal Wauke </t>
  </si>
  <si>
    <t>ReIn</t>
  </si>
  <si>
    <t>AqAu</t>
  </si>
  <si>
    <t>AuAqIg</t>
  </si>
  <si>
    <t>smell</t>
  </si>
  <si>
    <t>intellego</t>
  </si>
  <si>
    <t xml:space="preserve">ce sort permet de traverser le métal, la pierre ou la terre comme si c’était de l’air. Grâce au requisite rego, seule la partie de pierre que touche Razal devient de l’air, donnant l’impression aux observateurs qu’il traverse la pierre sans que celle-ci soit modifiée. Il ne traverse que ce qu’il choisit de traverser. Grâce à l’effet intellego, il sait parfaitement par où se diriger, et ne risque pas de se diriger dans la mauvaise direction, même s’il traverse de longues distances dans la pierre. </t>
  </si>
  <si>
    <t>Ce sort transforme une partie ou la totalité d’une masse de pierre (max 1m³) en air ou en eau</t>
  </si>
  <si>
    <t>ce sort permet un effet de sonar sur la terre (avec un effet visuel extérieur). Les créatures Terram ressentent l’onde « sonar » et y réagissent à leur façon.</t>
  </si>
  <si>
    <t>le lanceur sent l’argent et peut suivre la trace.</t>
  </si>
  <si>
    <t>Obliteration of the metallic barrier </t>
  </si>
  <si>
    <t>Unseen arm </t>
  </si>
  <si>
    <t>Canon de Razal Wauke </t>
  </si>
  <si>
    <t>Château volant de Razal Wauke </t>
  </si>
  <si>
    <t>Le laboratoire ambulant </t>
  </si>
  <si>
    <t>AqIg</t>
  </si>
  <si>
    <t>structure</t>
  </si>
  <si>
    <t>détruit une barrière de métal ou de pierre jusqu’à un mètre cube ; ceux qui sont à un mètre de cette barrière de l’autre côté recoivent +10 dégâts</t>
  </si>
  <si>
    <t xml:space="preserve">ce sort lance un projectile de pierre, de magma, de neige ou de glace (cube de 5m de côté ou 3,1m de rayon pour une sphère). Le projectile inflige +15 dégâts et bénéficie d’un bonus de +12 au jet de finesse vu sa taille. Ces dégâts ne sont pas résistés par la résistance magique. Incrément de portée : 100m. </t>
  </si>
  <si>
    <t xml:space="preserve">fait léviter un château. Ne permet pas de contrôler le déplacement, ni l'atterrissage (pas même au bout de la durée du sort). Le bâtiment se déplace au gré des vents, mais il reste stable (le haut reste en haut, le bas en bas). </t>
  </si>
  <si>
    <t xml:space="preserve">Téléporte un laboratoire comme celui de Razal ou plus petit. </t>
  </si>
  <si>
    <t>ArM5 p155</t>
  </si>
  <si>
    <t>Precise casting (+1 finesse, -1 dé botch finesse)</t>
  </si>
  <si>
    <t>Disparition d’urgence de Razal Wauke </t>
  </si>
  <si>
    <t>Création de vis </t>
  </si>
  <si>
    <t>Fausse création de vis </t>
  </si>
  <si>
    <t>Voile magique d’indétection de Razal Wauke </t>
  </si>
  <si>
    <t>le lanceur gagne 2 points de warping.</t>
  </si>
  <si>
    <t>donne 5 points de warping</t>
  </si>
  <si>
    <t>tout effet (sort hermétique ou non hermétique, et compétence) de niveau inférieur à 5 visant à connaître la quantité de vis contenue dans la cible donne la réponse souhaitée par le mage au lancement</t>
  </si>
  <si>
    <t>lorsque la cible de ce sort est soumise à un sort d’intellego, le sort ne donne aucune information s’il est de niveau inférieur ou égal à 40</t>
  </si>
  <si>
    <t>Parfait bouclier occulte de Razal Wauke </t>
  </si>
  <si>
    <t>tout effet (sort ou autre) de niveau inférieur à 25 visant à donner des informations sur la cible ne donne aucune information. (Les abilities de niveau inférieur à 5 sont aussi concernées.)</t>
  </si>
  <si>
    <t>Sense of magical power </t>
  </si>
  <si>
    <t>Sense of fae power </t>
  </si>
  <si>
    <t>Sense of divine power </t>
  </si>
  <si>
    <t>Sense of infernal power</t>
  </si>
  <si>
    <t>détermine l’aura magique</t>
  </si>
  <si>
    <t>détermine l’aura féérique</t>
  </si>
  <si>
    <t>détermine l’aura divine</t>
  </si>
  <si>
    <t>détermine l’aura infernale</t>
  </si>
  <si>
    <t>donne une idée générale de la limite géographique sur laquelle l'aura en question est présente</t>
  </si>
  <si>
    <t>in</t>
  </si>
  <si>
    <r>
      <t>Piercing the faerie veil</t>
    </r>
    <r>
      <rPr>
        <sz val="10"/>
        <color theme="1"/>
        <rFont val="Courier New"/>
        <family val="3"/>
      </rPr>
      <t xml:space="preserve"> </t>
    </r>
  </si>
  <si>
    <t xml:space="preserve">Piercing the infernal veil </t>
  </si>
  <si>
    <r>
      <t>Piercing the magical veil</t>
    </r>
    <r>
      <rPr>
        <sz val="10"/>
        <color theme="1"/>
        <rFont val="Courier New"/>
        <family val="3"/>
      </rPr>
      <t xml:space="preserve"> </t>
    </r>
  </si>
  <si>
    <t>Vue distante de Razal Wauke pour trouver le Don </t>
  </si>
  <si>
    <t>Odorat développé de Razal Wauke pour trouver le Don </t>
  </si>
  <si>
    <t>vision</t>
  </si>
  <si>
    <t>ce sortilège permet de voir les entrées et sorties de regio, et la façon de s’y déplacer</t>
  </si>
  <si>
    <t>le lanceur voit le Don</t>
  </si>
  <si>
    <t>ce sortilège rend le lanceur capable de sentir le Don. Le gentle gift est sucré, le gift est salé, le blatant gift est piquant au nez</t>
  </si>
  <si>
    <t>Sight of the active magic </t>
  </si>
  <si>
    <t>Wizard’s communion </t>
  </si>
  <si>
    <t>Shroud magic </t>
  </si>
  <si>
    <t>La déflection des coups de Razal Wauke (Vim) </t>
  </si>
  <si>
    <t>Demon’s eternal oblivion </t>
  </si>
  <si>
    <t>Dragon’s eternal oblivion </t>
  </si>
  <si>
    <t>Masking the odor of Magic </t>
  </si>
  <si>
    <t>ArM 5 p159</t>
  </si>
  <si>
    <t xml:space="preserve">bonus de +3 pour déterminer le sigil (ou assimilé en cas de sort non hermétique). </t>
  </si>
  <si>
    <t>ArM5 p160</t>
  </si>
  <si>
    <t xml:space="preserve">affecte un sort de niveau 50 au maximum. </t>
  </si>
  <si>
    <r>
      <t xml:space="preserve">ce sort transforme un sort Vim de niveau 15 ou inférieur en un sort de [ce niveau +10] maximum de type ward. Par exemple en </t>
    </r>
    <r>
      <rPr>
        <i/>
        <sz val="10"/>
        <color theme="1"/>
        <rFont val="Courier New"/>
        <family val="3"/>
      </rPr>
      <t>ward contre les humains</t>
    </r>
    <r>
      <rPr>
        <sz val="10"/>
        <color theme="1"/>
        <rFont val="Courier New"/>
        <family val="3"/>
      </rPr>
      <t xml:space="preserve">, ReCo 25 (base 15, pers sun). La pénétration du sort changé est seule prise en compte. Requiert un jet de concentration à 9+ pour réussir. </t>
    </r>
  </si>
  <si>
    <t>détruit 3 points de might infernaux.</t>
  </si>
  <si>
    <t xml:space="preserve">détruit 3 points de might magiques. </t>
  </si>
  <si>
    <t xml:space="preserve">empêche la détection de sort ou de pouvoir magique dans un objet ou une personne par magie d’Intellego Vim sauf si le sort dépasse le niveau 50. </t>
  </si>
  <si>
    <t>Gather the essence of the beast </t>
  </si>
  <si>
    <t>« Braquage de Razal Wauke </t>
  </si>
  <si>
    <t>Doigts intangibles de Razal Wauke</t>
  </si>
  <si>
    <t>Aegis of the heart </t>
  </si>
  <si>
    <t>Watching spell </t>
  </si>
  <si>
    <t>Tunnel intangible </t>
  </si>
  <si>
    <t>Maintening the demanding spell </t>
  </si>
  <si>
    <t>room</t>
  </si>
  <si>
    <t xml:space="preserve">Jet de concentration+int à 6, peut tenir un sortilege jusqu’au niveau 45. </t>
  </si>
  <si>
    <t>Permet de laisser passer un sort 40 ou inférieur</t>
  </si>
  <si>
    <t>mse : potentiellement visible par toute créature alignée sur le magique (y compris les mages) sur un jet de Per+awareness à 9+. Ceux qui ont magic sensitivity, second sight ou une vertu similaire le perçoivent sans faire de jet, même sans être alignés sur le magique. Le tunnel apparait comme un tube constitué d’une très légère fumée, très volatile</t>
  </si>
  <si>
    <t>ArM5 p162</t>
  </si>
  <si>
    <t>(ArM5 p162): peut contenir jusqu’à 35 niveaux de sort</t>
  </si>
  <si>
    <t xml:space="preserve">ce sort permet de lancer des sorts (niv &lt; 15) à travers lui. Il crée un tunnel vers une dizaine d’individus formant un groupe. </t>
  </si>
  <si>
    <t xml:space="preserve">Redirige le vis d’une salle vers l’objet du choix de Razal qu’il touche avec mse : effet visible : les pions récoltés ressemblent à des petites bulles de fumée dense qui quittent leur lieu de stockage d’origine pour se placer dans le lieu de stockage défini par le lanceur. </t>
  </si>
  <si>
    <t>ArM5 p161</t>
  </si>
  <si>
    <t>stamina</t>
  </si>
  <si>
    <t>XP</t>
  </si>
  <si>
    <t>valeur</t>
  </si>
  <si>
    <t>Spécial</t>
  </si>
  <si>
    <t>intitulé</t>
  </si>
  <si>
    <t>traité</t>
  </si>
  <si>
    <t>changing image</t>
  </si>
  <si>
    <t>changing image, +1 moved image matches changes</t>
  </si>
  <si>
    <t>dégâts</t>
  </si>
  <si>
    <t>détail</t>
  </si>
  <si>
    <t>elaborate shape</t>
  </si>
  <si>
    <t>flexibility</t>
  </si>
  <si>
    <t>intensity</t>
  </si>
  <si>
    <t>pierre</t>
  </si>
  <si>
    <t>unnatural</t>
  </si>
  <si>
    <t>additionnal effect</t>
  </si>
  <si>
    <t>highly unnatural</t>
  </si>
  <si>
    <t>tech&amp;form</t>
  </si>
  <si>
    <t>Calcul niveau automatique</t>
  </si>
  <si>
    <t>special-year</t>
  </si>
  <si>
    <t>taste</t>
  </si>
  <si>
    <t>hearing</t>
  </si>
  <si>
    <t>calculé</t>
  </si>
  <si>
    <t>corrigé</t>
  </si>
  <si>
    <t>Expérimentation valeur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</si>
</sst>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3"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b/>
      <i/>
      <sz val="10"/>
      <color theme="1"/>
      <name val="Courier New"/>
      <family val="3"/>
    </font>
    <font>
      <sz val="10"/>
      <color theme="1"/>
      <name val="Courier New"/>
      <family val="3"/>
    </font>
    <font>
      <i/>
      <sz val="10"/>
      <color theme="1"/>
      <name val="Courier New"/>
      <family val="3"/>
    </font>
    <font>
      <b/>
      <sz val="10"/>
      <color theme="1"/>
      <name val="Courier New"/>
      <family val="3"/>
    </font>
    <font>
      <sz val="11"/>
      <name val="Calibri"/>
      <family val="2"/>
      <scheme val="minor"/>
    </font>
    <font>
      <sz val="10"/>
      <color rgb="FFFF0000"/>
      <name val="Courier New"/>
      <family val="3"/>
    </font>
    <font>
      <sz val="8"/>
      <color rgb="FFFF0000"/>
      <name val="Calibri"/>
      <family val="2"/>
      <scheme val="minor"/>
    </font>
    <font>
      <sz val="8"/>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rgb="FF92D050"/>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s>
  <borders count="15">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theme="0" tint="-0.499984740745262"/>
      </left>
      <right style="thin">
        <color auto="1"/>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0" fillId="0" borderId="0" xfId="0" applyAlignment="1">
      <alignment horizontal="center"/>
    </xf>
    <xf numFmtId="0" fontId="0" fillId="0" borderId="0" xfId="0" applyFill="1"/>
    <xf numFmtId="0" fontId="0" fillId="0" borderId="0" xfId="0" applyAlignment="1">
      <alignment vertical="top" wrapText="1"/>
    </xf>
    <xf numFmtId="0" fontId="0" fillId="0" borderId="0" xfId="0" applyFill="1" applyAlignment="1">
      <alignment vertical="top" wrapText="1"/>
    </xf>
    <xf numFmtId="0" fontId="5" fillId="0" borderId="0" xfId="0" applyFont="1"/>
    <xf numFmtId="0" fontId="2" fillId="0" borderId="0" xfId="0" applyFont="1"/>
    <xf numFmtId="0" fontId="4" fillId="0" borderId="0" xfId="0" applyFont="1"/>
    <xf numFmtId="0" fontId="9" fillId="2" borderId="0" xfId="0" applyFont="1" applyFill="1"/>
    <xf numFmtId="0" fontId="9" fillId="4" borderId="0" xfId="0" applyFont="1" applyFill="1"/>
    <xf numFmtId="0" fontId="9" fillId="0" borderId="0" xfId="0" applyFont="1"/>
    <xf numFmtId="0" fontId="4" fillId="0" borderId="0" xfId="0" applyFont="1" applyFill="1" applyAlignment="1">
      <alignment vertical="top" wrapText="1"/>
    </xf>
    <xf numFmtId="0" fontId="2" fillId="0" borderId="0" xfId="0" applyFont="1" applyFill="1" applyAlignment="1">
      <alignment vertical="top" wrapText="1"/>
    </xf>
    <xf numFmtId="0" fontId="9" fillId="0" borderId="0" xfId="0" applyFont="1" applyFill="1" applyAlignment="1">
      <alignment vertical="top" wrapText="1"/>
    </xf>
    <xf numFmtId="0" fontId="5" fillId="0" borderId="0" xfId="0" applyFont="1" applyFill="1"/>
    <xf numFmtId="0" fontId="2" fillId="0" borderId="0" xfId="0" applyFont="1" applyFill="1"/>
    <xf numFmtId="0" fontId="9" fillId="0" borderId="0" xfId="0" applyFont="1" applyFill="1"/>
    <xf numFmtId="0" fontId="0" fillId="0" borderId="1" xfId="0" applyFill="1" applyBorder="1" applyAlignment="1">
      <alignment vertical="top" wrapText="1"/>
    </xf>
    <xf numFmtId="0" fontId="0" fillId="0" borderId="0" xfId="0" applyFill="1" applyBorder="1" applyAlignment="1">
      <alignment vertical="top" wrapText="1"/>
    </xf>
    <xf numFmtId="0" fontId="0" fillId="0" borderId="1" xfId="0" applyFill="1" applyBorder="1"/>
    <xf numFmtId="0" fontId="0" fillId="0" borderId="0" xfId="0" applyFill="1" applyBorder="1"/>
    <xf numFmtId="0" fontId="0" fillId="0" borderId="1" xfId="0" applyBorder="1"/>
    <xf numFmtId="0" fontId="0" fillId="0" borderId="0" xfId="0" applyBorder="1"/>
    <xf numFmtId="0" fontId="0" fillId="0" borderId="3" xfId="0" applyFill="1" applyBorder="1" applyAlignment="1">
      <alignment vertical="top" wrapText="1"/>
    </xf>
    <xf numFmtId="0" fontId="0" fillId="0" borderId="3" xfId="0" applyFill="1" applyBorder="1"/>
    <xf numFmtId="0" fontId="0" fillId="0" borderId="3" xfId="0" applyBorder="1"/>
    <xf numFmtId="0" fontId="0" fillId="0" borderId="2" xfId="0" applyBorder="1"/>
    <xf numFmtId="0" fontId="0" fillId="0" borderId="2" xfId="0" applyFill="1" applyBorder="1" applyAlignment="1">
      <alignment vertical="top" wrapText="1"/>
    </xf>
    <xf numFmtId="0" fontId="0" fillId="0" borderId="2" xfId="0" applyFill="1" applyBorder="1"/>
    <xf numFmtId="0" fontId="1" fillId="6" borderId="1" xfId="0" applyFont="1" applyFill="1" applyBorder="1" applyAlignment="1">
      <alignment vertical="top" wrapText="1"/>
    </xf>
    <xf numFmtId="0" fontId="1" fillId="6" borderId="1" xfId="0" applyFont="1" applyFill="1" applyBorder="1"/>
    <xf numFmtId="0" fontId="10" fillId="6" borderId="1" xfId="0" applyFont="1" applyFill="1" applyBorder="1"/>
    <xf numFmtId="0" fontId="1" fillId="6" borderId="0" xfId="0" applyFont="1" applyFill="1"/>
    <xf numFmtId="0" fontId="1" fillId="6" borderId="0" xfId="0" applyFont="1" applyFill="1" applyAlignment="1">
      <alignment vertical="top" wrapText="1"/>
    </xf>
    <xf numFmtId="0" fontId="11" fillId="6" borderId="0" xfId="0" applyFont="1" applyFill="1" applyAlignment="1">
      <alignment vertical="top" wrapText="1"/>
    </xf>
    <xf numFmtId="0" fontId="6" fillId="0" borderId="3" xfId="0" applyFont="1" applyFill="1" applyBorder="1"/>
    <xf numFmtId="0" fontId="0" fillId="0" borderId="4" xfId="0" applyFill="1" applyBorder="1" applyAlignment="1">
      <alignment vertical="top" wrapText="1"/>
    </xf>
    <xf numFmtId="0" fontId="0" fillId="0" borderId="4" xfId="0" applyFill="1" applyBorder="1"/>
    <xf numFmtId="0" fontId="0" fillId="0" borderId="4" xfId="0" applyBorder="1"/>
    <xf numFmtId="0" fontId="12" fillId="0" borderId="0" xfId="0" applyFont="1" applyFill="1" applyAlignment="1">
      <alignment vertical="top" wrapText="1"/>
    </xf>
    <xf numFmtId="0" fontId="3" fillId="3" borderId="0" xfId="0" applyFont="1" applyFill="1" applyAlignment="1"/>
    <xf numFmtId="0" fontId="0" fillId="0" borderId="7" xfId="0" applyBorder="1"/>
    <xf numFmtId="0" fontId="0" fillId="0" borderId="8" xfId="0" applyBorder="1"/>
    <xf numFmtId="0" fontId="0" fillId="0" borderId="9" xfId="0" applyBorder="1"/>
    <xf numFmtId="0" fontId="0" fillId="0" borderId="10" xfId="0" applyBorder="1"/>
    <xf numFmtId="0" fontId="3" fillId="3" borderId="2" xfId="0" applyFont="1" applyFill="1" applyBorder="1" applyAlignment="1">
      <alignment vertical="top" wrapText="1"/>
    </xf>
    <xf numFmtId="0" fontId="3" fillId="3" borderId="2" xfId="0" applyFont="1" applyFill="1" applyBorder="1"/>
    <xf numFmtId="0" fontId="0" fillId="2" borderId="0" xfId="0" applyFill="1"/>
    <xf numFmtId="0" fontId="0" fillId="5" borderId="0" xfId="0" applyFill="1"/>
    <xf numFmtId="49" fontId="0" fillId="0" borderId="3" xfId="0" applyNumberFormat="1" applyFill="1" applyBorder="1" applyAlignment="1">
      <alignment vertical="top" wrapText="1"/>
    </xf>
    <xf numFmtId="49" fontId="0" fillId="0" borderId="3" xfId="0" quotePrefix="1" applyNumberFormat="1" applyFill="1" applyBorder="1"/>
    <xf numFmtId="49" fontId="0" fillId="0" borderId="3" xfId="0" applyNumberFormat="1" applyFill="1" applyBorder="1"/>
    <xf numFmtId="49" fontId="0" fillId="0" borderId="3" xfId="0" applyNumberFormat="1" applyBorder="1"/>
    <xf numFmtId="164" fontId="0" fillId="0" borderId="0" xfId="0" applyNumberFormat="1" applyFill="1" applyAlignment="1">
      <alignment vertical="top" wrapText="1"/>
    </xf>
    <xf numFmtId="164" fontId="0" fillId="0" borderId="0" xfId="0" applyNumberFormat="1" applyFill="1"/>
    <xf numFmtId="164" fontId="0" fillId="0" borderId="0" xfId="0" applyNumberFormat="1"/>
    <xf numFmtId="0" fontId="0" fillId="2" borderId="12" xfId="0" applyFill="1" applyBorder="1"/>
    <xf numFmtId="0" fontId="3" fillId="3" borderId="0" xfId="0" applyFont="1" applyFill="1"/>
    <xf numFmtId="0" fontId="0" fillId="8" borderId="11" xfId="0" applyFill="1" applyBorder="1"/>
    <xf numFmtId="0" fontId="0" fillId="8" borderId="0" xfId="0" applyFill="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0" fillId="0" borderId="7" xfId="0" applyFill="1" applyBorder="1"/>
    <xf numFmtId="0" fontId="0" fillId="0" borderId="9" xfId="0" applyFill="1" applyBorder="1"/>
    <xf numFmtId="0" fontId="0" fillId="0" borderId="5" xfId="0" applyBorder="1"/>
    <xf numFmtId="0" fontId="0" fillId="0" borderId="6" xfId="0" applyBorder="1"/>
    <xf numFmtId="0" fontId="0" fillId="0" borderId="14" xfId="0" applyFill="1" applyBorder="1"/>
    <xf numFmtId="0" fontId="0" fillId="0" borderId="5" xfId="0" applyFill="1" applyBorder="1" applyAlignment="1"/>
    <xf numFmtId="0" fontId="0" fillId="0" borderId="13" xfId="0" applyFill="1" applyBorder="1" applyAlignment="1"/>
    <xf numFmtId="1" fontId="2" fillId="0" borderId="0" xfId="0" applyNumberFormat="1" applyFont="1" applyFill="1"/>
    <xf numFmtId="1" fontId="0" fillId="7" borderId="3" xfId="0" applyNumberFormat="1" applyFill="1" applyBorder="1"/>
    <xf numFmtId="1" fontId="0" fillId="7" borderId="3" xfId="0" quotePrefix="1" applyNumberFormat="1" applyFill="1" applyBorder="1"/>
    <xf numFmtId="0" fontId="3" fillId="5" borderId="1" xfId="0" applyFont="1" applyFill="1" applyBorder="1" applyAlignment="1">
      <alignment horizontal="center"/>
    </xf>
    <xf numFmtId="0" fontId="3" fillId="5" borderId="0" xfId="0" applyFont="1" applyFill="1" applyBorder="1" applyAlignment="1">
      <alignment horizontal="center"/>
    </xf>
    <xf numFmtId="0" fontId="3" fillId="5" borderId="3" xfId="0" applyFont="1" applyFill="1" applyBorder="1" applyAlignment="1">
      <alignment horizontal="center"/>
    </xf>
    <xf numFmtId="0" fontId="3" fillId="5" borderId="0" xfId="0" applyFont="1" applyFill="1" applyAlignment="1">
      <alignment horizontal="center"/>
    </xf>
    <xf numFmtId="0" fontId="0" fillId="5" borderId="0" xfId="0" applyFill="1" applyAlignment="1">
      <alignment horizontal="center"/>
    </xf>
    <xf numFmtId="0" fontId="0" fillId="5" borderId="3" xfId="0" applyFill="1" applyBorder="1" applyAlignment="1">
      <alignment horizontal="center"/>
    </xf>
    <xf numFmtId="0" fontId="3" fillId="3" borderId="5" xfId="0" applyFont="1" applyFill="1" applyBorder="1" applyAlignment="1">
      <alignment horizontal="center"/>
    </xf>
    <xf numFmtId="0" fontId="3" fillId="3" borderId="6" xfId="0" applyFont="1" applyFill="1" applyBorder="1" applyAlignment="1">
      <alignment horizontal="center"/>
    </xf>
  </cellXfs>
  <cellStyles count="1">
    <cellStyle name="Normal" xfId="0" builtinId="0"/>
  </cellStyles>
  <dxfs count="71">
    <dxf>
      <fill>
        <patternFill>
          <bgColor theme="9"/>
        </patternFill>
      </fill>
    </dxf>
    <dxf>
      <fill>
        <patternFill>
          <bgColor theme="9"/>
        </patternFill>
      </fill>
    </dxf>
    <dxf>
      <fill>
        <patternFill>
          <bgColor theme="9"/>
        </patternFill>
      </fill>
    </dxf>
    <dxf>
      <font>
        <strike val="0"/>
        <outline val="0"/>
        <shadow val="0"/>
        <u val="none"/>
        <vertAlign val="baseline"/>
        <sz val="11"/>
        <color theme="0"/>
        <name val="Calibri"/>
        <scheme val="minor"/>
      </font>
      <numFmt numFmtId="0" formatCode="General"/>
      <fill>
        <patternFill patternType="solid">
          <fgColor indexed="64"/>
          <bgColor theme="1"/>
        </patternFill>
      </fill>
    </dxf>
    <dxf>
      <fill>
        <patternFill patternType="solid">
          <fgColor indexed="64"/>
          <bgColor rgb="FFFFFF00"/>
        </patternFill>
      </fill>
    </dxf>
    <dxf>
      <fill>
        <patternFill patternType="solid">
          <fgColor indexed="64"/>
          <bgColor theme="0" tint="-0.249977111117893"/>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ont>
        <strike val="0"/>
        <outline val="0"/>
        <shadow val="0"/>
        <u val="none"/>
        <vertAlign val="baseline"/>
        <sz val="11"/>
        <color auto="1"/>
        <name val="Calibri"/>
        <scheme val="minor"/>
      </font>
      <fill>
        <patternFill patternType="none">
          <fgColor indexed="64"/>
          <bgColor auto="1"/>
        </patternFill>
      </fill>
    </dxf>
    <dxf>
      <fill>
        <patternFill patternType="none">
          <fgColor indexed="64"/>
          <bgColor auto="1"/>
        </patternFill>
      </fill>
      <border diagonalUp="0" diagonalDown="0">
        <left style="thin">
          <color theme="0" tint="-0.499984740745262"/>
        </left>
        <right style="thin">
          <color auto="1"/>
        </right>
        <top/>
        <bottom/>
        <vertical/>
        <horizontal/>
      </border>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border diagonalUp="0" diagonalDown="0">
        <left style="thin">
          <color indexed="64"/>
        </left>
        <right/>
        <top/>
        <bottom/>
        <vertical/>
        <horizontal/>
      </border>
    </dxf>
    <dxf>
      <fill>
        <patternFill patternType="none">
          <fgColor indexed="64"/>
          <bgColor auto="1"/>
        </patternFill>
      </fill>
      <border diagonalUp="0" diagonalDown="0">
        <left/>
        <right style="thin">
          <color indexed="64"/>
        </right>
        <top/>
        <bottom/>
        <vertical/>
        <horizontal/>
      </border>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strike val="0"/>
        <outline val="0"/>
        <shadow val="0"/>
        <u val="none"/>
        <vertAlign val="baseline"/>
        <sz val="11"/>
        <color rgb="FFFF0000"/>
        <name val="Calibri"/>
        <scheme val="minor"/>
      </font>
      <numFmt numFmtId="0" formatCode="General"/>
      <fill>
        <patternFill patternType="solid">
          <fgColor indexed="64"/>
          <bgColor theme="0" tint="-0.14999847407452621"/>
        </patternFill>
      </fill>
    </dxf>
    <dxf>
      <font>
        <strike val="0"/>
        <outline val="0"/>
        <shadow val="0"/>
        <u val="none"/>
        <vertAlign val="baseline"/>
        <sz val="11"/>
        <color theme="0"/>
        <name val="Calibri"/>
        <scheme val="minor"/>
      </font>
      <numFmt numFmtId="0" formatCode="General"/>
      <fill>
        <patternFill patternType="solid">
          <fgColor indexed="64"/>
          <bgColor theme="1"/>
        </patternFill>
      </fill>
      <border diagonalUp="0" diagonalDown="0">
        <left style="thin">
          <color indexed="64"/>
        </left>
        <top/>
        <bottom/>
      </border>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auto="1"/>
        </patternFill>
      </fill>
    </dxf>
    <dxf>
      <fill>
        <patternFill patternType="none">
          <fgColor indexed="64"/>
          <bgColor indexed="65"/>
        </patternFill>
      </fill>
      <border diagonalUp="0" diagonalDown="0">
        <left/>
        <right style="thin">
          <color indexed="64"/>
        </right>
        <top/>
        <bottom/>
        <vertical/>
        <horizontal/>
      </border>
    </dxf>
    <dxf>
      <font>
        <strike val="0"/>
        <outline val="0"/>
        <shadow val="0"/>
        <u val="none"/>
        <vertAlign val="baseline"/>
        <color rgb="FFFF0000"/>
      </font>
      <numFmt numFmtId="0" formatCode="General"/>
      <fill>
        <patternFill patternType="none">
          <fgColor indexed="64"/>
          <bgColor theme="0" tint="-0.14999847407452621"/>
        </patternFill>
      </fill>
      <border diagonalUp="0" diagonalDown="0" outline="0">
        <left style="thin">
          <color indexed="64"/>
        </left>
        <right/>
        <top/>
        <bottom/>
      </border>
    </dxf>
    <dxf>
      <fill>
        <patternFill patternType="none">
          <fgColor indexed="64"/>
          <bgColor auto="1"/>
        </patternFill>
      </fill>
    </dxf>
    <dxf>
      <fill>
        <patternFill patternType="none">
          <fgColor indexed="64"/>
          <bgColor auto="1"/>
        </patternFill>
      </fill>
    </dxf>
    <dxf>
      <fill>
        <patternFill patternType="none">
          <fgColor indexed="64"/>
          <bgColor auto="1"/>
        </patternFill>
      </fill>
      <border diagonalUp="0" diagonalDown="0" outline="0">
        <left style="thin">
          <color indexed="64"/>
        </left>
        <right style="thin">
          <color indexed="64"/>
        </right>
        <top/>
        <bottom/>
      </border>
    </dxf>
    <dxf>
      <numFmt numFmtId="1" formatCode="0"/>
      <fill>
        <patternFill patternType="none">
          <fgColor indexed="64"/>
          <bgColor theme="0" tint="-0.499984740745262"/>
        </patternFill>
      </fill>
      <border diagonalUp="0" diagonalDown="0">
        <left/>
        <right style="thin">
          <color indexed="64"/>
        </right>
        <top/>
        <bottom/>
      </border>
    </dxf>
    <dxf>
      <numFmt numFmtId="30" formatCode="@"/>
      <fill>
        <patternFill patternType="none">
          <fgColor indexed="64"/>
          <bgColor auto="1"/>
        </patternFill>
      </fill>
    </dxf>
    <dxf>
      <numFmt numFmtId="164" formatCode="\+0;\-0"/>
      <fill>
        <patternFill patternType="none">
          <fgColor indexed="64"/>
          <bgColor indexed="65"/>
        </patternFill>
      </fill>
    </dxf>
    <dxf>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font>
      <numFmt numFmtId="1" formatCode="0"/>
      <fill>
        <patternFill patternType="none">
          <fgColor indexed="64"/>
          <bgColor auto="1"/>
        </patternFill>
      </fill>
    </dxf>
    <dxf>
      <font>
        <strike val="0"/>
        <outline val="0"/>
        <shadow val="0"/>
        <u val="none"/>
        <vertAlign val="baseline"/>
        <sz val="11"/>
        <color rgb="FFFF0000"/>
        <name val="Calibri"/>
        <scheme val="minor"/>
      </font>
      <numFmt numFmtId="0" formatCode="General"/>
      <fill>
        <patternFill patternType="solid">
          <fgColor indexed="64"/>
          <bgColor theme="0" tint="-0.14999847407452621"/>
        </patternFill>
      </fill>
    </dxf>
    <dxf>
      <fill>
        <patternFill patternType="none">
          <fgColor indexed="64"/>
          <bgColor auto="1"/>
        </patternFill>
      </fill>
    </dxf>
    <dxf>
      <font>
        <b/>
      </font>
      <fill>
        <patternFill patternType="none">
          <fgColor indexed="64"/>
          <bgColor auto="1"/>
        </patternFill>
      </fill>
    </dxf>
    <dxf>
      <fill>
        <patternFill patternType="none">
          <fgColor indexed="64"/>
          <bgColor auto="1"/>
        </patternFill>
      </fill>
    </dxf>
    <dxf>
      <font>
        <b/>
      </font>
      <fill>
        <patternFill patternType="none">
          <fgColor indexed="64"/>
          <bgColor auto="1"/>
        </patternFill>
      </fill>
    </dxf>
    <dxf>
      <font>
        <b/>
        <i/>
      </font>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2" name="Tableau2" displayName="Tableau2" ref="A2:BK160" totalsRowShown="0" headerRowDxfId="70" dataDxfId="69">
  <autoFilter ref="A2:BK160"/>
  <sortState ref="A3:BK160">
    <sortCondition ref="S2:S160"/>
  </sortState>
  <tableColumns count="63">
    <tableColumn id="1" name="Nom" dataDxfId="68"/>
    <tableColumn id="2" name="Technique" dataDxfId="67"/>
    <tableColumn id="3" name="req. technique" dataDxfId="66"/>
    <tableColumn id="4" name="Forme" dataDxfId="65"/>
    <tableColumn id="5" name="req. forme" dataDxfId="64"/>
    <tableColumn id="51" name="TeFo" dataDxfId="63">
      <calculatedColumnFormula>Tableau2[[#This Row],[Technique]]&amp;IF(Tableau2[[#This Row],[req. technique]]&lt;&gt;"","("&amp;Tableau2[[#This Row],[req. technique]]&amp;")","")&amp;Tableau2[[#This Row],[Forme]]&amp;IF(Tableau2[[#This Row],[req. forme]]&lt;&gt;"","("&amp;Tableau2[[#This Row],[req. forme]]&amp;")","")</calculatedColumnFormula>
    </tableColumn>
    <tableColumn id="6" name="niveau" dataDxfId="62"/>
    <tableColumn id="43" name="Niveau base" dataDxfId="61"/>
    <tableColumn id="42" name="Base forme" dataDxfId="60"/>
    <tableColumn id="44" name="portée" dataDxfId="59"/>
    <tableColumn id="45" name="durée" dataDxfId="58"/>
    <tableColumn id="46" name="cible" dataDxfId="57"/>
    <tableColumn id="47" name="taille" dataDxfId="56"/>
    <tableColumn id="48" name="requisite" dataDxfId="55"/>
    <tableColumn id="49" name="complexité" dataDxfId="54"/>
    <tableColumn id="65" name="Expérimentation valeur" dataDxfId="53"/>
    <tableColumn id="34" name="valeur" dataDxfId="52"/>
    <tableColumn id="50" name="intitulé" dataDxfId="51"/>
    <tableColumn id="62" name="Calcul niveau automatique" dataDxfId="50">
      <calculatedColumnFormula>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calculatedColumnFormula>
    </tableColumn>
    <tableColumn id="41" name="Rituel" dataDxfId="49"/>
    <tableColumn id="7" name="description" dataDxfId="48"/>
    <tableColumn id="8" name="Exp." dataDxfId="47"/>
    <tableColumn id="57" name="niveau mastery" dataDxfId="46">
      <calculatedColumnFormula>IF(Tableau2[[#This Row],[XP mastery]]=0,"",TRUNC((SQRT(8*(Tableau2[[#This Row],[XP mastery]]/5)+1)-1)/2))</calculatedColumnFormula>
    </tableColumn>
    <tableColumn id="52" name="XP mastery" dataDxfId="45"/>
    <tableColumn id="9" name="FC" dataDxfId="44"/>
    <tableColumn id="59" name="pén." dataDxfId="43"/>
    <tableColumn id="53" name="Multiple Casting" dataDxfId="42"/>
    <tableColumn id="61" name="Precise casting (+1 finesse, -1 dé botch finesse)" dataDxfId="41"/>
    <tableColumn id="54" name="MR" dataDxfId="40"/>
    <tableColumn id="55" name="Subtle C" dataDxfId="39"/>
    <tableColumn id="56" name="QC" dataDxfId="38"/>
    <tableColumn id="60" name="imperturbable casting" dataDxfId="37"/>
    <tableColumn id="58" name="stalwart casting" dataDxfId="36"/>
    <tableColumn id="10" name="casting total" dataDxfId="35">
      <calculatedColumnFormula>'valeurs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calculatedColumnFormula>
    </tableColumn>
    <tableColumn id="35" name="Meilleur bonus" dataDxfId="34">
      <calculatedColumnFormula>MAX(Tableau2[[#This Row],[Bonus talisman bâton 1]:[Bonus talisman dé 5]])+IF(Tableau2[[#This Row],[CT dé applicable?]]&lt;&gt;"",'valeurs casting'!$K$1,0)</calculatedColumnFormula>
    </tableColumn>
    <tableColumn id="11" name="bâton1" dataDxfId="33"/>
    <tableColumn id="12" name="bâton2" dataDxfId="32"/>
    <tableColumn id="13" name="bâton3" dataDxfId="31"/>
    <tableColumn id="14" name="bâton4" dataDxfId="30"/>
    <tableColumn id="15" name="bâton5" dataDxfId="29"/>
    <tableColumn id="16" name="bâton6" dataDxfId="28"/>
    <tableColumn id="17" name="dé1" dataDxfId="27"/>
    <tableColumn id="18" name="dé2" dataDxfId="26"/>
    <tableColumn id="19" name="dé3" dataDxfId="25"/>
    <tableColumn id="20" name="dé4" dataDxfId="24"/>
    <tableColumn id="21" name="dé5" dataDxfId="23"/>
    <tableColumn id="22" name="CT dé applicable?" dataDxfId="22"/>
    <tableColumn id="23" name="Bonus talisman bâton 1" dataDxfId="21">
      <calculatedColumnFormula>IF(AJ3&lt;&gt;"",VLOOKUP(AJ3,'valeurs casting'!$E$2:$F$9,2),0)</calculatedColumnFormula>
    </tableColumn>
    <tableColumn id="24" name="Bonus talisman bâton 2" dataDxfId="20">
      <calculatedColumnFormula>IF(AK3&lt;&gt;"",VLOOKUP(AK3,'valeurs casting'!$E$2:$F$9,2),0)</calculatedColumnFormula>
    </tableColumn>
    <tableColumn id="25" name="Bonus talisman bâton 3" dataDxfId="19">
      <calculatedColumnFormula>IF(AL3&lt;&gt;"",VLOOKUP(AL3,'valeurs casting'!$E$2:$F$9,2),0)</calculatedColumnFormula>
    </tableColumn>
    <tableColumn id="26" name="Bonus talisman bâton 4" dataDxfId="18">
      <calculatedColumnFormula>IF(AM3&lt;&gt;"",VLOOKUP(AM3,'valeurs casting'!$E$2:$F$9,2),0)</calculatedColumnFormula>
    </tableColumn>
    <tableColumn id="27" name="Bonus talisman bâton 5" dataDxfId="17">
      <calculatedColumnFormula>IF(AN3&lt;&gt;"",VLOOKUP(AN3,'valeurs casting'!$E$2:$F$9,2),0)</calculatedColumnFormula>
    </tableColumn>
    <tableColumn id="28" name="Bonus talisman bâton 6" dataDxfId="16">
      <calculatedColumnFormula>IF(AO3&lt;&gt;"",VLOOKUP(AO3,'valeurs casting'!$E$2:$F$9,2),0)</calculatedColumnFormula>
    </tableColumn>
    <tableColumn id="29" name="Bonus talisman dé 1" dataDxfId="15">
      <calculatedColumnFormula>IF(AP3&lt;&gt;"",VLOOKUP(AP3,'valeurs casting'!$G$2:$H$9,2),0)</calculatedColumnFormula>
    </tableColumn>
    <tableColumn id="30" name="Bonus talisman dé 2" dataDxfId="14">
      <calculatedColumnFormula>IF(AQ3&lt;&gt;"",VLOOKUP(AQ3,'valeurs casting'!$G$2:$H$9,2),0)</calculatedColumnFormula>
    </tableColumn>
    <tableColumn id="31" name="Bonus talisman dé 3" dataDxfId="13">
      <calculatedColumnFormula>IF(AR3&lt;&gt;"",VLOOKUP(AR3,'valeurs casting'!$G$2:$H$9,2),0)</calculatedColumnFormula>
    </tableColumn>
    <tableColumn id="32" name="Bonus talisman dé 4" dataDxfId="12">
      <calculatedColumnFormula>IF(AS3&lt;&gt;"",VLOOKUP(AS3,'valeurs casting'!$G$2:$H$9,2),0)</calculatedColumnFormula>
    </tableColumn>
    <tableColumn id="33" name="Bonus talisman dé 5" dataDxfId="11">
      <calculatedColumnFormula>IF(AT3&lt;&gt;"",VLOOKUP(AT3,'valeurs casting'!$G$2:$H$9,2),0)</calculatedColumnFormula>
    </tableColumn>
    <tableColumn id="36" name="Colonne8" dataDxfId="10"/>
    <tableColumn id="37" name="Colonne9" dataDxfId="9"/>
    <tableColumn id="38" name="Colonne10" dataDxfId="8"/>
    <tableColumn id="39" name="Colonne11" dataDxfId="7"/>
    <tableColumn id="40" name="Colonne12" dataDxfId="6"/>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C16" totalsRowShown="0">
  <autoFilter ref="A1:C16"/>
  <sortState ref="A2:C16">
    <sortCondition ref="A1:A16"/>
  </sortState>
  <tableColumns count="3">
    <tableColumn id="1" name="Te/Fo" dataDxfId="5"/>
    <tableColumn id="4" name="XP" dataDxfId="4"/>
    <tableColumn id="2" name="Valeur" dataDxfId="3">
      <calculatedColumnFormula>IF(Tableau1[[#This Row],[XP]]=0,0,TRUNC((SQRT(8*(Tableau1[[#This Row],[XP]])+1)-1)/2))</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160"/>
  <sheetViews>
    <sheetView tabSelected="1" topLeftCell="B1" workbookViewId="0">
      <selection activeCell="S4" sqref="S4"/>
    </sheetView>
  </sheetViews>
  <sheetFormatPr baseColWidth="10" defaultColWidth="9.109375" defaultRowHeight="14.4" x14ac:dyDescent="0.3"/>
  <cols>
    <col min="1" max="1" width="40.5546875" style="7" customWidth="1"/>
    <col min="2" max="2" width="6.6640625" style="6" customWidth="1"/>
    <col min="3" max="3" width="6.6640625" customWidth="1"/>
    <col min="4" max="4" width="7.88671875" style="6" customWidth="1"/>
    <col min="5" max="5" width="6.88671875" customWidth="1"/>
    <col min="6" max="6" width="6.88671875" style="32" customWidth="1"/>
    <col min="7" max="7" width="9.109375" style="6"/>
    <col min="8" max="8" width="9.109375" style="21"/>
    <col min="13" max="13" width="4.44140625" customWidth="1"/>
    <col min="14" max="14" width="4.5546875" customWidth="1"/>
    <col min="15" max="16" width="6.33203125" customWidth="1"/>
    <col min="17" max="17" width="6.33203125" style="55" customWidth="1"/>
    <col min="18" max="18" width="9.109375" style="52"/>
    <col min="19" max="19" width="9.109375" style="72"/>
    <col min="20" max="20" width="4" style="26" customWidth="1"/>
    <col min="21" max="21" width="21.5546875" customWidth="1"/>
    <col min="22" max="22" width="20.88671875" customWidth="1"/>
    <col min="23" max="23" width="2.5546875" style="30" customWidth="1"/>
    <col min="24" max="24" width="3.44140625" style="25" customWidth="1"/>
    <col min="25" max="31" width="3.88671875" customWidth="1"/>
    <col min="32" max="32" width="4.6640625" customWidth="1"/>
    <col min="33" max="33" width="6" customWidth="1"/>
    <col min="34" max="34" width="4.5546875" style="46" customWidth="1"/>
    <col min="35" max="35" width="7" style="32" customWidth="1"/>
    <col min="36" max="36" width="9.109375" style="21"/>
    <col min="37" max="40" width="7" style="22" customWidth="1"/>
    <col min="41" max="41" width="7" style="25" customWidth="1"/>
    <col min="42" max="42" width="7" style="21" customWidth="1"/>
    <col min="43" max="46" width="7" style="22" customWidth="1"/>
    <col min="47" max="47" width="7" style="38" customWidth="1"/>
    <col min="48" max="48" width="7" style="10" hidden="1" customWidth="1"/>
    <col min="49" max="54" width="8.44140625" style="8" hidden="1" customWidth="1"/>
    <col min="55" max="58" width="8.44140625" style="9" hidden="1" customWidth="1"/>
    <col min="60" max="60" width="9.33203125" customWidth="1"/>
    <col min="61" max="62" width="11.5546875" customWidth="1"/>
    <col min="63" max="65" width="12.5546875" customWidth="1"/>
  </cols>
  <sheetData>
    <row r="1" spans="1:63" x14ac:dyDescent="0.3">
      <c r="Q1" s="78" t="s">
        <v>394</v>
      </c>
      <c r="R1" s="79"/>
      <c r="S1" s="26"/>
      <c r="W1" s="77" t="s">
        <v>6</v>
      </c>
      <c r="X1" s="77"/>
      <c r="Y1" s="77"/>
      <c r="Z1" s="77"/>
      <c r="AA1" s="77"/>
      <c r="AB1" s="77"/>
      <c r="AC1" s="77"/>
      <c r="AD1" s="77"/>
      <c r="AE1" s="77"/>
      <c r="AF1" s="77"/>
      <c r="AG1" s="77"/>
      <c r="AH1" s="40"/>
      <c r="AJ1" s="74" t="s">
        <v>33</v>
      </c>
      <c r="AK1" s="75"/>
      <c r="AL1" s="75"/>
      <c r="AM1" s="75"/>
      <c r="AN1" s="75"/>
      <c r="AO1" s="76"/>
      <c r="AP1" s="74" t="s">
        <v>34</v>
      </c>
      <c r="AQ1" s="75"/>
      <c r="AR1" s="75"/>
      <c r="AS1" s="75"/>
      <c r="AT1" s="75"/>
      <c r="AU1" s="76"/>
      <c r="AV1" s="8"/>
      <c r="BB1" s="9"/>
    </row>
    <row r="2" spans="1:63" s="3" customFormat="1" ht="29.25" customHeight="1" x14ac:dyDescent="0.3">
      <c r="A2" s="11" t="s">
        <v>4</v>
      </c>
      <c r="B2" s="12" t="s">
        <v>2</v>
      </c>
      <c r="C2" s="4" t="s">
        <v>53</v>
      </c>
      <c r="D2" s="12" t="s">
        <v>0</v>
      </c>
      <c r="E2" s="4" t="s">
        <v>54</v>
      </c>
      <c r="F2" s="33" t="s">
        <v>84</v>
      </c>
      <c r="G2" s="12" t="s">
        <v>3</v>
      </c>
      <c r="H2" s="17" t="s">
        <v>60</v>
      </c>
      <c r="I2" s="4" t="s">
        <v>74</v>
      </c>
      <c r="J2" s="4" t="s">
        <v>61</v>
      </c>
      <c r="K2" s="4" t="s">
        <v>62</v>
      </c>
      <c r="L2" s="4" t="s">
        <v>63</v>
      </c>
      <c r="M2" s="4" t="s">
        <v>64</v>
      </c>
      <c r="N2" s="4" t="s">
        <v>65</v>
      </c>
      <c r="O2" s="4" t="s">
        <v>66</v>
      </c>
      <c r="P2" s="48" t="s">
        <v>415</v>
      </c>
      <c r="Q2" s="53" t="s">
        <v>393</v>
      </c>
      <c r="R2" s="49" t="s">
        <v>395</v>
      </c>
      <c r="S2" s="49" t="s">
        <v>409</v>
      </c>
      <c r="T2" s="27" t="s">
        <v>55</v>
      </c>
      <c r="U2" s="4" t="s">
        <v>5</v>
      </c>
      <c r="V2" s="4" t="s">
        <v>52</v>
      </c>
      <c r="W2" s="29" t="s">
        <v>114</v>
      </c>
      <c r="X2" s="23" t="s">
        <v>113</v>
      </c>
      <c r="Y2" s="39" t="s">
        <v>103</v>
      </c>
      <c r="Z2" s="39" t="s">
        <v>180</v>
      </c>
      <c r="AA2" s="39" t="s">
        <v>248</v>
      </c>
      <c r="AB2" s="39" t="s">
        <v>330</v>
      </c>
      <c r="AC2" s="39" t="s">
        <v>105</v>
      </c>
      <c r="AD2" s="39" t="s">
        <v>278</v>
      </c>
      <c r="AE2" s="39" t="s">
        <v>106</v>
      </c>
      <c r="AF2" s="39" t="s">
        <v>247</v>
      </c>
      <c r="AG2" s="39" t="s">
        <v>176</v>
      </c>
      <c r="AH2" s="45" t="s">
        <v>104</v>
      </c>
      <c r="AI2" s="34" t="s">
        <v>46</v>
      </c>
      <c r="AJ2" s="17" t="s">
        <v>221</v>
      </c>
      <c r="AK2" s="18" t="s">
        <v>222</v>
      </c>
      <c r="AL2" s="18" t="s">
        <v>223</v>
      </c>
      <c r="AM2" s="18" t="s">
        <v>224</v>
      </c>
      <c r="AN2" s="18" t="s">
        <v>225</v>
      </c>
      <c r="AO2" s="18" t="s">
        <v>226</v>
      </c>
      <c r="AP2" s="17" t="s">
        <v>216</v>
      </c>
      <c r="AQ2" s="18" t="s">
        <v>217</v>
      </c>
      <c r="AR2" s="18" t="s">
        <v>218</v>
      </c>
      <c r="AS2" s="18" t="s">
        <v>219</v>
      </c>
      <c r="AT2" s="18" t="s">
        <v>220</v>
      </c>
      <c r="AU2" s="36" t="s">
        <v>227</v>
      </c>
      <c r="AV2" s="13" t="s">
        <v>35</v>
      </c>
      <c r="AW2" s="13" t="s">
        <v>36</v>
      </c>
      <c r="AX2" s="13" t="s">
        <v>37</v>
      </c>
      <c r="AY2" s="13" t="s">
        <v>38</v>
      </c>
      <c r="AZ2" s="13" t="s">
        <v>39</v>
      </c>
      <c r="BA2" s="13" t="s">
        <v>40</v>
      </c>
      <c r="BB2" s="13" t="s">
        <v>41</v>
      </c>
      <c r="BC2" s="13" t="s">
        <v>42</v>
      </c>
      <c r="BD2" s="13" t="s">
        <v>43</v>
      </c>
      <c r="BE2" s="13" t="s">
        <v>44</v>
      </c>
      <c r="BF2" s="13" t="s">
        <v>45</v>
      </c>
      <c r="BG2" s="4" t="s">
        <v>47</v>
      </c>
      <c r="BH2" s="4" t="s">
        <v>48</v>
      </c>
      <c r="BI2" s="4" t="s">
        <v>49</v>
      </c>
      <c r="BJ2" s="4" t="s">
        <v>50</v>
      </c>
      <c r="BK2" s="4" t="s">
        <v>51</v>
      </c>
    </row>
    <row r="3" spans="1:63" x14ac:dyDescent="0.3">
      <c r="A3" s="5" t="s">
        <v>341</v>
      </c>
      <c r="B3" s="15" t="s">
        <v>8</v>
      </c>
      <c r="C3" s="2"/>
      <c r="D3" s="15" t="s">
        <v>20</v>
      </c>
      <c r="E3" s="2"/>
      <c r="F3" s="32" t="str">
        <f>Tableau2[[#This Row],[Technique]]&amp;IF(Tableau2[[#This Row],[req. technique]]&lt;&gt;"","("&amp;Tableau2[[#This Row],[req. technique]]&amp;")","")&amp;Tableau2[[#This Row],[Forme]]&amp;IF(Tableau2[[#This Row],[req. forme]]&lt;&gt;"","("&amp;Tableau2[[#This Row],[req. forme]]&amp;")","")</f>
        <v>InVi</v>
      </c>
      <c r="G3" s="71">
        <v>3</v>
      </c>
      <c r="H3" s="19">
        <v>2</v>
      </c>
      <c r="I3" s="2"/>
      <c r="J3" s="2" t="s">
        <v>68</v>
      </c>
      <c r="K3" s="2" t="s">
        <v>70</v>
      </c>
      <c r="L3" s="2" t="s">
        <v>76</v>
      </c>
      <c r="M3" s="2"/>
      <c r="N3" s="2"/>
      <c r="O3" s="2"/>
      <c r="P3" s="2"/>
      <c r="Q3" s="54"/>
      <c r="R3" s="51"/>
      <c r="S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v>
      </c>
      <c r="T3" s="28"/>
      <c r="U3" s="2" t="s">
        <v>345</v>
      </c>
      <c r="V3" s="2" t="s">
        <v>349</v>
      </c>
      <c r="W3" s="30" t="str">
        <f>IF(Tableau2[[#This Row],[XP mastery]]=0,"",TRUNC((SQRT(8*(Tableau2[[#This Row],[XP mastery]]/5)+1)-1)/2))</f>
        <v/>
      </c>
      <c r="X3" s="24"/>
      <c r="Y3" s="2"/>
      <c r="Z3" s="2"/>
      <c r="AA3" s="2"/>
      <c r="AB3" s="2"/>
      <c r="AC3" s="2"/>
      <c r="AD3" s="2"/>
      <c r="AE3" s="2"/>
      <c r="AF3" s="2"/>
      <c r="AG3" s="2"/>
      <c r="AH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3" s="32">
        <f>MAX(Tableau2[[#This Row],[Bonus talisman bâton 1]:[Bonus talisman dé 5]])+IF(Tableau2[[#This Row],[CT dé applicable?]]&lt;&gt;"",'valeurs casting'!$K$1,0)</f>
        <v>2</v>
      </c>
      <c r="AJ3" s="19"/>
      <c r="AK3" s="20"/>
      <c r="AL3" s="20"/>
      <c r="AM3" s="20"/>
      <c r="AN3" s="20"/>
      <c r="AO3" s="24"/>
      <c r="AP3" s="19" t="s">
        <v>350</v>
      </c>
      <c r="AQ3" s="20"/>
      <c r="AR3" s="20"/>
      <c r="AS3" s="20"/>
      <c r="AT3" s="20"/>
      <c r="AU3" s="37"/>
      <c r="AV3" s="16">
        <f>IF(AJ3&lt;&gt;"",VLOOKUP(AJ3,'valeurs casting'!$E$2:$F$9,2),0)</f>
        <v>0</v>
      </c>
      <c r="AW3" s="16">
        <f>IF(AK3&lt;&gt;"",VLOOKUP(AK3,'valeurs casting'!$E$2:$F$9,2),0)</f>
        <v>0</v>
      </c>
      <c r="AX3" s="16">
        <f>IF(AL3&lt;&gt;"",VLOOKUP(AL3,'valeurs casting'!$E$2:$F$9,2),0)</f>
        <v>0</v>
      </c>
      <c r="AY3" s="16">
        <f>IF(AM3&lt;&gt;"",VLOOKUP(AM3,'valeurs casting'!$E$2:$F$9,2),0)</f>
        <v>0</v>
      </c>
      <c r="AZ3" s="16">
        <f>IF(AN3&lt;&gt;"",VLOOKUP(AN3,'valeurs casting'!$E$2:$F$9,2),0)</f>
        <v>0</v>
      </c>
      <c r="BA3" s="16">
        <f>IF(AO3&lt;&gt;"",VLOOKUP(AO3,'valeurs casting'!$E$2:$F$9,2),0)</f>
        <v>0</v>
      </c>
      <c r="BB3" s="16">
        <f>IF(AP3&lt;&gt;"",VLOOKUP(AP3,'valeurs casting'!$G$2:$H$9,2),0)</f>
        <v>2</v>
      </c>
      <c r="BC3" s="16">
        <f>IF(AQ3&lt;&gt;"",VLOOKUP(AQ3,'valeurs casting'!$G$2:$H$9,2),0)</f>
        <v>0</v>
      </c>
      <c r="BD3" s="16">
        <f>IF(AR3&lt;&gt;"",VLOOKUP(AR3,'valeurs casting'!$G$2:$H$9,2),0)</f>
        <v>0</v>
      </c>
      <c r="BE3" s="16">
        <f>IF(AS3&lt;&gt;"",VLOOKUP(AS3,'valeurs casting'!$G$2:$H$9,2),0)</f>
        <v>0</v>
      </c>
      <c r="BF3" s="16">
        <f>IF(AT3&lt;&gt;"",VLOOKUP(AT3,'valeurs casting'!$G$2:$H$9,2),0)</f>
        <v>0</v>
      </c>
      <c r="BG3" s="2"/>
      <c r="BH3" s="2"/>
      <c r="BI3" s="2"/>
      <c r="BJ3" s="2"/>
      <c r="BK3" s="2"/>
    </row>
    <row r="4" spans="1:63" x14ac:dyDescent="0.3">
      <c r="A4" s="5" t="s">
        <v>342</v>
      </c>
      <c r="B4" s="15" t="s">
        <v>8</v>
      </c>
      <c r="C4" s="2"/>
      <c r="D4" s="15" t="s">
        <v>20</v>
      </c>
      <c r="E4" s="2"/>
      <c r="F4" s="32" t="str">
        <f>Tableau2[[#This Row],[Technique]]&amp;IF(Tableau2[[#This Row],[req. technique]]&lt;&gt;"","("&amp;Tableau2[[#This Row],[req. technique]]&amp;")","")&amp;Tableau2[[#This Row],[Forme]]&amp;IF(Tableau2[[#This Row],[req. forme]]&lt;&gt;"","("&amp;Tableau2[[#This Row],[req. forme]]&amp;")","")</f>
        <v>InVi</v>
      </c>
      <c r="G4" s="71">
        <v>3</v>
      </c>
      <c r="H4" s="19">
        <v>2</v>
      </c>
      <c r="I4" s="2"/>
      <c r="J4" s="2" t="s">
        <v>68</v>
      </c>
      <c r="K4" s="2" t="s">
        <v>70</v>
      </c>
      <c r="L4" s="2" t="s">
        <v>76</v>
      </c>
      <c r="M4" s="2"/>
      <c r="N4" s="2"/>
      <c r="O4" s="2"/>
      <c r="P4" s="2"/>
      <c r="Q4" s="54"/>
      <c r="R4" s="51"/>
      <c r="S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v>
      </c>
      <c r="T4" s="28"/>
      <c r="U4" s="2" t="s">
        <v>346</v>
      </c>
      <c r="V4" s="2" t="s">
        <v>349</v>
      </c>
      <c r="W4" s="30" t="str">
        <f>IF(Tableau2[[#This Row],[XP mastery]]=0,"",TRUNC((SQRT(8*(Tableau2[[#This Row],[XP mastery]]/5)+1)-1)/2))</f>
        <v/>
      </c>
      <c r="X4" s="24"/>
      <c r="Y4" s="2"/>
      <c r="Z4" s="2"/>
      <c r="AA4" s="2"/>
      <c r="AB4" s="2"/>
      <c r="AC4" s="2"/>
      <c r="AD4" s="2"/>
      <c r="AE4" s="2"/>
      <c r="AF4" s="2"/>
      <c r="AG4" s="2"/>
      <c r="AH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4" s="32">
        <f>MAX(Tableau2[[#This Row],[Bonus talisman bâton 1]:[Bonus talisman dé 5]])+IF(Tableau2[[#This Row],[CT dé applicable?]]&lt;&gt;"",'valeurs casting'!$K$1,0)</f>
        <v>2</v>
      </c>
      <c r="AJ4" s="19"/>
      <c r="AK4" s="20"/>
      <c r="AL4" s="20"/>
      <c r="AM4" s="20"/>
      <c r="AN4" s="20"/>
      <c r="AO4" s="24"/>
      <c r="AP4" s="19" t="s">
        <v>350</v>
      </c>
      <c r="AQ4" s="20"/>
      <c r="AR4" s="20"/>
      <c r="AS4" s="20"/>
      <c r="AT4" s="20"/>
      <c r="AU4" s="37"/>
      <c r="AV4" s="16">
        <f>IF(AJ4&lt;&gt;"",VLOOKUP(AJ4,'valeurs casting'!$E$2:$F$9,2),0)</f>
        <v>0</v>
      </c>
      <c r="AW4" s="16">
        <f>IF(AK4&lt;&gt;"",VLOOKUP(AK4,'valeurs casting'!$E$2:$F$9,2),0)</f>
        <v>0</v>
      </c>
      <c r="AX4" s="16">
        <f>IF(AL4&lt;&gt;"",VLOOKUP(AL4,'valeurs casting'!$E$2:$F$9,2),0)</f>
        <v>0</v>
      </c>
      <c r="AY4" s="16">
        <f>IF(AM4&lt;&gt;"",VLOOKUP(AM4,'valeurs casting'!$E$2:$F$9,2),0)</f>
        <v>0</v>
      </c>
      <c r="AZ4" s="16">
        <f>IF(AN4&lt;&gt;"",VLOOKUP(AN4,'valeurs casting'!$E$2:$F$9,2),0)</f>
        <v>0</v>
      </c>
      <c r="BA4" s="16">
        <f>IF(AO4&lt;&gt;"",VLOOKUP(AO4,'valeurs casting'!$E$2:$F$9,2),0)</f>
        <v>0</v>
      </c>
      <c r="BB4" s="16">
        <f>IF(AP4&lt;&gt;"",VLOOKUP(AP4,'valeurs casting'!$G$2:$H$9,2),0)</f>
        <v>2</v>
      </c>
      <c r="BC4" s="16">
        <f>IF(AQ4&lt;&gt;"",VLOOKUP(AQ4,'valeurs casting'!$G$2:$H$9,2),0)</f>
        <v>0</v>
      </c>
      <c r="BD4" s="16">
        <f>IF(AR4&lt;&gt;"",VLOOKUP(AR4,'valeurs casting'!$G$2:$H$9,2),0)</f>
        <v>0</v>
      </c>
      <c r="BE4" s="16">
        <f>IF(AS4&lt;&gt;"",VLOOKUP(AS4,'valeurs casting'!$G$2:$H$9,2),0)</f>
        <v>0</v>
      </c>
      <c r="BF4" s="16">
        <f>IF(AT4&lt;&gt;"",VLOOKUP(AT4,'valeurs casting'!$G$2:$H$9,2),0)</f>
        <v>0</v>
      </c>
      <c r="BG4" s="2"/>
      <c r="BH4" s="2"/>
      <c r="BI4" s="2"/>
      <c r="BJ4" s="2"/>
      <c r="BK4" s="2"/>
    </row>
    <row r="5" spans="1:63" x14ac:dyDescent="0.3">
      <c r="A5" s="5" t="s">
        <v>343</v>
      </c>
      <c r="B5" s="15" t="s">
        <v>8</v>
      </c>
      <c r="C5" s="2"/>
      <c r="D5" s="15" t="s">
        <v>20</v>
      </c>
      <c r="E5" s="2"/>
      <c r="F5" s="32" t="str">
        <f>Tableau2[[#This Row],[Technique]]&amp;IF(Tableau2[[#This Row],[req. technique]]&lt;&gt;"","("&amp;Tableau2[[#This Row],[req. technique]]&amp;")","")&amp;Tableau2[[#This Row],[Forme]]&amp;IF(Tableau2[[#This Row],[req. forme]]&lt;&gt;"","("&amp;Tableau2[[#This Row],[req. forme]]&amp;")","")</f>
        <v>InVi</v>
      </c>
      <c r="G5" s="71">
        <v>3</v>
      </c>
      <c r="H5" s="19">
        <v>2</v>
      </c>
      <c r="I5" s="2"/>
      <c r="J5" s="2" t="s">
        <v>68</v>
      </c>
      <c r="K5" s="2" t="s">
        <v>70</v>
      </c>
      <c r="L5" s="2" t="s">
        <v>76</v>
      </c>
      <c r="M5" s="2"/>
      <c r="N5" s="2"/>
      <c r="O5" s="2"/>
      <c r="P5" s="2"/>
      <c r="Q5" s="54"/>
      <c r="R5" s="51"/>
      <c r="S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v>
      </c>
      <c r="T5" s="28"/>
      <c r="U5" s="2" t="s">
        <v>347</v>
      </c>
      <c r="V5" s="2" t="s">
        <v>349</v>
      </c>
      <c r="W5" s="30" t="str">
        <f>IF(Tableau2[[#This Row],[XP mastery]]=0,"",TRUNC((SQRT(8*(Tableau2[[#This Row],[XP mastery]]/5)+1)-1)/2))</f>
        <v/>
      </c>
      <c r="X5" s="24"/>
      <c r="Y5" s="2"/>
      <c r="Z5" s="2"/>
      <c r="AA5" s="2"/>
      <c r="AB5" s="2"/>
      <c r="AC5" s="2"/>
      <c r="AD5" s="2"/>
      <c r="AE5" s="2"/>
      <c r="AF5" s="2"/>
      <c r="AG5" s="2"/>
      <c r="AH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5" s="32">
        <f>MAX(Tableau2[[#This Row],[Bonus talisman bâton 1]:[Bonus talisman dé 5]])+IF(Tableau2[[#This Row],[CT dé applicable?]]&lt;&gt;"",'valeurs casting'!$K$1,0)</f>
        <v>2</v>
      </c>
      <c r="AJ5" s="19"/>
      <c r="AK5" s="20"/>
      <c r="AL5" s="20"/>
      <c r="AM5" s="20"/>
      <c r="AN5" s="20"/>
      <c r="AO5" s="24"/>
      <c r="AP5" s="19" t="s">
        <v>350</v>
      </c>
      <c r="AQ5" s="20"/>
      <c r="AR5" s="20"/>
      <c r="AS5" s="20"/>
      <c r="AT5" s="20"/>
      <c r="AU5" s="37"/>
      <c r="AV5" s="16">
        <f>IF(AJ5&lt;&gt;"",VLOOKUP(AJ5,'valeurs casting'!$E$2:$F$9,2),0)</f>
        <v>0</v>
      </c>
      <c r="AW5" s="16">
        <f>IF(AK5&lt;&gt;"",VLOOKUP(AK5,'valeurs casting'!$E$2:$F$9,2),0)</f>
        <v>0</v>
      </c>
      <c r="AX5" s="16">
        <f>IF(AL5&lt;&gt;"",VLOOKUP(AL5,'valeurs casting'!$E$2:$F$9,2),0)</f>
        <v>0</v>
      </c>
      <c r="AY5" s="16">
        <f>IF(AM5&lt;&gt;"",VLOOKUP(AM5,'valeurs casting'!$E$2:$F$9,2),0)</f>
        <v>0</v>
      </c>
      <c r="AZ5" s="16">
        <f>IF(AN5&lt;&gt;"",VLOOKUP(AN5,'valeurs casting'!$E$2:$F$9,2),0)</f>
        <v>0</v>
      </c>
      <c r="BA5" s="16">
        <f>IF(AO5&lt;&gt;"",VLOOKUP(AO5,'valeurs casting'!$E$2:$F$9,2),0)</f>
        <v>0</v>
      </c>
      <c r="BB5" s="16">
        <f>IF(AP5&lt;&gt;"",VLOOKUP(AP5,'valeurs casting'!$G$2:$H$9,2),0)</f>
        <v>2</v>
      </c>
      <c r="BC5" s="16">
        <f>IF(AQ5&lt;&gt;"",VLOOKUP(AQ5,'valeurs casting'!$G$2:$H$9,2),0)</f>
        <v>0</v>
      </c>
      <c r="BD5" s="16">
        <f>IF(AR5&lt;&gt;"",VLOOKUP(AR5,'valeurs casting'!$G$2:$H$9,2),0)</f>
        <v>0</v>
      </c>
      <c r="BE5" s="16">
        <f>IF(AS5&lt;&gt;"",VLOOKUP(AS5,'valeurs casting'!$G$2:$H$9,2),0)</f>
        <v>0</v>
      </c>
      <c r="BF5" s="16">
        <f>IF(AT5&lt;&gt;"",VLOOKUP(AT5,'valeurs casting'!$G$2:$H$9,2),0)</f>
        <v>0</v>
      </c>
      <c r="BG5" s="2"/>
      <c r="BH5" s="2"/>
      <c r="BI5" s="2"/>
      <c r="BJ5" s="2"/>
      <c r="BK5" s="2"/>
    </row>
    <row r="6" spans="1:63" x14ac:dyDescent="0.3">
      <c r="A6" s="5" t="s">
        <v>344</v>
      </c>
      <c r="B6" s="15" t="s">
        <v>8</v>
      </c>
      <c r="C6" s="2"/>
      <c r="D6" s="15" t="s">
        <v>20</v>
      </c>
      <c r="E6" s="2"/>
      <c r="F6" s="32" t="str">
        <f>Tableau2[[#This Row],[Technique]]&amp;IF(Tableau2[[#This Row],[req. technique]]&lt;&gt;"","("&amp;Tableau2[[#This Row],[req. technique]]&amp;")","")&amp;Tableau2[[#This Row],[Forme]]&amp;IF(Tableau2[[#This Row],[req. forme]]&lt;&gt;"","("&amp;Tableau2[[#This Row],[req. forme]]&amp;")","")</f>
        <v>InVi</v>
      </c>
      <c r="G6" s="71">
        <v>3</v>
      </c>
      <c r="H6" s="19">
        <v>2</v>
      </c>
      <c r="I6" s="2"/>
      <c r="J6" s="2" t="s">
        <v>68</v>
      </c>
      <c r="K6" s="2" t="s">
        <v>70</v>
      </c>
      <c r="L6" s="2" t="s">
        <v>76</v>
      </c>
      <c r="M6" s="2"/>
      <c r="N6" s="2"/>
      <c r="O6" s="2"/>
      <c r="P6" s="2"/>
      <c r="Q6" s="54"/>
      <c r="R6" s="51"/>
      <c r="S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v>
      </c>
      <c r="T6" s="28"/>
      <c r="U6" s="2" t="s">
        <v>348</v>
      </c>
      <c r="V6" s="2" t="s">
        <v>349</v>
      </c>
      <c r="W6" s="30" t="str">
        <f>IF(Tableau2[[#This Row],[XP mastery]]=0,"",TRUNC((SQRT(8*(Tableau2[[#This Row],[XP mastery]]/5)+1)-1)/2))</f>
        <v/>
      </c>
      <c r="X6" s="24"/>
      <c r="Y6" s="2"/>
      <c r="Z6" s="2"/>
      <c r="AA6" s="2"/>
      <c r="AB6" s="2"/>
      <c r="AC6" s="2"/>
      <c r="AD6" s="2"/>
      <c r="AE6" s="2"/>
      <c r="AF6" s="2"/>
      <c r="AG6" s="2"/>
      <c r="AH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6" s="32">
        <f>MAX(Tableau2[[#This Row],[Bonus talisman bâton 1]:[Bonus talisman dé 5]])+IF(Tableau2[[#This Row],[CT dé applicable?]]&lt;&gt;"",'valeurs casting'!$K$1,0)</f>
        <v>2</v>
      </c>
      <c r="AJ6" s="19"/>
      <c r="AK6" s="20"/>
      <c r="AL6" s="20"/>
      <c r="AM6" s="20"/>
      <c r="AN6" s="20"/>
      <c r="AO6" s="24"/>
      <c r="AP6" s="19" t="s">
        <v>350</v>
      </c>
      <c r="AQ6" s="20"/>
      <c r="AR6" s="20"/>
      <c r="AS6" s="20"/>
      <c r="AT6" s="20"/>
      <c r="AU6" s="37"/>
      <c r="AV6" s="16">
        <f>IF(AJ6&lt;&gt;"",VLOOKUP(AJ6,'valeurs casting'!$E$2:$F$9,2),0)</f>
        <v>0</v>
      </c>
      <c r="AW6" s="16">
        <f>IF(AK6&lt;&gt;"",VLOOKUP(AK6,'valeurs casting'!$E$2:$F$9,2),0)</f>
        <v>0</v>
      </c>
      <c r="AX6" s="16">
        <f>IF(AL6&lt;&gt;"",VLOOKUP(AL6,'valeurs casting'!$E$2:$F$9,2),0)</f>
        <v>0</v>
      </c>
      <c r="AY6" s="16">
        <f>IF(AM6&lt;&gt;"",VLOOKUP(AM6,'valeurs casting'!$E$2:$F$9,2),0)</f>
        <v>0</v>
      </c>
      <c r="AZ6" s="16">
        <f>IF(AN6&lt;&gt;"",VLOOKUP(AN6,'valeurs casting'!$E$2:$F$9,2),0)</f>
        <v>0</v>
      </c>
      <c r="BA6" s="16">
        <f>IF(AO6&lt;&gt;"",VLOOKUP(AO6,'valeurs casting'!$E$2:$F$9,2),0)</f>
        <v>0</v>
      </c>
      <c r="BB6" s="16">
        <f>IF(AP6&lt;&gt;"",VLOOKUP(AP6,'valeurs casting'!$G$2:$H$9,2),0)</f>
        <v>2</v>
      </c>
      <c r="BC6" s="16">
        <f>IF(AQ6&lt;&gt;"",VLOOKUP(AQ6,'valeurs casting'!$G$2:$H$9,2),0)</f>
        <v>0</v>
      </c>
      <c r="BD6" s="16">
        <f>IF(AR6&lt;&gt;"",VLOOKUP(AR6,'valeurs casting'!$G$2:$H$9,2),0)</f>
        <v>0</v>
      </c>
      <c r="BE6" s="16">
        <f>IF(AS6&lt;&gt;"",VLOOKUP(AS6,'valeurs casting'!$G$2:$H$9,2),0)</f>
        <v>0</v>
      </c>
      <c r="BF6" s="16">
        <f>IF(AT6&lt;&gt;"",VLOOKUP(AT6,'valeurs casting'!$G$2:$H$9,2),0)</f>
        <v>0</v>
      </c>
      <c r="BG6" s="2"/>
      <c r="BH6" s="2"/>
      <c r="BI6" s="2"/>
      <c r="BJ6" s="2"/>
      <c r="BK6" s="2"/>
    </row>
    <row r="7" spans="1:63" x14ac:dyDescent="0.3">
      <c r="A7" s="14" t="s">
        <v>73</v>
      </c>
      <c r="B7" s="15" t="s">
        <v>11</v>
      </c>
      <c r="C7" s="2"/>
      <c r="D7" s="15" t="s">
        <v>12</v>
      </c>
      <c r="E7" s="2"/>
      <c r="F7" s="32" t="str">
        <f>Tableau2[[#This Row],[Technique]]&amp;IF(Tableau2[[#This Row],[req. technique]]&lt;&gt;"","("&amp;Tableau2[[#This Row],[req. technique]]&amp;")","")&amp;Tableau2[[#This Row],[Forme]]&amp;IF(Tableau2[[#This Row],[req. forme]]&lt;&gt;"","("&amp;Tableau2[[#This Row],[req. forme]]&amp;")","")</f>
        <v>ReAn</v>
      </c>
      <c r="G7" s="71">
        <v>4</v>
      </c>
      <c r="H7" s="19">
        <v>2</v>
      </c>
      <c r="I7" s="2"/>
      <c r="J7" s="2" t="s">
        <v>68</v>
      </c>
      <c r="K7" s="2" t="s">
        <v>75</v>
      </c>
      <c r="L7" s="2" t="s">
        <v>76</v>
      </c>
      <c r="M7" s="2"/>
      <c r="N7" s="2"/>
      <c r="O7" s="2"/>
      <c r="P7" s="2"/>
      <c r="Q7" s="54"/>
      <c r="R7" s="51"/>
      <c r="S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v>
      </c>
      <c r="T7" s="28"/>
      <c r="U7" s="2" t="s">
        <v>77</v>
      </c>
      <c r="V7" s="2" t="s">
        <v>78</v>
      </c>
      <c r="W7" s="30" t="str">
        <f>IF(Tableau2[[#This Row],[XP mastery]]=0,"",TRUNC((SQRT(8*(Tableau2[[#This Row],[XP mastery]]/5)+1)-1)/2))</f>
        <v/>
      </c>
      <c r="X7" s="24"/>
      <c r="Y7" s="2"/>
      <c r="Z7" s="2"/>
      <c r="AA7" s="2"/>
      <c r="AB7" s="2"/>
      <c r="AC7" s="2"/>
      <c r="AD7" s="2"/>
      <c r="AE7" s="2"/>
      <c r="AF7" s="2"/>
      <c r="AG7" s="2"/>
      <c r="AH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7" s="32">
        <f>MAX(Tableau2[[#This Row],[Bonus talisman bâton 1]:[Bonus talisman dé 5]])+IF(Tableau2[[#This Row],[CT dé applicable?]]&lt;&gt;"",'valeurs casting'!$K$1,0)</f>
        <v>5</v>
      </c>
      <c r="AJ7" s="19" t="s">
        <v>32</v>
      </c>
      <c r="AK7" s="20"/>
      <c r="AL7" s="20"/>
      <c r="AM7" s="20"/>
      <c r="AN7" s="20"/>
      <c r="AO7" s="24"/>
      <c r="AP7" s="19"/>
      <c r="AQ7" s="20"/>
      <c r="AR7" s="20"/>
      <c r="AS7" s="20"/>
      <c r="AT7" s="20"/>
      <c r="AU7" s="37"/>
      <c r="AV7" s="16">
        <f>IF(AJ7&lt;&gt;"",VLOOKUP(AJ7,'valeurs casting'!$E$2:$F$9,2),0)</f>
        <v>5</v>
      </c>
      <c r="AW7" s="16">
        <f>IF(AK7&lt;&gt;"",VLOOKUP(AK7,'valeurs casting'!$E$2:$F$9,2),0)</f>
        <v>0</v>
      </c>
      <c r="AX7" s="16">
        <f>IF(AL7&lt;&gt;"",VLOOKUP(AL7,'valeurs casting'!$E$2:$F$9,2),0)</f>
        <v>0</v>
      </c>
      <c r="AY7" s="16">
        <f>IF(AM7&lt;&gt;"",VLOOKUP(AM7,'valeurs casting'!$E$2:$F$9,2),0)</f>
        <v>0</v>
      </c>
      <c r="AZ7" s="16">
        <f>IF(AN7&lt;&gt;"",VLOOKUP(AN7,'valeurs casting'!$E$2:$F$9,2),0)</f>
        <v>0</v>
      </c>
      <c r="BA7" s="16">
        <f>IF(AO7&lt;&gt;"",VLOOKUP(AO7,'valeurs casting'!$E$2:$F$9,2),0)</f>
        <v>0</v>
      </c>
      <c r="BB7" s="16">
        <f>IF(AP7&lt;&gt;"",VLOOKUP(AP7,'valeurs casting'!$G$2:$H$9,2),0)</f>
        <v>0</v>
      </c>
      <c r="BC7" s="16">
        <f>IF(AQ7&lt;&gt;"",VLOOKUP(AQ7,'valeurs casting'!$G$2:$H$9,2),0)</f>
        <v>0</v>
      </c>
      <c r="BD7" s="16">
        <f>IF(AR7&lt;&gt;"",VLOOKUP(AR7,'valeurs casting'!$G$2:$H$9,2),0)</f>
        <v>0</v>
      </c>
      <c r="BE7" s="16">
        <f>IF(AS7&lt;&gt;"",VLOOKUP(AS7,'valeurs casting'!$G$2:$H$9,2),0)</f>
        <v>0</v>
      </c>
      <c r="BF7" s="16">
        <f>IF(AT7&lt;&gt;"",VLOOKUP(AT7,'valeurs casting'!$G$2:$H$9,2),0)</f>
        <v>0</v>
      </c>
      <c r="BG7" s="2"/>
      <c r="BH7" s="2"/>
      <c r="BI7" s="2"/>
      <c r="BJ7" s="2"/>
      <c r="BK7" s="2"/>
    </row>
    <row r="8" spans="1:63" x14ac:dyDescent="0.3">
      <c r="A8" s="5" t="s">
        <v>169</v>
      </c>
      <c r="B8" s="15" t="s">
        <v>7</v>
      </c>
      <c r="C8" s="2"/>
      <c r="D8" s="15" t="s">
        <v>15</v>
      </c>
      <c r="E8" s="2"/>
      <c r="F8" s="32" t="str">
        <f>Tableau2[[#This Row],[Technique]]&amp;IF(Tableau2[[#This Row],[req. technique]]&lt;&gt;"","("&amp;Tableau2[[#This Row],[req. technique]]&amp;")","")&amp;Tableau2[[#This Row],[Forme]]&amp;IF(Tableau2[[#This Row],[req. forme]]&lt;&gt;"","("&amp;Tableau2[[#This Row],[req. forme]]&amp;")","")</f>
        <v>CrCo</v>
      </c>
      <c r="G8" s="71">
        <v>30</v>
      </c>
      <c r="H8" s="19">
        <v>30</v>
      </c>
      <c r="I8" s="2"/>
      <c r="J8" s="2" t="s">
        <v>132</v>
      </c>
      <c r="K8" s="2" t="s">
        <v>70</v>
      </c>
      <c r="L8" s="2" t="s">
        <v>76</v>
      </c>
      <c r="M8" s="2"/>
      <c r="N8" s="2"/>
      <c r="O8" s="2"/>
      <c r="P8" s="2"/>
      <c r="Q8" s="54"/>
      <c r="R8" s="51"/>
      <c r="S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8" s="28" t="s">
        <v>59</v>
      </c>
      <c r="U8" s="2" t="s">
        <v>170</v>
      </c>
      <c r="V8" s="2" t="s">
        <v>171</v>
      </c>
      <c r="W8" s="30" t="str">
        <f>IF(Tableau2[[#This Row],[XP mastery]]=0,"",TRUNC((SQRT(8*(Tableau2[[#This Row],[XP mastery]]/5)+1)-1)/2))</f>
        <v/>
      </c>
      <c r="X8" s="24"/>
      <c r="Y8" s="2"/>
      <c r="Z8" s="2"/>
      <c r="AA8" s="2"/>
      <c r="AB8" s="2"/>
      <c r="AC8" s="2"/>
      <c r="AD8" s="2"/>
      <c r="AE8" s="2"/>
      <c r="AF8" s="2"/>
      <c r="AG8" s="2"/>
      <c r="AH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8" s="32">
        <f>MAX(Tableau2[[#This Row],[Bonus talisman bâton 1]:[Bonus talisman dé 5]])+IF(Tableau2[[#This Row],[CT dé applicable?]]&lt;&gt;"",'valeurs casting'!$K$1,0)</f>
        <v>0</v>
      </c>
      <c r="AJ8" s="19"/>
      <c r="AK8" s="20"/>
      <c r="AL8" s="20"/>
      <c r="AM8" s="20"/>
      <c r="AN8" s="20"/>
      <c r="AO8" s="24"/>
      <c r="AP8" s="19"/>
      <c r="AQ8" s="20"/>
      <c r="AR8" s="20"/>
      <c r="AS8" s="20"/>
      <c r="AT8" s="20"/>
      <c r="AU8" s="37"/>
      <c r="AV8" s="16">
        <f>IF(AJ8&lt;&gt;"",VLOOKUP(AJ8,'valeurs casting'!$E$2:$F$9,2),0)</f>
        <v>0</v>
      </c>
      <c r="AW8" s="16">
        <f>IF(AK8&lt;&gt;"",VLOOKUP(AK8,'valeurs casting'!$E$2:$F$9,2),0)</f>
        <v>0</v>
      </c>
      <c r="AX8" s="16">
        <f>IF(AL8&lt;&gt;"",VLOOKUP(AL8,'valeurs casting'!$E$2:$F$9,2),0)</f>
        <v>0</v>
      </c>
      <c r="AY8" s="16">
        <f>IF(AM8&lt;&gt;"",VLOOKUP(AM8,'valeurs casting'!$E$2:$F$9,2),0)</f>
        <v>0</v>
      </c>
      <c r="AZ8" s="16">
        <f>IF(AN8&lt;&gt;"",VLOOKUP(AN8,'valeurs casting'!$E$2:$F$9,2),0)</f>
        <v>0</v>
      </c>
      <c r="BA8" s="16">
        <f>IF(AO8&lt;&gt;"",VLOOKUP(AO8,'valeurs casting'!$E$2:$F$9,2),0)</f>
        <v>0</v>
      </c>
      <c r="BB8" s="16">
        <f>IF(AP8&lt;&gt;"",VLOOKUP(AP8,'valeurs casting'!$G$2:$H$9,2),0)</f>
        <v>0</v>
      </c>
      <c r="BC8" s="16">
        <f>IF(AQ8&lt;&gt;"",VLOOKUP(AQ8,'valeurs casting'!$G$2:$H$9,2),0)</f>
        <v>0</v>
      </c>
      <c r="BD8" s="16">
        <f>IF(AR8&lt;&gt;"",VLOOKUP(AR8,'valeurs casting'!$G$2:$H$9,2),0)</f>
        <v>0</v>
      </c>
      <c r="BE8" s="16">
        <f>IF(AS8&lt;&gt;"",VLOOKUP(AS8,'valeurs casting'!$G$2:$H$9,2),0)</f>
        <v>0</v>
      </c>
      <c r="BF8" s="16">
        <f>IF(AT8&lt;&gt;"",VLOOKUP(AT8,'valeurs casting'!$G$2:$H$9,2),0)</f>
        <v>0</v>
      </c>
      <c r="BG8" s="2"/>
      <c r="BH8" s="2"/>
      <c r="BI8" s="2"/>
      <c r="BJ8" s="2"/>
      <c r="BK8" s="2"/>
    </row>
    <row r="9" spans="1:63" x14ac:dyDescent="0.3">
      <c r="A9" s="5" t="s">
        <v>174</v>
      </c>
      <c r="B9" s="15" t="s">
        <v>7</v>
      </c>
      <c r="C9" s="2"/>
      <c r="D9" s="15" t="s">
        <v>15</v>
      </c>
      <c r="E9" s="2"/>
      <c r="F9" s="32" t="str">
        <f>Tableau2[[#This Row],[Technique]]&amp;IF(Tableau2[[#This Row],[req. technique]]&lt;&gt;"","("&amp;Tableau2[[#This Row],[req. technique]]&amp;")","")&amp;Tableau2[[#This Row],[Forme]]&amp;IF(Tableau2[[#This Row],[req. forme]]&lt;&gt;"","("&amp;Tableau2[[#This Row],[req. forme]]&amp;")","")</f>
        <v>CrCo</v>
      </c>
      <c r="G9" s="71">
        <v>50</v>
      </c>
      <c r="H9" s="19">
        <v>50</v>
      </c>
      <c r="I9" s="2"/>
      <c r="J9" s="2" t="s">
        <v>132</v>
      </c>
      <c r="K9" s="2" t="s">
        <v>70</v>
      </c>
      <c r="L9" s="2" t="s">
        <v>76</v>
      </c>
      <c r="M9" s="2"/>
      <c r="N9" s="2"/>
      <c r="O9" s="2"/>
      <c r="P9" s="2"/>
      <c r="Q9" s="54"/>
      <c r="R9" s="51"/>
      <c r="S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9" s="28" t="s">
        <v>59</v>
      </c>
      <c r="U9" s="2" t="s">
        <v>175</v>
      </c>
      <c r="V9" s="2"/>
      <c r="W9" s="30">
        <f>IF(Tableau2[[#This Row],[XP mastery]]=0,"",TRUNC((SQRT(8*(Tableau2[[#This Row],[XP mastery]]/5)+1)-1)/2))</f>
        <v>1</v>
      </c>
      <c r="X9" s="24">
        <v>5</v>
      </c>
      <c r="Y9" s="2"/>
      <c r="Z9" s="2"/>
      <c r="AA9" s="2"/>
      <c r="AB9" s="2"/>
      <c r="AC9" s="2"/>
      <c r="AD9" s="2"/>
      <c r="AE9" s="2"/>
      <c r="AF9" s="2"/>
      <c r="AG9" s="2"/>
      <c r="AH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9" s="32">
        <f>MAX(Tableau2[[#This Row],[Bonus talisman bâton 1]:[Bonus talisman dé 5]])+IF(Tableau2[[#This Row],[CT dé applicable?]]&lt;&gt;"",'valeurs casting'!$K$1,0)</f>
        <v>0</v>
      </c>
      <c r="AJ9" s="19"/>
      <c r="AK9" s="20"/>
      <c r="AL9" s="20"/>
      <c r="AM9" s="20"/>
      <c r="AN9" s="20"/>
      <c r="AO9" s="24"/>
      <c r="AP9" s="19"/>
      <c r="AQ9" s="20"/>
      <c r="AR9" s="20"/>
      <c r="AS9" s="20"/>
      <c r="AT9" s="20"/>
      <c r="AU9" s="37"/>
      <c r="AV9" s="16">
        <f>IF(AJ9&lt;&gt;"",VLOOKUP(AJ9,'valeurs casting'!$E$2:$F$9,2),0)</f>
        <v>0</v>
      </c>
      <c r="AW9" s="16">
        <f>IF(AK9&lt;&gt;"",VLOOKUP(AK9,'valeurs casting'!$E$2:$F$9,2),0)</f>
        <v>0</v>
      </c>
      <c r="AX9" s="16">
        <f>IF(AL9&lt;&gt;"",VLOOKUP(AL9,'valeurs casting'!$E$2:$F$9,2),0)</f>
        <v>0</v>
      </c>
      <c r="AY9" s="16">
        <f>IF(AM9&lt;&gt;"",VLOOKUP(AM9,'valeurs casting'!$E$2:$F$9,2),0)</f>
        <v>0</v>
      </c>
      <c r="AZ9" s="16">
        <f>IF(AN9&lt;&gt;"",VLOOKUP(AN9,'valeurs casting'!$E$2:$F$9,2),0)</f>
        <v>0</v>
      </c>
      <c r="BA9" s="16">
        <f>IF(AO9&lt;&gt;"",VLOOKUP(AO9,'valeurs casting'!$E$2:$F$9,2),0)</f>
        <v>0</v>
      </c>
      <c r="BB9" s="16">
        <f>IF(AP9&lt;&gt;"",VLOOKUP(AP9,'valeurs casting'!$G$2:$H$9,2),0)</f>
        <v>0</v>
      </c>
      <c r="BC9" s="16">
        <f>IF(AQ9&lt;&gt;"",VLOOKUP(AQ9,'valeurs casting'!$G$2:$H$9,2),0)</f>
        <v>0</v>
      </c>
      <c r="BD9" s="16">
        <f>IF(AR9&lt;&gt;"",VLOOKUP(AR9,'valeurs casting'!$G$2:$H$9,2),0)</f>
        <v>0</v>
      </c>
      <c r="BE9" s="16">
        <f>IF(AS9&lt;&gt;"",VLOOKUP(AS9,'valeurs casting'!$G$2:$H$9,2),0)</f>
        <v>0</v>
      </c>
      <c r="BF9" s="16">
        <f>IF(AT9&lt;&gt;"",VLOOKUP(AT9,'valeurs casting'!$G$2:$H$9,2),0)</f>
        <v>0</v>
      </c>
      <c r="BG9" s="2"/>
      <c r="BH9" s="2"/>
      <c r="BI9" s="2"/>
      <c r="BJ9" s="2"/>
      <c r="BK9" s="2"/>
    </row>
    <row r="10" spans="1:63" x14ac:dyDescent="0.3">
      <c r="A10" s="5" t="s">
        <v>331</v>
      </c>
      <c r="B10" s="15" t="s">
        <v>7</v>
      </c>
      <c r="C10" s="2"/>
      <c r="D10" s="15" t="s">
        <v>20</v>
      </c>
      <c r="E10" s="2"/>
      <c r="F10" s="32" t="str">
        <f>Tableau2[[#This Row],[Technique]]&amp;IF(Tableau2[[#This Row],[req. technique]]&lt;&gt;"","("&amp;Tableau2[[#This Row],[req. technique]]&amp;")","")&amp;Tableau2[[#This Row],[Forme]]&amp;IF(Tableau2[[#This Row],[req. forme]]&lt;&gt;"","("&amp;Tableau2[[#This Row],[req. forme]]&amp;")","")</f>
        <v>CrVi</v>
      </c>
      <c r="G10" s="71">
        <v>10</v>
      </c>
      <c r="H10" s="19">
        <v>10</v>
      </c>
      <c r="I10" s="2"/>
      <c r="J10" s="2" t="s">
        <v>132</v>
      </c>
      <c r="K10" s="2" t="s">
        <v>70</v>
      </c>
      <c r="L10" s="2" t="s">
        <v>76</v>
      </c>
      <c r="M10" s="2"/>
      <c r="N10" s="2"/>
      <c r="O10" s="2"/>
      <c r="P10" s="2"/>
      <c r="Q10" s="54"/>
      <c r="R10" s="51"/>
      <c r="S1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10</v>
      </c>
      <c r="T10" s="28"/>
      <c r="U10" s="2" t="s">
        <v>335</v>
      </c>
      <c r="V10" s="2"/>
      <c r="W10" s="30">
        <f>IF(Tableau2[[#This Row],[XP mastery]]=0,"",TRUNC((SQRT(8*(Tableau2[[#This Row],[XP mastery]]/5)+1)-1)/2))</f>
        <v>1</v>
      </c>
      <c r="X10" s="24">
        <v>5</v>
      </c>
      <c r="Y10" s="2"/>
      <c r="Z10" s="2"/>
      <c r="AA10" s="2"/>
      <c r="AB10" s="2"/>
      <c r="AC10" s="2" t="s">
        <v>59</v>
      </c>
      <c r="AD10" s="2"/>
      <c r="AE10" s="2"/>
      <c r="AF10" s="2"/>
      <c r="AG10" s="2"/>
      <c r="AH1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0" s="32">
        <f>MAX(Tableau2[[#This Row],[Bonus talisman bâton 1]:[Bonus talisman dé 5]])+IF(Tableau2[[#This Row],[CT dé applicable?]]&lt;&gt;"",'valeurs casting'!$K$1,0)</f>
        <v>0</v>
      </c>
      <c r="AJ10" s="19"/>
      <c r="AK10" s="20"/>
      <c r="AL10" s="20"/>
      <c r="AM10" s="20"/>
      <c r="AN10" s="20"/>
      <c r="AO10" s="24"/>
      <c r="AP10" s="19"/>
      <c r="AQ10" s="20"/>
      <c r="AR10" s="20"/>
      <c r="AS10" s="20"/>
      <c r="AT10" s="20"/>
      <c r="AU10" s="37"/>
      <c r="AV10" s="16">
        <f>IF(AJ10&lt;&gt;"",VLOOKUP(AJ10,'valeurs casting'!$E$2:$F$9,2),0)</f>
        <v>0</v>
      </c>
      <c r="AW10" s="16">
        <f>IF(AK10&lt;&gt;"",VLOOKUP(AK10,'valeurs casting'!$E$2:$F$9,2),0)</f>
        <v>0</v>
      </c>
      <c r="AX10" s="16">
        <f>IF(AL10&lt;&gt;"",VLOOKUP(AL10,'valeurs casting'!$E$2:$F$9,2),0)</f>
        <v>0</v>
      </c>
      <c r="AY10" s="16">
        <f>IF(AM10&lt;&gt;"",VLOOKUP(AM10,'valeurs casting'!$E$2:$F$9,2),0)</f>
        <v>0</v>
      </c>
      <c r="AZ10" s="16">
        <f>IF(AN10&lt;&gt;"",VLOOKUP(AN10,'valeurs casting'!$E$2:$F$9,2),0)</f>
        <v>0</v>
      </c>
      <c r="BA10" s="16">
        <f>IF(AO10&lt;&gt;"",VLOOKUP(AO10,'valeurs casting'!$E$2:$F$9,2),0)</f>
        <v>0</v>
      </c>
      <c r="BB10" s="16">
        <f>IF(AP10&lt;&gt;"",VLOOKUP(AP10,'valeurs casting'!$G$2:$H$9,2),0)</f>
        <v>0</v>
      </c>
      <c r="BC10" s="16">
        <f>IF(AQ10&lt;&gt;"",VLOOKUP(AQ10,'valeurs casting'!$G$2:$H$9,2),0)</f>
        <v>0</v>
      </c>
      <c r="BD10" s="16">
        <f>IF(AR10&lt;&gt;"",VLOOKUP(AR10,'valeurs casting'!$G$2:$H$9,2),0)</f>
        <v>0</v>
      </c>
      <c r="BE10" s="16">
        <f>IF(AS10&lt;&gt;"",VLOOKUP(AS10,'valeurs casting'!$G$2:$H$9,2),0)</f>
        <v>0</v>
      </c>
      <c r="BF10" s="16">
        <f>IF(AT10&lt;&gt;"",VLOOKUP(AT10,'valeurs casting'!$G$2:$H$9,2),0)</f>
        <v>0</v>
      </c>
      <c r="BG10" s="2"/>
      <c r="BH10" s="2"/>
      <c r="BI10" s="2"/>
      <c r="BJ10" s="2"/>
      <c r="BK10" s="2"/>
    </row>
    <row r="11" spans="1:63" x14ac:dyDescent="0.3">
      <c r="A11" s="5" t="s">
        <v>191</v>
      </c>
      <c r="B11" s="15" t="s">
        <v>7</v>
      </c>
      <c r="C11" s="2"/>
      <c r="D11" s="15" t="s">
        <v>17</v>
      </c>
      <c r="E11" s="2"/>
      <c r="F11" s="32" t="str">
        <f>Tableau2[[#This Row],[Technique]]&amp;IF(Tableau2[[#This Row],[req. technique]]&lt;&gt;"","("&amp;Tableau2[[#This Row],[req. technique]]&amp;")","")&amp;Tableau2[[#This Row],[Forme]]&amp;IF(Tableau2[[#This Row],[req. forme]]&lt;&gt;"","("&amp;Tableau2[[#This Row],[req. forme]]&amp;")","")</f>
        <v>CrIg</v>
      </c>
      <c r="G11" s="71">
        <v>5</v>
      </c>
      <c r="H11" s="19">
        <v>3</v>
      </c>
      <c r="I11" s="2"/>
      <c r="J11" s="2" t="s">
        <v>68</v>
      </c>
      <c r="K11" s="2" t="s">
        <v>75</v>
      </c>
      <c r="L11" s="2" t="s">
        <v>76</v>
      </c>
      <c r="M11" s="2"/>
      <c r="N11" s="2"/>
      <c r="O11" s="2"/>
      <c r="P11" s="2"/>
      <c r="Q11" s="54"/>
      <c r="R11" s="51"/>
      <c r="S1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11" s="28"/>
      <c r="U11" s="2" t="s">
        <v>192</v>
      </c>
      <c r="V11" s="2"/>
      <c r="W11" s="30" t="str">
        <f>IF(Tableau2[[#This Row],[XP mastery]]=0,"",TRUNC((SQRT(8*(Tableau2[[#This Row],[XP mastery]]/5)+1)-1)/2))</f>
        <v/>
      </c>
      <c r="X11" s="24"/>
      <c r="Y11" s="2"/>
      <c r="Z11" s="2"/>
      <c r="AA11" s="2"/>
      <c r="AB11" s="2"/>
      <c r="AC11" s="2"/>
      <c r="AD11" s="2"/>
      <c r="AE11" s="2"/>
      <c r="AF11" s="2"/>
      <c r="AG11" s="2"/>
      <c r="AH1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1" s="32">
        <f>MAX(Tableau2[[#This Row],[Bonus talisman bâton 1]:[Bonus talisman dé 5]])+IF(Tableau2[[#This Row],[CT dé applicable?]]&lt;&gt;"",'valeurs casting'!$K$1,0)</f>
        <v>11</v>
      </c>
      <c r="AJ11" s="19"/>
      <c r="AK11" s="20"/>
      <c r="AL11" s="20"/>
      <c r="AM11" s="20"/>
      <c r="AN11" s="20"/>
      <c r="AO11" s="24"/>
      <c r="AP11" s="19" t="s">
        <v>17</v>
      </c>
      <c r="AQ11" s="20"/>
      <c r="AR11" s="20"/>
      <c r="AS11" s="20"/>
      <c r="AT11" s="20"/>
      <c r="AU11" s="37" t="s">
        <v>59</v>
      </c>
      <c r="AV11" s="16">
        <f>IF(AJ11&lt;&gt;"",VLOOKUP(AJ11,'valeurs casting'!$E$2:$F$9,2),0)</f>
        <v>0</v>
      </c>
      <c r="AW11" s="16">
        <f>IF(AK11&lt;&gt;"",VLOOKUP(AK11,'valeurs casting'!$E$2:$F$9,2),0)</f>
        <v>0</v>
      </c>
      <c r="AX11" s="16">
        <f>IF(AL11&lt;&gt;"",VLOOKUP(AL11,'valeurs casting'!$E$2:$F$9,2),0)</f>
        <v>0</v>
      </c>
      <c r="AY11" s="16">
        <f>IF(AM11&lt;&gt;"",VLOOKUP(AM11,'valeurs casting'!$E$2:$F$9,2),0)</f>
        <v>0</v>
      </c>
      <c r="AZ11" s="16">
        <f>IF(AN11&lt;&gt;"",VLOOKUP(AN11,'valeurs casting'!$E$2:$F$9,2),0)</f>
        <v>0</v>
      </c>
      <c r="BA11" s="16">
        <f>IF(AO11&lt;&gt;"",VLOOKUP(AO11,'valeurs casting'!$E$2:$F$9,2),0)</f>
        <v>0</v>
      </c>
      <c r="BB11" s="16">
        <f>IF(AP11&lt;&gt;"",VLOOKUP(AP11,'valeurs casting'!$G$2:$H$9,2),0)</f>
        <v>4</v>
      </c>
      <c r="BC11" s="16">
        <f>IF(AQ11&lt;&gt;"",VLOOKUP(AQ11,'valeurs casting'!$G$2:$H$9,2),0)</f>
        <v>0</v>
      </c>
      <c r="BD11" s="16">
        <f>IF(AR11&lt;&gt;"",VLOOKUP(AR11,'valeurs casting'!$G$2:$H$9,2),0)</f>
        <v>0</v>
      </c>
      <c r="BE11" s="16">
        <f>IF(AS11&lt;&gt;"",VLOOKUP(AS11,'valeurs casting'!$G$2:$H$9,2),0)</f>
        <v>0</v>
      </c>
      <c r="BF11" s="16">
        <f>IF(AT11&lt;&gt;"",VLOOKUP(AT11,'valeurs casting'!$G$2:$H$9,2),0)</f>
        <v>0</v>
      </c>
      <c r="BG11" s="2"/>
      <c r="BH11" s="2"/>
      <c r="BI11" s="2"/>
      <c r="BJ11" s="2"/>
      <c r="BK11" s="2"/>
    </row>
    <row r="12" spans="1:63" x14ac:dyDescent="0.3">
      <c r="A12" s="5" t="s">
        <v>305</v>
      </c>
      <c r="B12" s="15" t="s">
        <v>8</v>
      </c>
      <c r="C12" s="2"/>
      <c r="D12" s="15" t="s">
        <v>1</v>
      </c>
      <c r="E12" s="2"/>
      <c r="F12" s="32" t="str">
        <f>Tableau2[[#This Row],[Technique]]&amp;IF(Tableau2[[#This Row],[req. technique]]&lt;&gt;"","("&amp;Tableau2[[#This Row],[req. technique]]&amp;")","")&amp;Tableau2[[#This Row],[Forme]]&amp;IF(Tableau2[[#This Row],[req. forme]]&lt;&gt;"","("&amp;Tableau2[[#This Row],[req. forme]]&amp;")","")</f>
        <v>InTe</v>
      </c>
      <c r="G12" s="71">
        <v>5</v>
      </c>
      <c r="H12" s="19">
        <v>2</v>
      </c>
      <c r="I12" s="2"/>
      <c r="J12" s="2" t="s">
        <v>132</v>
      </c>
      <c r="K12" s="2" t="s">
        <v>75</v>
      </c>
      <c r="L12" s="2" t="s">
        <v>312</v>
      </c>
      <c r="M12" s="2"/>
      <c r="N12" s="2"/>
      <c r="O12" s="2"/>
      <c r="P12" s="2"/>
      <c r="Q12" s="54"/>
      <c r="R12" s="51"/>
      <c r="S12"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12" s="28"/>
      <c r="U12" s="2" t="s">
        <v>317</v>
      </c>
      <c r="V12" s="2"/>
      <c r="W12" s="30" t="str">
        <f>IF(Tableau2[[#This Row],[XP mastery]]=0,"",TRUNC((SQRT(8*(Tableau2[[#This Row],[XP mastery]]/5)+1)-1)/2))</f>
        <v/>
      </c>
      <c r="X12" s="24"/>
      <c r="Y12" s="2"/>
      <c r="Z12" s="2"/>
      <c r="AA12" s="2"/>
      <c r="AB12" s="2"/>
      <c r="AC12" s="2"/>
      <c r="AD12" s="2"/>
      <c r="AE12" s="2"/>
      <c r="AF12" s="2"/>
      <c r="AG12" s="2"/>
      <c r="AH1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12" s="32">
        <f>MAX(Tableau2[[#This Row],[Bonus talisman bâton 1]:[Bonus talisman dé 5]])+IF(Tableau2[[#This Row],[CT dé applicable?]]&lt;&gt;"",'valeurs casting'!$K$1,0)</f>
        <v>3</v>
      </c>
      <c r="AJ12" s="19" t="s">
        <v>1</v>
      </c>
      <c r="AK12" s="20"/>
      <c r="AL12" s="20"/>
      <c r="AM12" s="20"/>
      <c r="AN12" s="20"/>
      <c r="AO12" s="24"/>
      <c r="AP12" s="19"/>
      <c r="AQ12" s="20"/>
      <c r="AR12" s="20"/>
      <c r="AS12" s="20"/>
      <c r="AT12" s="20"/>
      <c r="AU12" s="37"/>
      <c r="AV12" s="16">
        <f>IF(AJ12&lt;&gt;"",VLOOKUP(AJ12,'valeurs casting'!$E$2:$F$9,2),0)</f>
        <v>3</v>
      </c>
      <c r="AW12" s="16">
        <f>IF(AK12&lt;&gt;"",VLOOKUP(AK12,'valeurs casting'!$E$2:$F$9,2),0)</f>
        <v>0</v>
      </c>
      <c r="AX12" s="16">
        <f>IF(AL12&lt;&gt;"",VLOOKUP(AL12,'valeurs casting'!$E$2:$F$9,2),0)</f>
        <v>0</v>
      </c>
      <c r="AY12" s="16">
        <f>IF(AM12&lt;&gt;"",VLOOKUP(AM12,'valeurs casting'!$E$2:$F$9,2),0)</f>
        <v>0</v>
      </c>
      <c r="AZ12" s="16">
        <f>IF(AN12&lt;&gt;"",VLOOKUP(AN12,'valeurs casting'!$E$2:$F$9,2),0)</f>
        <v>0</v>
      </c>
      <c r="BA12" s="16">
        <f>IF(AO12&lt;&gt;"",VLOOKUP(AO12,'valeurs casting'!$E$2:$F$9,2),0)</f>
        <v>0</v>
      </c>
      <c r="BB12" s="16">
        <f>IF(AP12&lt;&gt;"",VLOOKUP(AP12,'valeurs casting'!$G$2:$H$9,2),0)</f>
        <v>0</v>
      </c>
      <c r="BC12" s="16">
        <f>IF(AQ12&lt;&gt;"",VLOOKUP(AQ12,'valeurs casting'!$G$2:$H$9,2),0)</f>
        <v>0</v>
      </c>
      <c r="BD12" s="16">
        <f>IF(AR12&lt;&gt;"",VLOOKUP(AR12,'valeurs casting'!$G$2:$H$9,2),0)</f>
        <v>0</v>
      </c>
      <c r="BE12" s="16">
        <f>IF(AS12&lt;&gt;"",VLOOKUP(AS12,'valeurs casting'!$G$2:$H$9,2),0)</f>
        <v>0</v>
      </c>
      <c r="BF12" s="16">
        <f>IF(AT12&lt;&gt;"",VLOOKUP(AT12,'valeurs casting'!$G$2:$H$9,2),0)</f>
        <v>0</v>
      </c>
      <c r="BG12" s="2"/>
      <c r="BH12" s="2"/>
      <c r="BI12" s="2"/>
      <c r="BJ12" s="2"/>
      <c r="BK12" s="2"/>
    </row>
    <row r="13" spans="1:63" x14ac:dyDescent="0.3">
      <c r="A13" s="5" t="s">
        <v>319</v>
      </c>
      <c r="B13" s="15" t="s">
        <v>11</v>
      </c>
      <c r="C13" s="2"/>
      <c r="D13" s="15" t="s">
        <v>1</v>
      </c>
      <c r="E13" s="2"/>
      <c r="F13" s="32" t="str">
        <f>Tableau2[[#This Row],[Technique]]&amp;IF(Tableau2[[#This Row],[req. technique]]&lt;&gt;"","("&amp;Tableau2[[#This Row],[req. technique]]&amp;")","")&amp;Tableau2[[#This Row],[Forme]]&amp;IF(Tableau2[[#This Row],[req. forme]]&lt;&gt;"","("&amp;Tableau2[[#This Row],[req. forme]]&amp;")","")</f>
        <v>ReTe</v>
      </c>
      <c r="G13" s="71">
        <v>5</v>
      </c>
      <c r="H13" s="19">
        <v>2</v>
      </c>
      <c r="I13" s="2"/>
      <c r="J13" s="2" t="s">
        <v>85</v>
      </c>
      <c r="K13" s="2" t="s">
        <v>75</v>
      </c>
      <c r="L13" s="2" t="s">
        <v>76</v>
      </c>
      <c r="M13" s="2"/>
      <c r="N13" s="2"/>
      <c r="O13" s="2"/>
      <c r="P13" s="2"/>
      <c r="Q13" s="54"/>
      <c r="R13" s="51"/>
      <c r="S1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13" s="28"/>
      <c r="U13" s="2" t="s">
        <v>329</v>
      </c>
      <c r="V13" s="2"/>
      <c r="W13" s="30" t="str">
        <f>IF(Tableau2[[#This Row],[XP mastery]]=0,"",TRUNC((SQRT(8*(Tableau2[[#This Row],[XP mastery]]/5)+1)-1)/2))</f>
        <v/>
      </c>
      <c r="X13" s="24"/>
      <c r="Y13" s="2"/>
      <c r="Z13" s="2"/>
      <c r="AA13" s="2"/>
      <c r="AB13" s="2"/>
      <c r="AC13" s="2"/>
      <c r="AD13" s="2"/>
      <c r="AE13" s="2"/>
      <c r="AF13" s="2"/>
      <c r="AG13" s="2"/>
      <c r="AH1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3" s="32">
        <f>MAX(Tableau2[[#This Row],[Bonus talisman bâton 1]:[Bonus talisman dé 5]])+IF(Tableau2[[#This Row],[CT dé applicable?]]&lt;&gt;"",'valeurs casting'!$K$1,0)</f>
        <v>4</v>
      </c>
      <c r="AJ13" s="19" t="s">
        <v>1</v>
      </c>
      <c r="AK13" s="20" t="s">
        <v>27</v>
      </c>
      <c r="AL13" s="20"/>
      <c r="AM13" s="20"/>
      <c r="AN13" s="20"/>
      <c r="AO13" s="24"/>
      <c r="AP13" s="19"/>
      <c r="AQ13" s="20"/>
      <c r="AR13" s="20"/>
      <c r="AS13" s="20"/>
      <c r="AT13" s="20"/>
      <c r="AU13" s="37"/>
      <c r="AV13" s="16">
        <f>IF(AJ13&lt;&gt;"",VLOOKUP(AJ13,'valeurs casting'!$E$2:$F$9,2),0)</f>
        <v>3</v>
      </c>
      <c r="AW13" s="16">
        <f>IF(AK13&lt;&gt;"",VLOOKUP(AK13,'valeurs casting'!$E$2:$F$9,2),0)</f>
        <v>4</v>
      </c>
      <c r="AX13" s="16">
        <f>IF(AL13&lt;&gt;"",VLOOKUP(AL13,'valeurs casting'!$E$2:$F$9,2),0)</f>
        <v>0</v>
      </c>
      <c r="AY13" s="16">
        <f>IF(AM13&lt;&gt;"",VLOOKUP(AM13,'valeurs casting'!$E$2:$F$9,2),0)</f>
        <v>0</v>
      </c>
      <c r="AZ13" s="16">
        <f>IF(AN13&lt;&gt;"",VLOOKUP(AN13,'valeurs casting'!$E$2:$F$9,2),0)</f>
        <v>0</v>
      </c>
      <c r="BA13" s="16">
        <f>IF(AO13&lt;&gt;"",VLOOKUP(AO13,'valeurs casting'!$E$2:$F$9,2),0)</f>
        <v>0</v>
      </c>
      <c r="BB13" s="16">
        <f>IF(AP13&lt;&gt;"",VLOOKUP(AP13,'valeurs casting'!$G$2:$H$9,2),0)</f>
        <v>0</v>
      </c>
      <c r="BC13" s="16">
        <f>IF(AQ13&lt;&gt;"",VLOOKUP(AQ13,'valeurs casting'!$G$2:$H$9,2),0)</f>
        <v>0</v>
      </c>
      <c r="BD13" s="16">
        <f>IF(AR13&lt;&gt;"",VLOOKUP(AR13,'valeurs casting'!$G$2:$H$9,2),0)</f>
        <v>0</v>
      </c>
      <c r="BE13" s="16">
        <f>IF(AS13&lt;&gt;"",VLOOKUP(AS13,'valeurs casting'!$G$2:$H$9,2),0)</f>
        <v>0</v>
      </c>
      <c r="BF13" s="16">
        <f>IF(AT13&lt;&gt;"",VLOOKUP(AT13,'valeurs casting'!$G$2:$H$9,2),0)</f>
        <v>0</v>
      </c>
      <c r="BG13" s="2"/>
      <c r="BH13" s="2"/>
      <c r="BI13" s="2"/>
      <c r="BJ13" s="2"/>
      <c r="BK13" s="2"/>
    </row>
    <row r="14" spans="1:63" x14ac:dyDescent="0.3">
      <c r="A14" s="5" t="s">
        <v>262</v>
      </c>
      <c r="B14" s="15" t="s">
        <v>10</v>
      </c>
      <c r="C14" s="2"/>
      <c r="D14" s="15" t="s">
        <v>19</v>
      </c>
      <c r="E14" s="2"/>
      <c r="F14" s="32" t="str">
        <f>Tableau2[[#This Row],[Technique]]&amp;IF(Tableau2[[#This Row],[req. technique]]&lt;&gt;"","("&amp;Tableau2[[#This Row],[req. technique]]&amp;")","")&amp;Tableau2[[#This Row],[Forme]]&amp;IF(Tableau2[[#This Row],[req. forme]]&lt;&gt;"","("&amp;Tableau2[[#This Row],[req. forme]]&amp;")","")</f>
        <v>PeMe</v>
      </c>
      <c r="G14" s="71">
        <v>5</v>
      </c>
      <c r="H14" s="19">
        <v>3</v>
      </c>
      <c r="I14" s="2"/>
      <c r="J14" s="2" t="s">
        <v>255</v>
      </c>
      <c r="K14" s="2" t="s">
        <v>102</v>
      </c>
      <c r="L14" s="2" t="s">
        <v>76</v>
      </c>
      <c r="M14" s="2"/>
      <c r="N14" s="2"/>
      <c r="O14" s="2"/>
      <c r="P14" s="2"/>
      <c r="Q14" s="54"/>
      <c r="R14" s="51"/>
      <c r="S1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14" s="28"/>
      <c r="U14" s="2" t="s">
        <v>263</v>
      </c>
      <c r="V14" s="2"/>
      <c r="W14" s="30" t="str">
        <f>IF(Tableau2[[#This Row],[XP mastery]]=0,"",TRUNC((SQRT(8*(Tableau2[[#This Row],[XP mastery]]/5)+1)-1)/2))</f>
        <v/>
      </c>
      <c r="X14" s="24"/>
      <c r="Y14" s="2"/>
      <c r="Z14" s="2"/>
      <c r="AA14" s="2"/>
      <c r="AB14" s="2"/>
      <c r="AC14" s="2"/>
      <c r="AD14" s="2"/>
      <c r="AE14" s="2"/>
      <c r="AF14" s="2"/>
      <c r="AG14" s="2"/>
      <c r="AH1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14" s="32">
        <f>MAX(Tableau2[[#This Row],[Bonus talisman bâton 1]:[Bonus talisman dé 5]])+IF(Tableau2[[#This Row],[CT dé applicable?]]&lt;&gt;"",'valeurs casting'!$K$1,0)</f>
        <v>4</v>
      </c>
      <c r="AJ14" s="19" t="s">
        <v>26</v>
      </c>
      <c r="AK14" s="20"/>
      <c r="AL14" s="20"/>
      <c r="AM14" s="20"/>
      <c r="AN14" s="20"/>
      <c r="AO14" s="24"/>
      <c r="AP14" s="19"/>
      <c r="AQ14" s="20"/>
      <c r="AR14" s="20"/>
      <c r="AS14" s="20"/>
      <c r="AT14" s="20"/>
      <c r="AU14" s="37"/>
      <c r="AV14" s="16">
        <f>IF(AJ14&lt;&gt;"",VLOOKUP(AJ14,'valeurs casting'!$E$2:$F$9,2),0)</f>
        <v>4</v>
      </c>
      <c r="AW14" s="16">
        <f>IF(AK14&lt;&gt;"",VLOOKUP(AK14,'valeurs casting'!$E$2:$F$9,2),0)</f>
        <v>0</v>
      </c>
      <c r="AX14" s="16">
        <f>IF(AL14&lt;&gt;"",VLOOKUP(AL14,'valeurs casting'!$E$2:$F$9,2),0)</f>
        <v>0</v>
      </c>
      <c r="AY14" s="16">
        <f>IF(AM14&lt;&gt;"",VLOOKUP(AM14,'valeurs casting'!$E$2:$F$9,2),0)</f>
        <v>0</v>
      </c>
      <c r="AZ14" s="16">
        <f>IF(AN14&lt;&gt;"",VLOOKUP(AN14,'valeurs casting'!$E$2:$F$9,2),0)</f>
        <v>0</v>
      </c>
      <c r="BA14" s="16">
        <f>IF(AO14&lt;&gt;"",VLOOKUP(AO14,'valeurs casting'!$E$2:$F$9,2),0)</f>
        <v>0</v>
      </c>
      <c r="BB14" s="16">
        <f>IF(AP14&lt;&gt;"",VLOOKUP(AP14,'valeurs casting'!$G$2:$H$9,2),0)</f>
        <v>0</v>
      </c>
      <c r="BC14" s="16">
        <f>IF(AQ14&lt;&gt;"",VLOOKUP(AQ14,'valeurs casting'!$G$2:$H$9,2),0)</f>
        <v>0</v>
      </c>
      <c r="BD14" s="16">
        <f>IF(AR14&lt;&gt;"",VLOOKUP(AR14,'valeurs casting'!$G$2:$H$9,2),0)</f>
        <v>0</v>
      </c>
      <c r="BE14" s="16">
        <f>IF(AS14&lt;&gt;"",VLOOKUP(AS14,'valeurs casting'!$G$2:$H$9,2),0)</f>
        <v>0</v>
      </c>
      <c r="BF14" s="16">
        <f>IF(AT14&lt;&gt;"",VLOOKUP(AT14,'valeurs casting'!$G$2:$H$9,2),0)</f>
        <v>0</v>
      </c>
      <c r="BG14" s="2"/>
      <c r="BH14" s="2"/>
      <c r="BI14" s="2"/>
      <c r="BJ14" s="2"/>
      <c r="BK14" s="2"/>
    </row>
    <row r="15" spans="1:63" x14ac:dyDescent="0.3">
      <c r="A15" s="5" t="s">
        <v>161</v>
      </c>
      <c r="B15" s="15" t="s">
        <v>7</v>
      </c>
      <c r="C15" s="2"/>
      <c r="D15" s="15" t="s">
        <v>15</v>
      </c>
      <c r="E15" s="2"/>
      <c r="F15" s="32" t="str">
        <f>Tableau2[[#This Row],[Technique]]&amp;IF(Tableau2[[#This Row],[req. technique]]&lt;&gt;"","("&amp;Tableau2[[#This Row],[req. technique]]&amp;")","")&amp;Tableau2[[#This Row],[Forme]]&amp;IF(Tableau2[[#This Row],[req. forme]]&lt;&gt;"","("&amp;Tableau2[[#This Row],[req. forme]]&amp;")","")</f>
        <v>CrCo</v>
      </c>
      <c r="G15" s="71">
        <v>20</v>
      </c>
      <c r="H15" s="19">
        <v>15</v>
      </c>
      <c r="I15" s="2"/>
      <c r="J15" s="2" t="s">
        <v>68</v>
      </c>
      <c r="K15" s="2" t="s">
        <v>70</v>
      </c>
      <c r="L15" s="2" t="s">
        <v>76</v>
      </c>
      <c r="M15" s="2"/>
      <c r="N15" s="2"/>
      <c r="O15" s="2"/>
      <c r="P15" s="2"/>
      <c r="Q15" s="54"/>
      <c r="R15" s="51"/>
      <c r="S1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15" s="28" t="s">
        <v>59</v>
      </c>
      <c r="U15" s="2" t="s">
        <v>162</v>
      </c>
      <c r="V15" s="2"/>
      <c r="W15" s="30" t="str">
        <f>IF(Tableau2[[#This Row],[XP mastery]]=0,"",TRUNC((SQRT(8*(Tableau2[[#This Row],[XP mastery]]/5)+1)-1)/2))</f>
        <v/>
      </c>
      <c r="X15" s="24"/>
      <c r="Y15" s="2"/>
      <c r="Z15" s="2"/>
      <c r="AA15" s="2"/>
      <c r="AB15" s="2"/>
      <c r="AC15" s="2"/>
      <c r="AD15" s="2"/>
      <c r="AE15" s="2"/>
      <c r="AF15" s="2"/>
      <c r="AG15" s="2"/>
      <c r="AH1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5" s="32">
        <f>MAX(Tableau2[[#This Row],[Bonus talisman bâton 1]:[Bonus talisman dé 5]])+IF(Tableau2[[#This Row],[CT dé applicable?]]&lt;&gt;"",'valeurs casting'!$K$1,0)</f>
        <v>0</v>
      </c>
      <c r="AJ15" s="19"/>
      <c r="AK15" s="20"/>
      <c r="AL15" s="20"/>
      <c r="AM15" s="20"/>
      <c r="AN15" s="20"/>
      <c r="AO15" s="24"/>
      <c r="AP15" s="19"/>
      <c r="AQ15" s="20"/>
      <c r="AR15" s="20"/>
      <c r="AS15" s="20"/>
      <c r="AT15" s="20"/>
      <c r="AU15" s="37"/>
      <c r="AV15" s="16">
        <f>IF(AJ15&lt;&gt;"",VLOOKUP(AJ15,'valeurs casting'!$E$2:$F$9,2),0)</f>
        <v>0</v>
      </c>
      <c r="AW15" s="16">
        <f>IF(AK15&lt;&gt;"",VLOOKUP(AK15,'valeurs casting'!$E$2:$F$9,2),0)</f>
        <v>0</v>
      </c>
      <c r="AX15" s="16">
        <f>IF(AL15&lt;&gt;"",VLOOKUP(AL15,'valeurs casting'!$E$2:$F$9,2),0)</f>
        <v>0</v>
      </c>
      <c r="AY15" s="16">
        <f>IF(AM15&lt;&gt;"",VLOOKUP(AM15,'valeurs casting'!$E$2:$F$9,2),0)</f>
        <v>0</v>
      </c>
      <c r="AZ15" s="16">
        <f>IF(AN15&lt;&gt;"",VLOOKUP(AN15,'valeurs casting'!$E$2:$F$9,2),0)</f>
        <v>0</v>
      </c>
      <c r="BA15" s="16">
        <f>IF(AO15&lt;&gt;"",VLOOKUP(AO15,'valeurs casting'!$E$2:$F$9,2),0)</f>
        <v>0</v>
      </c>
      <c r="BB15" s="16">
        <f>IF(AP15&lt;&gt;"",VLOOKUP(AP15,'valeurs casting'!$G$2:$H$9,2),0)</f>
        <v>0</v>
      </c>
      <c r="BC15" s="16">
        <f>IF(AQ15&lt;&gt;"",VLOOKUP(AQ15,'valeurs casting'!$G$2:$H$9,2),0)</f>
        <v>0</v>
      </c>
      <c r="BD15" s="16">
        <f>IF(AR15&lt;&gt;"",VLOOKUP(AR15,'valeurs casting'!$G$2:$H$9,2),0)</f>
        <v>0</v>
      </c>
      <c r="BE15" s="16">
        <f>IF(AS15&lt;&gt;"",VLOOKUP(AS15,'valeurs casting'!$G$2:$H$9,2),0)</f>
        <v>0</v>
      </c>
      <c r="BF15" s="16">
        <f>IF(AT15&lt;&gt;"",VLOOKUP(AT15,'valeurs casting'!$G$2:$H$9,2),0)</f>
        <v>0</v>
      </c>
      <c r="BG15" s="2"/>
      <c r="BH15" s="2"/>
      <c r="BI15" s="2"/>
      <c r="BJ15" s="2"/>
      <c r="BK15" s="2"/>
    </row>
    <row r="16" spans="1:63" x14ac:dyDescent="0.3">
      <c r="A16" s="5" t="s">
        <v>167</v>
      </c>
      <c r="B16" s="15" t="s">
        <v>7</v>
      </c>
      <c r="C16" s="2"/>
      <c r="D16" s="15" t="s">
        <v>15</v>
      </c>
      <c r="E16" s="2"/>
      <c r="F16" s="32" t="str">
        <f>Tableau2[[#This Row],[Technique]]&amp;IF(Tableau2[[#This Row],[req. technique]]&lt;&gt;"","("&amp;Tableau2[[#This Row],[req. technique]]&amp;")","")&amp;Tableau2[[#This Row],[Forme]]&amp;IF(Tableau2[[#This Row],[req. forme]]&lt;&gt;"","("&amp;Tableau2[[#This Row],[req. forme]]&amp;")","")</f>
        <v>CrCo</v>
      </c>
      <c r="G16" s="71">
        <v>35</v>
      </c>
      <c r="H16" s="19">
        <v>30</v>
      </c>
      <c r="I16" s="2"/>
      <c r="J16" s="2" t="s">
        <v>68</v>
      </c>
      <c r="K16" s="2" t="s">
        <v>70</v>
      </c>
      <c r="L16" s="2" t="s">
        <v>76</v>
      </c>
      <c r="M16" s="2"/>
      <c r="N16" s="2"/>
      <c r="O16" s="2"/>
      <c r="P16" s="2"/>
      <c r="Q16" s="54"/>
      <c r="R16" s="51"/>
      <c r="S1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16" s="28" t="s">
        <v>59</v>
      </c>
      <c r="U16" s="2" t="s">
        <v>168</v>
      </c>
      <c r="V16" s="2"/>
      <c r="W16" s="30" t="str">
        <f>IF(Tableau2[[#This Row],[XP mastery]]=0,"",TRUNC((SQRT(8*(Tableau2[[#This Row],[XP mastery]]/5)+1)-1)/2))</f>
        <v/>
      </c>
      <c r="X16" s="24"/>
      <c r="Y16" s="2"/>
      <c r="Z16" s="2"/>
      <c r="AA16" s="2"/>
      <c r="AB16" s="2"/>
      <c r="AC16" s="2"/>
      <c r="AD16" s="2"/>
      <c r="AE16" s="2"/>
      <c r="AF16" s="2"/>
      <c r="AG16" s="2"/>
      <c r="AH1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6" s="32">
        <f>MAX(Tableau2[[#This Row],[Bonus talisman bâton 1]:[Bonus talisman dé 5]])+IF(Tableau2[[#This Row],[CT dé applicable?]]&lt;&gt;"",'valeurs casting'!$K$1,0)</f>
        <v>0</v>
      </c>
      <c r="AJ16" s="19"/>
      <c r="AK16" s="20"/>
      <c r="AL16" s="20"/>
      <c r="AM16" s="20"/>
      <c r="AN16" s="20"/>
      <c r="AO16" s="24"/>
      <c r="AP16" s="19"/>
      <c r="AQ16" s="20"/>
      <c r="AR16" s="20"/>
      <c r="AS16" s="20"/>
      <c r="AT16" s="20"/>
      <c r="AU16" s="37"/>
      <c r="AV16" s="16">
        <f>IF(AJ16&lt;&gt;"",VLOOKUP(AJ16,'valeurs casting'!$E$2:$F$9,2),0)</f>
        <v>0</v>
      </c>
      <c r="AW16" s="16">
        <f>IF(AK16&lt;&gt;"",VLOOKUP(AK16,'valeurs casting'!$E$2:$F$9,2),0)</f>
        <v>0</v>
      </c>
      <c r="AX16" s="16">
        <f>IF(AL16&lt;&gt;"",VLOOKUP(AL16,'valeurs casting'!$E$2:$F$9,2),0)</f>
        <v>0</v>
      </c>
      <c r="AY16" s="16">
        <f>IF(AM16&lt;&gt;"",VLOOKUP(AM16,'valeurs casting'!$E$2:$F$9,2),0)</f>
        <v>0</v>
      </c>
      <c r="AZ16" s="16">
        <f>IF(AN16&lt;&gt;"",VLOOKUP(AN16,'valeurs casting'!$E$2:$F$9,2),0)</f>
        <v>0</v>
      </c>
      <c r="BA16" s="16">
        <f>IF(AO16&lt;&gt;"",VLOOKUP(AO16,'valeurs casting'!$E$2:$F$9,2),0)</f>
        <v>0</v>
      </c>
      <c r="BB16" s="16">
        <f>IF(AP16&lt;&gt;"",VLOOKUP(AP16,'valeurs casting'!$G$2:$H$9,2),0)</f>
        <v>0</v>
      </c>
      <c r="BC16" s="16">
        <f>IF(AQ16&lt;&gt;"",VLOOKUP(AQ16,'valeurs casting'!$G$2:$H$9,2),0)</f>
        <v>0</v>
      </c>
      <c r="BD16" s="16">
        <f>IF(AR16&lt;&gt;"",VLOOKUP(AR16,'valeurs casting'!$G$2:$H$9,2),0)</f>
        <v>0</v>
      </c>
      <c r="BE16" s="16">
        <f>IF(AS16&lt;&gt;"",VLOOKUP(AS16,'valeurs casting'!$G$2:$H$9,2),0)</f>
        <v>0</v>
      </c>
      <c r="BF16" s="16">
        <f>IF(AT16&lt;&gt;"",VLOOKUP(AT16,'valeurs casting'!$G$2:$H$9,2),0)</f>
        <v>0</v>
      </c>
      <c r="BG16" s="2"/>
      <c r="BH16" s="2"/>
      <c r="BI16" s="2"/>
      <c r="BJ16" s="2"/>
      <c r="BK16" s="2"/>
    </row>
    <row r="17" spans="1:63" x14ac:dyDescent="0.3">
      <c r="A17" s="5" t="s">
        <v>181</v>
      </c>
      <c r="B17" s="15" t="s">
        <v>7</v>
      </c>
      <c r="C17" s="2"/>
      <c r="D17" s="15" t="s">
        <v>15</v>
      </c>
      <c r="E17" s="2"/>
      <c r="F17" s="32" t="str">
        <f>Tableau2[[#This Row],[Technique]]&amp;IF(Tableau2[[#This Row],[req. technique]]&lt;&gt;"","("&amp;Tableau2[[#This Row],[req. technique]]&amp;")","")&amp;Tableau2[[#This Row],[Forme]]&amp;IF(Tableau2[[#This Row],[req. forme]]&lt;&gt;"","("&amp;Tableau2[[#This Row],[req. forme]]&amp;")","")</f>
        <v>CrCo</v>
      </c>
      <c r="G17" s="71">
        <v>60</v>
      </c>
      <c r="H17" s="19">
        <v>55</v>
      </c>
      <c r="I17" s="2"/>
      <c r="J17" s="2" t="s">
        <v>68</v>
      </c>
      <c r="K17" s="2" t="s">
        <v>70</v>
      </c>
      <c r="L17" s="2" t="s">
        <v>76</v>
      </c>
      <c r="M17" s="2"/>
      <c r="N17" s="2"/>
      <c r="O17" s="2"/>
      <c r="P17" s="2"/>
      <c r="Q17" s="54"/>
      <c r="R17" s="51"/>
      <c r="S1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60</v>
      </c>
      <c r="T17" s="28" t="s">
        <v>59</v>
      </c>
      <c r="U17" s="2" t="s">
        <v>182</v>
      </c>
      <c r="V17" s="2"/>
      <c r="W17" s="30" t="str">
        <f>IF(Tableau2[[#This Row],[XP mastery]]=0,"",TRUNC((SQRT(8*(Tableau2[[#This Row],[XP mastery]]/5)+1)-1)/2))</f>
        <v/>
      </c>
      <c r="X17" s="24"/>
      <c r="Y17" s="2"/>
      <c r="Z17" s="2"/>
      <c r="AA17" s="2"/>
      <c r="AB17" s="2"/>
      <c r="AC17" s="2"/>
      <c r="AD17" s="2"/>
      <c r="AE17" s="2"/>
      <c r="AF17" s="2"/>
      <c r="AG17" s="2"/>
      <c r="AH1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7" s="32">
        <f>MAX(Tableau2[[#This Row],[Bonus talisman bâton 1]:[Bonus talisman dé 5]])+IF(Tableau2[[#This Row],[CT dé applicable?]]&lt;&gt;"",'valeurs casting'!$K$1,0)</f>
        <v>0</v>
      </c>
      <c r="AJ17" s="19"/>
      <c r="AK17" s="20"/>
      <c r="AL17" s="20"/>
      <c r="AM17" s="20"/>
      <c r="AN17" s="20"/>
      <c r="AO17" s="24"/>
      <c r="AP17" s="19"/>
      <c r="AQ17" s="20"/>
      <c r="AR17" s="20"/>
      <c r="AS17" s="20"/>
      <c r="AT17" s="20"/>
      <c r="AU17" s="37"/>
      <c r="AV17" s="16">
        <f>IF(AJ17&lt;&gt;"",VLOOKUP(AJ17,'valeurs casting'!$E$2:$F$9,2),0)</f>
        <v>0</v>
      </c>
      <c r="AW17" s="16">
        <f>IF(AK17&lt;&gt;"",VLOOKUP(AK17,'valeurs casting'!$E$2:$F$9,2),0)</f>
        <v>0</v>
      </c>
      <c r="AX17" s="16">
        <f>IF(AL17&lt;&gt;"",VLOOKUP(AL17,'valeurs casting'!$E$2:$F$9,2),0)</f>
        <v>0</v>
      </c>
      <c r="AY17" s="16">
        <f>IF(AM17&lt;&gt;"",VLOOKUP(AM17,'valeurs casting'!$E$2:$F$9,2),0)</f>
        <v>0</v>
      </c>
      <c r="AZ17" s="16">
        <f>IF(AN17&lt;&gt;"",VLOOKUP(AN17,'valeurs casting'!$E$2:$F$9,2),0)</f>
        <v>0</v>
      </c>
      <c r="BA17" s="16">
        <f>IF(AO17&lt;&gt;"",VLOOKUP(AO17,'valeurs casting'!$E$2:$F$9,2),0)</f>
        <v>0</v>
      </c>
      <c r="BB17" s="16">
        <f>IF(AP17&lt;&gt;"",VLOOKUP(AP17,'valeurs casting'!$G$2:$H$9,2),0)</f>
        <v>0</v>
      </c>
      <c r="BC17" s="16">
        <f>IF(AQ17&lt;&gt;"",VLOOKUP(AQ17,'valeurs casting'!$G$2:$H$9,2),0)</f>
        <v>0</v>
      </c>
      <c r="BD17" s="16">
        <f>IF(AR17&lt;&gt;"",VLOOKUP(AR17,'valeurs casting'!$G$2:$H$9,2),0)</f>
        <v>0</v>
      </c>
      <c r="BE17" s="16">
        <f>IF(AS17&lt;&gt;"",VLOOKUP(AS17,'valeurs casting'!$G$2:$H$9,2),0)</f>
        <v>0</v>
      </c>
      <c r="BF17" s="16">
        <f>IF(AT17&lt;&gt;"",VLOOKUP(AT17,'valeurs casting'!$G$2:$H$9,2),0)</f>
        <v>0</v>
      </c>
      <c r="BG17" s="2"/>
      <c r="BH17" s="2"/>
      <c r="BI17" s="2"/>
      <c r="BJ17" s="2"/>
      <c r="BK17" s="2"/>
    </row>
    <row r="18" spans="1:63" x14ac:dyDescent="0.3">
      <c r="A18" s="5" t="s">
        <v>187</v>
      </c>
      <c r="B18" s="15" t="s">
        <v>11</v>
      </c>
      <c r="C18" s="2"/>
      <c r="D18" s="15" t="s">
        <v>15</v>
      </c>
      <c r="E18" s="2"/>
      <c r="F18" s="32" t="str">
        <f>Tableau2[[#This Row],[Technique]]&amp;IF(Tableau2[[#This Row],[req. technique]]&lt;&gt;"","("&amp;Tableau2[[#This Row],[req. technique]]&amp;")","")&amp;Tableau2[[#This Row],[Forme]]&amp;IF(Tableau2[[#This Row],[req. forme]]&lt;&gt;"","("&amp;Tableau2[[#This Row],[req. forme]]&amp;")","")</f>
        <v>ReCo</v>
      </c>
      <c r="G18" s="71">
        <v>40</v>
      </c>
      <c r="H18" s="19">
        <v>35</v>
      </c>
      <c r="I18" s="2"/>
      <c r="J18" s="2" t="s">
        <v>68</v>
      </c>
      <c r="K18" s="2" t="s">
        <v>70</v>
      </c>
      <c r="L18" s="2" t="s">
        <v>76</v>
      </c>
      <c r="M18" s="2"/>
      <c r="N18" s="2"/>
      <c r="O18" s="2"/>
      <c r="P18" s="2"/>
      <c r="Q18" s="54"/>
      <c r="R18" s="51"/>
      <c r="S1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8" s="28"/>
      <c r="U18" s="2" t="s">
        <v>188</v>
      </c>
      <c r="V18" s="2"/>
      <c r="W18" s="30">
        <f>IF(Tableau2[[#This Row],[XP mastery]]=0,"",TRUNC((SQRT(8*(Tableau2[[#This Row],[XP mastery]]/5)+1)-1)/2))</f>
        <v>2</v>
      </c>
      <c r="X18" s="24">
        <v>15</v>
      </c>
      <c r="Y18" s="2" t="s">
        <v>59</v>
      </c>
      <c r="Z18" s="2"/>
      <c r="AA18" s="2" t="s">
        <v>59</v>
      </c>
      <c r="AB18" s="2"/>
      <c r="AC18" s="2"/>
      <c r="AD18" s="2"/>
      <c r="AE18" s="2"/>
      <c r="AF18" s="2"/>
      <c r="AG18" s="2"/>
      <c r="AH1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8" s="32">
        <f>MAX(Tableau2[[#This Row],[Bonus talisman bâton 1]:[Bonus talisman dé 5]])+IF(Tableau2[[#This Row],[CT dé applicable?]]&lt;&gt;"",'valeurs casting'!$K$1,0)</f>
        <v>4</v>
      </c>
      <c r="AJ18" s="19" t="s">
        <v>24</v>
      </c>
      <c r="AK18" s="20"/>
      <c r="AL18" s="20"/>
      <c r="AM18" s="20"/>
      <c r="AN18" s="20"/>
      <c r="AO18" s="24"/>
      <c r="AP18" s="19"/>
      <c r="AQ18" s="20"/>
      <c r="AR18" s="20"/>
      <c r="AS18" s="20"/>
      <c r="AT18" s="20"/>
      <c r="AU18" s="37"/>
      <c r="AV18" s="16">
        <f>IF(AJ18&lt;&gt;"",VLOOKUP(AJ18,'valeurs casting'!$E$2:$F$9,2),0)</f>
        <v>4</v>
      </c>
      <c r="AW18" s="16">
        <f>IF(AK18&lt;&gt;"",VLOOKUP(AK18,'valeurs casting'!$E$2:$F$9,2),0)</f>
        <v>0</v>
      </c>
      <c r="AX18" s="16">
        <f>IF(AL18&lt;&gt;"",VLOOKUP(AL18,'valeurs casting'!$E$2:$F$9,2),0)</f>
        <v>0</v>
      </c>
      <c r="AY18" s="16">
        <f>IF(AM18&lt;&gt;"",VLOOKUP(AM18,'valeurs casting'!$E$2:$F$9,2),0)</f>
        <v>0</v>
      </c>
      <c r="AZ18" s="16">
        <f>IF(AN18&lt;&gt;"",VLOOKUP(AN18,'valeurs casting'!$E$2:$F$9,2),0)</f>
        <v>0</v>
      </c>
      <c r="BA18" s="16">
        <f>IF(AO18&lt;&gt;"",VLOOKUP(AO18,'valeurs casting'!$E$2:$F$9,2),0)</f>
        <v>0</v>
      </c>
      <c r="BB18" s="16">
        <f>IF(AP18&lt;&gt;"",VLOOKUP(AP18,'valeurs casting'!$G$2:$H$9,2),0)</f>
        <v>0</v>
      </c>
      <c r="BC18" s="16">
        <f>IF(AQ18&lt;&gt;"",VLOOKUP(AQ18,'valeurs casting'!$G$2:$H$9,2),0)</f>
        <v>0</v>
      </c>
      <c r="BD18" s="16">
        <f>IF(AR18&lt;&gt;"",VLOOKUP(AR18,'valeurs casting'!$G$2:$H$9,2),0)</f>
        <v>0</v>
      </c>
      <c r="BE18" s="16">
        <f>IF(AS18&lt;&gt;"",VLOOKUP(AS18,'valeurs casting'!$G$2:$H$9,2),0)</f>
        <v>0</v>
      </c>
      <c r="BF18" s="16">
        <f>IF(AT18&lt;&gt;"",VLOOKUP(AT18,'valeurs casting'!$G$2:$H$9,2),0)</f>
        <v>0</v>
      </c>
      <c r="BG18" s="2"/>
      <c r="BH18" s="2"/>
      <c r="BI18" s="2"/>
      <c r="BJ18" s="2"/>
      <c r="BK18" s="2"/>
    </row>
    <row r="19" spans="1:63" x14ac:dyDescent="0.3">
      <c r="A19" s="5" t="s">
        <v>245</v>
      </c>
      <c r="B19" s="15" t="s">
        <v>7</v>
      </c>
      <c r="C19" s="2"/>
      <c r="D19" s="15" t="s">
        <v>19</v>
      </c>
      <c r="E19" s="2"/>
      <c r="F19" s="32" t="str">
        <f>Tableau2[[#This Row],[Technique]]&amp;IF(Tableau2[[#This Row],[req. technique]]&lt;&gt;"","("&amp;Tableau2[[#This Row],[req. technique]]&amp;")","")&amp;Tableau2[[#This Row],[Forme]]&amp;IF(Tableau2[[#This Row],[req. forme]]&lt;&gt;"","("&amp;Tableau2[[#This Row],[req. forme]]&amp;")","")</f>
        <v>CrMe</v>
      </c>
      <c r="G19" s="71">
        <v>60</v>
      </c>
      <c r="H19" s="19">
        <v>55</v>
      </c>
      <c r="I19" s="2"/>
      <c r="J19" s="2" t="s">
        <v>68</v>
      </c>
      <c r="K19" s="2" t="s">
        <v>70</v>
      </c>
      <c r="L19" s="2" t="s">
        <v>76</v>
      </c>
      <c r="M19" s="2"/>
      <c r="N19" s="2"/>
      <c r="O19" s="2"/>
      <c r="P19" s="2"/>
      <c r="Q19" s="54"/>
      <c r="R19" s="51"/>
      <c r="S1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60</v>
      </c>
      <c r="T19" s="28" t="s">
        <v>59</v>
      </c>
      <c r="U19" s="2" t="s">
        <v>246</v>
      </c>
      <c r="V19" s="2"/>
      <c r="W19" s="30">
        <f>IF(Tableau2[[#This Row],[XP mastery]]=0,"",TRUNC((SQRT(8*(Tableau2[[#This Row],[XP mastery]]/5)+1)-1)/2))</f>
        <v>1</v>
      </c>
      <c r="X19" s="24">
        <v>5</v>
      </c>
      <c r="Y19" s="2"/>
      <c r="Z19" s="2"/>
      <c r="AA19" s="2"/>
      <c r="AB19" s="2"/>
      <c r="AC19" s="2"/>
      <c r="AD19" s="2"/>
      <c r="AE19" s="2"/>
      <c r="AF19" s="2" t="s">
        <v>59</v>
      </c>
      <c r="AG19" s="2"/>
      <c r="AH1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9" s="32">
        <f>MAX(Tableau2[[#This Row],[Bonus talisman bâton 1]:[Bonus talisman dé 5]])+IF(Tableau2[[#This Row],[CT dé applicable?]]&lt;&gt;"",'valeurs casting'!$K$1,0)</f>
        <v>0</v>
      </c>
      <c r="AJ19" s="19"/>
      <c r="AK19" s="20"/>
      <c r="AL19" s="20"/>
      <c r="AM19" s="20"/>
      <c r="AN19" s="20"/>
      <c r="AO19" s="24"/>
      <c r="AP19" s="19"/>
      <c r="AQ19" s="20"/>
      <c r="AR19" s="20"/>
      <c r="AS19" s="20"/>
      <c r="AT19" s="20"/>
      <c r="AU19" s="37"/>
      <c r="AV19" s="16">
        <f>IF(AJ19&lt;&gt;"",VLOOKUP(AJ19,'valeurs casting'!$E$2:$F$9,2),0)</f>
        <v>0</v>
      </c>
      <c r="AW19" s="16">
        <f>IF(AK19&lt;&gt;"",VLOOKUP(AK19,'valeurs casting'!$E$2:$F$9,2),0)</f>
        <v>0</v>
      </c>
      <c r="AX19" s="16">
        <f>IF(AL19&lt;&gt;"",VLOOKUP(AL19,'valeurs casting'!$E$2:$F$9,2),0)</f>
        <v>0</v>
      </c>
      <c r="AY19" s="16">
        <f>IF(AM19&lt;&gt;"",VLOOKUP(AM19,'valeurs casting'!$E$2:$F$9,2),0)</f>
        <v>0</v>
      </c>
      <c r="AZ19" s="16">
        <f>IF(AN19&lt;&gt;"",VLOOKUP(AN19,'valeurs casting'!$E$2:$F$9,2),0)</f>
        <v>0</v>
      </c>
      <c r="BA19" s="16">
        <f>IF(AO19&lt;&gt;"",VLOOKUP(AO19,'valeurs casting'!$E$2:$F$9,2),0)</f>
        <v>0</v>
      </c>
      <c r="BB19" s="16">
        <f>IF(AP19&lt;&gt;"",VLOOKUP(AP19,'valeurs casting'!$G$2:$H$9,2),0)</f>
        <v>0</v>
      </c>
      <c r="BC19" s="16">
        <f>IF(AQ19&lt;&gt;"",VLOOKUP(AQ19,'valeurs casting'!$G$2:$H$9,2),0)</f>
        <v>0</v>
      </c>
      <c r="BD19" s="16">
        <f>IF(AR19&lt;&gt;"",VLOOKUP(AR19,'valeurs casting'!$G$2:$H$9,2),0)</f>
        <v>0</v>
      </c>
      <c r="BE19" s="16">
        <f>IF(AS19&lt;&gt;"",VLOOKUP(AS19,'valeurs casting'!$G$2:$H$9,2),0)</f>
        <v>0</v>
      </c>
      <c r="BF19" s="16">
        <f>IF(AT19&lt;&gt;"",VLOOKUP(AT19,'valeurs casting'!$G$2:$H$9,2),0)</f>
        <v>0</v>
      </c>
      <c r="BG19" s="2"/>
      <c r="BH19" s="2"/>
      <c r="BI19" s="2"/>
      <c r="BJ19" s="2"/>
      <c r="BK19" s="2"/>
    </row>
    <row r="20" spans="1:63" x14ac:dyDescent="0.3">
      <c r="A20" s="5" t="s">
        <v>249</v>
      </c>
      <c r="B20" s="15" t="s">
        <v>7</v>
      </c>
      <c r="C20" s="2"/>
      <c r="D20" s="15" t="s">
        <v>19</v>
      </c>
      <c r="E20" s="2"/>
      <c r="F20" s="32" t="str">
        <f>Tableau2[[#This Row],[Technique]]&amp;IF(Tableau2[[#This Row],[req. technique]]&lt;&gt;"","("&amp;Tableau2[[#This Row],[req. technique]]&amp;")","")&amp;Tableau2[[#This Row],[Forme]]&amp;IF(Tableau2[[#This Row],[req. forme]]&lt;&gt;"","("&amp;Tableau2[[#This Row],[req. forme]]&amp;")","")</f>
        <v>CrMe</v>
      </c>
      <c r="G20" s="71">
        <v>60</v>
      </c>
      <c r="H20" s="19">
        <v>55</v>
      </c>
      <c r="I20" s="2"/>
      <c r="J20" s="2" t="s">
        <v>68</v>
      </c>
      <c r="K20" s="2" t="s">
        <v>70</v>
      </c>
      <c r="L20" s="2" t="s">
        <v>76</v>
      </c>
      <c r="M20" s="2"/>
      <c r="N20" s="2"/>
      <c r="O20" s="2"/>
      <c r="P20" s="2"/>
      <c r="Q20" s="54"/>
      <c r="R20" s="51"/>
      <c r="S2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60</v>
      </c>
      <c r="T20" s="28" t="s">
        <v>59</v>
      </c>
      <c r="U20" s="2" t="s">
        <v>250</v>
      </c>
      <c r="V20" s="2" t="s">
        <v>251</v>
      </c>
      <c r="W20" s="30" t="str">
        <f>IF(Tableau2[[#This Row],[XP mastery]]=0,"",TRUNC((SQRT(8*(Tableau2[[#This Row],[XP mastery]]/5)+1)-1)/2))</f>
        <v/>
      </c>
      <c r="X20" s="24"/>
      <c r="Y20" s="2"/>
      <c r="Z20" s="2"/>
      <c r="AA20" s="2"/>
      <c r="AB20" s="2"/>
      <c r="AC20" s="2"/>
      <c r="AD20" s="2"/>
      <c r="AE20" s="2"/>
      <c r="AF20" s="2"/>
      <c r="AG20" s="2"/>
      <c r="AH2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20" s="32">
        <f>MAX(Tableau2[[#This Row],[Bonus talisman bâton 1]:[Bonus talisman dé 5]])+IF(Tableau2[[#This Row],[CT dé applicable?]]&lt;&gt;"",'valeurs casting'!$K$1,0)</f>
        <v>0</v>
      </c>
      <c r="AJ20" s="19"/>
      <c r="AK20" s="20"/>
      <c r="AL20" s="20"/>
      <c r="AM20" s="20"/>
      <c r="AN20" s="20"/>
      <c r="AO20" s="24"/>
      <c r="AP20" s="19"/>
      <c r="AQ20" s="20"/>
      <c r="AR20" s="20"/>
      <c r="AS20" s="20"/>
      <c r="AT20" s="20"/>
      <c r="AU20" s="37"/>
      <c r="AV20" s="16">
        <f>IF(AJ20&lt;&gt;"",VLOOKUP(AJ20,'valeurs casting'!$E$2:$F$9,2),0)</f>
        <v>0</v>
      </c>
      <c r="AW20" s="16">
        <f>IF(AK20&lt;&gt;"",VLOOKUP(AK20,'valeurs casting'!$E$2:$F$9,2),0)</f>
        <v>0</v>
      </c>
      <c r="AX20" s="16">
        <f>IF(AL20&lt;&gt;"",VLOOKUP(AL20,'valeurs casting'!$E$2:$F$9,2),0)</f>
        <v>0</v>
      </c>
      <c r="AY20" s="16">
        <f>IF(AM20&lt;&gt;"",VLOOKUP(AM20,'valeurs casting'!$E$2:$F$9,2),0)</f>
        <v>0</v>
      </c>
      <c r="AZ20" s="16">
        <f>IF(AN20&lt;&gt;"",VLOOKUP(AN20,'valeurs casting'!$E$2:$F$9,2),0)</f>
        <v>0</v>
      </c>
      <c r="BA20" s="16">
        <f>IF(AO20&lt;&gt;"",VLOOKUP(AO20,'valeurs casting'!$E$2:$F$9,2),0)</f>
        <v>0</v>
      </c>
      <c r="BB20" s="16">
        <f>IF(AP20&lt;&gt;"",VLOOKUP(AP20,'valeurs casting'!$G$2:$H$9,2),0)</f>
        <v>0</v>
      </c>
      <c r="BC20" s="16">
        <f>IF(AQ20&lt;&gt;"",VLOOKUP(AQ20,'valeurs casting'!$G$2:$H$9,2),0)</f>
        <v>0</v>
      </c>
      <c r="BD20" s="16">
        <f>IF(AR20&lt;&gt;"",VLOOKUP(AR20,'valeurs casting'!$G$2:$H$9,2),0)</f>
        <v>0</v>
      </c>
      <c r="BE20" s="16">
        <f>IF(AS20&lt;&gt;"",VLOOKUP(AS20,'valeurs casting'!$G$2:$H$9,2),0)</f>
        <v>0</v>
      </c>
      <c r="BF20" s="16">
        <f>IF(AT20&lt;&gt;"",VLOOKUP(AT20,'valeurs casting'!$G$2:$H$9,2),0)</f>
        <v>0</v>
      </c>
      <c r="BG20" s="2"/>
      <c r="BH20" s="2"/>
      <c r="BI20" s="2"/>
      <c r="BJ20" s="2"/>
      <c r="BK20" s="2"/>
    </row>
    <row r="21" spans="1:63" x14ac:dyDescent="0.3">
      <c r="A21" s="5" t="s">
        <v>264</v>
      </c>
      <c r="B21" s="15" t="s">
        <v>10</v>
      </c>
      <c r="C21" s="2"/>
      <c r="D21" s="15" t="s">
        <v>19</v>
      </c>
      <c r="E21" s="2"/>
      <c r="F21" s="32" t="str">
        <f>Tableau2[[#This Row],[Technique]]&amp;IF(Tableau2[[#This Row],[req. technique]]&lt;&gt;"","("&amp;Tableau2[[#This Row],[req. technique]]&amp;")","")&amp;Tableau2[[#This Row],[Forme]]&amp;IF(Tableau2[[#This Row],[req. forme]]&lt;&gt;"","("&amp;Tableau2[[#This Row],[req. forme]]&amp;")","")</f>
        <v>PeMe</v>
      </c>
      <c r="G21" s="71">
        <v>20</v>
      </c>
      <c r="H21" s="19">
        <v>15</v>
      </c>
      <c r="I21" s="2"/>
      <c r="J21" s="2" t="s">
        <v>68</v>
      </c>
      <c r="K21" s="2" t="s">
        <v>70</v>
      </c>
      <c r="L21" s="2" t="s">
        <v>76</v>
      </c>
      <c r="M21" s="2"/>
      <c r="N21" s="2"/>
      <c r="O21" s="2"/>
      <c r="P21" s="2"/>
      <c r="Q21" s="54"/>
      <c r="R21" s="51"/>
      <c r="S2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21" s="28"/>
      <c r="U21" s="2" t="s">
        <v>265</v>
      </c>
      <c r="V21" s="2"/>
      <c r="W21" s="30">
        <f>IF(Tableau2[[#This Row],[XP mastery]]=0,"",TRUNC((SQRT(8*(Tableau2[[#This Row],[XP mastery]]/5)+1)-1)/2))</f>
        <v>1</v>
      </c>
      <c r="X21" s="24">
        <v>7</v>
      </c>
      <c r="Y21" s="2"/>
      <c r="Z21" s="2"/>
      <c r="AA21" s="2"/>
      <c r="AB21" s="2"/>
      <c r="AC21" s="2" t="s">
        <v>59</v>
      </c>
      <c r="AD21" s="2"/>
      <c r="AE21" s="2"/>
      <c r="AF21" s="2"/>
      <c r="AG21" s="2"/>
      <c r="AH2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21" s="32">
        <f>MAX(Tableau2[[#This Row],[Bonus talisman bâton 1]:[Bonus talisman dé 5]])+IF(Tableau2[[#This Row],[CT dé applicable?]]&lt;&gt;"",'valeurs casting'!$K$1,0)</f>
        <v>4</v>
      </c>
      <c r="AJ21" s="19" t="s">
        <v>26</v>
      </c>
      <c r="AK21" s="20"/>
      <c r="AL21" s="20"/>
      <c r="AM21" s="20"/>
      <c r="AN21" s="20"/>
      <c r="AO21" s="24"/>
      <c r="AP21" s="19"/>
      <c r="AQ21" s="20"/>
      <c r="AR21" s="20"/>
      <c r="AS21" s="20"/>
      <c r="AT21" s="20"/>
      <c r="AU21" s="37"/>
      <c r="AV21" s="16">
        <f>IF(AJ21&lt;&gt;"",VLOOKUP(AJ21,'valeurs casting'!$E$2:$F$9,2),0)</f>
        <v>4</v>
      </c>
      <c r="AW21" s="16">
        <f>IF(AK21&lt;&gt;"",VLOOKUP(AK21,'valeurs casting'!$E$2:$F$9,2),0)</f>
        <v>0</v>
      </c>
      <c r="AX21" s="16">
        <f>IF(AL21&lt;&gt;"",VLOOKUP(AL21,'valeurs casting'!$E$2:$F$9,2),0)</f>
        <v>0</v>
      </c>
      <c r="AY21" s="16">
        <f>IF(AM21&lt;&gt;"",VLOOKUP(AM21,'valeurs casting'!$E$2:$F$9,2),0)</f>
        <v>0</v>
      </c>
      <c r="AZ21" s="16">
        <f>IF(AN21&lt;&gt;"",VLOOKUP(AN21,'valeurs casting'!$E$2:$F$9,2),0)</f>
        <v>0</v>
      </c>
      <c r="BA21" s="16">
        <f>IF(AO21&lt;&gt;"",VLOOKUP(AO21,'valeurs casting'!$E$2:$F$9,2),0)</f>
        <v>0</v>
      </c>
      <c r="BB21" s="16">
        <f>IF(AP21&lt;&gt;"",VLOOKUP(AP21,'valeurs casting'!$G$2:$H$9,2),0)</f>
        <v>0</v>
      </c>
      <c r="BC21" s="16">
        <f>IF(AQ21&lt;&gt;"",VLOOKUP(AQ21,'valeurs casting'!$G$2:$H$9,2),0)</f>
        <v>0</v>
      </c>
      <c r="BD21" s="16">
        <f>IF(AR21&lt;&gt;"",VLOOKUP(AR21,'valeurs casting'!$G$2:$H$9,2),0)</f>
        <v>0</v>
      </c>
      <c r="BE21" s="16">
        <f>IF(AS21&lt;&gt;"",VLOOKUP(AS21,'valeurs casting'!$G$2:$H$9,2),0)</f>
        <v>0</v>
      </c>
      <c r="BF21" s="16">
        <f>IF(AT21&lt;&gt;"",VLOOKUP(AT21,'valeurs casting'!$G$2:$H$9,2),0)</f>
        <v>0</v>
      </c>
      <c r="BG21" s="2"/>
      <c r="BH21" s="2"/>
      <c r="BI21" s="2"/>
      <c r="BJ21" s="2"/>
      <c r="BK21" s="2"/>
    </row>
    <row r="22" spans="1:63" x14ac:dyDescent="0.3">
      <c r="A22" s="5" t="s">
        <v>332</v>
      </c>
      <c r="B22" s="15" t="s">
        <v>7</v>
      </c>
      <c r="C22" s="2"/>
      <c r="D22" s="15" t="s">
        <v>20</v>
      </c>
      <c r="E22" s="2"/>
      <c r="F22" s="32" t="str">
        <f>Tableau2[[#This Row],[Technique]]&amp;IF(Tableau2[[#This Row],[req. technique]]&lt;&gt;"","("&amp;Tableau2[[#This Row],[req. technique]]&amp;")","")&amp;Tableau2[[#This Row],[Forme]]&amp;IF(Tableau2[[#This Row],[req. forme]]&lt;&gt;"","("&amp;Tableau2[[#This Row],[req. forme]]&amp;")","")</f>
        <v>CrVi</v>
      </c>
      <c r="G22" s="71">
        <v>30</v>
      </c>
      <c r="H22" s="19">
        <v>25</v>
      </c>
      <c r="I22" s="2"/>
      <c r="J22" s="2" t="s">
        <v>68</v>
      </c>
      <c r="K22" s="2" t="s">
        <v>70</v>
      </c>
      <c r="L22" s="2" t="s">
        <v>76</v>
      </c>
      <c r="M22" s="2"/>
      <c r="N22" s="2"/>
      <c r="O22" s="2"/>
      <c r="P22" s="2"/>
      <c r="Q22" s="54"/>
      <c r="R22" s="51"/>
      <c r="S22"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22" s="28"/>
      <c r="U22" s="2" t="s">
        <v>336</v>
      </c>
      <c r="V22" s="2"/>
      <c r="W22" s="30" t="str">
        <f>IF(Tableau2[[#This Row],[XP mastery]]=0,"",TRUNC((SQRT(8*(Tableau2[[#This Row],[XP mastery]]/5)+1)-1)/2))</f>
        <v/>
      </c>
      <c r="X22" s="24"/>
      <c r="Y22" s="2"/>
      <c r="Z22" s="2"/>
      <c r="AA22" s="2"/>
      <c r="AB22" s="2"/>
      <c r="AC22" s="2"/>
      <c r="AD22" s="2"/>
      <c r="AE22" s="2"/>
      <c r="AF22" s="2"/>
      <c r="AG22" s="2"/>
      <c r="AH2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22" s="32">
        <f>MAX(Tableau2[[#This Row],[Bonus talisman bâton 1]:[Bonus talisman dé 5]])+IF(Tableau2[[#This Row],[CT dé applicable?]]&lt;&gt;"",'valeurs casting'!$K$1,0)</f>
        <v>0</v>
      </c>
      <c r="AJ22" s="19"/>
      <c r="AK22" s="20"/>
      <c r="AL22" s="20"/>
      <c r="AM22" s="20"/>
      <c r="AN22" s="20"/>
      <c r="AO22" s="24"/>
      <c r="AP22" s="19"/>
      <c r="AQ22" s="20"/>
      <c r="AR22" s="20"/>
      <c r="AS22" s="20"/>
      <c r="AT22" s="20"/>
      <c r="AU22" s="37"/>
      <c r="AV22" s="16">
        <f>IF(AJ22&lt;&gt;"",VLOOKUP(AJ22,'valeurs casting'!$E$2:$F$9,2),0)</f>
        <v>0</v>
      </c>
      <c r="AW22" s="16">
        <f>IF(AK22&lt;&gt;"",VLOOKUP(AK22,'valeurs casting'!$E$2:$F$9,2),0)</f>
        <v>0</v>
      </c>
      <c r="AX22" s="16">
        <f>IF(AL22&lt;&gt;"",VLOOKUP(AL22,'valeurs casting'!$E$2:$F$9,2),0)</f>
        <v>0</v>
      </c>
      <c r="AY22" s="16">
        <f>IF(AM22&lt;&gt;"",VLOOKUP(AM22,'valeurs casting'!$E$2:$F$9,2),0)</f>
        <v>0</v>
      </c>
      <c r="AZ22" s="16">
        <f>IF(AN22&lt;&gt;"",VLOOKUP(AN22,'valeurs casting'!$E$2:$F$9,2),0)</f>
        <v>0</v>
      </c>
      <c r="BA22" s="16">
        <f>IF(AO22&lt;&gt;"",VLOOKUP(AO22,'valeurs casting'!$E$2:$F$9,2),0)</f>
        <v>0</v>
      </c>
      <c r="BB22" s="16">
        <f>IF(AP22&lt;&gt;"",VLOOKUP(AP22,'valeurs casting'!$G$2:$H$9,2),0)</f>
        <v>0</v>
      </c>
      <c r="BC22" s="16">
        <f>IF(AQ22&lt;&gt;"",VLOOKUP(AQ22,'valeurs casting'!$G$2:$H$9,2),0)</f>
        <v>0</v>
      </c>
      <c r="BD22" s="16">
        <f>IF(AR22&lt;&gt;"",VLOOKUP(AR22,'valeurs casting'!$G$2:$H$9,2),0)</f>
        <v>0</v>
      </c>
      <c r="BE22" s="16">
        <f>IF(AS22&lt;&gt;"",VLOOKUP(AS22,'valeurs casting'!$G$2:$H$9,2),0)</f>
        <v>0</v>
      </c>
      <c r="BF22" s="16">
        <f>IF(AT22&lt;&gt;"",VLOOKUP(AT22,'valeurs casting'!$G$2:$H$9,2),0)</f>
        <v>0</v>
      </c>
      <c r="BG22" s="2"/>
      <c r="BH22" s="2"/>
      <c r="BI22" s="2"/>
      <c r="BJ22" s="2"/>
      <c r="BK22" s="2"/>
    </row>
    <row r="23" spans="1:63" x14ac:dyDescent="0.3">
      <c r="A23" s="5" t="s">
        <v>361</v>
      </c>
      <c r="B23" s="15" t="s">
        <v>9</v>
      </c>
      <c r="C23" s="2"/>
      <c r="D23" s="15" t="s">
        <v>20</v>
      </c>
      <c r="E23" s="2"/>
      <c r="F23" s="32" t="str">
        <f>Tableau2[[#This Row],[Technique]]&amp;IF(Tableau2[[#This Row],[req. technique]]&lt;&gt;"","("&amp;Tableau2[[#This Row],[req. technique]]&amp;")","")&amp;Tableau2[[#This Row],[Forme]]&amp;IF(Tableau2[[#This Row],[req. forme]]&lt;&gt;"","("&amp;Tableau2[[#This Row],[req. forme]]&amp;")","")</f>
        <v>MuVi</v>
      </c>
      <c r="G23" s="71">
        <v>5</v>
      </c>
      <c r="H23" s="19">
        <v>1</v>
      </c>
      <c r="I23" s="2"/>
      <c r="J23" s="2" t="s">
        <v>85</v>
      </c>
      <c r="K23" s="2" t="s">
        <v>70</v>
      </c>
      <c r="L23" s="2" t="s">
        <v>69</v>
      </c>
      <c r="M23" s="2"/>
      <c r="N23" s="2"/>
      <c r="O23" s="2"/>
      <c r="P23" s="2"/>
      <c r="Q23" s="54"/>
      <c r="R23" s="51"/>
      <c r="S2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23" s="28"/>
      <c r="U23" s="2" t="s">
        <v>369</v>
      </c>
      <c r="V23" s="2"/>
      <c r="W23" s="30" t="str">
        <f>IF(Tableau2[[#This Row],[XP mastery]]=0,"",TRUNC((SQRT(8*(Tableau2[[#This Row],[XP mastery]]/5)+1)-1)/2))</f>
        <v/>
      </c>
      <c r="X23" s="24"/>
      <c r="Y23" s="2"/>
      <c r="Z23" s="2"/>
      <c r="AA23" s="2"/>
      <c r="AB23" s="2"/>
      <c r="AC23" s="2"/>
      <c r="AD23" s="2"/>
      <c r="AE23" s="2"/>
      <c r="AF23" s="2"/>
      <c r="AG23" s="2"/>
      <c r="AH2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23" s="32">
        <f>MAX(Tableau2[[#This Row],[Bonus talisman bâton 1]:[Bonus talisman dé 5]])+IF(Tableau2[[#This Row],[CT dé applicable?]]&lt;&gt;"",'valeurs casting'!$K$1,0)</f>
        <v>5</v>
      </c>
      <c r="AJ23" s="19" t="s">
        <v>9</v>
      </c>
      <c r="AK23" s="20"/>
      <c r="AL23" s="20"/>
      <c r="AM23" s="20"/>
      <c r="AN23" s="20"/>
      <c r="AO23" s="24"/>
      <c r="AP23" s="19"/>
      <c r="AQ23" s="20"/>
      <c r="AR23" s="20"/>
      <c r="AS23" s="20"/>
      <c r="AT23" s="20"/>
      <c r="AU23" s="37"/>
      <c r="AV23" s="16">
        <f>IF(AJ23&lt;&gt;"",VLOOKUP(AJ23,'valeurs casting'!$E$2:$F$9,2),0)</f>
        <v>5</v>
      </c>
      <c r="AW23" s="16">
        <f>IF(AK23&lt;&gt;"",VLOOKUP(AK23,'valeurs casting'!$E$2:$F$9,2),0)</f>
        <v>0</v>
      </c>
      <c r="AX23" s="16">
        <f>IF(AL23&lt;&gt;"",VLOOKUP(AL23,'valeurs casting'!$E$2:$F$9,2),0)</f>
        <v>0</v>
      </c>
      <c r="AY23" s="16">
        <f>IF(AM23&lt;&gt;"",VLOOKUP(AM23,'valeurs casting'!$E$2:$F$9,2),0)</f>
        <v>0</v>
      </c>
      <c r="AZ23" s="16">
        <f>IF(AN23&lt;&gt;"",VLOOKUP(AN23,'valeurs casting'!$E$2:$F$9,2),0)</f>
        <v>0</v>
      </c>
      <c r="BA23" s="16">
        <f>IF(AO23&lt;&gt;"",VLOOKUP(AO23,'valeurs casting'!$E$2:$F$9,2),0)</f>
        <v>0</v>
      </c>
      <c r="BB23" s="16">
        <f>IF(AP23&lt;&gt;"",VLOOKUP(AP23,'valeurs casting'!$G$2:$H$9,2),0)</f>
        <v>0</v>
      </c>
      <c r="BC23" s="16">
        <f>IF(AQ23&lt;&gt;"",VLOOKUP(AQ23,'valeurs casting'!$G$2:$H$9,2),0)</f>
        <v>0</v>
      </c>
      <c r="BD23" s="16">
        <f>IF(AR23&lt;&gt;"",VLOOKUP(AR23,'valeurs casting'!$G$2:$H$9,2),0)</f>
        <v>0</v>
      </c>
      <c r="BE23" s="16">
        <f>IF(AS23&lt;&gt;"",VLOOKUP(AS23,'valeurs casting'!$G$2:$H$9,2),0)</f>
        <v>0</v>
      </c>
      <c r="BF23" s="16">
        <f>IF(AT23&lt;&gt;"",VLOOKUP(AT23,'valeurs casting'!$G$2:$H$9,2),0)</f>
        <v>0</v>
      </c>
      <c r="BG23" s="2"/>
      <c r="BH23" s="2"/>
      <c r="BI23" s="2"/>
      <c r="BJ23" s="2"/>
      <c r="BK23" s="2"/>
    </row>
    <row r="24" spans="1:63" x14ac:dyDescent="0.3">
      <c r="A24" s="5" t="s">
        <v>362</v>
      </c>
      <c r="B24" s="15" t="s">
        <v>9</v>
      </c>
      <c r="C24" s="2"/>
      <c r="D24" s="15" t="s">
        <v>20</v>
      </c>
      <c r="E24" s="2"/>
      <c r="F24" s="32" t="str">
        <f>Tableau2[[#This Row],[Technique]]&amp;IF(Tableau2[[#This Row],[req. technique]]&lt;&gt;"","("&amp;Tableau2[[#This Row],[req. technique]]&amp;")","")&amp;Tableau2[[#This Row],[Forme]]&amp;IF(Tableau2[[#This Row],[req. forme]]&lt;&gt;"","("&amp;Tableau2[[#This Row],[req. forme]]&amp;")","")</f>
        <v>MuVi</v>
      </c>
      <c r="G24" s="71">
        <v>25</v>
      </c>
      <c r="H24" s="19">
        <v>20</v>
      </c>
      <c r="I24" s="2"/>
      <c r="J24" s="2" t="s">
        <v>68</v>
      </c>
      <c r="K24" s="2" t="s">
        <v>70</v>
      </c>
      <c r="L24" s="2" t="s">
        <v>76</v>
      </c>
      <c r="M24" s="2"/>
      <c r="N24" s="2"/>
      <c r="O24" s="2"/>
      <c r="P24" s="2"/>
      <c r="Q24" s="54"/>
      <c r="R24" s="51"/>
      <c r="S2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24" s="28"/>
      <c r="U24" s="2" t="s">
        <v>370</v>
      </c>
      <c r="V24" s="2"/>
      <c r="W24" s="30" t="str">
        <f>IF(Tableau2[[#This Row],[XP mastery]]=0,"",TRUNC((SQRT(8*(Tableau2[[#This Row],[XP mastery]]/5)+1)-1)/2))</f>
        <v/>
      </c>
      <c r="X24" s="24"/>
      <c r="Y24" s="2"/>
      <c r="Z24" s="2"/>
      <c r="AA24" s="2"/>
      <c r="AB24" s="2"/>
      <c r="AC24" s="2"/>
      <c r="AD24" s="2"/>
      <c r="AE24" s="2"/>
      <c r="AF24" s="2"/>
      <c r="AG24" s="2"/>
      <c r="AH2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24" s="32">
        <f>MAX(Tableau2[[#This Row],[Bonus talisman bâton 1]:[Bonus talisman dé 5]])+IF(Tableau2[[#This Row],[CT dé applicable?]]&lt;&gt;"",'valeurs casting'!$K$1,0)</f>
        <v>5</v>
      </c>
      <c r="AJ24" s="19" t="s">
        <v>9</v>
      </c>
      <c r="AK24" s="20"/>
      <c r="AL24" s="20"/>
      <c r="AM24" s="20"/>
      <c r="AN24" s="20"/>
      <c r="AO24" s="24"/>
      <c r="AP24" s="19"/>
      <c r="AQ24" s="20"/>
      <c r="AR24" s="20"/>
      <c r="AS24" s="20"/>
      <c r="AT24" s="20"/>
      <c r="AU24" s="37"/>
      <c r="AV24" s="16">
        <f>IF(AJ24&lt;&gt;"",VLOOKUP(AJ24,'valeurs casting'!$E$2:$F$9,2),0)</f>
        <v>5</v>
      </c>
      <c r="AW24" s="16">
        <f>IF(AK24&lt;&gt;"",VLOOKUP(AK24,'valeurs casting'!$E$2:$F$9,2),0)</f>
        <v>0</v>
      </c>
      <c r="AX24" s="16">
        <f>IF(AL24&lt;&gt;"",VLOOKUP(AL24,'valeurs casting'!$E$2:$F$9,2),0)</f>
        <v>0</v>
      </c>
      <c r="AY24" s="16">
        <f>IF(AM24&lt;&gt;"",VLOOKUP(AM24,'valeurs casting'!$E$2:$F$9,2),0)</f>
        <v>0</v>
      </c>
      <c r="AZ24" s="16">
        <f>IF(AN24&lt;&gt;"",VLOOKUP(AN24,'valeurs casting'!$E$2:$F$9,2),0)</f>
        <v>0</v>
      </c>
      <c r="BA24" s="16">
        <f>IF(AO24&lt;&gt;"",VLOOKUP(AO24,'valeurs casting'!$E$2:$F$9,2),0)</f>
        <v>0</v>
      </c>
      <c r="BB24" s="16">
        <f>IF(AP24&lt;&gt;"",VLOOKUP(AP24,'valeurs casting'!$G$2:$H$9,2),0)</f>
        <v>0</v>
      </c>
      <c r="BC24" s="16">
        <f>IF(AQ24&lt;&gt;"",VLOOKUP(AQ24,'valeurs casting'!$G$2:$H$9,2),0)</f>
        <v>0</v>
      </c>
      <c r="BD24" s="16">
        <f>IF(AR24&lt;&gt;"",VLOOKUP(AR24,'valeurs casting'!$G$2:$H$9,2),0)</f>
        <v>0</v>
      </c>
      <c r="BE24" s="16">
        <f>IF(AS24&lt;&gt;"",VLOOKUP(AS24,'valeurs casting'!$G$2:$H$9,2),0)</f>
        <v>0</v>
      </c>
      <c r="BF24" s="16">
        <f>IF(AT24&lt;&gt;"",VLOOKUP(AT24,'valeurs casting'!$G$2:$H$9,2),0)</f>
        <v>0</v>
      </c>
      <c r="BG24" s="2"/>
      <c r="BH24" s="2"/>
      <c r="BI24" s="2"/>
      <c r="BJ24" s="2"/>
      <c r="BK24" s="2"/>
    </row>
    <row r="25" spans="1:63" x14ac:dyDescent="0.3">
      <c r="A25" s="5" t="s">
        <v>363</v>
      </c>
      <c r="B25" s="15" t="s">
        <v>9</v>
      </c>
      <c r="C25" s="2"/>
      <c r="D25" s="15" t="s">
        <v>20</v>
      </c>
      <c r="E25" s="2"/>
      <c r="F25" s="32" t="str">
        <f>Tableau2[[#This Row],[Technique]]&amp;IF(Tableau2[[#This Row],[req. technique]]&lt;&gt;"","("&amp;Tableau2[[#This Row],[req. technique]]&amp;")","")&amp;Tableau2[[#This Row],[Forme]]&amp;IF(Tableau2[[#This Row],[req. forme]]&lt;&gt;"","("&amp;Tableau2[[#This Row],[req. forme]]&amp;")","")</f>
        <v>MuVi</v>
      </c>
      <c r="G25" s="71">
        <v>30</v>
      </c>
      <c r="H25" s="19">
        <v>25</v>
      </c>
      <c r="I25" s="2"/>
      <c r="J25" s="2" t="s">
        <v>68</v>
      </c>
      <c r="K25" s="2" t="s">
        <v>70</v>
      </c>
      <c r="L25" s="2" t="s">
        <v>76</v>
      </c>
      <c r="M25" s="2"/>
      <c r="N25" s="2"/>
      <c r="O25" s="2"/>
      <c r="P25" s="2"/>
      <c r="Q25" s="54"/>
      <c r="R25" s="51"/>
      <c r="S2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25" s="28"/>
      <c r="U25" s="2" t="s">
        <v>371</v>
      </c>
      <c r="V25" s="2"/>
      <c r="W25" s="30" t="str">
        <f>IF(Tableau2[[#This Row],[XP mastery]]=0,"",TRUNC((SQRT(8*(Tableau2[[#This Row],[XP mastery]]/5)+1)-1)/2))</f>
        <v/>
      </c>
      <c r="X25" s="24"/>
      <c r="Y25" s="2"/>
      <c r="Z25" s="2"/>
      <c r="AA25" s="2"/>
      <c r="AB25" s="2"/>
      <c r="AC25" s="2"/>
      <c r="AD25" s="2"/>
      <c r="AE25" s="2"/>
      <c r="AF25" s="2"/>
      <c r="AG25" s="2"/>
      <c r="AH2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25" s="32">
        <f>MAX(Tableau2[[#This Row],[Bonus talisman bâton 1]:[Bonus talisman dé 5]])+IF(Tableau2[[#This Row],[CT dé applicable?]]&lt;&gt;"",'valeurs casting'!$K$1,0)</f>
        <v>5</v>
      </c>
      <c r="AJ25" s="19" t="s">
        <v>9</v>
      </c>
      <c r="AK25" s="20"/>
      <c r="AL25" s="20"/>
      <c r="AM25" s="20"/>
      <c r="AN25" s="20"/>
      <c r="AO25" s="24"/>
      <c r="AP25" s="19"/>
      <c r="AQ25" s="20"/>
      <c r="AR25" s="20"/>
      <c r="AS25" s="20"/>
      <c r="AT25" s="20"/>
      <c r="AU25" s="37"/>
      <c r="AV25" s="16">
        <f>IF(AJ25&lt;&gt;"",VLOOKUP(AJ25,'valeurs casting'!$E$2:$F$9,2),0)</f>
        <v>5</v>
      </c>
      <c r="AW25" s="16">
        <f>IF(AK25&lt;&gt;"",VLOOKUP(AK25,'valeurs casting'!$E$2:$F$9,2),0)</f>
        <v>0</v>
      </c>
      <c r="AX25" s="16">
        <f>IF(AL25&lt;&gt;"",VLOOKUP(AL25,'valeurs casting'!$E$2:$F$9,2),0)</f>
        <v>0</v>
      </c>
      <c r="AY25" s="16">
        <f>IF(AM25&lt;&gt;"",VLOOKUP(AM25,'valeurs casting'!$E$2:$F$9,2),0)</f>
        <v>0</v>
      </c>
      <c r="AZ25" s="16">
        <f>IF(AN25&lt;&gt;"",VLOOKUP(AN25,'valeurs casting'!$E$2:$F$9,2),0)</f>
        <v>0</v>
      </c>
      <c r="BA25" s="16">
        <f>IF(AO25&lt;&gt;"",VLOOKUP(AO25,'valeurs casting'!$E$2:$F$9,2),0)</f>
        <v>0</v>
      </c>
      <c r="BB25" s="16">
        <f>IF(AP25&lt;&gt;"",VLOOKUP(AP25,'valeurs casting'!$G$2:$H$9,2),0)</f>
        <v>0</v>
      </c>
      <c r="BC25" s="16">
        <f>IF(AQ25&lt;&gt;"",VLOOKUP(AQ25,'valeurs casting'!$G$2:$H$9,2),0)</f>
        <v>0</v>
      </c>
      <c r="BD25" s="16">
        <f>IF(AR25&lt;&gt;"",VLOOKUP(AR25,'valeurs casting'!$G$2:$H$9,2),0)</f>
        <v>0</v>
      </c>
      <c r="BE25" s="16">
        <f>IF(AS25&lt;&gt;"",VLOOKUP(AS25,'valeurs casting'!$G$2:$H$9,2),0)</f>
        <v>0</v>
      </c>
      <c r="BF25" s="16">
        <f>IF(AT25&lt;&gt;"",VLOOKUP(AT25,'valeurs casting'!$G$2:$H$9,2),0)</f>
        <v>0</v>
      </c>
      <c r="BG25" s="2"/>
      <c r="BH25" s="2"/>
      <c r="BI25" s="2"/>
      <c r="BJ25" s="2"/>
      <c r="BK25" s="2"/>
    </row>
    <row r="26" spans="1:63" x14ac:dyDescent="0.3">
      <c r="A26" s="5" t="s">
        <v>364</v>
      </c>
      <c r="B26" s="15" t="s">
        <v>10</v>
      </c>
      <c r="C26" s="2"/>
      <c r="D26" s="15" t="s">
        <v>20</v>
      </c>
      <c r="E26" s="2"/>
      <c r="F26" s="32" t="str">
        <f>Tableau2[[#This Row],[Technique]]&amp;IF(Tableau2[[#This Row],[req. technique]]&lt;&gt;"","("&amp;Tableau2[[#This Row],[req. technique]]&amp;")","")&amp;Tableau2[[#This Row],[Forme]]&amp;IF(Tableau2[[#This Row],[req. forme]]&lt;&gt;"","("&amp;Tableau2[[#This Row],[req. forme]]&amp;")","")</f>
        <v>PeVi</v>
      </c>
      <c r="G26" s="71">
        <v>5</v>
      </c>
      <c r="H26" s="19">
        <v>3</v>
      </c>
      <c r="I26" s="2"/>
      <c r="J26" s="2" t="s">
        <v>85</v>
      </c>
      <c r="K26" s="2" t="s">
        <v>70</v>
      </c>
      <c r="L26" s="2" t="s">
        <v>76</v>
      </c>
      <c r="M26" s="2"/>
      <c r="N26" s="2"/>
      <c r="O26" s="2"/>
      <c r="P26" s="2"/>
      <c r="Q26" s="54"/>
      <c r="R26" s="51"/>
      <c r="S2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26" s="28"/>
      <c r="U26" s="2" t="s">
        <v>372</v>
      </c>
      <c r="V26" s="2"/>
      <c r="W26" s="30" t="str">
        <f>IF(Tableau2[[#This Row],[XP mastery]]=0,"",TRUNC((SQRT(8*(Tableau2[[#This Row],[XP mastery]]/5)+1)-1)/2))</f>
        <v/>
      </c>
      <c r="X26" s="24"/>
      <c r="Y26" s="2"/>
      <c r="Z26" s="2"/>
      <c r="AA26" s="2"/>
      <c r="AB26" s="2"/>
      <c r="AC26" s="2"/>
      <c r="AD26" s="2"/>
      <c r="AE26" s="2"/>
      <c r="AF26" s="2"/>
      <c r="AG26" s="2"/>
      <c r="AH2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26" s="32">
        <f>MAX(Tableau2[[#This Row],[Bonus talisman bâton 1]:[Bonus talisman dé 5]])+IF(Tableau2[[#This Row],[CT dé applicable?]]&lt;&gt;"",'valeurs casting'!$K$1,0)</f>
        <v>4</v>
      </c>
      <c r="AJ26" s="19" t="s">
        <v>26</v>
      </c>
      <c r="AK26" s="20"/>
      <c r="AL26" s="20"/>
      <c r="AM26" s="20"/>
      <c r="AN26" s="20"/>
      <c r="AO26" s="24"/>
      <c r="AP26" s="19"/>
      <c r="AQ26" s="20"/>
      <c r="AR26" s="20"/>
      <c r="AS26" s="20"/>
      <c r="AT26" s="20"/>
      <c r="AU26" s="37"/>
      <c r="AV26" s="16">
        <f>IF(AJ26&lt;&gt;"",VLOOKUP(AJ26,'valeurs casting'!$E$2:$F$9,2),0)</f>
        <v>4</v>
      </c>
      <c r="AW26" s="16">
        <f>IF(AK26&lt;&gt;"",VLOOKUP(AK26,'valeurs casting'!$E$2:$F$9,2),0)</f>
        <v>0</v>
      </c>
      <c r="AX26" s="16">
        <f>IF(AL26&lt;&gt;"",VLOOKUP(AL26,'valeurs casting'!$E$2:$F$9,2),0)</f>
        <v>0</v>
      </c>
      <c r="AY26" s="16">
        <f>IF(AM26&lt;&gt;"",VLOOKUP(AM26,'valeurs casting'!$E$2:$F$9,2),0)</f>
        <v>0</v>
      </c>
      <c r="AZ26" s="16">
        <f>IF(AN26&lt;&gt;"",VLOOKUP(AN26,'valeurs casting'!$E$2:$F$9,2),0)</f>
        <v>0</v>
      </c>
      <c r="BA26" s="16">
        <f>IF(AO26&lt;&gt;"",VLOOKUP(AO26,'valeurs casting'!$E$2:$F$9,2),0)</f>
        <v>0</v>
      </c>
      <c r="BB26" s="16">
        <f>IF(AP26&lt;&gt;"",VLOOKUP(AP26,'valeurs casting'!$G$2:$H$9,2),0)</f>
        <v>0</v>
      </c>
      <c r="BC26" s="16">
        <f>IF(AQ26&lt;&gt;"",VLOOKUP(AQ26,'valeurs casting'!$G$2:$H$9,2),0)</f>
        <v>0</v>
      </c>
      <c r="BD26" s="16">
        <f>IF(AR26&lt;&gt;"",VLOOKUP(AR26,'valeurs casting'!$G$2:$H$9,2),0)</f>
        <v>0</v>
      </c>
      <c r="BE26" s="16">
        <f>IF(AS26&lt;&gt;"",VLOOKUP(AS26,'valeurs casting'!$G$2:$H$9,2),0)</f>
        <v>0</v>
      </c>
      <c r="BF26" s="16">
        <f>IF(AT26&lt;&gt;"",VLOOKUP(AT26,'valeurs casting'!$G$2:$H$9,2),0)</f>
        <v>0</v>
      </c>
      <c r="BG26" s="2"/>
      <c r="BH26" s="2"/>
      <c r="BI26" s="2"/>
      <c r="BJ26" s="2"/>
      <c r="BK26" s="2"/>
    </row>
    <row r="27" spans="1:63" x14ac:dyDescent="0.3">
      <c r="A27" s="5" t="s">
        <v>365</v>
      </c>
      <c r="B27" s="15" t="s">
        <v>10</v>
      </c>
      <c r="C27" s="2"/>
      <c r="D27" s="15" t="s">
        <v>20</v>
      </c>
      <c r="E27" s="2"/>
      <c r="F27" s="32" t="str">
        <f>Tableau2[[#This Row],[Technique]]&amp;IF(Tableau2[[#This Row],[req. technique]]&lt;&gt;"","("&amp;Tableau2[[#This Row],[req. technique]]&amp;")","")&amp;Tableau2[[#This Row],[Forme]]&amp;IF(Tableau2[[#This Row],[req. forme]]&lt;&gt;"","("&amp;Tableau2[[#This Row],[req. forme]]&amp;")","")</f>
        <v>PeVi</v>
      </c>
      <c r="G27" s="71">
        <v>5</v>
      </c>
      <c r="H27" s="19">
        <v>3</v>
      </c>
      <c r="I27" s="2"/>
      <c r="J27" s="2" t="s">
        <v>85</v>
      </c>
      <c r="K27" s="2" t="s">
        <v>70</v>
      </c>
      <c r="L27" s="2" t="s">
        <v>76</v>
      </c>
      <c r="M27" s="2"/>
      <c r="N27" s="2"/>
      <c r="O27" s="2"/>
      <c r="P27" s="2"/>
      <c r="Q27" s="54"/>
      <c r="R27" s="51"/>
      <c r="S2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27" s="28"/>
      <c r="U27" s="2" t="s">
        <v>373</v>
      </c>
      <c r="V27" s="2"/>
      <c r="W27" s="30" t="str">
        <f>IF(Tableau2[[#This Row],[XP mastery]]=0,"",TRUNC((SQRT(8*(Tableau2[[#This Row],[XP mastery]]/5)+1)-1)/2))</f>
        <v/>
      </c>
      <c r="X27" s="24"/>
      <c r="Y27" s="2"/>
      <c r="Z27" s="2"/>
      <c r="AA27" s="2"/>
      <c r="AB27" s="2"/>
      <c r="AC27" s="2"/>
      <c r="AD27" s="2"/>
      <c r="AE27" s="2"/>
      <c r="AF27" s="2"/>
      <c r="AG27" s="2"/>
      <c r="AH2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27" s="32">
        <f>MAX(Tableau2[[#This Row],[Bonus talisman bâton 1]:[Bonus talisman dé 5]])+IF(Tableau2[[#This Row],[CT dé applicable?]]&lt;&gt;"",'valeurs casting'!$K$1,0)</f>
        <v>4</v>
      </c>
      <c r="AJ27" s="19" t="s">
        <v>26</v>
      </c>
      <c r="AK27" s="20"/>
      <c r="AL27" s="20"/>
      <c r="AM27" s="20"/>
      <c r="AN27" s="20"/>
      <c r="AO27" s="24"/>
      <c r="AP27" s="19"/>
      <c r="AQ27" s="20"/>
      <c r="AR27" s="20"/>
      <c r="AS27" s="20"/>
      <c r="AT27" s="20"/>
      <c r="AU27" s="37"/>
      <c r="AV27" s="16">
        <f>IF(AJ27&lt;&gt;"",VLOOKUP(AJ27,'valeurs casting'!$E$2:$F$9,2),0)</f>
        <v>4</v>
      </c>
      <c r="AW27" s="16">
        <f>IF(AK27&lt;&gt;"",VLOOKUP(AK27,'valeurs casting'!$E$2:$F$9,2),0)</f>
        <v>0</v>
      </c>
      <c r="AX27" s="16">
        <f>IF(AL27&lt;&gt;"",VLOOKUP(AL27,'valeurs casting'!$E$2:$F$9,2),0)</f>
        <v>0</v>
      </c>
      <c r="AY27" s="16">
        <f>IF(AM27&lt;&gt;"",VLOOKUP(AM27,'valeurs casting'!$E$2:$F$9,2),0)</f>
        <v>0</v>
      </c>
      <c r="AZ27" s="16">
        <f>IF(AN27&lt;&gt;"",VLOOKUP(AN27,'valeurs casting'!$E$2:$F$9,2),0)</f>
        <v>0</v>
      </c>
      <c r="BA27" s="16">
        <f>IF(AO27&lt;&gt;"",VLOOKUP(AO27,'valeurs casting'!$E$2:$F$9,2),0)</f>
        <v>0</v>
      </c>
      <c r="BB27" s="16">
        <f>IF(AP27&lt;&gt;"",VLOOKUP(AP27,'valeurs casting'!$G$2:$H$9,2),0)</f>
        <v>0</v>
      </c>
      <c r="BC27" s="16">
        <f>IF(AQ27&lt;&gt;"",VLOOKUP(AQ27,'valeurs casting'!$G$2:$H$9,2),0)</f>
        <v>0</v>
      </c>
      <c r="BD27" s="16">
        <f>IF(AR27&lt;&gt;"",VLOOKUP(AR27,'valeurs casting'!$G$2:$H$9,2),0)</f>
        <v>0</v>
      </c>
      <c r="BE27" s="16">
        <f>IF(AS27&lt;&gt;"",VLOOKUP(AS27,'valeurs casting'!$G$2:$H$9,2),0)</f>
        <v>0</v>
      </c>
      <c r="BF27" s="16">
        <f>IF(AT27&lt;&gt;"",VLOOKUP(AT27,'valeurs casting'!$G$2:$H$9,2),0)</f>
        <v>0</v>
      </c>
      <c r="BG27" s="2"/>
      <c r="BH27" s="2"/>
      <c r="BI27" s="2"/>
      <c r="BJ27" s="2"/>
      <c r="BK27" s="2"/>
    </row>
    <row r="28" spans="1:63" x14ac:dyDescent="0.3">
      <c r="A28" s="5" t="s">
        <v>375</v>
      </c>
      <c r="B28" s="15" t="s">
        <v>11</v>
      </c>
      <c r="C28" s="2"/>
      <c r="D28" s="15" t="s">
        <v>20</v>
      </c>
      <c r="E28" s="2"/>
      <c r="F28" s="32" t="str">
        <f>Tableau2[[#This Row],[Technique]]&amp;IF(Tableau2[[#This Row],[req. technique]]&lt;&gt;"","("&amp;Tableau2[[#This Row],[req. technique]]&amp;")","")&amp;Tableau2[[#This Row],[Forme]]&amp;IF(Tableau2[[#This Row],[req. forme]]&lt;&gt;"","("&amp;Tableau2[[#This Row],[req. forme]]&amp;")","")</f>
        <v>ReVi</v>
      </c>
      <c r="G28" s="71">
        <v>15</v>
      </c>
      <c r="H28" s="19">
        <v>10</v>
      </c>
      <c r="I28" s="2"/>
      <c r="J28" s="2" t="s">
        <v>68</v>
      </c>
      <c r="K28" s="2" t="s">
        <v>70</v>
      </c>
      <c r="L28" s="2" t="s">
        <v>76</v>
      </c>
      <c r="M28" s="2"/>
      <c r="N28" s="2"/>
      <c r="O28" s="2"/>
      <c r="P28" s="2"/>
      <c r="Q28" s="54"/>
      <c r="R28" s="51"/>
      <c r="S2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28" s="28"/>
      <c r="U28" s="2" t="s">
        <v>386</v>
      </c>
      <c r="V28" s="2"/>
      <c r="W28" s="30" t="str">
        <f>IF(Tableau2[[#This Row],[XP mastery]]=0,"",TRUNC((SQRT(8*(Tableau2[[#This Row],[XP mastery]]/5)+1)-1)/2))</f>
        <v/>
      </c>
      <c r="X28" s="24"/>
      <c r="Y28" s="2"/>
      <c r="Z28" s="2"/>
      <c r="AA28" s="2"/>
      <c r="AB28" s="2"/>
      <c r="AC28" s="2"/>
      <c r="AD28" s="2"/>
      <c r="AE28" s="2"/>
      <c r="AF28" s="2"/>
      <c r="AG28" s="2"/>
      <c r="AH2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28" s="32">
        <f>MAX(Tableau2[[#This Row],[Bonus talisman bâton 1]:[Bonus talisman dé 5]])+IF(Tableau2[[#This Row],[CT dé applicable?]]&lt;&gt;"",'valeurs casting'!$K$1,0)</f>
        <v>4</v>
      </c>
      <c r="AJ28" s="19" t="s">
        <v>27</v>
      </c>
      <c r="AK28" s="20"/>
      <c r="AL28" s="20"/>
      <c r="AM28" s="20"/>
      <c r="AN28" s="20"/>
      <c r="AO28" s="24"/>
      <c r="AP28" s="19"/>
      <c r="AQ28" s="20"/>
      <c r="AR28" s="20"/>
      <c r="AS28" s="20"/>
      <c r="AT28" s="20"/>
      <c r="AU28" s="37"/>
      <c r="AV28" s="16">
        <f>IF(AJ28&lt;&gt;"",VLOOKUP(AJ28,'valeurs casting'!$E$2:$F$9,2),0)</f>
        <v>4</v>
      </c>
      <c r="AW28" s="16">
        <f>IF(AK28&lt;&gt;"",VLOOKUP(AK28,'valeurs casting'!$E$2:$F$9,2),0)</f>
        <v>0</v>
      </c>
      <c r="AX28" s="16">
        <f>IF(AL28&lt;&gt;"",VLOOKUP(AL28,'valeurs casting'!$E$2:$F$9,2),0)</f>
        <v>0</v>
      </c>
      <c r="AY28" s="16">
        <f>IF(AM28&lt;&gt;"",VLOOKUP(AM28,'valeurs casting'!$E$2:$F$9,2),0)</f>
        <v>0</v>
      </c>
      <c r="AZ28" s="16">
        <f>IF(AN28&lt;&gt;"",VLOOKUP(AN28,'valeurs casting'!$E$2:$F$9,2),0)</f>
        <v>0</v>
      </c>
      <c r="BA28" s="16">
        <f>IF(AO28&lt;&gt;"",VLOOKUP(AO28,'valeurs casting'!$E$2:$F$9,2),0)</f>
        <v>0</v>
      </c>
      <c r="BB28" s="16">
        <f>IF(AP28&lt;&gt;"",VLOOKUP(AP28,'valeurs casting'!$G$2:$H$9,2),0)</f>
        <v>0</v>
      </c>
      <c r="BC28" s="16">
        <f>IF(AQ28&lt;&gt;"",VLOOKUP(AQ28,'valeurs casting'!$G$2:$H$9,2),0)</f>
        <v>0</v>
      </c>
      <c r="BD28" s="16">
        <f>IF(AR28&lt;&gt;"",VLOOKUP(AR28,'valeurs casting'!$G$2:$H$9,2),0)</f>
        <v>0</v>
      </c>
      <c r="BE28" s="16">
        <f>IF(AS28&lt;&gt;"",VLOOKUP(AS28,'valeurs casting'!$G$2:$H$9,2),0)</f>
        <v>0</v>
      </c>
      <c r="BF28" s="16">
        <f>IF(AT28&lt;&gt;"",VLOOKUP(AT28,'valeurs casting'!$G$2:$H$9,2),0)</f>
        <v>0</v>
      </c>
      <c r="BG28" s="2"/>
      <c r="BH28" s="2"/>
      <c r="BI28" s="2"/>
      <c r="BJ28" s="2"/>
      <c r="BK28" s="2"/>
    </row>
    <row r="29" spans="1:63" x14ac:dyDescent="0.3">
      <c r="A29" s="5" t="s">
        <v>236</v>
      </c>
      <c r="B29" s="15" t="s">
        <v>11</v>
      </c>
      <c r="C29" s="2"/>
      <c r="D29" s="15" t="s">
        <v>18</v>
      </c>
      <c r="E29" s="2"/>
      <c r="F29" s="32" t="str">
        <f>Tableau2[[#This Row],[Technique]]&amp;IF(Tableau2[[#This Row],[req. technique]]&lt;&gt;"","("&amp;Tableau2[[#This Row],[req. technique]]&amp;")","")&amp;Tableau2[[#This Row],[Forme]]&amp;IF(Tableau2[[#This Row],[req. forme]]&lt;&gt;"","("&amp;Tableau2[[#This Row],[req. forme]]&amp;")","")</f>
        <v>ReIm</v>
      </c>
      <c r="G29" s="71">
        <v>10</v>
      </c>
      <c r="H29" s="19">
        <v>2</v>
      </c>
      <c r="I29" s="2"/>
      <c r="J29" s="2" t="s">
        <v>132</v>
      </c>
      <c r="K29" s="2" t="s">
        <v>108</v>
      </c>
      <c r="L29" s="2" t="s">
        <v>76</v>
      </c>
      <c r="M29" s="2"/>
      <c r="N29" s="2"/>
      <c r="O29" s="2"/>
      <c r="P29" s="2"/>
      <c r="Q29" s="54">
        <v>1</v>
      </c>
      <c r="R29" s="50" t="s">
        <v>398</v>
      </c>
      <c r="S29"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29" s="28"/>
      <c r="U29" s="2" t="s">
        <v>237</v>
      </c>
      <c r="V29" s="2"/>
      <c r="W29" s="30" t="str">
        <f>IF(Tableau2[[#This Row],[XP mastery]]=0,"",TRUNC((SQRT(8*(Tableau2[[#This Row],[XP mastery]]/5)+1)-1)/2))</f>
        <v/>
      </c>
      <c r="X29" s="24"/>
      <c r="Y29" s="2"/>
      <c r="Z29" s="2"/>
      <c r="AA29" s="2"/>
      <c r="AB29" s="2"/>
      <c r="AC29" s="2"/>
      <c r="AD29" s="2"/>
      <c r="AE29" s="2"/>
      <c r="AF29" s="2"/>
      <c r="AG29" s="2"/>
      <c r="AH2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29" s="32">
        <f>MAX(Tableau2[[#This Row],[Bonus talisman bâton 1]:[Bonus talisman dé 5]])+IF(Tableau2[[#This Row],[CT dé applicable?]]&lt;&gt;"",'valeurs casting'!$K$1,0)</f>
        <v>4</v>
      </c>
      <c r="AJ29" s="19" t="s">
        <v>27</v>
      </c>
      <c r="AK29" s="20"/>
      <c r="AL29" s="20"/>
      <c r="AM29" s="20"/>
      <c r="AN29" s="20"/>
      <c r="AO29" s="24"/>
      <c r="AP29" s="19"/>
      <c r="AQ29" s="20"/>
      <c r="AR29" s="20"/>
      <c r="AS29" s="20"/>
      <c r="AT29" s="20"/>
      <c r="AU29" s="37"/>
      <c r="AV29" s="16">
        <f>IF(AJ29&lt;&gt;"",VLOOKUP(AJ29,'valeurs casting'!$E$2:$F$9,2),0)</f>
        <v>4</v>
      </c>
      <c r="AW29" s="16">
        <f>IF(AK29&lt;&gt;"",VLOOKUP(AK29,'valeurs casting'!$E$2:$F$9,2),0)</f>
        <v>0</v>
      </c>
      <c r="AX29" s="16">
        <f>IF(AL29&lt;&gt;"",VLOOKUP(AL29,'valeurs casting'!$E$2:$F$9,2),0)</f>
        <v>0</v>
      </c>
      <c r="AY29" s="16">
        <f>IF(AM29&lt;&gt;"",VLOOKUP(AM29,'valeurs casting'!$E$2:$F$9,2),0)</f>
        <v>0</v>
      </c>
      <c r="AZ29" s="16">
        <f>IF(AN29&lt;&gt;"",VLOOKUP(AN29,'valeurs casting'!$E$2:$F$9,2),0)</f>
        <v>0</v>
      </c>
      <c r="BA29" s="16">
        <f>IF(AO29&lt;&gt;"",VLOOKUP(AO29,'valeurs casting'!$E$2:$F$9,2),0)</f>
        <v>0</v>
      </c>
      <c r="BB29" s="16">
        <f>IF(AP29&lt;&gt;"",VLOOKUP(AP29,'valeurs casting'!$G$2:$H$9,2),0)</f>
        <v>0</v>
      </c>
      <c r="BC29" s="16">
        <f>IF(AQ29&lt;&gt;"",VLOOKUP(AQ29,'valeurs casting'!$G$2:$H$9,2),0)</f>
        <v>0</v>
      </c>
      <c r="BD29" s="16">
        <f>IF(AR29&lt;&gt;"",VLOOKUP(AR29,'valeurs casting'!$G$2:$H$9,2),0)</f>
        <v>0</v>
      </c>
      <c r="BE29" s="16">
        <f>IF(AS29&lt;&gt;"",VLOOKUP(AS29,'valeurs casting'!$G$2:$H$9,2),0)</f>
        <v>0</v>
      </c>
      <c r="BF29" s="16">
        <f>IF(AT29&lt;&gt;"",VLOOKUP(AT29,'valeurs casting'!$G$2:$H$9,2),0)</f>
        <v>0</v>
      </c>
      <c r="BG29" s="2"/>
      <c r="BH29" s="2"/>
      <c r="BI29" s="2"/>
      <c r="BJ29" s="2"/>
      <c r="BK29" s="2"/>
    </row>
    <row r="30" spans="1:63" x14ac:dyDescent="0.3">
      <c r="A30" s="5" t="s">
        <v>185</v>
      </c>
      <c r="B30" s="15" t="s">
        <v>9</v>
      </c>
      <c r="C30" s="2"/>
      <c r="D30" s="15" t="s">
        <v>15</v>
      </c>
      <c r="E30" s="2" t="s">
        <v>12</v>
      </c>
      <c r="F30" s="32" t="str">
        <f>Tableau2[[#This Row],[Technique]]&amp;IF(Tableau2[[#This Row],[req. technique]]&lt;&gt;"","("&amp;Tableau2[[#This Row],[req. technique]]&amp;")","")&amp;Tableau2[[#This Row],[Forme]]&amp;IF(Tableau2[[#This Row],[req. forme]]&lt;&gt;"","("&amp;Tableau2[[#This Row],[req. forme]]&amp;")","")</f>
        <v>MuCo(An)</v>
      </c>
      <c r="G30" s="71">
        <v>5</v>
      </c>
      <c r="H30" s="19">
        <v>2</v>
      </c>
      <c r="I30" s="2"/>
      <c r="J30" s="2" t="s">
        <v>68</v>
      </c>
      <c r="K30" s="2" t="s">
        <v>108</v>
      </c>
      <c r="L30" s="2" t="s">
        <v>76</v>
      </c>
      <c r="M30" s="2"/>
      <c r="N30" s="2"/>
      <c r="O30" s="2"/>
      <c r="P30" s="2"/>
      <c r="Q30" s="54"/>
      <c r="R30" s="51"/>
      <c r="S3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30" s="28"/>
      <c r="U30" s="2" t="s">
        <v>186</v>
      </c>
      <c r="V30" s="2"/>
      <c r="W30" s="30" t="str">
        <f>IF(Tableau2[[#This Row],[XP mastery]]=0,"",TRUNC((SQRT(8*(Tableau2[[#This Row],[XP mastery]]/5)+1)-1)/2))</f>
        <v/>
      </c>
      <c r="X30" s="24"/>
      <c r="Y30" s="2"/>
      <c r="Z30" s="2"/>
      <c r="AA30" s="2"/>
      <c r="AB30" s="2"/>
      <c r="AC30" s="2"/>
      <c r="AD30" s="2"/>
      <c r="AE30" s="2"/>
      <c r="AF30" s="2"/>
      <c r="AG30" s="2"/>
      <c r="AH3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30" s="32">
        <f>MAX(Tableau2[[#This Row],[Bonus talisman bâton 1]:[Bonus talisman dé 5]])+IF(Tableau2[[#This Row],[CT dé applicable?]]&lt;&gt;"",'valeurs casting'!$K$1,0)</f>
        <v>5</v>
      </c>
      <c r="AJ30" s="19" t="s">
        <v>9</v>
      </c>
      <c r="AK30" s="20"/>
      <c r="AL30" s="20"/>
      <c r="AM30" s="20"/>
      <c r="AN30" s="20"/>
      <c r="AO30" s="24"/>
      <c r="AP30" s="19"/>
      <c r="AQ30" s="20"/>
      <c r="AR30" s="20"/>
      <c r="AS30" s="20"/>
      <c r="AT30" s="20"/>
      <c r="AU30" s="37"/>
      <c r="AV30" s="16">
        <f>IF(AJ30&lt;&gt;"",VLOOKUP(AJ30,'valeurs casting'!$E$2:$F$9,2),0)</f>
        <v>5</v>
      </c>
      <c r="AW30" s="16">
        <f>IF(AK30&lt;&gt;"",VLOOKUP(AK30,'valeurs casting'!$E$2:$F$9,2),0)</f>
        <v>0</v>
      </c>
      <c r="AX30" s="16">
        <f>IF(AL30&lt;&gt;"",VLOOKUP(AL30,'valeurs casting'!$E$2:$F$9,2),0)</f>
        <v>0</v>
      </c>
      <c r="AY30" s="16">
        <f>IF(AM30&lt;&gt;"",VLOOKUP(AM30,'valeurs casting'!$E$2:$F$9,2),0)</f>
        <v>0</v>
      </c>
      <c r="AZ30" s="16">
        <f>IF(AN30&lt;&gt;"",VLOOKUP(AN30,'valeurs casting'!$E$2:$F$9,2),0)</f>
        <v>0</v>
      </c>
      <c r="BA30" s="16">
        <f>IF(AO30&lt;&gt;"",VLOOKUP(AO30,'valeurs casting'!$E$2:$F$9,2),0)</f>
        <v>0</v>
      </c>
      <c r="BB30" s="16">
        <f>IF(AP30&lt;&gt;"",VLOOKUP(AP30,'valeurs casting'!$G$2:$H$9,2),0)</f>
        <v>0</v>
      </c>
      <c r="BC30" s="16">
        <f>IF(AQ30&lt;&gt;"",VLOOKUP(AQ30,'valeurs casting'!$G$2:$H$9,2),0)</f>
        <v>0</v>
      </c>
      <c r="BD30" s="16">
        <f>IF(AR30&lt;&gt;"",VLOOKUP(AR30,'valeurs casting'!$G$2:$H$9,2),0)</f>
        <v>0</v>
      </c>
      <c r="BE30" s="16">
        <f>IF(AS30&lt;&gt;"",VLOOKUP(AS30,'valeurs casting'!$G$2:$H$9,2),0)</f>
        <v>0</v>
      </c>
      <c r="BF30" s="16">
        <f>IF(AT30&lt;&gt;"",VLOOKUP(AT30,'valeurs casting'!$G$2:$H$9,2),0)</f>
        <v>0</v>
      </c>
      <c r="BG30" s="2"/>
      <c r="BH30" s="2"/>
      <c r="BI30" s="2"/>
      <c r="BJ30" s="2"/>
      <c r="BK30" s="2"/>
    </row>
    <row r="31" spans="1:63" x14ac:dyDescent="0.3">
      <c r="A31" s="5" t="s">
        <v>189</v>
      </c>
      <c r="B31" s="15" t="s">
        <v>7</v>
      </c>
      <c r="C31" s="2"/>
      <c r="D31" s="15" t="s">
        <v>17</v>
      </c>
      <c r="E31" s="2"/>
      <c r="F31" s="32" t="str">
        <f>Tableau2[[#This Row],[Technique]]&amp;IF(Tableau2[[#This Row],[req. technique]]&lt;&gt;"","("&amp;Tableau2[[#This Row],[req. technique]]&amp;")","")&amp;Tableau2[[#This Row],[Forme]]&amp;IF(Tableau2[[#This Row],[req. forme]]&lt;&gt;"","("&amp;Tableau2[[#This Row],[req. forme]]&amp;")","")</f>
        <v>CrIg</v>
      </c>
      <c r="G31" s="71">
        <v>5</v>
      </c>
      <c r="H31" s="19">
        <v>2</v>
      </c>
      <c r="I31" s="2"/>
      <c r="J31" s="2" t="s">
        <v>68</v>
      </c>
      <c r="K31" s="2" t="s">
        <v>108</v>
      </c>
      <c r="L31" s="2" t="s">
        <v>76</v>
      </c>
      <c r="M31" s="2"/>
      <c r="N31" s="2"/>
      <c r="O31" s="2"/>
      <c r="P31" s="2"/>
      <c r="Q31" s="54"/>
      <c r="R31" s="51"/>
      <c r="S3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v>
      </c>
      <c r="T31" s="28"/>
      <c r="U31" s="2" t="s">
        <v>190</v>
      </c>
      <c r="V31" s="2"/>
      <c r="W31" s="30" t="str">
        <f>IF(Tableau2[[#This Row],[XP mastery]]=0,"",TRUNC((SQRT(8*(Tableau2[[#This Row],[XP mastery]]/5)+1)-1)/2))</f>
        <v/>
      </c>
      <c r="X31" s="24"/>
      <c r="Y31" s="2"/>
      <c r="Z31" s="2"/>
      <c r="AA31" s="2"/>
      <c r="AB31" s="2"/>
      <c r="AC31" s="2"/>
      <c r="AD31" s="2"/>
      <c r="AE31" s="2"/>
      <c r="AF31" s="2"/>
      <c r="AG31" s="2"/>
      <c r="AH3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31" s="32">
        <f>MAX(Tableau2[[#This Row],[Bonus talisman bâton 1]:[Bonus talisman dé 5]])+IF(Tableau2[[#This Row],[CT dé applicable?]]&lt;&gt;"",'valeurs casting'!$K$1,0)</f>
        <v>11</v>
      </c>
      <c r="AJ31" s="19"/>
      <c r="AK31" s="20"/>
      <c r="AL31" s="20"/>
      <c r="AM31" s="20"/>
      <c r="AN31" s="20"/>
      <c r="AO31" s="24"/>
      <c r="AP31" s="19" t="s">
        <v>17</v>
      </c>
      <c r="AQ31" s="20"/>
      <c r="AR31" s="20"/>
      <c r="AS31" s="20"/>
      <c r="AT31" s="20"/>
      <c r="AU31" s="37" t="s">
        <v>59</v>
      </c>
      <c r="AV31" s="16">
        <f>IF(AJ31&lt;&gt;"",VLOOKUP(AJ31,'valeurs casting'!$E$2:$F$9,2),0)</f>
        <v>0</v>
      </c>
      <c r="AW31" s="16">
        <f>IF(AK31&lt;&gt;"",VLOOKUP(AK31,'valeurs casting'!$E$2:$F$9,2),0)</f>
        <v>0</v>
      </c>
      <c r="AX31" s="16">
        <f>IF(AL31&lt;&gt;"",VLOOKUP(AL31,'valeurs casting'!$E$2:$F$9,2),0)</f>
        <v>0</v>
      </c>
      <c r="AY31" s="16">
        <f>IF(AM31&lt;&gt;"",VLOOKUP(AM31,'valeurs casting'!$E$2:$F$9,2),0)</f>
        <v>0</v>
      </c>
      <c r="AZ31" s="16">
        <f>IF(AN31&lt;&gt;"",VLOOKUP(AN31,'valeurs casting'!$E$2:$F$9,2),0)</f>
        <v>0</v>
      </c>
      <c r="BA31" s="16">
        <f>IF(AO31&lt;&gt;"",VLOOKUP(AO31,'valeurs casting'!$E$2:$F$9,2),0)</f>
        <v>0</v>
      </c>
      <c r="BB31" s="16">
        <f>IF(AP31&lt;&gt;"",VLOOKUP(AP31,'valeurs casting'!$G$2:$H$9,2),0)</f>
        <v>4</v>
      </c>
      <c r="BC31" s="16">
        <f>IF(AQ31&lt;&gt;"",VLOOKUP(AQ31,'valeurs casting'!$G$2:$H$9,2),0)</f>
        <v>0</v>
      </c>
      <c r="BD31" s="16">
        <f>IF(AR31&lt;&gt;"",VLOOKUP(AR31,'valeurs casting'!$G$2:$H$9,2),0)</f>
        <v>0</v>
      </c>
      <c r="BE31" s="16">
        <f>IF(AS31&lt;&gt;"",VLOOKUP(AS31,'valeurs casting'!$G$2:$H$9,2),0)</f>
        <v>0</v>
      </c>
      <c r="BF31" s="16">
        <f>IF(AT31&lt;&gt;"",VLOOKUP(AT31,'valeurs casting'!$G$2:$H$9,2),0)</f>
        <v>0</v>
      </c>
      <c r="BG31" s="2"/>
      <c r="BH31" s="2"/>
      <c r="BI31" s="2"/>
      <c r="BJ31" s="2"/>
      <c r="BK31" s="2"/>
    </row>
    <row r="32" spans="1:63" x14ac:dyDescent="0.3">
      <c r="A32" s="5" t="s">
        <v>256</v>
      </c>
      <c r="B32" s="15" t="s">
        <v>8</v>
      </c>
      <c r="C32" s="2"/>
      <c r="D32" s="15" t="s">
        <v>19</v>
      </c>
      <c r="E32" s="2"/>
      <c r="F32" s="32" t="str">
        <f>Tableau2[[#This Row],[Technique]]&amp;IF(Tableau2[[#This Row],[req. technique]]&lt;&gt;"","("&amp;Tableau2[[#This Row],[req. technique]]&amp;")","")&amp;Tableau2[[#This Row],[Forme]]&amp;IF(Tableau2[[#This Row],[req. forme]]&lt;&gt;"","("&amp;Tableau2[[#This Row],[req. forme]]&amp;")","")</f>
        <v>InMe</v>
      </c>
      <c r="G32" s="71">
        <v>25</v>
      </c>
      <c r="H32" s="19">
        <v>15</v>
      </c>
      <c r="I32" s="2"/>
      <c r="J32" s="2" t="s">
        <v>93</v>
      </c>
      <c r="K32" s="2" t="s">
        <v>75</v>
      </c>
      <c r="L32" s="2" t="s">
        <v>76</v>
      </c>
      <c r="M32" s="2"/>
      <c r="N32" s="2"/>
      <c r="O32" s="2"/>
      <c r="P32" s="2">
        <v>-2</v>
      </c>
      <c r="Q32" s="54"/>
      <c r="R32" s="50"/>
      <c r="S32"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32" s="28"/>
      <c r="U32" s="2" t="s">
        <v>253</v>
      </c>
      <c r="V32" s="2" t="s">
        <v>257</v>
      </c>
      <c r="W32" s="30" t="str">
        <f>IF(Tableau2[[#This Row],[XP mastery]]=0,"",TRUNC((SQRT(8*(Tableau2[[#This Row],[XP mastery]]/5)+1)-1)/2))</f>
        <v/>
      </c>
      <c r="X32" s="24"/>
      <c r="Y32" s="2"/>
      <c r="Z32" s="2"/>
      <c r="AA32" s="2"/>
      <c r="AB32" s="2"/>
      <c r="AC32" s="2"/>
      <c r="AD32" s="2"/>
      <c r="AE32" s="2"/>
      <c r="AF32" s="2"/>
      <c r="AG32" s="2"/>
      <c r="AH3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32" s="32">
        <f>MAX(Tableau2[[#This Row],[Bonus talisman bâton 1]:[Bonus talisman dé 5]])+IF(Tableau2[[#This Row],[CT dé applicable?]]&lt;&gt;"",'valeurs casting'!$K$1,0)</f>
        <v>2</v>
      </c>
      <c r="AJ32" s="19"/>
      <c r="AK32" s="20"/>
      <c r="AL32" s="20"/>
      <c r="AM32" s="20"/>
      <c r="AN32" s="20"/>
      <c r="AO32" s="24"/>
      <c r="AP32" s="19" t="s">
        <v>8</v>
      </c>
      <c r="AQ32" s="20"/>
      <c r="AR32" s="20"/>
      <c r="AS32" s="20"/>
      <c r="AT32" s="20"/>
      <c r="AU32" s="37"/>
      <c r="AV32" s="16">
        <f>IF(AJ32&lt;&gt;"",VLOOKUP(AJ32,'valeurs casting'!$E$2:$F$9,2),0)</f>
        <v>0</v>
      </c>
      <c r="AW32" s="16">
        <f>IF(AK32&lt;&gt;"",VLOOKUP(AK32,'valeurs casting'!$E$2:$F$9,2),0)</f>
        <v>0</v>
      </c>
      <c r="AX32" s="16">
        <f>IF(AL32&lt;&gt;"",VLOOKUP(AL32,'valeurs casting'!$E$2:$F$9,2),0)</f>
        <v>0</v>
      </c>
      <c r="AY32" s="16">
        <f>IF(AM32&lt;&gt;"",VLOOKUP(AM32,'valeurs casting'!$E$2:$F$9,2),0)</f>
        <v>0</v>
      </c>
      <c r="AZ32" s="16">
        <f>IF(AN32&lt;&gt;"",VLOOKUP(AN32,'valeurs casting'!$E$2:$F$9,2),0)</f>
        <v>0</v>
      </c>
      <c r="BA32" s="16">
        <f>IF(AO32&lt;&gt;"",VLOOKUP(AO32,'valeurs casting'!$E$2:$F$9,2),0)</f>
        <v>0</v>
      </c>
      <c r="BB32" s="16">
        <f>IF(AP32&lt;&gt;"",VLOOKUP(AP32,'valeurs casting'!$G$2:$H$9,2),0)</f>
        <v>2</v>
      </c>
      <c r="BC32" s="16">
        <f>IF(AQ32&lt;&gt;"",VLOOKUP(AQ32,'valeurs casting'!$G$2:$H$9,2),0)</f>
        <v>0</v>
      </c>
      <c r="BD32" s="16">
        <f>IF(AR32&lt;&gt;"",VLOOKUP(AR32,'valeurs casting'!$G$2:$H$9,2),0)</f>
        <v>0</v>
      </c>
      <c r="BE32" s="16">
        <f>IF(AS32&lt;&gt;"",VLOOKUP(AS32,'valeurs casting'!$G$2:$H$9,2),0)</f>
        <v>0</v>
      </c>
      <c r="BF32" s="16">
        <f>IF(AT32&lt;&gt;"",VLOOKUP(AT32,'valeurs casting'!$G$2:$H$9,2),0)</f>
        <v>0</v>
      </c>
      <c r="BG32" s="2"/>
      <c r="BH32" s="2"/>
      <c r="BI32" s="2"/>
      <c r="BJ32" s="2"/>
      <c r="BK32" s="2"/>
    </row>
    <row r="33" spans="1:63" x14ac:dyDescent="0.3">
      <c r="A33" s="5" t="s">
        <v>258</v>
      </c>
      <c r="B33" s="15" t="s">
        <v>8</v>
      </c>
      <c r="C33" s="2"/>
      <c r="D33" s="15" t="s">
        <v>19</v>
      </c>
      <c r="E33" s="2"/>
      <c r="F33" s="32" t="str">
        <f>Tableau2[[#This Row],[Technique]]&amp;IF(Tableau2[[#This Row],[req. technique]]&lt;&gt;"","("&amp;Tableau2[[#This Row],[req. technique]]&amp;")","")&amp;Tableau2[[#This Row],[Forme]]&amp;IF(Tableau2[[#This Row],[req. forme]]&lt;&gt;"","("&amp;Tableau2[[#This Row],[req. forme]]&amp;")","")</f>
        <v>InMe</v>
      </c>
      <c r="G33" s="71">
        <v>35</v>
      </c>
      <c r="H33" s="19">
        <v>25</v>
      </c>
      <c r="I33" s="2"/>
      <c r="J33" s="2" t="s">
        <v>93</v>
      </c>
      <c r="K33" s="2" t="s">
        <v>75</v>
      </c>
      <c r="L33" s="2" t="s">
        <v>76</v>
      </c>
      <c r="M33" s="2"/>
      <c r="N33" s="2"/>
      <c r="O33" s="2"/>
      <c r="P33" s="2">
        <v>-2</v>
      </c>
      <c r="Q33" s="54"/>
      <c r="R33" s="50"/>
      <c r="S33"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33" s="28"/>
      <c r="U33" s="2" t="s">
        <v>253</v>
      </c>
      <c r="V33" s="2" t="s">
        <v>257</v>
      </c>
      <c r="W33" s="30">
        <f>IF(Tableau2[[#This Row],[XP mastery]]=0,"",TRUNC((SQRT(8*(Tableau2[[#This Row],[XP mastery]]/5)+1)-1)/2))</f>
        <v>2</v>
      </c>
      <c r="X33" s="24">
        <v>20</v>
      </c>
      <c r="Y33" s="2"/>
      <c r="Z33" s="2"/>
      <c r="AA33" s="2"/>
      <c r="AB33" s="2"/>
      <c r="AC33" s="2"/>
      <c r="AD33" s="2"/>
      <c r="AE33" s="2" t="s">
        <v>59</v>
      </c>
      <c r="AF33" s="2"/>
      <c r="AG33" s="2"/>
      <c r="AH3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33" s="32">
        <f>MAX(Tableau2[[#This Row],[Bonus talisman bâton 1]:[Bonus talisman dé 5]])+IF(Tableau2[[#This Row],[CT dé applicable?]]&lt;&gt;"",'valeurs casting'!$K$1,0)</f>
        <v>2</v>
      </c>
      <c r="AJ33" s="19"/>
      <c r="AK33" s="20"/>
      <c r="AL33" s="20"/>
      <c r="AM33" s="20"/>
      <c r="AN33" s="20"/>
      <c r="AO33" s="24"/>
      <c r="AP33" s="19" t="s">
        <v>8</v>
      </c>
      <c r="AQ33" s="20"/>
      <c r="AR33" s="20"/>
      <c r="AS33" s="20"/>
      <c r="AT33" s="20"/>
      <c r="AU33" s="37"/>
      <c r="AV33" s="16">
        <f>IF(AJ33&lt;&gt;"",VLOOKUP(AJ33,'valeurs casting'!$E$2:$F$9,2),0)</f>
        <v>0</v>
      </c>
      <c r="AW33" s="16">
        <f>IF(AK33&lt;&gt;"",VLOOKUP(AK33,'valeurs casting'!$E$2:$F$9,2),0)</f>
        <v>0</v>
      </c>
      <c r="AX33" s="16">
        <f>IF(AL33&lt;&gt;"",VLOOKUP(AL33,'valeurs casting'!$E$2:$F$9,2),0)</f>
        <v>0</v>
      </c>
      <c r="AY33" s="16">
        <f>IF(AM33&lt;&gt;"",VLOOKUP(AM33,'valeurs casting'!$E$2:$F$9,2),0)</f>
        <v>0</v>
      </c>
      <c r="AZ33" s="16">
        <f>IF(AN33&lt;&gt;"",VLOOKUP(AN33,'valeurs casting'!$E$2:$F$9,2),0)</f>
        <v>0</v>
      </c>
      <c r="BA33" s="16">
        <f>IF(AO33&lt;&gt;"",VLOOKUP(AO33,'valeurs casting'!$E$2:$F$9,2),0)</f>
        <v>0</v>
      </c>
      <c r="BB33" s="16">
        <f>IF(AP33&lt;&gt;"",VLOOKUP(AP33,'valeurs casting'!$G$2:$H$9,2),0)</f>
        <v>2</v>
      </c>
      <c r="BC33" s="16">
        <f>IF(AQ33&lt;&gt;"",VLOOKUP(AQ33,'valeurs casting'!$G$2:$H$9,2),0)</f>
        <v>0</v>
      </c>
      <c r="BD33" s="16">
        <f>IF(AR33&lt;&gt;"",VLOOKUP(AR33,'valeurs casting'!$G$2:$H$9,2),0)</f>
        <v>0</v>
      </c>
      <c r="BE33" s="16">
        <f>IF(AS33&lt;&gt;"",VLOOKUP(AS33,'valeurs casting'!$G$2:$H$9,2),0)</f>
        <v>0</v>
      </c>
      <c r="BF33" s="16">
        <f>IF(AT33&lt;&gt;"",VLOOKUP(AT33,'valeurs casting'!$G$2:$H$9,2),0)</f>
        <v>0</v>
      </c>
      <c r="BG33" s="2"/>
      <c r="BH33" s="2"/>
      <c r="BI33" s="2"/>
      <c r="BJ33" s="2"/>
      <c r="BK33" s="2"/>
    </row>
    <row r="34" spans="1:63" x14ac:dyDescent="0.3">
      <c r="A34" s="5" t="s">
        <v>194</v>
      </c>
      <c r="B34" s="15" t="s">
        <v>7</v>
      </c>
      <c r="C34" s="2"/>
      <c r="D34" s="15" t="s">
        <v>17</v>
      </c>
      <c r="E34" s="2"/>
      <c r="F34" s="32" t="str">
        <f>Tableau2[[#This Row],[Technique]]&amp;IF(Tableau2[[#This Row],[req. technique]]&lt;&gt;"","("&amp;Tableau2[[#This Row],[req. technique]]&amp;")","")&amp;Tableau2[[#This Row],[Forme]]&amp;IF(Tableau2[[#This Row],[req. forme]]&lt;&gt;"","("&amp;Tableau2[[#This Row],[req. forme]]&amp;")","")</f>
        <v>CrIg</v>
      </c>
      <c r="G34" s="71">
        <v>10</v>
      </c>
      <c r="H34" s="19">
        <v>4</v>
      </c>
      <c r="I34" s="2"/>
      <c r="J34" s="2" t="s">
        <v>68</v>
      </c>
      <c r="K34" s="2" t="s">
        <v>75</v>
      </c>
      <c r="L34" s="2" t="s">
        <v>76</v>
      </c>
      <c r="M34" s="2"/>
      <c r="N34" s="2"/>
      <c r="O34" s="2"/>
      <c r="P34" s="2"/>
      <c r="Q34" s="54"/>
      <c r="R34" s="51"/>
      <c r="S3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10</v>
      </c>
      <c r="T34" s="28"/>
      <c r="U34" s="2" t="s">
        <v>193</v>
      </c>
      <c r="V34" s="2"/>
      <c r="W34" s="30" t="str">
        <f>IF(Tableau2[[#This Row],[XP mastery]]=0,"",TRUNC((SQRT(8*(Tableau2[[#This Row],[XP mastery]]/5)+1)-1)/2))</f>
        <v/>
      </c>
      <c r="X34" s="24"/>
      <c r="Y34" s="2"/>
      <c r="Z34" s="2"/>
      <c r="AA34" s="2"/>
      <c r="AB34" s="2"/>
      <c r="AC34" s="2"/>
      <c r="AD34" s="2"/>
      <c r="AE34" s="2"/>
      <c r="AF34" s="2"/>
      <c r="AG34" s="2"/>
      <c r="AH3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34" s="32">
        <f>MAX(Tableau2[[#This Row],[Bonus talisman bâton 1]:[Bonus talisman dé 5]])+IF(Tableau2[[#This Row],[CT dé applicable?]]&lt;&gt;"",'valeurs casting'!$K$1,0)</f>
        <v>11</v>
      </c>
      <c r="AJ34" s="19"/>
      <c r="AK34" s="20"/>
      <c r="AL34" s="20"/>
      <c r="AM34" s="20"/>
      <c r="AN34" s="20"/>
      <c r="AO34" s="24"/>
      <c r="AP34" s="19" t="s">
        <v>17</v>
      </c>
      <c r="AQ34" s="20"/>
      <c r="AR34" s="20"/>
      <c r="AS34" s="20"/>
      <c r="AT34" s="20"/>
      <c r="AU34" s="37" t="s">
        <v>59</v>
      </c>
      <c r="AV34" s="16">
        <f>IF(AJ34&lt;&gt;"",VLOOKUP(AJ34,'valeurs casting'!$E$2:$F$9,2),0)</f>
        <v>0</v>
      </c>
      <c r="AW34" s="16">
        <f>IF(AK34&lt;&gt;"",VLOOKUP(AK34,'valeurs casting'!$E$2:$F$9,2),0)</f>
        <v>0</v>
      </c>
      <c r="AX34" s="16">
        <f>IF(AL34&lt;&gt;"",VLOOKUP(AL34,'valeurs casting'!$E$2:$F$9,2),0)</f>
        <v>0</v>
      </c>
      <c r="AY34" s="16">
        <f>IF(AM34&lt;&gt;"",VLOOKUP(AM34,'valeurs casting'!$E$2:$F$9,2),0)</f>
        <v>0</v>
      </c>
      <c r="AZ34" s="16">
        <f>IF(AN34&lt;&gt;"",VLOOKUP(AN34,'valeurs casting'!$E$2:$F$9,2),0)</f>
        <v>0</v>
      </c>
      <c r="BA34" s="16">
        <f>IF(AO34&lt;&gt;"",VLOOKUP(AO34,'valeurs casting'!$E$2:$F$9,2),0)</f>
        <v>0</v>
      </c>
      <c r="BB34" s="16">
        <f>IF(AP34&lt;&gt;"",VLOOKUP(AP34,'valeurs casting'!$G$2:$H$9,2),0)</f>
        <v>4</v>
      </c>
      <c r="BC34" s="16">
        <f>IF(AQ34&lt;&gt;"",VLOOKUP(AQ34,'valeurs casting'!$G$2:$H$9,2),0)</f>
        <v>0</v>
      </c>
      <c r="BD34" s="16">
        <f>IF(AR34&lt;&gt;"",VLOOKUP(AR34,'valeurs casting'!$G$2:$H$9,2),0)</f>
        <v>0</v>
      </c>
      <c r="BE34" s="16">
        <f>IF(AS34&lt;&gt;"",VLOOKUP(AS34,'valeurs casting'!$G$2:$H$9,2),0)</f>
        <v>0</v>
      </c>
      <c r="BF34" s="16">
        <f>IF(AT34&lt;&gt;"",VLOOKUP(AT34,'valeurs casting'!$G$2:$H$9,2),0)</f>
        <v>0</v>
      </c>
      <c r="BG34" s="2"/>
      <c r="BH34" s="2"/>
      <c r="BI34" s="2"/>
      <c r="BJ34" s="2"/>
      <c r="BK34" s="2"/>
    </row>
    <row r="35" spans="1:63" x14ac:dyDescent="0.3">
      <c r="A35" s="5" t="s">
        <v>252</v>
      </c>
      <c r="B35" s="15" t="s">
        <v>8</v>
      </c>
      <c r="C35" s="2"/>
      <c r="D35" s="15" t="s">
        <v>19</v>
      </c>
      <c r="E35" s="2"/>
      <c r="F35" s="32" t="str">
        <f>Tableau2[[#This Row],[Technique]]&amp;IF(Tableau2[[#This Row],[req. technique]]&lt;&gt;"","("&amp;Tableau2[[#This Row],[req. technique]]&amp;")","")&amp;Tableau2[[#This Row],[Forme]]&amp;IF(Tableau2[[#This Row],[req. forme]]&lt;&gt;"","("&amp;Tableau2[[#This Row],[req. forme]]&amp;")","")</f>
        <v>InMe</v>
      </c>
      <c r="G35" s="71">
        <v>20</v>
      </c>
      <c r="H35" s="19">
        <v>15</v>
      </c>
      <c r="I35" s="2"/>
      <c r="J35" s="2" t="s">
        <v>255</v>
      </c>
      <c r="K35" s="2" t="s">
        <v>75</v>
      </c>
      <c r="L35" s="2" t="s">
        <v>76</v>
      </c>
      <c r="M35" s="2"/>
      <c r="N35" s="2"/>
      <c r="O35" s="2"/>
      <c r="P35" s="2"/>
      <c r="Q35" s="54"/>
      <c r="R35" s="51"/>
      <c r="S3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35" s="28"/>
      <c r="U35" s="2" t="s">
        <v>253</v>
      </c>
      <c r="V35" s="2" t="s">
        <v>254</v>
      </c>
      <c r="W35" s="30" t="str">
        <f>IF(Tableau2[[#This Row],[XP mastery]]=0,"",TRUNC((SQRT(8*(Tableau2[[#This Row],[XP mastery]]/5)+1)-1)/2))</f>
        <v/>
      </c>
      <c r="X35" s="24"/>
      <c r="Y35" s="2"/>
      <c r="Z35" s="2"/>
      <c r="AA35" s="2"/>
      <c r="AB35" s="2"/>
      <c r="AC35" s="2"/>
      <c r="AD35" s="2"/>
      <c r="AE35" s="2"/>
      <c r="AF35" s="2"/>
      <c r="AG35" s="2"/>
      <c r="AH3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35" s="32">
        <f>MAX(Tableau2[[#This Row],[Bonus talisman bâton 1]:[Bonus talisman dé 5]])+IF(Tableau2[[#This Row],[CT dé applicable?]]&lt;&gt;"",'valeurs casting'!$K$1,0)</f>
        <v>2</v>
      </c>
      <c r="AJ35" s="19"/>
      <c r="AK35" s="20"/>
      <c r="AL35" s="20"/>
      <c r="AM35" s="20"/>
      <c r="AN35" s="20"/>
      <c r="AO35" s="24"/>
      <c r="AP35" s="19" t="s">
        <v>8</v>
      </c>
      <c r="AQ35" s="20"/>
      <c r="AR35" s="20"/>
      <c r="AS35" s="20"/>
      <c r="AT35" s="20"/>
      <c r="AU35" s="37"/>
      <c r="AV35" s="16">
        <f>IF(AJ35&lt;&gt;"",VLOOKUP(AJ35,'valeurs casting'!$E$2:$F$9,2),0)</f>
        <v>0</v>
      </c>
      <c r="AW35" s="16">
        <f>IF(AK35&lt;&gt;"",VLOOKUP(AK35,'valeurs casting'!$E$2:$F$9,2),0)</f>
        <v>0</v>
      </c>
      <c r="AX35" s="16">
        <f>IF(AL35&lt;&gt;"",VLOOKUP(AL35,'valeurs casting'!$E$2:$F$9,2),0)</f>
        <v>0</v>
      </c>
      <c r="AY35" s="16">
        <f>IF(AM35&lt;&gt;"",VLOOKUP(AM35,'valeurs casting'!$E$2:$F$9,2),0)</f>
        <v>0</v>
      </c>
      <c r="AZ35" s="16">
        <f>IF(AN35&lt;&gt;"",VLOOKUP(AN35,'valeurs casting'!$E$2:$F$9,2),0)</f>
        <v>0</v>
      </c>
      <c r="BA35" s="16">
        <f>IF(AO35&lt;&gt;"",VLOOKUP(AO35,'valeurs casting'!$E$2:$F$9,2),0)</f>
        <v>0</v>
      </c>
      <c r="BB35" s="16">
        <f>IF(AP35&lt;&gt;"",VLOOKUP(AP35,'valeurs casting'!$G$2:$H$9,2),0)</f>
        <v>2</v>
      </c>
      <c r="BC35" s="16">
        <f>IF(AQ35&lt;&gt;"",VLOOKUP(AQ35,'valeurs casting'!$G$2:$H$9,2),0)</f>
        <v>0</v>
      </c>
      <c r="BD35" s="16">
        <f>IF(AR35&lt;&gt;"",VLOOKUP(AR35,'valeurs casting'!$G$2:$H$9,2),0)</f>
        <v>0</v>
      </c>
      <c r="BE35" s="16">
        <f>IF(AS35&lt;&gt;"",VLOOKUP(AS35,'valeurs casting'!$G$2:$H$9,2),0)</f>
        <v>0</v>
      </c>
      <c r="BF35" s="16">
        <f>IF(AT35&lt;&gt;"",VLOOKUP(AT35,'valeurs casting'!$G$2:$H$9,2),0)</f>
        <v>0</v>
      </c>
      <c r="BG35" s="2"/>
      <c r="BH35" s="2"/>
      <c r="BI35" s="2"/>
      <c r="BJ35" s="2"/>
      <c r="BK35" s="2"/>
    </row>
    <row r="36" spans="1:63" x14ac:dyDescent="0.3">
      <c r="A36" s="5" t="s">
        <v>334</v>
      </c>
      <c r="B36" s="15" t="s">
        <v>7</v>
      </c>
      <c r="C36" s="2"/>
      <c r="D36" s="15" t="s">
        <v>20</v>
      </c>
      <c r="E36" s="2"/>
      <c r="F36" s="32" t="str">
        <f>Tableau2[[#This Row],[Technique]]&amp;IF(Tableau2[[#This Row],[req. technique]]&lt;&gt;"","("&amp;Tableau2[[#This Row],[req. technique]]&amp;")","")&amp;Tableau2[[#This Row],[Forme]]&amp;IF(Tableau2[[#This Row],[req. forme]]&lt;&gt;"","("&amp;Tableau2[[#This Row],[req. forme]]&amp;")","")</f>
        <v>CrVi</v>
      </c>
      <c r="G36" s="71">
        <v>45</v>
      </c>
      <c r="H36" s="19">
        <v>35</v>
      </c>
      <c r="I36" s="2"/>
      <c r="J36" s="2" t="s">
        <v>68</v>
      </c>
      <c r="K36" s="2" t="s">
        <v>75</v>
      </c>
      <c r="L36" s="2" t="s">
        <v>76</v>
      </c>
      <c r="M36" s="2"/>
      <c r="N36" s="2"/>
      <c r="O36" s="2"/>
      <c r="P36" s="2"/>
      <c r="Q36" s="54"/>
      <c r="R36" s="51"/>
      <c r="S3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36" s="28"/>
      <c r="U36" s="2" t="s">
        <v>338</v>
      </c>
      <c r="V36" s="2"/>
      <c r="W36" s="30" t="str">
        <f>IF(Tableau2[[#This Row],[XP mastery]]=0,"",TRUNC((SQRT(8*(Tableau2[[#This Row],[XP mastery]]/5)+1)-1)/2))</f>
        <v/>
      </c>
      <c r="X36" s="24"/>
      <c r="Y36" s="2"/>
      <c r="Z36" s="2"/>
      <c r="AA36" s="2"/>
      <c r="AB36" s="2"/>
      <c r="AC36" s="2"/>
      <c r="AD36" s="2"/>
      <c r="AE36" s="2"/>
      <c r="AF36" s="2"/>
      <c r="AG36" s="2"/>
      <c r="AH3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36" s="32">
        <f>MAX(Tableau2[[#This Row],[Bonus talisman bâton 1]:[Bonus talisman dé 5]])+IF(Tableau2[[#This Row],[CT dé applicable?]]&lt;&gt;"",'valeurs casting'!$K$1,0)</f>
        <v>0</v>
      </c>
      <c r="AJ36" s="19"/>
      <c r="AK36" s="20"/>
      <c r="AL36" s="20"/>
      <c r="AM36" s="20"/>
      <c r="AN36" s="20"/>
      <c r="AO36" s="24"/>
      <c r="AP36" s="19"/>
      <c r="AQ36" s="20"/>
      <c r="AR36" s="20"/>
      <c r="AS36" s="20"/>
      <c r="AT36" s="20"/>
      <c r="AU36" s="37"/>
      <c r="AV36" s="16">
        <f>IF(AJ36&lt;&gt;"",VLOOKUP(AJ36,'valeurs casting'!$E$2:$F$9,2),0)</f>
        <v>0</v>
      </c>
      <c r="AW36" s="16">
        <f>IF(AK36&lt;&gt;"",VLOOKUP(AK36,'valeurs casting'!$E$2:$F$9,2),0)</f>
        <v>0</v>
      </c>
      <c r="AX36" s="16">
        <f>IF(AL36&lt;&gt;"",VLOOKUP(AL36,'valeurs casting'!$E$2:$F$9,2),0)</f>
        <v>0</v>
      </c>
      <c r="AY36" s="16">
        <f>IF(AM36&lt;&gt;"",VLOOKUP(AM36,'valeurs casting'!$E$2:$F$9,2),0)</f>
        <v>0</v>
      </c>
      <c r="AZ36" s="16">
        <f>IF(AN36&lt;&gt;"",VLOOKUP(AN36,'valeurs casting'!$E$2:$F$9,2),0)</f>
        <v>0</v>
      </c>
      <c r="BA36" s="16">
        <f>IF(AO36&lt;&gt;"",VLOOKUP(AO36,'valeurs casting'!$E$2:$F$9,2),0)</f>
        <v>0</v>
      </c>
      <c r="BB36" s="16">
        <f>IF(AP36&lt;&gt;"",VLOOKUP(AP36,'valeurs casting'!$G$2:$H$9,2),0)</f>
        <v>0</v>
      </c>
      <c r="BC36" s="16">
        <f>IF(AQ36&lt;&gt;"",VLOOKUP(AQ36,'valeurs casting'!$G$2:$H$9,2),0)</f>
        <v>0</v>
      </c>
      <c r="BD36" s="16">
        <f>IF(AR36&lt;&gt;"",VLOOKUP(AR36,'valeurs casting'!$G$2:$H$9,2),0)</f>
        <v>0</v>
      </c>
      <c r="BE36" s="16">
        <f>IF(AS36&lt;&gt;"",VLOOKUP(AS36,'valeurs casting'!$G$2:$H$9,2),0)</f>
        <v>0</v>
      </c>
      <c r="BF36" s="16">
        <f>IF(AT36&lt;&gt;"",VLOOKUP(AT36,'valeurs casting'!$G$2:$H$9,2),0)</f>
        <v>0</v>
      </c>
      <c r="BG36" s="2"/>
      <c r="BH36" s="2"/>
      <c r="BI36" s="2"/>
      <c r="BJ36" s="2"/>
      <c r="BK36" s="2"/>
    </row>
    <row r="37" spans="1:63" x14ac:dyDescent="0.3">
      <c r="A37" s="5" t="s">
        <v>97</v>
      </c>
      <c r="B37" s="15" t="s">
        <v>7</v>
      </c>
      <c r="C37" s="2"/>
      <c r="D37" s="15" t="s">
        <v>13</v>
      </c>
      <c r="E37" s="2" t="s">
        <v>17</v>
      </c>
      <c r="F37" s="32" t="str">
        <f>Tableau2[[#This Row],[Technique]]&amp;IF(Tableau2[[#This Row],[req. technique]]&lt;&gt;"","("&amp;Tableau2[[#This Row],[req. technique]]&amp;")","")&amp;Tableau2[[#This Row],[Forme]]&amp;IF(Tableau2[[#This Row],[req. forme]]&lt;&gt;"","("&amp;Tableau2[[#This Row],[req. forme]]&amp;")","")</f>
        <v>CrAq(Ig)</v>
      </c>
      <c r="G37" s="71">
        <v>20</v>
      </c>
      <c r="H37" s="19">
        <v>10</v>
      </c>
      <c r="I37" s="2"/>
      <c r="J37" s="2" t="s">
        <v>85</v>
      </c>
      <c r="K37" s="2" t="s">
        <v>70</v>
      </c>
      <c r="L37" s="2" t="s">
        <v>76</v>
      </c>
      <c r="M37" s="2"/>
      <c r="N37" s="2"/>
      <c r="O37" s="2"/>
      <c r="P37" s="2"/>
      <c r="Q37" s="54"/>
      <c r="R37" s="51"/>
      <c r="S3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37" s="28"/>
      <c r="U37" s="2" t="s">
        <v>100</v>
      </c>
      <c r="V37" s="2"/>
      <c r="W37" s="30" t="str">
        <f>IF(Tableau2[[#This Row],[XP mastery]]=0,"",TRUNC((SQRT(8*(Tableau2[[#This Row],[XP mastery]]/5)+1)-1)/2))</f>
        <v/>
      </c>
      <c r="X37" s="24"/>
      <c r="Y37" s="2"/>
      <c r="Z37" s="2"/>
      <c r="AA37" s="2"/>
      <c r="AB37" s="2"/>
      <c r="AC37" s="2"/>
      <c r="AD37" s="2"/>
      <c r="AE37" s="2"/>
      <c r="AF37" s="2"/>
      <c r="AG37" s="2"/>
      <c r="AH3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37" s="32">
        <f>MAX(Tableau2[[#This Row],[Bonus talisman bâton 1]:[Bonus talisman dé 5]])+IF(Tableau2[[#This Row],[CT dé applicable?]]&lt;&gt;"",'valeurs casting'!$K$1,0)</f>
        <v>11</v>
      </c>
      <c r="AJ37" s="19" t="s">
        <v>13</v>
      </c>
      <c r="AK37" s="20"/>
      <c r="AL37" s="20"/>
      <c r="AM37" s="20"/>
      <c r="AN37" s="20"/>
      <c r="AO37" s="24"/>
      <c r="AP37" s="19"/>
      <c r="AQ37" s="20"/>
      <c r="AR37" s="20"/>
      <c r="AS37" s="20"/>
      <c r="AT37" s="20"/>
      <c r="AU37" s="37" t="s">
        <v>59</v>
      </c>
      <c r="AV37" s="16">
        <f>IF(AJ37&lt;&gt;"",VLOOKUP(AJ37,'valeurs casting'!$E$2:$F$9,2),0)</f>
        <v>4</v>
      </c>
      <c r="AW37" s="16">
        <f>IF(AK37&lt;&gt;"",VLOOKUP(AK37,'valeurs casting'!$E$2:$F$9,2),0)</f>
        <v>0</v>
      </c>
      <c r="AX37" s="16">
        <f>IF(AL37&lt;&gt;"",VLOOKUP(AL37,'valeurs casting'!$E$2:$F$9,2),0)</f>
        <v>0</v>
      </c>
      <c r="AY37" s="16">
        <f>IF(AM37&lt;&gt;"",VLOOKUP(AM37,'valeurs casting'!$E$2:$F$9,2),0)</f>
        <v>0</v>
      </c>
      <c r="AZ37" s="16">
        <f>IF(AN37&lt;&gt;"",VLOOKUP(AN37,'valeurs casting'!$E$2:$F$9,2),0)</f>
        <v>0</v>
      </c>
      <c r="BA37" s="16">
        <f>IF(AO37&lt;&gt;"",VLOOKUP(AO37,'valeurs casting'!$E$2:$F$9,2),0)</f>
        <v>0</v>
      </c>
      <c r="BB37" s="16">
        <f>IF(AP37&lt;&gt;"",VLOOKUP(AP37,'valeurs casting'!$G$2:$H$9,2),0)</f>
        <v>0</v>
      </c>
      <c r="BC37" s="16">
        <f>IF(AQ37&lt;&gt;"",VLOOKUP(AQ37,'valeurs casting'!$G$2:$H$9,2),0)</f>
        <v>0</v>
      </c>
      <c r="BD37" s="16">
        <f>IF(AR37&lt;&gt;"",VLOOKUP(AR37,'valeurs casting'!$G$2:$H$9,2),0)</f>
        <v>0</v>
      </c>
      <c r="BE37" s="16">
        <f>IF(AS37&lt;&gt;"",VLOOKUP(AS37,'valeurs casting'!$G$2:$H$9,2),0)</f>
        <v>0</v>
      </c>
      <c r="BF37" s="16">
        <f>IF(AT37&lt;&gt;"",VLOOKUP(AT37,'valeurs casting'!$G$2:$H$9,2),0)</f>
        <v>0</v>
      </c>
      <c r="BG37" s="2"/>
      <c r="BH37" s="2"/>
      <c r="BI37" s="2"/>
      <c r="BJ37" s="2"/>
      <c r="BK37" s="2"/>
    </row>
    <row r="38" spans="1:63" x14ac:dyDescent="0.3">
      <c r="A38" s="5" t="s">
        <v>195</v>
      </c>
      <c r="B38" s="15" t="s">
        <v>7</v>
      </c>
      <c r="C38" s="2"/>
      <c r="D38" s="15" t="s">
        <v>17</v>
      </c>
      <c r="E38" s="2"/>
      <c r="F38" s="32" t="str">
        <f>Tableau2[[#This Row],[Technique]]&amp;IF(Tableau2[[#This Row],[req. technique]]&lt;&gt;"","("&amp;Tableau2[[#This Row],[req. technique]]&amp;")","")&amp;Tableau2[[#This Row],[Forme]]&amp;IF(Tableau2[[#This Row],[req. forme]]&lt;&gt;"","("&amp;Tableau2[[#This Row],[req. forme]]&amp;")","")</f>
        <v>CrIg</v>
      </c>
      <c r="G38" s="71">
        <v>15</v>
      </c>
      <c r="H38" s="19">
        <v>5</v>
      </c>
      <c r="I38" s="2"/>
      <c r="J38" s="2" t="s">
        <v>85</v>
      </c>
      <c r="K38" s="2" t="s">
        <v>70</v>
      </c>
      <c r="L38" s="2" t="s">
        <v>76</v>
      </c>
      <c r="M38" s="2"/>
      <c r="N38" s="2"/>
      <c r="O38" s="2"/>
      <c r="P38" s="2"/>
      <c r="Q38" s="54"/>
      <c r="R38" s="51"/>
      <c r="S3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38" s="28"/>
      <c r="U38" s="2" t="s">
        <v>196</v>
      </c>
      <c r="V38" s="2"/>
      <c r="W38" s="30" t="str">
        <f>IF(Tableau2[[#This Row],[XP mastery]]=0,"",TRUNC((SQRT(8*(Tableau2[[#This Row],[XP mastery]]/5)+1)-1)/2))</f>
        <v/>
      </c>
      <c r="X38" s="24"/>
      <c r="Y38" s="2"/>
      <c r="Z38" s="2"/>
      <c r="AA38" s="2"/>
      <c r="AB38" s="2"/>
      <c r="AC38" s="2"/>
      <c r="AD38" s="2"/>
      <c r="AE38" s="2"/>
      <c r="AF38" s="2"/>
      <c r="AG38" s="2"/>
      <c r="AH3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38" s="32">
        <f>MAX(Tableau2[[#This Row],[Bonus talisman bâton 1]:[Bonus talisman dé 5]])+IF(Tableau2[[#This Row],[CT dé applicable?]]&lt;&gt;"",'valeurs casting'!$K$1,0)</f>
        <v>13</v>
      </c>
      <c r="AJ38" s="19" t="s">
        <v>140</v>
      </c>
      <c r="AK38" s="20"/>
      <c r="AL38" s="20"/>
      <c r="AM38" s="20"/>
      <c r="AN38" s="20"/>
      <c r="AO38" s="24"/>
      <c r="AP38" s="19" t="s">
        <v>17</v>
      </c>
      <c r="AQ38" s="20"/>
      <c r="AR38" s="20"/>
      <c r="AS38" s="20"/>
      <c r="AT38" s="20"/>
      <c r="AU38" s="37" t="s">
        <v>59</v>
      </c>
      <c r="AV38" s="16">
        <f>IF(AJ38&lt;&gt;"",VLOOKUP(AJ38,'valeurs casting'!$E$2:$F$9,2),0)</f>
        <v>6</v>
      </c>
      <c r="AW38" s="16">
        <f>IF(AK38&lt;&gt;"",VLOOKUP(AK38,'valeurs casting'!$E$2:$F$9,2),0)</f>
        <v>0</v>
      </c>
      <c r="AX38" s="16">
        <f>IF(AL38&lt;&gt;"",VLOOKUP(AL38,'valeurs casting'!$E$2:$F$9,2),0)</f>
        <v>0</v>
      </c>
      <c r="AY38" s="16">
        <f>IF(AM38&lt;&gt;"",VLOOKUP(AM38,'valeurs casting'!$E$2:$F$9,2),0)</f>
        <v>0</v>
      </c>
      <c r="AZ38" s="16">
        <f>IF(AN38&lt;&gt;"",VLOOKUP(AN38,'valeurs casting'!$E$2:$F$9,2),0)</f>
        <v>0</v>
      </c>
      <c r="BA38" s="16">
        <f>IF(AO38&lt;&gt;"",VLOOKUP(AO38,'valeurs casting'!$E$2:$F$9,2),0)</f>
        <v>0</v>
      </c>
      <c r="BB38" s="16">
        <f>IF(AP38&lt;&gt;"",VLOOKUP(AP38,'valeurs casting'!$G$2:$H$9,2),0)</f>
        <v>4</v>
      </c>
      <c r="BC38" s="16">
        <f>IF(AQ38&lt;&gt;"",VLOOKUP(AQ38,'valeurs casting'!$G$2:$H$9,2),0)</f>
        <v>0</v>
      </c>
      <c r="BD38" s="16">
        <f>IF(AR38&lt;&gt;"",VLOOKUP(AR38,'valeurs casting'!$G$2:$H$9,2),0)</f>
        <v>0</v>
      </c>
      <c r="BE38" s="16">
        <f>IF(AS38&lt;&gt;"",VLOOKUP(AS38,'valeurs casting'!$G$2:$H$9,2),0)</f>
        <v>0</v>
      </c>
      <c r="BF38" s="16">
        <f>IF(AT38&lt;&gt;"",VLOOKUP(AT38,'valeurs casting'!$G$2:$H$9,2),0)</f>
        <v>0</v>
      </c>
      <c r="BG38" s="2"/>
      <c r="BH38" s="2"/>
      <c r="BI38" s="2"/>
      <c r="BJ38" s="2"/>
      <c r="BK38" s="2"/>
    </row>
    <row r="39" spans="1:63" x14ac:dyDescent="0.3">
      <c r="A39" s="5" t="s">
        <v>199</v>
      </c>
      <c r="B39" s="15" t="s">
        <v>7</v>
      </c>
      <c r="C39" s="2"/>
      <c r="D39" s="15" t="s">
        <v>17</v>
      </c>
      <c r="E39" s="2"/>
      <c r="F39" s="32" t="str">
        <f>Tableau2[[#This Row],[Technique]]&amp;IF(Tableau2[[#This Row],[req. technique]]&lt;&gt;"","("&amp;Tableau2[[#This Row],[req. technique]]&amp;")","")&amp;Tableau2[[#This Row],[Forme]]&amp;IF(Tableau2[[#This Row],[req. forme]]&lt;&gt;"","("&amp;Tableau2[[#This Row],[req. forme]]&amp;")","")</f>
        <v>CrIg</v>
      </c>
      <c r="G39" s="71">
        <v>20</v>
      </c>
      <c r="H39" s="19">
        <v>10</v>
      </c>
      <c r="I39" s="2"/>
      <c r="J39" s="2" t="s">
        <v>85</v>
      </c>
      <c r="K39" s="2" t="s">
        <v>70</v>
      </c>
      <c r="L39" s="2" t="s">
        <v>76</v>
      </c>
      <c r="M39" s="2"/>
      <c r="N39" s="2"/>
      <c r="O39" s="2"/>
      <c r="P39" s="2"/>
      <c r="Q39" s="54"/>
      <c r="R39" s="51"/>
      <c r="S3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39" s="28"/>
      <c r="U39" s="2" t="s">
        <v>200</v>
      </c>
      <c r="V39" s="2"/>
      <c r="W39" s="30" t="str">
        <f>IF(Tableau2[[#This Row],[XP mastery]]=0,"",TRUNC((SQRT(8*(Tableau2[[#This Row],[XP mastery]]/5)+1)-1)/2))</f>
        <v/>
      </c>
      <c r="X39" s="24"/>
      <c r="Y39" s="2"/>
      <c r="Z39" s="2"/>
      <c r="AA39" s="2"/>
      <c r="AB39" s="2"/>
      <c r="AC39" s="2"/>
      <c r="AD39" s="2"/>
      <c r="AE39" s="2"/>
      <c r="AF39" s="2"/>
      <c r="AG39" s="2"/>
      <c r="AH3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39" s="32">
        <f>MAX(Tableau2[[#This Row],[Bonus talisman bâton 1]:[Bonus talisman dé 5]])+IF(Tableau2[[#This Row],[CT dé applicable?]]&lt;&gt;"",'valeurs casting'!$K$1,0)</f>
        <v>13</v>
      </c>
      <c r="AJ39" s="19" t="s">
        <v>140</v>
      </c>
      <c r="AK39" s="20"/>
      <c r="AL39" s="20"/>
      <c r="AM39" s="20"/>
      <c r="AN39" s="20"/>
      <c r="AO39" s="24"/>
      <c r="AP39" s="19" t="s">
        <v>17</v>
      </c>
      <c r="AQ39" s="20"/>
      <c r="AR39" s="20"/>
      <c r="AS39" s="20"/>
      <c r="AT39" s="20"/>
      <c r="AU39" s="37" t="s">
        <v>59</v>
      </c>
      <c r="AV39" s="16">
        <f>IF(AJ39&lt;&gt;"",VLOOKUP(AJ39,'valeurs casting'!$E$2:$F$9,2),0)</f>
        <v>6</v>
      </c>
      <c r="AW39" s="16">
        <f>IF(AK39&lt;&gt;"",VLOOKUP(AK39,'valeurs casting'!$E$2:$F$9,2),0)</f>
        <v>0</v>
      </c>
      <c r="AX39" s="16">
        <f>IF(AL39&lt;&gt;"",VLOOKUP(AL39,'valeurs casting'!$E$2:$F$9,2),0)</f>
        <v>0</v>
      </c>
      <c r="AY39" s="16">
        <f>IF(AM39&lt;&gt;"",VLOOKUP(AM39,'valeurs casting'!$E$2:$F$9,2),0)</f>
        <v>0</v>
      </c>
      <c r="AZ39" s="16">
        <f>IF(AN39&lt;&gt;"",VLOOKUP(AN39,'valeurs casting'!$E$2:$F$9,2),0)</f>
        <v>0</v>
      </c>
      <c r="BA39" s="16">
        <f>IF(AO39&lt;&gt;"",VLOOKUP(AO39,'valeurs casting'!$E$2:$F$9,2),0)</f>
        <v>0</v>
      </c>
      <c r="BB39" s="16">
        <f>IF(AP39&lt;&gt;"",VLOOKUP(AP39,'valeurs casting'!$G$2:$H$9,2),0)</f>
        <v>4</v>
      </c>
      <c r="BC39" s="16">
        <f>IF(AQ39&lt;&gt;"",VLOOKUP(AQ39,'valeurs casting'!$G$2:$H$9,2),0)</f>
        <v>0</v>
      </c>
      <c r="BD39" s="16">
        <f>IF(AR39&lt;&gt;"",VLOOKUP(AR39,'valeurs casting'!$G$2:$H$9,2),0)</f>
        <v>0</v>
      </c>
      <c r="BE39" s="16">
        <f>IF(AS39&lt;&gt;"",VLOOKUP(AS39,'valeurs casting'!$G$2:$H$9,2),0)</f>
        <v>0</v>
      </c>
      <c r="BF39" s="16">
        <f>IF(AT39&lt;&gt;"",VLOOKUP(AT39,'valeurs casting'!$G$2:$H$9,2),0)</f>
        <v>0</v>
      </c>
      <c r="BG39" s="2"/>
      <c r="BH39" s="2"/>
      <c r="BI39" s="2"/>
      <c r="BJ39" s="2"/>
      <c r="BK39" s="2"/>
    </row>
    <row r="40" spans="1:63" x14ac:dyDescent="0.3">
      <c r="A40" s="5" t="s">
        <v>202</v>
      </c>
      <c r="B40" s="15" t="s">
        <v>7</v>
      </c>
      <c r="C40" s="2"/>
      <c r="D40" s="15" t="s">
        <v>17</v>
      </c>
      <c r="E40" s="2" t="s">
        <v>13</v>
      </c>
      <c r="F40" s="32" t="str">
        <f>Tableau2[[#This Row],[Technique]]&amp;IF(Tableau2[[#This Row],[req. technique]]&lt;&gt;"","("&amp;Tableau2[[#This Row],[req. technique]]&amp;")","")&amp;Tableau2[[#This Row],[Forme]]&amp;IF(Tableau2[[#This Row],[req. forme]]&lt;&gt;"","("&amp;Tableau2[[#This Row],[req. forme]]&amp;")","")</f>
        <v>CrIg(Aq)</v>
      </c>
      <c r="G40" s="71">
        <v>20</v>
      </c>
      <c r="H40" s="19">
        <v>10</v>
      </c>
      <c r="I40" s="2"/>
      <c r="J40" s="2" t="s">
        <v>85</v>
      </c>
      <c r="K40" s="2" t="s">
        <v>70</v>
      </c>
      <c r="L40" s="2" t="s">
        <v>76</v>
      </c>
      <c r="M40" s="2"/>
      <c r="N40" s="2"/>
      <c r="O40" s="2"/>
      <c r="P40" s="2"/>
      <c r="Q40" s="54"/>
      <c r="R40" s="51"/>
      <c r="S4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40" s="28"/>
      <c r="U40" s="2" t="s">
        <v>203</v>
      </c>
      <c r="V40" s="2"/>
      <c r="W40" s="30">
        <f>IF(Tableau2[[#This Row],[XP mastery]]=0,"",TRUNC((SQRT(8*(Tableau2[[#This Row],[XP mastery]]/5)+1)-1)/2))</f>
        <v>3</v>
      </c>
      <c r="X40" s="24">
        <v>30</v>
      </c>
      <c r="Y40" s="2" t="s">
        <v>59</v>
      </c>
      <c r="Z40" s="2" t="s">
        <v>59</v>
      </c>
      <c r="AA40" s="2"/>
      <c r="AB40" s="2"/>
      <c r="AC40" s="2" t="s">
        <v>59</v>
      </c>
      <c r="AD40" s="2"/>
      <c r="AE40" s="2"/>
      <c r="AF40" s="2"/>
      <c r="AG40" s="2"/>
      <c r="AH4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40" s="32">
        <f>MAX(Tableau2[[#This Row],[Bonus talisman bâton 1]:[Bonus talisman dé 5]])+IF(Tableau2[[#This Row],[CT dé applicable?]]&lt;&gt;"",'valeurs casting'!$K$1,0)</f>
        <v>11</v>
      </c>
      <c r="AJ40" s="19"/>
      <c r="AK40" s="20"/>
      <c r="AL40" s="20"/>
      <c r="AM40" s="20"/>
      <c r="AN40" s="20"/>
      <c r="AO40" s="24"/>
      <c r="AP40" s="19" t="s">
        <v>17</v>
      </c>
      <c r="AQ40" s="20"/>
      <c r="AR40" s="20"/>
      <c r="AS40" s="20"/>
      <c r="AT40" s="20"/>
      <c r="AU40" s="37" t="s">
        <v>59</v>
      </c>
      <c r="AV40" s="16">
        <f>IF(AJ40&lt;&gt;"",VLOOKUP(AJ40,'valeurs casting'!$E$2:$F$9,2),0)</f>
        <v>0</v>
      </c>
      <c r="AW40" s="16">
        <f>IF(AK40&lt;&gt;"",VLOOKUP(AK40,'valeurs casting'!$E$2:$F$9,2),0)</f>
        <v>0</v>
      </c>
      <c r="AX40" s="16">
        <f>IF(AL40&lt;&gt;"",VLOOKUP(AL40,'valeurs casting'!$E$2:$F$9,2),0)</f>
        <v>0</v>
      </c>
      <c r="AY40" s="16">
        <f>IF(AM40&lt;&gt;"",VLOOKUP(AM40,'valeurs casting'!$E$2:$F$9,2),0)</f>
        <v>0</v>
      </c>
      <c r="AZ40" s="16">
        <f>IF(AN40&lt;&gt;"",VLOOKUP(AN40,'valeurs casting'!$E$2:$F$9,2),0)</f>
        <v>0</v>
      </c>
      <c r="BA40" s="16">
        <f>IF(AO40&lt;&gt;"",VLOOKUP(AO40,'valeurs casting'!$E$2:$F$9,2),0)</f>
        <v>0</v>
      </c>
      <c r="BB40" s="16">
        <f>IF(AP40&lt;&gt;"",VLOOKUP(AP40,'valeurs casting'!$G$2:$H$9,2),0)</f>
        <v>4</v>
      </c>
      <c r="BC40" s="16">
        <f>IF(AQ40&lt;&gt;"",VLOOKUP(AQ40,'valeurs casting'!$G$2:$H$9,2),0)</f>
        <v>0</v>
      </c>
      <c r="BD40" s="16">
        <f>IF(AR40&lt;&gt;"",VLOOKUP(AR40,'valeurs casting'!$G$2:$H$9,2),0)</f>
        <v>0</v>
      </c>
      <c r="BE40" s="16">
        <f>IF(AS40&lt;&gt;"",VLOOKUP(AS40,'valeurs casting'!$G$2:$H$9,2),0)</f>
        <v>0</v>
      </c>
      <c r="BF40" s="16">
        <f>IF(AT40&lt;&gt;"",VLOOKUP(AT40,'valeurs casting'!$G$2:$H$9,2),0)</f>
        <v>0</v>
      </c>
      <c r="BG40" s="2"/>
      <c r="BH40" s="2"/>
      <c r="BI40" s="2"/>
      <c r="BJ40" s="2"/>
      <c r="BK40" s="2"/>
    </row>
    <row r="41" spans="1:63" x14ac:dyDescent="0.3">
      <c r="A41" s="5" t="s">
        <v>206</v>
      </c>
      <c r="B41" s="15" t="s">
        <v>7</v>
      </c>
      <c r="C41" s="2"/>
      <c r="D41" s="15" t="s">
        <v>17</v>
      </c>
      <c r="E41" s="2" t="s">
        <v>1</v>
      </c>
      <c r="F41" s="32" t="str">
        <f>Tableau2[[#This Row],[Technique]]&amp;IF(Tableau2[[#This Row],[req. technique]]&lt;&gt;"","("&amp;Tableau2[[#This Row],[req. technique]]&amp;")","")&amp;Tableau2[[#This Row],[Forme]]&amp;IF(Tableau2[[#This Row],[req. forme]]&lt;&gt;"","("&amp;Tableau2[[#This Row],[req. forme]]&amp;")","")</f>
        <v>CrIg(Te)</v>
      </c>
      <c r="G41" s="71">
        <v>35</v>
      </c>
      <c r="H41" s="19">
        <v>25</v>
      </c>
      <c r="I41" s="2"/>
      <c r="J41" s="2" t="s">
        <v>85</v>
      </c>
      <c r="K41" s="2" t="s">
        <v>70</v>
      </c>
      <c r="L41" s="2" t="s">
        <v>76</v>
      </c>
      <c r="M41" s="2"/>
      <c r="N41" s="2"/>
      <c r="O41" s="2"/>
      <c r="P41" s="2"/>
      <c r="Q41" s="54"/>
      <c r="R41" s="51"/>
      <c r="S4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41" s="28"/>
      <c r="U41" s="2" t="s">
        <v>207</v>
      </c>
      <c r="V41" s="2"/>
      <c r="W41" s="30">
        <f>IF(Tableau2[[#This Row],[XP mastery]]=0,"",TRUNC((SQRT(8*(Tableau2[[#This Row],[XP mastery]]/5)+1)-1)/2))</f>
        <v>4</v>
      </c>
      <c r="X41" s="24">
        <v>60</v>
      </c>
      <c r="Y41" s="2" t="s">
        <v>59</v>
      </c>
      <c r="Z41" s="2" t="s">
        <v>59</v>
      </c>
      <c r="AA41" s="2" t="s">
        <v>59</v>
      </c>
      <c r="AB41" s="2"/>
      <c r="AC41" s="2" t="s">
        <v>59</v>
      </c>
      <c r="AD41" s="2"/>
      <c r="AE41" s="2"/>
      <c r="AF41" s="2"/>
      <c r="AG41" s="2"/>
      <c r="AH4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41" s="32">
        <f>MAX(Tableau2[[#This Row],[Bonus talisman bâton 1]:[Bonus talisman dé 5]])+IF(Tableau2[[#This Row],[CT dé applicable?]]&lt;&gt;"",'valeurs casting'!$K$1,0)</f>
        <v>11</v>
      </c>
      <c r="AJ41" s="19"/>
      <c r="AK41" s="20"/>
      <c r="AL41" s="20"/>
      <c r="AM41" s="20"/>
      <c r="AN41" s="20"/>
      <c r="AO41" s="24"/>
      <c r="AP41" s="19" t="s">
        <v>17</v>
      </c>
      <c r="AQ41" s="20"/>
      <c r="AR41" s="20"/>
      <c r="AS41" s="20"/>
      <c r="AT41" s="20"/>
      <c r="AU41" s="37" t="s">
        <v>59</v>
      </c>
      <c r="AV41" s="16">
        <f>IF(AJ41&lt;&gt;"",VLOOKUP(AJ41,'valeurs casting'!$E$2:$F$9,2),0)</f>
        <v>0</v>
      </c>
      <c r="AW41" s="16">
        <f>IF(AK41&lt;&gt;"",VLOOKUP(AK41,'valeurs casting'!$E$2:$F$9,2),0)</f>
        <v>0</v>
      </c>
      <c r="AX41" s="16">
        <f>IF(AL41&lt;&gt;"",VLOOKUP(AL41,'valeurs casting'!$E$2:$F$9,2),0)</f>
        <v>0</v>
      </c>
      <c r="AY41" s="16">
        <f>IF(AM41&lt;&gt;"",VLOOKUP(AM41,'valeurs casting'!$E$2:$F$9,2),0)</f>
        <v>0</v>
      </c>
      <c r="AZ41" s="16">
        <f>IF(AN41&lt;&gt;"",VLOOKUP(AN41,'valeurs casting'!$E$2:$F$9,2),0)</f>
        <v>0</v>
      </c>
      <c r="BA41" s="16">
        <f>IF(AO41&lt;&gt;"",VLOOKUP(AO41,'valeurs casting'!$E$2:$F$9,2),0)</f>
        <v>0</v>
      </c>
      <c r="BB41" s="16">
        <f>IF(AP41&lt;&gt;"",VLOOKUP(AP41,'valeurs casting'!$G$2:$H$9,2),0)</f>
        <v>4</v>
      </c>
      <c r="BC41" s="16">
        <f>IF(AQ41&lt;&gt;"",VLOOKUP(AQ41,'valeurs casting'!$G$2:$H$9,2),0)</f>
        <v>0</v>
      </c>
      <c r="BD41" s="16">
        <f>IF(AR41&lt;&gt;"",VLOOKUP(AR41,'valeurs casting'!$G$2:$H$9,2),0)</f>
        <v>0</v>
      </c>
      <c r="BE41" s="16">
        <f>IF(AS41&lt;&gt;"",VLOOKUP(AS41,'valeurs casting'!$G$2:$H$9,2),0)</f>
        <v>0</v>
      </c>
      <c r="BF41" s="16">
        <f>IF(AT41&lt;&gt;"",VLOOKUP(AT41,'valeurs casting'!$G$2:$H$9,2),0)</f>
        <v>0</v>
      </c>
      <c r="BG41" s="2"/>
      <c r="BH41" s="2"/>
      <c r="BI41" s="2"/>
      <c r="BJ41" s="2"/>
      <c r="BK41" s="2"/>
    </row>
    <row r="42" spans="1:63" x14ac:dyDescent="0.3">
      <c r="A42" s="5" t="s">
        <v>211</v>
      </c>
      <c r="B42" s="15" t="s">
        <v>7</v>
      </c>
      <c r="C42" s="2"/>
      <c r="D42" s="15" t="s">
        <v>17</v>
      </c>
      <c r="E42" s="2"/>
      <c r="F42" s="32" t="str">
        <f>Tableau2[[#This Row],[Technique]]&amp;IF(Tableau2[[#This Row],[req. technique]]&lt;&gt;"","("&amp;Tableau2[[#This Row],[req. technique]]&amp;")","")&amp;Tableau2[[#This Row],[Forme]]&amp;IF(Tableau2[[#This Row],[req. forme]]&lt;&gt;"","("&amp;Tableau2[[#This Row],[req. forme]]&amp;")","")</f>
        <v>CrIg</v>
      </c>
      <c r="G42" s="71">
        <v>75</v>
      </c>
      <c r="H42" s="19">
        <v>65</v>
      </c>
      <c r="I42" s="2"/>
      <c r="J42" s="2" t="s">
        <v>85</v>
      </c>
      <c r="K42" s="2" t="s">
        <v>70</v>
      </c>
      <c r="L42" s="2" t="s">
        <v>76</v>
      </c>
      <c r="M42" s="2"/>
      <c r="N42" s="2"/>
      <c r="O42" s="2"/>
      <c r="P42" s="2"/>
      <c r="Q42" s="54"/>
      <c r="R42" s="51"/>
      <c r="S42"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75</v>
      </c>
      <c r="T42" s="28" t="s">
        <v>59</v>
      </c>
      <c r="U42" s="2" t="s">
        <v>212</v>
      </c>
      <c r="V42" s="2" t="s">
        <v>213</v>
      </c>
      <c r="W42" s="30" t="str">
        <f>IF(Tableau2[[#This Row],[XP mastery]]=0,"",TRUNC((SQRT(8*(Tableau2[[#This Row],[XP mastery]]/5)+1)-1)/2))</f>
        <v/>
      </c>
      <c r="X42" s="24"/>
      <c r="Y42" s="2"/>
      <c r="Z42" s="2"/>
      <c r="AA42" s="2"/>
      <c r="AB42" s="2"/>
      <c r="AC42" s="2"/>
      <c r="AD42" s="2"/>
      <c r="AE42" s="2"/>
      <c r="AF42" s="2"/>
      <c r="AG42" s="2"/>
      <c r="AH4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42" s="32">
        <f>MAX(Tableau2[[#This Row],[Bonus talisman bâton 1]:[Bonus talisman dé 5]])+IF(Tableau2[[#This Row],[CT dé applicable?]]&lt;&gt;"",'valeurs casting'!$K$1,0)</f>
        <v>13</v>
      </c>
      <c r="AJ42" s="19" t="s">
        <v>140</v>
      </c>
      <c r="AK42" s="20"/>
      <c r="AL42" s="20"/>
      <c r="AM42" s="20"/>
      <c r="AN42" s="20"/>
      <c r="AO42" s="24"/>
      <c r="AP42" s="19" t="s">
        <v>17</v>
      </c>
      <c r="AQ42" s="20"/>
      <c r="AR42" s="20"/>
      <c r="AS42" s="20"/>
      <c r="AT42" s="20"/>
      <c r="AU42" s="37" t="s">
        <v>59</v>
      </c>
      <c r="AV42" s="16">
        <f>IF(AJ42&lt;&gt;"",VLOOKUP(AJ42,'valeurs casting'!$E$2:$F$9,2),0)</f>
        <v>6</v>
      </c>
      <c r="AW42" s="16">
        <f>IF(AK42&lt;&gt;"",VLOOKUP(AK42,'valeurs casting'!$E$2:$F$9,2),0)</f>
        <v>0</v>
      </c>
      <c r="AX42" s="16">
        <f>IF(AL42&lt;&gt;"",VLOOKUP(AL42,'valeurs casting'!$E$2:$F$9,2),0)</f>
        <v>0</v>
      </c>
      <c r="AY42" s="16">
        <f>IF(AM42&lt;&gt;"",VLOOKUP(AM42,'valeurs casting'!$E$2:$F$9,2),0)</f>
        <v>0</v>
      </c>
      <c r="AZ42" s="16">
        <f>IF(AN42&lt;&gt;"",VLOOKUP(AN42,'valeurs casting'!$E$2:$F$9,2),0)</f>
        <v>0</v>
      </c>
      <c r="BA42" s="16">
        <f>IF(AO42&lt;&gt;"",VLOOKUP(AO42,'valeurs casting'!$E$2:$F$9,2),0)</f>
        <v>0</v>
      </c>
      <c r="BB42" s="16">
        <f>IF(AP42&lt;&gt;"",VLOOKUP(AP42,'valeurs casting'!$G$2:$H$9,2),0)</f>
        <v>4</v>
      </c>
      <c r="BC42" s="16">
        <f>IF(AQ42&lt;&gt;"",VLOOKUP(AQ42,'valeurs casting'!$G$2:$H$9,2),0)</f>
        <v>0</v>
      </c>
      <c r="BD42" s="16">
        <f>IF(AR42&lt;&gt;"",VLOOKUP(AR42,'valeurs casting'!$G$2:$H$9,2),0)</f>
        <v>0</v>
      </c>
      <c r="BE42" s="16">
        <f>IF(AS42&lt;&gt;"",VLOOKUP(AS42,'valeurs casting'!$G$2:$H$9,2),0)</f>
        <v>0</v>
      </c>
      <c r="BF42" s="16">
        <f>IF(AT42&lt;&gt;"",VLOOKUP(AT42,'valeurs casting'!$G$2:$H$9,2),0)</f>
        <v>0</v>
      </c>
      <c r="BG42" s="2"/>
      <c r="BH42" s="2"/>
      <c r="BI42" s="2"/>
      <c r="BJ42" s="2"/>
      <c r="BK42" s="2"/>
    </row>
    <row r="43" spans="1:63" x14ac:dyDescent="0.3">
      <c r="A43" s="5" t="s">
        <v>131</v>
      </c>
      <c r="B43" s="15" t="s">
        <v>8</v>
      </c>
      <c r="C43" s="2"/>
      <c r="D43" s="15" t="s">
        <v>14</v>
      </c>
      <c r="E43" s="2" t="s">
        <v>13</v>
      </c>
      <c r="F43" s="32" t="str">
        <f>Tableau2[[#This Row],[Technique]]&amp;IF(Tableau2[[#This Row],[req. technique]]&lt;&gt;"","("&amp;Tableau2[[#This Row],[req. technique]]&amp;")","")&amp;Tableau2[[#This Row],[Forme]]&amp;IF(Tableau2[[#This Row],[req. forme]]&lt;&gt;"","("&amp;Tableau2[[#This Row],[req. forme]]&amp;")","")</f>
        <v>InAu(Aq)</v>
      </c>
      <c r="G43" s="71">
        <v>15</v>
      </c>
      <c r="H43" s="19">
        <v>5</v>
      </c>
      <c r="I43" s="2"/>
      <c r="J43" s="2" t="s">
        <v>132</v>
      </c>
      <c r="K43" s="2" t="s">
        <v>108</v>
      </c>
      <c r="L43" s="2" t="s">
        <v>76</v>
      </c>
      <c r="M43" s="2"/>
      <c r="N43" s="2"/>
      <c r="O43" s="2"/>
      <c r="P43" s="2"/>
      <c r="Q43" s="54"/>
      <c r="R43" s="51"/>
      <c r="S4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43" s="28"/>
      <c r="U43" s="2" t="s">
        <v>133</v>
      </c>
      <c r="V43" s="2"/>
      <c r="W43" s="30" t="str">
        <f>IF(Tableau2[[#This Row],[XP mastery]]=0,"",TRUNC((SQRT(8*(Tableau2[[#This Row],[XP mastery]]/5)+1)-1)/2))</f>
        <v/>
      </c>
      <c r="X43" s="24"/>
      <c r="Y43" s="2"/>
      <c r="Z43" s="2"/>
      <c r="AA43" s="2"/>
      <c r="AB43" s="2"/>
      <c r="AC43" s="2"/>
      <c r="AD43" s="2"/>
      <c r="AE43" s="2"/>
      <c r="AF43" s="2"/>
      <c r="AG43" s="2"/>
      <c r="AH4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43" s="32">
        <f>MAX(Tableau2[[#This Row],[Bonus talisman bâton 1]:[Bonus talisman dé 5]])+IF(Tableau2[[#This Row],[CT dé applicable?]]&lt;&gt;"",'valeurs casting'!$K$1,0)</f>
        <v>11</v>
      </c>
      <c r="AJ43" s="19" t="s">
        <v>13</v>
      </c>
      <c r="AK43" s="20"/>
      <c r="AL43" s="20"/>
      <c r="AM43" s="20"/>
      <c r="AN43" s="20"/>
      <c r="AO43" s="24"/>
      <c r="AP43" s="19" t="s">
        <v>8</v>
      </c>
      <c r="AQ43" s="20"/>
      <c r="AR43" s="20"/>
      <c r="AS43" s="20"/>
      <c r="AT43" s="20"/>
      <c r="AU43" s="37" t="s">
        <v>59</v>
      </c>
      <c r="AV43" s="16">
        <f>IF(AJ43&lt;&gt;"",VLOOKUP(AJ43,'valeurs casting'!$E$2:$F$9,2),0)</f>
        <v>4</v>
      </c>
      <c r="AW43" s="16">
        <f>IF(AK43&lt;&gt;"",VLOOKUP(AK43,'valeurs casting'!$E$2:$F$9,2),0)</f>
        <v>0</v>
      </c>
      <c r="AX43" s="16">
        <f>IF(AL43&lt;&gt;"",VLOOKUP(AL43,'valeurs casting'!$E$2:$F$9,2),0)</f>
        <v>0</v>
      </c>
      <c r="AY43" s="16">
        <f>IF(AM43&lt;&gt;"",VLOOKUP(AM43,'valeurs casting'!$E$2:$F$9,2),0)</f>
        <v>0</v>
      </c>
      <c r="AZ43" s="16">
        <f>IF(AN43&lt;&gt;"",VLOOKUP(AN43,'valeurs casting'!$E$2:$F$9,2),0)</f>
        <v>0</v>
      </c>
      <c r="BA43" s="16">
        <f>IF(AO43&lt;&gt;"",VLOOKUP(AO43,'valeurs casting'!$E$2:$F$9,2),0)</f>
        <v>0</v>
      </c>
      <c r="BB43" s="16">
        <f>IF(AP43&lt;&gt;"",VLOOKUP(AP43,'valeurs casting'!$G$2:$H$9,2),0)</f>
        <v>2</v>
      </c>
      <c r="BC43" s="16">
        <f>IF(AQ43&lt;&gt;"",VLOOKUP(AQ43,'valeurs casting'!$G$2:$H$9,2),0)</f>
        <v>0</v>
      </c>
      <c r="BD43" s="16">
        <f>IF(AR43&lt;&gt;"",VLOOKUP(AR43,'valeurs casting'!$G$2:$H$9,2),0)</f>
        <v>0</v>
      </c>
      <c r="BE43" s="16">
        <f>IF(AS43&lt;&gt;"",VLOOKUP(AS43,'valeurs casting'!$G$2:$H$9,2),0)</f>
        <v>0</v>
      </c>
      <c r="BF43" s="16">
        <f>IF(AT43&lt;&gt;"",VLOOKUP(AT43,'valeurs casting'!$G$2:$H$9,2),0)</f>
        <v>0</v>
      </c>
      <c r="BG43" s="2"/>
      <c r="BH43" s="2"/>
      <c r="BI43" s="2"/>
      <c r="BJ43" s="2"/>
      <c r="BK43" s="2"/>
    </row>
    <row r="44" spans="1:63" x14ac:dyDescent="0.3">
      <c r="A44" s="5" t="s">
        <v>141</v>
      </c>
      <c r="B44" s="15" t="s">
        <v>11</v>
      </c>
      <c r="C44" s="2"/>
      <c r="D44" s="15" t="s">
        <v>14</v>
      </c>
      <c r="E44" s="2" t="s">
        <v>17</v>
      </c>
      <c r="F44" s="32" t="str">
        <f>Tableau2[[#This Row],[Technique]]&amp;IF(Tableau2[[#This Row],[req. technique]]&lt;&gt;"","("&amp;Tableau2[[#This Row],[req. technique]]&amp;")","")&amp;Tableau2[[#This Row],[Forme]]&amp;IF(Tableau2[[#This Row],[req. forme]]&lt;&gt;"","("&amp;Tableau2[[#This Row],[req. forme]]&amp;")","")</f>
        <v>ReAu(Ig)</v>
      </c>
      <c r="G44" s="71">
        <v>10</v>
      </c>
      <c r="H44" s="19">
        <v>4</v>
      </c>
      <c r="I44" s="2"/>
      <c r="J44" s="2" t="s">
        <v>132</v>
      </c>
      <c r="K44" s="2" t="s">
        <v>108</v>
      </c>
      <c r="L44" s="2" t="s">
        <v>76</v>
      </c>
      <c r="M44" s="2"/>
      <c r="N44" s="2"/>
      <c r="O44" s="2"/>
      <c r="P44" s="2"/>
      <c r="Q44" s="54"/>
      <c r="R44" s="51"/>
      <c r="S4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10</v>
      </c>
      <c r="T44" s="28"/>
      <c r="U44" s="2" t="s">
        <v>142</v>
      </c>
      <c r="V44" s="2" t="s">
        <v>143</v>
      </c>
      <c r="W44" s="30" t="str">
        <f>IF(Tableau2[[#This Row],[XP mastery]]=0,"",TRUNC((SQRT(8*(Tableau2[[#This Row],[XP mastery]]/5)+1)-1)/2))</f>
        <v/>
      </c>
      <c r="X44" s="24"/>
      <c r="Y44" s="2"/>
      <c r="Z44" s="2"/>
      <c r="AA44" s="2"/>
      <c r="AB44" s="2"/>
      <c r="AC44" s="2"/>
      <c r="AD44" s="2"/>
      <c r="AE44" s="2"/>
      <c r="AF44" s="2"/>
      <c r="AG44" s="2"/>
      <c r="AH4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44" s="32">
        <f>MAX(Tableau2[[#This Row],[Bonus talisman bâton 1]:[Bonus talisman dé 5]])+IF(Tableau2[[#This Row],[CT dé applicable?]]&lt;&gt;"",'valeurs casting'!$K$1,0)</f>
        <v>12</v>
      </c>
      <c r="AJ44" s="19" t="s">
        <v>32</v>
      </c>
      <c r="AK44" s="20"/>
      <c r="AL44" s="20"/>
      <c r="AM44" s="20"/>
      <c r="AN44" s="20"/>
      <c r="AO44" s="24"/>
      <c r="AP44" s="19" t="s">
        <v>17</v>
      </c>
      <c r="AQ44" s="20"/>
      <c r="AR44" s="20"/>
      <c r="AS44" s="20"/>
      <c r="AT44" s="20"/>
      <c r="AU44" s="37" t="s">
        <v>59</v>
      </c>
      <c r="AV44" s="16">
        <f>IF(AJ44&lt;&gt;"",VLOOKUP(AJ44,'valeurs casting'!$E$2:$F$9,2),0)</f>
        <v>5</v>
      </c>
      <c r="AW44" s="16">
        <f>IF(AK44&lt;&gt;"",VLOOKUP(AK44,'valeurs casting'!$E$2:$F$9,2),0)</f>
        <v>0</v>
      </c>
      <c r="AX44" s="16">
        <f>IF(AL44&lt;&gt;"",VLOOKUP(AL44,'valeurs casting'!$E$2:$F$9,2),0)</f>
        <v>0</v>
      </c>
      <c r="AY44" s="16">
        <f>IF(AM44&lt;&gt;"",VLOOKUP(AM44,'valeurs casting'!$E$2:$F$9,2),0)</f>
        <v>0</v>
      </c>
      <c r="AZ44" s="16">
        <f>IF(AN44&lt;&gt;"",VLOOKUP(AN44,'valeurs casting'!$E$2:$F$9,2),0)</f>
        <v>0</v>
      </c>
      <c r="BA44" s="16">
        <f>IF(AO44&lt;&gt;"",VLOOKUP(AO44,'valeurs casting'!$E$2:$F$9,2),0)</f>
        <v>0</v>
      </c>
      <c r="BB44" s="16">
        <f>IF(AP44&lt;&gt;"",VLOOKUP(AP44,'valeurs casting'!$G$2:$H$9,2),0)</f>
        <v>4</v>
      </c>
      <c r="BC44" s="16">
        <f>IF(AQ44&lt;&gt;"",VLOOKUP(AQ44,'valeurs casting'!$G$2:$H$9,2),0)</f>
        <v>0</v>
      </c>
      <c r="BD44" s="16">
        <f>IF(AR44&lt;&gt;"",VLOOKUP(AR44,'valeurs casting'!$G$2:$H$9,2),0)</f>
        <v>0</v>
      </c>
      <c r="BE44" s="16">
        <f>IF(AS44&lt;&gt;"",VLOOKUP(AS44,'valeurs casting'!$G$2:$H$9,2),0)</f>
        <v>0</v>
      </c>
      <c r="BF44" s="16">
        <f>IF(AT44&lt;&gt;"",VLOOKUP(AT44,'valeurs casting'!$G$2:$H$9,2),0)</f>
        <v>0</v>
      </c>
      <c r="BG44" s="2"/>
      <c r="BH44" s="2"/>
      <c r="BI44" s="2"/>
      <c r="BJ44" s="2"/>
      <c r="BK44" s="2"/>
    </row>
    <row r="45" spans="1:63" x14ac:dyDescent="0.3">
      <c r="A45" s="5" t="s">
        <v>116</v>
      </c>
      <c r="B45" s="15" t="s">
        <v>7</v>
      </c>
      <c r="C45" s="2"/>
      <c r="D45" s="15" t="s">
        <v>14</v>
      </c>
      <c r="E45" s="2" t="s">
        <v>17</v>
      </c>
      <c r="F45" s="32" t="str">
        <f>Tableau2[[#This Row],[Technique]]&amp;IF(Tableau2[[#This Row],[req. technique]]&lt;&gt;"","("&amp;Tableau2[[#This Row],[req. technique]]&amp;")","")&amp;Tableau2[[#This Row],[Forme]]&amp;IF(Tableau2[[#This Row],[req. forme]]&lt;&gt;"","("&amp;Tableau2[[#This Row],[req. forme]]&amp;")","")</f>
        <v>CrAu(Ig)</v>
      </c>
      <c r="G45" s="71">
        <v>15</v>
      </c>
      <c r="H45" s="19">
        <v>3</v>
      </c>
      <c r="I45" s="2"/>
      <c r="J45" s="2" t="s">
        <v>85</v>
      </c>
      <c r="K45" s="2" t="s">
        <v>75</v>
      </c>
      <c r="L45" s="2" t="s">
        <v>76</v>
      </c>
      <c r="M45" s="2"/>
      <c r="N45" s="2"/>
      <c r="O45" s="2"/>
      <c r="P45" s="2"/>
      <c r="Q45" s="54">
        <v>1</v>
      </c>
      <c r="R45" s="50" t="s">
        <v>405</v>
      </c>
      <c r="S45"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45" s="28"/>
      <c r="U45" s="2" t="s">
        <v>119</v>
      </c>
      <c r="V45" s="2"/>
      <c r="W45" s="30" t="str">
        <f>IF(Tableau2[[#This Row],[XP mastery]]=0,"",TRUNC((SQRT(8*(Tableau2[[#This Row],[XP mastery]]/5)+1)-1)/2))</f>
        <v/>
      </c>
      <c r="X45" s="24"/>
      <c r="Y45" s="2"/>
      <c r="Z45" s="2"/>
      <c r="AA45" s="2"/>
      <c r="AB45" s="2"/>
      <c r="AC45" s="2"/>
      <c r="AD45" s="2"/>
      <c r="AE45" s="2"/>
      <c r="AF45" s="2"/>
      <c r="AG45" s="2"/>
      <c r="AH4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45" s="32">
        <f>MAX(Tableau2[[#This Row],[Bonus talisman bâton 1]:[Bonus talisman dé 5]])+IF(Tableau2[[#This Row],[CT dé applicable?]]&lt;&gt;"",'valeurs casting'!$K$1,0)</f>
        <v>11</v>
      </c>
      <c r="AJ45" s="19"/>
      <c r="AK45" s="20"/>
      <c r="AL45" s="20"/>
      <c r="AM45" s="20"/>
      <c r="AN45" s="20"/>
      <c r="AO45" s="24"/>
      <c r="AP45" s="19" t="s">
        <v>17</v>
      </c>
      <c r="AQ45" s="20"/>
      <c r="AR45" s="20"/>
      <c r="AS45" s="20"/>
      <c r="AT45" s="20"/>
      <c r="AU45" s="37" t="s">
        <v>59</v>
      </c>
      <c r="AV45" s="16">
        <f>IF(AJ45&lt;&gt;"",VLOOKUP(AJ45,'valeurs casting'!$E$2:$F$9,2),0)</f>
        <v>0</v>
      </c>
      <c r="AW45" s="16">
        <f>IF(AK45&lt;&gt;"",VLOOKUP(AK45,'valeurs casting'!$E$2:$F$9,2),0)</f>
        <v>0</v>
      </c>
      <c r="AX45" s="16">
        <f>IF(AL45&lt;&gt;"",VLOOKUP(AL45,'valeurs casting'!$E$2:$F$9,2),0)</f>
        <v>0</v>
      </c>
      <c r="AY45" s="16">
        <f>IF(AM45&lt;&gt;"",VLOOKUP(AM45,'valeurs casting'!$E$2:$F$9,2),0)</f>
        <v>0</v>
      </c>
      <c r="AZ45" s="16">
        <f>IF(AN45&lt;&gt;"",VLOOKUP(AN45,'valeurs casting'!$E$2:$F$9,2),0)</f>
        <v>0</v>
      </c>
      <c r="BA45" s="16">
        <f>IF(AO45&lt;&gt;"",VLOOKUP(AO45,'valeurs casting'!$E$2:$F$9,2),0)</f>
        <v>0</v>
      </c>
      <c r="BB45" s="16">
        <f>IF(AP45&lt;&gt;"",VLOOKUP(AP45,'valeurs casting'!$G$2:$H$9,2),0)</f>
        <v>4</v>
      </c>
      <c r="BC45" s="16">
        <f>IF(AQ45&lt;&gt;"",VLOOKUP(AQ45,'valeurs casting'!$G$2:$H$9,2),0)</f>
        <v>0</v>
      </c>
      <c r="BD45" s="16">
        <f>IF(AR45&lt;&gt;"",VLOOKUP(AR45,'valeurs casting'!$G$2:$H$9,2),0)</f>
        <v>0</v>
      </c>
      <c r="BE45" s="16">
        <f>IF(AS45&lt;&gt;"",VLOOKUP(AS45,'valeurs casting'!$G$2:$H$9,2),0)</f>
        <v>0</v>
      </c>
      <c r="BF45" s="16">
        <f>IF(AT45&lt;&gt;"",VLOOKUP(AT45,'valeurs casting'!$G$2:$H$9,2),0)</f>
        <v>0</v>
      </c>
      <c r="BG45" s="2"/>
      <c r="BH45" s="2"/>
      <c r="BI45" s="2"/>
      <c r="BJ45" s="2"/>
      <c r="BK45" s="2"/>
    </row>
    <row r="46" spans="1:63" x14ac:dyDescent="0.3">
      <c r="A46" s="14" t="s">
        <v>88</v>
      </c>
      <c r="B46" s="15" t="s">
        <v>11</v>
      </c>
      <c r="C46" s="2"/>
      <c r="D46" s="15" t="s">
        <v>12</v>
      </c>
      <c r="E46" s="2"/>
      <c r="F46" s="32" t="str">
        <f>Tableau2[[#This Row],[Technique]]&amp;IF(Tableau2[[#This Row],[req. technique]]&lt;&gt;"","("&amp;Tableau2[[#This Row],[req. technique]]&amp;")","")&amp;Tableau2[[#This Row],[Forme]]&amp;IF(Tableau2[[#This Row],[req. forme]]&lt;&gt;"","("&amp;Tableau2[[#This Row],[req. forme]]&amp;")","")</f>
        <v>ReAn</v>
      </c>
      <c r="G46" s="71">
        <v>30</v>
      </c>
      <c r="H46" s="19">
        <v>15</v>
      </c>
      <c r="I46" s="2"/>
      <c r="J46" s="2" t="s">
        <v>68</v>
      </c>
      <c r="K46" s="2" t="s">
        <v>75</v>
      </c>
      <c r="L46" s="2" t="s">
        <v>76</v>
      </c>
      <c r="M46" s="2">
        <v>1</v>
      </c>
      <c r="N46" s="2"/>
      <c r="O46" s="2"/>
      <c r="P46" s="2"/>
      <c r="Q46" s="54"/>
      <c r="R46" s="51"/>
      <c r="S4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46" s="28"/>
      <c r="U46" s="2" t="s">
        <v>89</v>
      </c>
      <c r="V46" s="2"/>
      <c r="W46" s="30" t="str">
        <f>IF(Tableau2[[#This Row],[XP mastery]]=0,"",TRUNC((SQRT(8*(Tableau2[[#This Row],[XP mastery]]/5)+1)-1)/2))</f>
        <v/>
      </c>
      <c r="X46" s="24"/>
      <c r="Y46" s="2"/>
      <c r="Z46" s="2"/>
      <c r="AA46" s="2"/>
      <c r="AB46" s="2"/>
      <c r="AC46" s="2"/>
      <c r="AD46" s="2"/>
      <c r="AE46" s="2"/>
      <c r="AF46" s="2"/>
      <c r="AG46" s="2"/>
      <c r="AH4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46" s="32">
        <f>MAX(Tableau2[[#This Row],[Bonus talisman bâton 1]:[Bonus talisman dé 5]])+IF(Tableau2[[#This Row],[CT dé applicable?]]&lt;&gt;"",'valeurs casting'!$K$1,0)</f>
        <v>4</v>
      </c>
      <c r="AJ46" s="19" t="s">
        <v>27</v>
      </c>
      <c r="AK46" s="20"/>
      <c r="AL46" s="20"/>
      <c r="AM46" s="20"/>
      <c r="AN46" s="20"/>
      <c r="AO46" s="24"/>
      <c r="AP46" s="19"/>
      <c r="AQ46" s="20"/>
      <c r="AR46" s="20"/>
      <c r="AS46" s="20"/>
      <c r="AT46" s="20"/>
      <c r="AU46" s="37"/>
      <c r="AV46" s="16">
        <f>IF(AJ46&lt;&gt;"",VLOOKUP(AJ46,'valeurs casting'!$E$2:$F$9,2),0)</f>
        <v>4</v>
      </c>
      <c r="AW46" s="16">
        <f>IF(AK46&lt;&gt;"",VLOOKUP(AK46,'valeurs casting'!$E$2:$F$9,2),0)</f>
        <v>0</v>
      </c>
      <c r="AX46" s="16">
        <f>IF(AL46&lt;&gt;"",VLOOKUP(AL46,'valeurs casting'!$E$2:$F$9,2),0)</f>
        <v>0</v>
      </c>
      <c r="AY46" s="16">
        <f>IF(AM46&lt;&gt;"",VLOOKUP(AM46,'valeurs casting'!$E$2:$F$9,2),0)</f>
        <v>0</v>
      </c>
      <c r="AZ46" s="16">
        <f>IF(AN46&lt;&gt;"",VLOOKUP(AN46,'valeurs casting'!$E$2:$F$9,2),0)</f>
        <v>0</v>
      </c>
      <c r="BA46" s="16">
        <f>IF(AO46&lt;&gt;"",VLOOKUP(AO46,'valeurs casting'!$E$2:$F$9,2),0)</f>
        <v>0</v>
      </c>
      <c r="BB46" s="16">
        <f>IF(AP46&lt;&gt;"",VLOOKUP(AP46,'valeurs casting'!$G$2:$H$9,2),0)</f>
        <v>0</v>
      </c>
      <c r="BC46" s="16">
        <f>IF(AQ46&lt;&gt;"",VLOOKUP(AQ46,'valeurs casting'!$G$2:$H$9,2),0)</f>
        <v>0</v>
      </c>
      <c r="BD46" s="16">
        <f>IF(AR46&lt;&gt;"",VLOOKUP(AR46,'valeurs casting'!$G$2:$H$9,2),0)</f>
        <v>0</v>
      </c>
      <c r="BE46" s="16">
        <f>IF(AS46&lt;&gt;"",VLOOKUP(AS46,'valeurs casting'!$G$2:$H$9,2),0)</f>
        <v>0</v>
      </c>
      <c r="BF46" s="16">
        <f>IF(AT46&lt;&gt;"",VLOOKUP(AT46,'valeurs casting'!$G$2:$H$9,2),0)</f>
        <v>0</v>
      </c>
      <c r="BG46" s="2"/>
      <c r="BH46" s="2"/>
      <c r="BI46" s="2"/>
      <c r="BJ46" s="2"/>
      <c r="BK46" s="2"/>
    </row>
    <row r="47" spans="1:63" x14ac:dyDescent="0.3">
      <c r="A47" s="5" t="s">
        <v>134</v>
      </c>
      <c r="B47" s="15" t="s">
        <v>8</v>
      </c>
      <c r="C47" s="2"/>
      <c r="D47" s="15" t="s">
        <v>14</v>
      </c>
      <c r="E47" s="2"/>
      <c r="F47" s="32" t="str">
        <f>Tableau2[[#This Row],[Technique]]&amp;IF(Tableau2[[#This Row],[req. technique]]&lt;&gt;"","("&amp;Tableau2[[#This Row],[req. technique]]&amp;")","")&amp;Tableau2[[#This Row],[Forme]]&amp;IF(Tableau2[[#This Row],[req. forme]]&lt;&gt;"","("&amp;Tableau2[[#This Row],[req. forme]]&amp;")","")</f>
        <v>InAu</v>
      </c>
      <c r="G47" s="71">
        <v>15</v>
      </c>
      <c r="H47" s="19">
        <v>3</v>
      </c>
      <c r="I47" s="2"/>
      <c r="J47" s="2" t="s">
        <v>93</v>
      </c>
      <c r="K47" s="2" t="s">
        <v>75</v>
      </c>
      <c r="L47" s="2" t="s">
        <v>76</v>
      </c>
      <c r="M47" s="2"/>
      <c r="N47" s="2"/>
      <c r="O47" s="2"/>
      <c r="P47" s="2"/>
      <c r="Q47" s="54"/>
      <c r="R47" s="51"/>
      <c r="S4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47" s="28"/>
      <c r="U47" s="2" t="s">
        <v>135</v>
      </c>
      <c r="V47" s="2"/>
      <c r="W47" s="30" t="str">
        <f>IF(Tableau2[[#This Row],[XP mastery]]=0,"",TRUNC((SQRT(8*(Tableau2[[#This Row],[XP mastery]]/5)+1)-1)/2))</f>
        <v/>
      </c>
      <c r="X47" s="24"/>
      <c r="Y47" s="2"/>
      <c r="Z47" s="2"/>
      <c r="AA47" s="2"/>
      <c r="AB47" s="2"/>
      <c r="AC47" s="2"/>
      <c r="AD47" s="2"/>
      <c r="AE47" s="2"/>
      <c r="AF47" s="2"/>
      <c r="AG47" s="2"/>
      <c r="AH4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47" s="32">
        <f>MAX(Tableau2[[#This Row],[Bonus talisman bâton 1]:[Bonus talisman dé 5]])+IF(Tableau2[[#This Row],[CT dé applicable?]]&lt;&gt;"",'valeurs casting'!$K$1,0)</f>
        <v>2</v>
      </c>
      <c r="AJ47" s="19"/>
      <c r="AK47" s="20"/>
      <c r="AL47" s="20"/>
      <c r="AM47" s="20"/>
      <c r="AN47" s="20"/>
      <c r="AO47" s="24"/>
      <c r="AP47" s="19" t="s">
        <v>8</v>
      </c>
      <c r="AQ47" s="20"/>
      <c r="AR47" s="20"/>
      <c r="AS47" s="20"/>
      <c r="AT47" s="20"/>
      <c r="AU47" s="37"/>
      <c r="AV47" s="16">
        <f>IF(AJ47&lt;&gt;"",VLOOKUP(AJ47,'valeurs casting'!$E$2:$F$9,2),0)</f>
        <v>0</v>
      </c>
      <c r="AW47" s="16">
        <f>IF(AK47&lt;&gt;"",VLOOKUP(AK47,'valeurs casting'!$E$2:$F$9,2),0)</f>
        <v>0</v>
      </c>
      <c r="AX47" s="16">
        <f>IF(AL47&lt;&gt;"",VLOOKUP(AL47,'valeurs casting'!$E$2:$F$9,2),0)</f>
        <v>0</v>
      </c>
      <c r="AY47" s="16">
        <f>IF(AM47&lt;&gt;"",VLOOKUP(AM47,'valeurs casting'!$E$2:$F$9,2),0)</f>
        <v>0</v>
      </c>
      <c r="AZ47" s="16">
        <f>IF(AN47&lt;&gt;"",VLOOKUP(AN47,'valeurs casting'!$E$2:$F$9,2),0)</f>
        <v>0</v>
      </c>
      <c r="BA47" s="16">
        <f>IF(AO47&lt;&gt;"",VLOOKUP(AO47,'valeurs casting'!$E$2:$F$9,2),0)</f>
        <v>0</v>
      </c>
      <c r="BB47" s="16">
        <f>IF(AP47&lt;&gt;"",VLOOKUP(AP47,'valeurs casting'!$G$2:$H$9,2),0)</f>
        <v>2</v>
      </c>
      <c r="BC47" s="16">
        <f>IF(AQ47&lt;&gt;"",VLOOKUP(AQ47,'valeurs casting'!$G$2:$H$9,2),0)</f>
        <v>0</v>
      </c>
      <c r="BD47" s="16">
        <f>IF(AR47&lt;&gt;"",VLOOKUP(AR47,'valeurs casting'!$G$2:$H$9,2),0)</f>
        <v>0</v>
      </c>
      <c r="BE47" s="16">
        <f>IF(AS47&lt;&gt;"",VLOOKUP(AS47,'valeurs casting'!$G$2:$H$9,2),0)</f>
        <v>0</v>
      </c>
      <c r="BF47" s="16">
        <f>IF(AT47&lt;&gt;"",VLOOKUP(AT47,'valeurs casting'!$G$2:$H$9,2),0)</f>
        <v>0</v>
      </c>
      <c r="BG47" s="2"/>
      <c r="BH47" s="2"/>
      <c r="BI47" s="2"/>
      <c r="BJ47" s="2"/>
      <c r="BK47" s="2"/>
    </row>
    <row r="48" spans="1:63" x14ac:dyDescent="0.3">
      <c r="A48" s="5" t="s">
        <v>156</v>
      </c>
      <c r="B48" s="15" t="s">
        <v>7</v>
      </c>
      <c r="C48" s="2"/>
      <c r="D48" s="15" t="s">
        <v>15</v>
      </c>
      <c r="E48" s="2"/>
      <c r="F48" s="32" t="str">
        <f>Tableau2[[#This Row],[Technique]]&amp;IF(Tableau2[[#This Row],[req. technique]]&lt;&gt;"","("&amp;Tableau2[[#This Row],[req. technique]]&amp;")","")&amp;Tableau2[[#This Row],[Forme]]&amp;IF(Tableau2[[#This Row],[req. forme]]&lt;&gt;"","("&amp;Tableau2[[#This Row],[req. forme]]&amp;")","")</f>
        <v>CrCo</v>
      </c>
      <c r="G48" s="71">
        <v>15</v>
      </c>
      <c r="H48" s="19">
        <v>3</v>
      </c>
      <c r="I48" s="2"/>
      <c r="J48" s="2" t="s">
        <v>68</v>
      </c>
      <c r="K48" s="2" t="s">
        <v>75</v>
      </c>
      <c r="L48" s="2" t="s">
        <v>69</v>
      </c>
      <c r="M48" s="2"/>
      <c r="N48" s="2"/>
      <c r="O48" s="2"/>
      <c r="P48" s="2"/>
      <c r="Q48" s="54"/>
      <c r="R48" s="51"/>
      <c r="S4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48" s="28"/>
      <c r="U48" s="2" t="s">
        <v>157</v>
      </c>
      <c r="V48" s="2"/>
      <c r="W48" s="30" t="str">
        <f>IF(Tableau2[[#This Row],[XP mastery]]=0,"",TRUNC((SQRT(8*(Tableau2[[#This Row],[XP mastery]]/5)+1)-1)/2))</f>
        <v/>
      </c>
      <c r="X48" s="24"/>
      <c r="Y48" s="2"/>
      <c r="Z48" s="2"/>
      <c r="AA48" s="2"/>
      <c r="AB48" s="2"/>
      <c r="AC48" s="2"/>
      <c r="AD48" s="2"/>
      <c r="AE48" s="2"/>
      <c r="AF48" s="2"/>
      <c r="AG48" s="2"/>
      <c r="AH4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48" s="32">
        <f>MAX(Tableau2[[#This Row],[Bonus talisman bâton 1]:[Bonus talisman dé 5]])+IF(Tableau2[[#This Row],[CT dé applicable?]]&lt;&gt;"",'valeurs casting'!$K$1,0)</f>
        <v>0</v>
      </c>
      <c r="AJ48" s="19"/>
      <c r="AK48" s="20"/>
      <c r="AL48" s="20"/>
      <c r="AM48" s="20"/>
      <c r="AN48" s="20"/>
      <c r="AO48" s="24"/>
      <c r="AP48" s="19"/>
      <c r="AQ48" s="20"/>
      <c r="AR48" s="20"/>
      <c r="AS48" s="20"/>
      <c r="AT48" s="20"/>
      <c r="AU48" s="37"/>
      <c r="AV48" s="16">
        <f>IF(AJ48&lt;&gt;"",VLOOKUP(AJ48,'valeurs casting'!$E$2:$F$9,2),0)</f>
        <v>0</v>
      </c>
      <c r="AW48" s="16">
        <f>IF(AK48&lt;&gt;"",VLOOKUP(AK48,'valeurs casting'!$E$2:$F$9,2),0)</f>
        <v>0</v>
      </c>
      <c r="AX48" s="16">
        <f>IF(AL48&lt;&gt;"",VLOOKUP(AL48,'valeurs casting'!$E$2:$F$9,2),0)</f>
        <v>0</v>
      </c>
      <c r="AY48" s="16">
        <f>IF(AM48&lt;&gt;"",VLOOKUP(AM48,'valeurs casting'!$E$2:$F$9,2),0)</f>
        <v>0</v>
      </c>
      <c r="AZ48" s="16">
        <f>IF(AN48&lt;&gt;"",VLOOKUP(AN48,'valeurs casting'!$E$2:$F$9,2),0)</f>
        <v>0</v>
      </c>
      <c r="BA48" s="16">
        <f>IF(AO48&lt;&gt;"",VLOOKUP(AO48,'valeurs casting'!$E$2:$F$9,2),0)</f>
        <v>0</v>
      </c>
      <c r="BB48" s="16">
        <f>IF(AP48&lt;&gt;"",VLOOKUP(AP48,'valeurs casting'!$G$2:$H$9,2),0)</f>
        <v>0</v>
      </c>
      <c r="BC48" s="16">
        <f>IF(AQ48&lt;&gt;"",VLOOKUP(AQ48,'valeurs casting'!$G$2:$H$9,2),0)</f>
        <v>0</v>
      </c>
      <c r="BD48" s="16">
        <f>IF(AR48&lt;&gt;"",VLOOKUP(AR48,'valeurs casting'!$G$2:$H$9,2),0)</f>
        <v>0</v>
      </c>
      <c r="BE48" s="16">
        <f>IF(AS48&lt;&gt;"",VLOOKUP(AS48,'valeurs casting'!$G$2:$H$9,2),0)</f>
        <v>0</v>
      </c>
      <c r="BF48" s="16">
        <f>IF(AT48&lt;&gt;"",VLOOKUP(AT48,'valeurs casting'!$G$2:$H$9,2),0)</f>
        <v>0</v>
      </c>
      <c r="BG48" s="2"/>
      <c r="BH48" s="2"/>
      <c r="BI48" s="2"/>
      <c r="BJ48" s="2"/>
      <c r="BK48" s="2"/>
    </row>
    <row r="49" spans="1:63" x14ac:dyDescent="0.3">
      <c r="A49" s="5" t="s">
        <v>229</v>
      </c>
      <c r="B49" s="15" t="s">
        <v>9</v>
      </c>
      <c r="C49" s="2"/>
      <c r="D49" s="15" t="s">
        <v>17</v>
      </c>
      <c r="E49" s="2" t="s">
        <v>1</v>
      </c>
      <c r="F49" s="32" t="str">
        <f>Tableau2[[#This Row],[Technique]]&amp;IF(Tableau2[[#This Row],[req. technique]]&lt;&gt;"","("&amp;Tableau2[[#This Row],[req. technique]]&amp;")","")&amp;Tableau2[[#This Row],[Forme]]&amp;IF(Tableau2[[#This Row],[req. forme]]&lt;&gt;"","("&amp;Tableau2[[#This Row],[req. forme]]&amp;")","")</f>
        <v>MuIg(Te)</v>
      </c>
      <c r="G49" s="71">
        <v>20</v>
      </c>
      <c r="H49" s="19">
        <v>5</v>
      </c>
      <c r="I49" s="2"/>
      <c r="J49" s="2" t="s">
        <v>85</v>
      </c>
      <c r="K49" s="2" t="s">
        <v>75</v>
      </c>
      <c r="L49" s="2" t="s">
        <v>76</v>
      </c>
      <c r="M49" s="2"/>
      <c r="N49" s="2"/>
      <c r="O49" s="2"/>
      <c r="P49" s="2"/>
      <c r="Q49" s="54"/>
      <c r="R49" s="51"/>
      <c r="S4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49" s="28"/>
      <c r="U49" s="2" t="s">
        <v>230</v>
      </c>
      <c r="V49" s="2"/>
      <c r="W49" s="30" t="str">
        <f>IF(Tableau2[[#This Row],[XP mastery]]=0,"",TRUNC((SQRT(8*(Tableau2[[#This Row],[XP mastery]]/5)+1)-1)/2))</f>
        <v/>
      </c>
      <c r="X49" s="24"/>
      <c r="Y49" s="2"/>
      <c r="Z49" s="2"/>
      <c r="AA49" s="2"/>
      <c r="AB49" s="2"/>
      <c r="AC49" s="2"/>
      <c r="AD49" s="2"/>
      <c r="AE49" s="2"/>
      <c r="AF49" s="2"/>
      <c r="AG49" s="2"/>
      <c r="AH4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49" s="32">
        <f>MAX(Tableau2[[#This Row],[Bonus talisman bâton 1]:[Bonus talisman dé 5]])+IF(Tableau2[[#This Row],[CT dé applicable?]]&lt;&gt;"",'valeurs casting'!$K$1,0)</f>
        <v>13</v>
      </c>
      <c r="AJ49" s="19" t="s">
        <v>140</v>
      </c>
      <c r="AK49" s="20"/>
      <c r="AL49" s="20"/>
      <c r="AM49" s="20"/>
      <c r="AN49" s="20"/>
      <c r="AO49" s="24"/>
      <c r="AP49" s="19" t="s">
        <v>201</v>
      </c>
      <c r="AQ49" s="20"/>
      <c r="AR49" s="20"/>
      <c r="AS49" s="20"/>
      <c r="AT49" s="20"/>
      <c r="AU49" s="37" t="s">
        <v>59</v>
      </c>
      <c r="AV49" s="16">
        <f>IF(AJ49&lt;&gt;"",VLOOKUP(AJ49,'valeurs casting'!$E$2:$F$9,2),0)</f>
        <v>6</v>
      </c>
      <c r="AW49" s="16">
        <f>IF(AK49&lt;&gt;"",VLOOKUP(AK49,'valeurs casting'!$E$2:$F$9,2),0)</f>
        <v>0</v>
      </c>
      <c r="AX49" s="16">
        <f>IF(AL49&lt;&gt;"",VLOOKUP(AL49,'valeurs casting'!$E$2:$F$9,2),0)</f>
        <v>0</v>
      </c>
      <c r="AY49" s="16">
        <f>IF(AM49&lt;&gt;"",VLOOKUP(AM49,'valeurs casting'!$E$2:$F$9,2),0)</f>
        <v>0</v>
      </c>
      <c r="AZ49" s="16">
        <f>IF(AN49&lt;&gt;"",VLOOKUP(AN49,'valeurs casting'!$E$2:$F$9,2),0)</f>
        <v>0</v>
      </c>
      <c r="BA49" s="16">
        <f>IF(AO49&lt;&gt;"",VLOOKUP(AO49,'valeurs casting'!$E$2:$F$9,2),0)</f>
        <v>0</v>
      </c>
      <c r="BB49" s="16">
        <f>IF(AP49&lt;&gt;"",VLOOKUP(AP49,'valeurs casting'!$G$2:$H$9,2),0)</f>
        <v>4</v>
      </c>
      <c r="BC49" s="16">
        <f>IF(AQ49&lt;&gt;"",VLOOKUP(AQ49,'valeurs casting'!$G$2:$H$9,2),0)</f>
        <v>0</v>
      </c>
      <c r="BD49" s="16">
        <f>IF(AR49&lt;&gt;"",VLOOKUP(AR49,'valeurs casting'!$G$2:$H$9,2),0)</f>
        <v>0</v>
      </c>
      <c r="BE49" s="16">
        <f>IF(AS49&lt;&gt;"",VLOOKUP(AS49,'valeurs casting'!$G$2:$H$9,2),0)</f>
        <v>0</v>
      </c>
      <c r="BF49" s="16">
        <f>IF(AT49&lt;&gt;"",VLOOKUP(AT49,'valeurs casting'!$G$2:$H$9,2),0)</f>
        <v>0</v>
      </c>
      <c r="BG49" s="2"/>
      <c r="BH49" s="2"/>
      <c r="BI49" s="2"/>
      <c r="BJ49" s="2"/>
      <c r="BK49" s="2"/>
    </row>
    <row r="50" spans="1:63" x14ac:dyDescent="0.3">
      <c r="A50" s="5" t="s">
        <v>279</v>
      </c>
      <c r="B50" s="15" t="s">
        <v>7</v>
      </c>
      <c r="C50" s="2" t="s">
        <v>11</v>
      </c>
      <c r="D50" s="15" t="s">
        <v>1</v>
      </c>
      <c r="E50" s="2" t="s">
        <v>14</v>
      </c>
      <c r="F50" s="32" t="str">
        <f>Tableau2[[#This Row],[Technique]]&amp;IF(Tableau2[[#This Row],[req. technique]]&lt;&gt;"","("&amp;Tableau2[[#This Row],[req. technique]]&amp;")","")&amp;Tableau2[[#This Row],[Forme]]&amp;IF(Tableau2[[#This Row],[req. forme]]&lt;&gt;"","("&amp;Tableau2[[#This Row],[req. forme]]&amp;")","")</f>
        <v>Cr(Re)Te(Au)</v>
      </c>
      <c r="G50" s="71">
        <v>20</v>
      </c>
      <c r="H50" s="19">
        <v>5</v>
      </c>
      <c r="I50" s="2"/>
      <c r="J50" s="2" t="s">
        <v>68</v>
      </c>
      <c r="K50" s="2" t="s">
        <v>102</v>
      </c>
      <c r="L50" s="2" t="s">
        <v>76</v>
      </c>
      <c r="M50" s="2"/>
      <c r="N50" s="2">
        <v>1</v>
      </c>
      <c r="O50" s="2"/>
      <c r="P50" s="2"/>
      <c r="Q50" s="54"/>
      <c r="R50" s="51"/>
      <c r="S5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50" s="28"/>
      <c r="U50" s="2" t="s">
        <v>280</v>
      </c>
      <c r="V50" s="2"/>
      <c r="W50" s="30" t="str">
        <f>IF(Tableau2[[#This Row],[XP mastery]]=0,"",TRUNC((SQRT(8*(Tableau2[[#This Row],[XP mastery]]/5)+1)-1)/2))</f>
        <v/>
      </c>
      <c r="X50" s="24"/>
      <c r="Y50" s="2"/>
      <c r="Z50" s="2"/>
      <c r="AA50" s="2"/>
      <c r="AB50" s="2"/>
      <c r="AC50" s="2"/>
      <c r="AD50" s="2"/>
      <c r="AE50" s="2"/>
      <c r="AF50" s="2"/>
      <c r="AG50" s="2"/>
      <c r="AH5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50" s="32">
        <f>MAX(Tableau2[[#This Row],[Bonus talisman bâton 1]:[Bonus talisman dé 5]])+IF(Tableau2[[#This Row],[CT dé applicable?]]&lt;&gt;"",'valeurs casting'!$K$1,0)</f>
        <v>3</v>
      </c>
      <c r="AJ50" s="19" t="s">
        <v>1</v>
      </c>
      <c r="AK50" s="20"/>
      <c r="AL50" s="20"/>
      <c r="AM50" s="20"/>
      <c r="AN50" s="20"/>
      <c r="AO50" s="24"/>
      <c r="AP50" s="19"/>
      <c r="AQ50" s="20"/>
      <c r="AR50" s="20"/>
      <c r="AS50" s="20"/>
      <c r="AT50" s="20"/>
      <c r="AU50" s="37"/>
      <c r="AV50" s="16">
        <f>IF(AJ50&lt;&gt;"",VLOOKUP(AJ50,'valeurs casting'!$E$2:$F$9,2),0)</f>
        <v>3</v>
      </c>
      <c r="AW50" s="16">
        <f>IF(AK50&lt;&gt;"",VLOOKUP(AK50,'valeurs casting'!$E$2:$F$9,2),0)</f>
        <v>0</v>
      </c>
      <c r="AX50" s="16">
        <f>IF(AL50&lt;&gt;"",VLOOKUP(AL50,'valeurs casting'!$E$2:$F$9,2),0)</f>
        <v>0</v>
      </c>
      <c r="AY50" s="16">
        <f>IF(AM50&lt;&gt;"",VLOOKUP(AM50,'valeurs casting'!$E$2:$F$9,2),0)</f>
        <v>0</v>
      </c>
      <c r="AZ50" s="16">
        <f>IF(AN50&lt;&gt;"",VLOOKUP(AN50,'valeurs casting'!$E$2:$F$9,2),0)</f>
        <v>0</v>
      </c>
      <c r="BA50" s="16">
        <f>IF(AO50&lt;&gt;"",VLOOKUP(AO50,'valeurs casting'!$E$2:$F$9,2),0)</f>
        <v>0</v>
      </c>
      <c r="BB50" s="16">
        <f>IF(AP50&lt;&gt;"",VLOOKUP(AP50,'valeurs casting'!$G$2:$H$9,2),0)</f>
        <v>0</v>
      </c>
      <c r="BC50" s="16">
        <f>IF(AQ50&lt;&gt;"",VLOOKUP(AQ50,'valeurs casting'!$G$2:$H$9,2),0)</f>
        <v>0</v>
      </c>
      <c r="BD50" s="16">
        <f>IF(AR50&lt;&gt;"",VLOOKUP(AR50,'valeurs casting'!$G$2:$H$9,2),0)</f>
        <v>0</v>
      </c>
      <c r="BE50" s="16">
        <f>IF(AS50&lt;&gt;"",VLOOKUP(AS50,'valeurs casting'!$G$2:$H$9,2),0)</f>
        <v>0</v>
      </c>
      <c r="BF50" s="16">
        <f>IF(AT50&lt;&gt;"",VLOOKUP(AT50,'valeurs casting'!$G$2:$H$9,2),0)</f>
        <v>0</v>
      </c>
      <c r="BG50" s="2"/>
      <c r="BH50" s="2"/>
      <c r="BI50" s="2"/>
      <c r="BJ50" s="2"/>
      <c r="BK50" s="2"/>
    </row>
    <row r="51" spans="1:63" x14ac:dyDescent="0.3">
      <c r="A51" s="14" t="s">
        <v>90</v>
      </c>
      <c r="B51" s="15" t="s">
        <v>7</v>
      </c>
      <c r="C51" s="2" t="s">
        <v>11</v>
      </c>
      <c r="D51" s="15" t="s">
        <v>13</v>
      </c>
      <c r="E51" s="2"/>
      <c r="F51" s="32" t="str">
        <f>Tableau2[[#This Row],[Technique]]&amp;IF(Tableau2[[#This Row],[req. technique]]&lt;&gt;"","("&amp;Tableau2[[#This Row],[req. technique]]&amp;")","")&amp;Tableau2[[#This Row],[Forme]]&amp;IF(Tableau2[[#This Row],[req. forme]]&lt;&gt;"","("&amp;Tableau2[[#This Row],[req. forme]]&amp;")","")</f>
        <v>Cr(Re)Aq</v>
      </c>
      <c r="G51" s="71">
        <v>15</v>
      </c>
      <c r="H51" s="19">
        <v>3</v>
      </c>
      <c r="I51" s="2"/>
      <c r="J51" s="2" t="s">
        <v>85</v>
      </c>
      <c r="K51" s="2" t="s">
        <v>70</v>
      </c>
      <c r="L51" s="2" t="s">
        <v>76</v>
      </c>
      <c r="M51" s="2"/>
      <c r="N51" s="2">
        <v>1</v>
      </c>
      <c r="O51" s="2"/>
      <c r="P51" s="2"/>
      <c r="Q51" s="54">
        <v>1</v>
      </c>
      <c r="R51" s="50" t="s">
        <v>399</v>
      </c>
      <c r="S51"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51" s="28"/>
      <c r="U51" s="2" t="s">
        <v>91</v>
      </c>
      <c r="V51" s="2"/>
      <c r="W51" s="30" t="str">
        <f>IF(Tableau2[[#This Row],[XP mastery]]=0,"",TRUNC((SQRT(8*(Tableau2[[#This Row],[XP mastery]]/5)+1)-1)/2))</f>
        <v/>
      </c>
      <c r="X51" s="24"/>
      <c r="Y51" s="2"/>
      <c r="Z51" s="2"/>
      <c r="AA51" s="2"/>
      <c r="AB51" s="2"/>
      <c r="AC51" s="2"/>
      <c r="AD51" s="2"/>
      <c r="AE51" s="2"/>
      <c r="AF51" s="2"/>
      <c r="AG51" s="2"/>
      <c r="AH5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51" s="32">
        <f>MAX(Tableau2[[#This Row],[Bonus talisman bâton 1]:[Bonus talisman dé 5]])+IF(Tableau2[[#This Row],[CT dé applicable?]]&lt;&gt;"",'valeurs casting'!$K$1,0)</f>
        <v>4</v>
      </c>
      <c r="AJ51" s="19" t="s">
        <v>13</v>
      </c>
      <c r="AK51" s="20"/>
      <c r="AL51" s="20"/>
      <c r="AM51" s="20"/>
      <c r="AN51" s="20"/>
      <c r="AO51" s="24"/>
      <c r="AP51" s="19"/>
      <c r="AQ51" s="20"/>
      <c r="AR51" s="20"/>
      <c r="AS51" s="20"/>
      <c r="AT51" s="20"/>
      <c r="AU51" s="37"/>
      <c r="AV51" s="16">
        <f>IF(AJ51&lt;&gt;"",VLOOKUP(AJ51,'valeurs casting'!$E$2:$F$9,2),0)</f>
        <v>4</v>
      </c>
      <c r="AW51" s="16">
        <f>IF(AK51&lt;&gt;"",VLOOKUP(AK51,'valeurs casting'!$E$2:$F$9,2),0)</f>
        <v>0</v>
      </c>
      <c r="AX51" s="16">
        <f>IF(AL51&lt;&gt;"",VLOOKUP(AL51,'valeurs casting'!$E$2:$F$9,2),0)</f>
        <v>0</v>
      </c>
      <c r="AY51" s="16">
        <f>IF(AM51&lt;&gt;"",VLOOKUP(AM51,'valeurs casting'!$E$2:$F$9,2),0)</f>
        <v>0</v>
      </c>
      <c r="AZ51" s="16">
        <f>IF(AN51&lt;&gt;"",VLOOKUP(AN51,'valeurs casting'!$E$2:$F$9,2),0)</f>
        <v>0</v>
      </c>
      <c r="BA51" s="16">
        <f>IF(AO51&lt;&gt;"",VLOOKUP(AO51,'valeurs casting'!$E$2:$F$9,2),0)</f>
        <v>0</v>
      </c>
      <c r="BB51" s="16">
        <f>IF(AP51&lt;&gt;"",VLOOKUP(AP51,'valeurs casting'!$G$2:$H$9,2),0)</f>
        <v>0</v>
      </c>
      <c r="BC51" s="16">
        <f>IF(AQ51&lt;&gt;"",VLOOKUP(AQ51,'valeurs casting'!$G$2:$H$9,2),0)</f>
        <v>0</v>
      </c>
      <c r="BD51" s="16">
        <f>IF(AR51&lt;&gt;"",VLOOKUP(AR51,'valeurs casting'!$G$2:$H$9,2),0)</f>
        <v>0</v>
      </c>
      <c r="BE51" s="16">
        <f>IF(AS51&lt;&gt;"",VLOOKUP(AS51,'valeurs casting'!$G$2:$H$9,2),0)</f>
        <v>0</v>
      </c>
      <c r="BF51" s="16">
        <f>IF(AT51&lt;&gt;"",VLOOKUP(AT51,'valeurs casting'!$G$2:$H$9,2),0)</f>
        <v>0</v>
      </c>
      <c r="BG51" s="2"/>
      <c r="BH51" s="2"/>
      <c r="BI51" s="2"/>
      <c r="BJ51" s="2"/>
      <c r="BK51" s="2"/>
    </row>
    <row r="52" spans="1:63" x14ac:dyDescent="0.3">
      <c r="A52" s="5" t="s">
        <v>376</v>
      </c>
      <c r="B52" s="15" t="s">
        <v>11</v>
      </c>
      <c r="C52" s="2"/>
      <c r="D52" s="15" t="s">
        <v>20</v>
      </c>
      <c r="E52" s="2"/>
      <c r="F52" s="32" t="str">
        <f>Tableau2[[#This Row],[Technique]]&amp;IF(Tableau2[[#This Row],[req. technique]]&lt;&gt;"","("&amp;Tableau2[[#This Row],[req. technique]]&amp;")","")&amp;Tableau2[[#This Row],[Forme]]&amp;IF(Tableau2[[#This Row],[req. forme]]&lt;&gt;"","("&amp;Tableau2[[#This Row],[req. forme]]&amp;")","")</f>
        <v>ReVi</v>
      </c>
      <c r="G52" s="71">
        <v>25</v>
      </c>
      <c r="H52" s="19">
        <v>10</v>
      </c>
      <c r="I52" s="2"/>
      <c r="J52" s="2" t="s">
        <v>85</v>
      </c>
      <c r="K52" s="2" t="s">
        <v>70</v>
      </c>
      <c r="L52" s="2" t="s">
        <v>382</v>
      </c>
      <c r="M52" s="2"/>
      <c r="N52" s="2"/>
      <c r="O52" s="2"/>
      <c r="P52" s="2">
        <v>-1</v>
      </c>
      <c r="Q52" s="54"/>
      <c r="R52" s="50"/>
      <c r="S52"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52" s="28"/>
      <c r="U52" s="2" t="s">
        <v>389</v>
      </c>
      <c r="V52" s="2"/>
      <c r="W52" s="30" t="str">
        <f>IF(Tableau2[[#This Row],[XP mastery]]=0,"",TRUNC((SQRT(8*(Tableau2[[#This Row],[XP mastery]]/5)+1)-1)/2))</f>
        <v/>
      </c>
      <c r="X52" s="24"/>
      <c r="Y52" s="2"/>
      <c r="Z52" s="2"/>
      <c r="AA52" s="2"/>
      <c r="AB52" s="2"/>
      <c r="AC52" s="2"/>
      <c r="AD52" s="2"/>
      <c r="AE52" s="2"/>
      <c r="AF52" s="2"/>
      <c r="AG52" s="2"/>
      <c r="AH5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52" s="32">
        <f>MAX(Tableau2[[#This Row],[Bonus talisman bâton 1]:[Bonus talisman dé 5]])+IF(Tableau2[[#This Row],[CT dé applicable?]]&lt;&gt;"",'valeurs casting'!$K$1,0)</f>
        <v>4</v>
      </c>
      <c r="AJ52" s="19" t="s">
        <v>27</v>
      </c>
      <c r="AK52" s="20"/>
      <c r="AL52" s="20"/>
      <c r="AM52" s="20"/>
      <c r="AN52" s="20"/>
      <c r="AO52" s="24"/>
      <c r="AP52" s="19"/>
      <c r="AQ52" s="20"/>
      <c r="AR52" s="20"/>
      <c r="AS52" s="20"/>
      <c r="AT52" s="20"/>
      <c r="AU52" s="37"/>
      <c r="AV52" s="16">
        <f>IF(AJ52&lt;&gt;"",VLOOKUP(AJ52,'valeurs casting'!$E$2:$F$9,2),0)</f>
        <v>4</v>
      </c>
      <c r="AW52" s="16">
        <f>IF(AK52&lt;&gt;"",VLOOKUP(AK52,'valeurs casting'!$E$2:$F$9,2),0)</f>
        <v>0</v>
      </c>
      <c r="AX52" s="16">
        <f>IF(AL52&lt;&gt;"",VLOOKUP(AL52,'valeurs casting'!$E$2:$F$9,2),0)</f>
        <v>0</v>
      </c>
      <c r="AY52" s="16">
        <f>IF(AM52&lt;&gt;"",VLOOKUP(AM52,'valeurs casting'!$E$2:$F$9,2),0)</f>
        <v>0</v>
      </c>
      <c r="AZ52" s="16">
        <f>IF(AN52&lt;&gt;"",VLOOKUP(AN52,'valeurs casting'!$E$2:$F$9,2),0)</f>
        <v>0</v>
      </c>
      <c r="BA52" s="16">
        <f>IF(AO52&lt;&gt;"",VLOOKUP(AO52,'valeurs casting'!$E$2:$F$9,2),0)</f>
        <v>0</v>
      </c>
      <c r="BB52" s="16">
        <f>IF(AP52&lt;&gt;"",VLOOKUP(AP52,'valeurs casting'!$G$2:$H$9,2),0)</f>
        <v>0</v>
      </c>
      <c r="BC52" s="16">
        <f>IF(AQ52&lt;&gt;"",VLOOKUP(AQ52,'valeurs casting'!$G$2:$H$9,2),0)</f>
        <v>0</v>
      </c>
      <c r="BD52" s="16">
        <f>IF(AR52&lt;&gt;"",VLOOKUP(AR52,'valeurs casting'!$G$2:$H$9,2),0)</f>
        <v>0</v>
      </c>
      <c r="BE52" s="16">
        <f>IF(AS52&lt;&gt;"",VLOOKUP(AS52,'valeurs casting'!$G$2:$H$9,2),0)</f>
        <v>0</v>
      </c>
      <c r="BF52" s="16">
        <f>IF(AT52&lt;&gt;"",VLOOKUP(AT52,'valeurs casting'!$G$2:$H$9,2),0)</f>
        <v>0</v>
      </c>
      <c r="BG52" s="2"/>
      <c r="BH52" s="2"/>
      <c r="BI52" s="2"/>
      <c r="BJ52" s="2"/>
      <c r="BK52" s="2"/>
    </row>
    <row r="53" spans="1:63" x14ac:dyDescent="0.3">
      <c r="A53" s="14" t="s">
        <v>83</v>
      </c>
      <c r="B53" s="15" t="s">
        <v>11</v>
      </c>
      <c r="C53" s="2"/>
      <c r="D53" s="15" t="s">
        <v>12</v>
      </c>
      <c r="E53" s="2"/>
      <c r="F53" s="32" t="str">
        <f>Tableau2[[#This Row],[Technique]]&amp;IF(Tableau2[[#This Row],[req. technique]]&lt;&gt;"","("&amp;Tableau2[[#This Row],[req. technique]]&amp;")","")&amp;Tableau2[[#This Row],[Forme]]&amp;IF(Tableau2[[#This Row],[req. forme]]&lt;&gt;"","("&amp;Tableau2[[#This Row],[req. forme]]&amp;")","")</f>
        <v>ReAn</v>
      </c>
      <c r="G53" s="71">
        <v>15</v>
      </c>
      <c r="H53" s="19">
        <v>4</v>
      </c>
      <c r="I53" s="2"/>
      <c r="J53" s="2" t="s">
        <v>85</v>
      </c>
      <c r="K53" s="2" t="s">
        <v>70</v>
      </c>
      <c r="L53" s="2" t="s">
        <v>76</v>
      </c>
      <c r="M53" s="2">
        <v>1</v>
      </c>
      <c r="N53" s="2"/>
      <c r="O53" s="2"/>
      <c r="P53" s="2"/>
      <c r="Q53" s="54"/>
      <c r="R53" s="51"/>
      <c r="S5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53" s="28"/>
      <c r="U53" s="2" t="s">
        <v>87</v>
      </c>
      <c r="V53" s="2" t="s">
        <v>86</v>
      </c>
      <c r="W53" s="31" t="str">
        <f>IF(Tableau2[[#This Row],[XP mastery]]=0,"",TRUNC((SQRT(8*(Tableau2[[#This Row],[XP mastery]]/5)+1)-1)/2))</f>
        <v/>
      </c>
      <c r="X53" s="35"/>
      <c r="Y53" s="2"/>
      <c r="Z53" s="2"/>
      <c r="AA53" s="2"/>
      <c r="AB53" s="2"/>
      <c r="AC53" s="2"/>
      <c r="AD53" s="2"/>
      <c r="AE53" s="2"/>
      <c r="AF53" s="2"/>
      <c r="AG53" s="2"/>
      <c r="AH5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53" s="32">
        <f>MAX(Tableau2[[#This Row],[Bonus talisman bâton 1]:[Bonus talisman dé 5]])+IF(Tableau2[[#This Row],[CT dé applicable?]]&lt;&gt;"",'valeurs casting'!$K$1,0)</f>
        <v>4</v>
      </c>
      <c r="AJ53" s="19" t="s">
        <v>27</v>
      </c>
      <c r="AK53" s="20"/>
      <c r="AL53" s="20"/>
      <c r="AM53" s="20"/>
      <c r="AN53" s="20"/>
      <c r="AO53" s="24"/>
      <c r="AP53" s="19"/>
      <c r="AQ53" s="20"/>
      <c r="AR53" s="20"/>
      <c r="AS53" s="20"/>
      <c r="AT53" s="20"/>
      <c r="AU53" s="37"/>
      <c r="AV53" s="16">
        <f>IF(AJ53&lt;&gt;"",VLOOKUP(AJ53,'valeurs casting'!$E$2:$F$9,2),0)</f>
        <v>4</v>
      </c>
      <c r="AW53" s="16">
        <f>IF(AK53&lt;&gt;"",VLOOKUP(AK53,'valeurs casting'!$E$2:$F$9,2),0)</f>
        <v>0</v>
      </c>
      <c r="AX53" s="16">
        <f>IF(AL53&lt;&gt;"",VLOOKUP(AL53,'valeurs casting'!$E$2:$F$9,2),0)</f>
        <v>0</v>
      </c>
      <c r="AY53" s="16">
        <f>IF(AM53&lt;&gt;"",VLOOKUP(AM53,'valeurs casting'!$E$2:$F$9,2),0)</f>
        <v>0</v>
      </c>
      <c r="AZ53" s="16">
        <f>IF(AN53&lt;&gt;"",VLOOKUP(AN53,'valeurs casting'!$E$2:$F$9,2),0)</f>
        <v>0</v>
      </c>
      <c r="BA53" s="16">
        <f>IF(AO53&lt;&gt;"",VLOOKUP(AO53,'valeurs casting'!$E$2:$F$9,2),0)</f>
        <v>0</v>
      </c>
      <c r="BB53" s="16">
        <f>IF(AP53&lt;&gt;"",VLOOKUP(AP53,'valeurs casting'!$G$2:$H$9,2),0)</f>
        <v>0</v>
      </c>
      <c r="BC53" s="16">
        <f>IF(AQ53&lt;&gt;"",VLOOKUP(AQ53,'valeurs casting'!$G$2:$H$9,2),0)</f>
        <v>0</v>
      </c>
      <c r="BD53" s="16">
        <f>IF(AR53&lt;&gt;"",VLOOKUP(AR53,'valeurs casting'!$G$2:$H$9,2),0)</f>
        <v>0</v>
      </c>
      <c r="BE53" s="16">
        <f>IF(AS53&lt;&gt;"",VLOOKUP(AS53,'valeurs casting'!$G$2:$H$9,2),0)</f>
        <v>0</v>
      </c>
      <c r="BF53" s="16">
        <f>IF(AT53&lt;&gt;"",VLOOKUP(AT53,'valeurs casting'!$G$2:$H$9,2),0)</f>
        <v>0</v>
      </c>
      <c r="BG53" s="2"/>
      <c r="BH53" s="2"/>
      <c r="BI53" s="2"/>
      <c r="BJ53" s="2"/>
      <c r="BK53" s="2"/>
    </row>
    <row r="54" spans="1:63" x14ac:dyDescent="0.3">
      <c r="A54" s="5" t="s">
        <v>92</v>
      </c>
      <c r="B54" s="15" t="s">
        <v>7</v>
      </c>
      <c r="C54" s="2" t="s">
        <v>11</v>
      </c>
      <c r="D54" s="15" t="s">
        <v>13</v>
      </c>
      <c r="E54" s="2"/>
      <c r="F54" s="32" t="str">
        <f>Tableau2[[#This Row],[Technique]]&amp;IF(Tableau2[[#This Row],[req. technique]]&lt;&gt;"","("&amp;Tableau2[[#This Row],[req. technique]]&amp;")","")&amp;Tableau2[[#This Row],[Forme]]&amp;IF(Tableau2[[#This Row],[req. forme]]&lt;&gt;"","("&amp;Tableau2[[#This Row],[req. forme]]&amp;")","")</f>
        <v>Cr(Re)Aq</v>
      </c>
      <c r="G54" s="71">
        <v>15</v>
      </c>
      <c r="H54" s="19">
        <v>3</v>
      </c>
      <c r="I54" s="2"/>
      <c r="J54" s="2" t="s">
        <v>93</v>
      </c>
      <c r="K54" s="2" t="s">
        <v>70</v>
      </c>
      <c r="L54" s="2" t="s">
        <v>76</v>
      </c>
      <c r="M54" s="2"/>
      <c r="N54" s="2">
        <v>1</v>
      </c>
      <c r="O54" s="2"/>
      <c r="P54" s="2"/>
      <c r="Q54" s="54"/>
      <c r="R54" s="51"/>
      <c r="S5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54" s="28"/>
      <c r="U54" s="2" t="s">
        <v>96</v>
      </c>
      <c r="V54" s="2"/>
      <c r="W54" s="30" t="str">
        <f>IF(Tableau2[[#This Row],[XP mastery]]=0,"",TRUNC((SQRT(8*(Tableau2[[#This Row],[XP mastery]]/5)+1)-1)/2))</f>
        <v/>
      </c>
      <c r="X54" s="24"/>
      <c r="Y54" s="2"/>
      <c r="Z54" s="2"/>
      <c r="AA54" s="2"/>
      <c r="AB54" s="2"/>
      <c r="AC54" s="2"/>
      <c r="AD54" s="2"/>
      <c r="AE54" s="2"/>
      <c r="AF54" s="2"/>
      <c r="AG54" s="2"/>
      <c r="AH5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54" s="32">
        <f>MAX(Tableau2[[#This Row],[Bonus talisman bâton 1]:[Bonus talisman dé 5]])+IF(Tableau2[[#This Row],[CT dé applicable?]]&lt;&gt;"",'valeurs casting'!$K$1,0)</f>
        <v>4</v>
      </c>
      <c r="AJ54" s="19" t="s">
        <v>13</v>
      </c>
      <c r="AK54" s="20"/>
      <c r="AL54" s="20"/>
      <c r="AM54" s="20"/>
      <c r="AN54" s="20"/>
      <c r="AO54" s="24"/>
      <c r="AP54" s="19"/>
      <c r="AQ54" s="20"/>
      <c r="AR54" s="20"/>
      <c r="AS54" s="20"/>
      <c r="AT54" s="20"/>
      <c r="AU54" s="37"/>
      <c r="AV54" s="16">
        <f>IF(AJ54&lt;&gt;"",VLOOKUP(AJ54,'valeurs casting'!$E$2:$F$9,2),0)</f>
        <v>4</v>
      </c>
      <c r="AW54" s="16">
        <f>IF(AK54&lt;&gt;"",VLOOKUP(AK54,'valeurs casting'!$E$2:$F$9,2),0)</f>
        <v>0</v>
      </c>
      <c r="AX54" s="16">
        <f>IF(AL54&lt;&gt;"",VLOOKUP(AL54,'valeurs casting'!$E$2:$F$9,2),0)</f>
        <v>0</v>
      </c>
      <c r="AY54" s="16">
        <f>IF(AM54&lt;&gt;"",VLOOKUP(AM54,'valeurs casting'!$E$2:$F$9,2),0)</f>
        <v>0</v>
      </c>
      <c r="AZ54" s="16">
        <f>IF(AN54&lt;&gt;"",VLOOKUP(AN54,'valeurs casting'!$E$2:$F$9,2),0)</f>
        <v>0</v>
      </c>
      <c r="BA54" s="16">
        <f>IF(AO54&lt;&gt;"",VLOOKUP(AO54,'valeurs casting'!$E$2:$F$9,2),0)</f>
        <v>0</v>
      </c>
      <c r="BB54" s="16">
        <f>IF(AP54&lt;&gt;"",VLOOKUP(AP54,'valeurs casting'!$G$2:$H$9,2),0)</f>
        <v>0</v>
      </c>
      <c r="BC54" s="16">
        <f>IF(AQ54&lt;&gt;"",VLOOKUP(AQ54,'valeurs casting'!$G$2:$H$9,2),0)</f>
        <v>0</v>
      </c>
      <c r="BD54" s="16">
        <f>IF(AR54&lt;&gt;"",VLOOKUP(AR54,'valeurs casting'!$G$2:$H$9,2),0)</f>
        <v>0</v>
      </c>
      <c r="BE54" s="16">
        <f>IF(AS54&lt;&gt;"",VLOOKUP(AS54,'valeurs casting'!$G$2:$H$9,2),0)</f>
        <v>0</v>
      </c>
      <c r="BF54" s="16">
        <f>IF(AT54&lt;&gt;"",VLOOKUP(AT54,'valeurs casting'!$G$2:$H$9,2),0)</f>
        <v>0</v>
      </c>
      <c r="BG54" s="2"/>
      <c r="BH54" s="2"/>
      <c r="BI54" s="2"/>
      <c r="BJ54" s="2"/>
      <c r="BK54" s="2"/>
    </row>
    <row r="55" spans="1:63" x14ac:dyDescent="0.3">
      <c r="A55" s="5" t="s">
        <v>172</v>
      </c>
      <c r="B55" s="15" t="s">
        <v>7</v>
      </c>
      <c r="C55" s="2"/>
      <c r="D55" s="15" t="s">
        <v>15</v>
      </c>
      <c r="E55" s="2"/>
      <c r="F55" s="32" t="str">
        <f>Tableau2[[#This Row],[Technique]]&amp;IF(Tableau2[[#This Row],[req. technique]]&lt;&gt;"","("&amp;Tableau2[[#This Row],[req. technique]]&amp;")","")&amp;Tableau2[[#This Row],[Forme]]&amp;IF(Tableau2[[#This Row],[req. forme]]&lt;&gt;"","("&amp;Tableau2[[#This Row],[req. forme]]&amp;")","")</f>
        <v>CrCo</v>
      </c>
      <c r="G55" s="71">
        <v>50</v>
      </c>
      <c r="H55" s="19">
        <v>35</v>
      </c>
      <c r="I55" s="2"/>
      <c r="J55" s="2" t="s">
        <v>68</v>
      </c>
      <c r="K55" s="2" t="s">
        <v>70</v>
      </c>
      <c r="L55" s="2" t="s">
        <v>69</v>
      </c>
      <c r="M55" s="2"/>
      <c r="N55" s="2"/>
      <c r="O55" s="2"/>
      <c r="P55" s="2"/>
      <c r="Q55" s="54"/>
      <c r="R55" s="51"/>
      <c r="S5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55" s="28" t="s">
        <v>59</v>
      </c>
      <c r="U55" s="2" t="s">
        <v>173</v>
      </c>
      <c r="V55" s="2"/>
      <c r="W55" s="30" t="str">
        <f>IF(Tableau2[[#This Row],[XP mastery]]=0,"",TRUNC((SQRT(8*(Tableau2[[#This Row],[XP mastery]]/5)+1)-1)/2))</f>
        <v/>
      </c>
      <c r="X55" s="24"/>
      <c r="Y55" s="2"/>
      <c r="Z55" s="2"/>
      <c r="AA55" s="2"/>
      <c r="AB55" s="2"/>
      <c r="AC55" s="2"/>
      <c r="AD55" s="2"/>
      <c r="AE55" s="2"/>
      <c r="AF55" s="2"/>
      <c r="AG55" s="2"/>
      <c r="AH5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55" s="32">
        <f>MAX(Tableau2[[#This Row],[Bonus talisman bâton 1]:[Bonus talisman dé 5]])+IF(Tableau2[[#This Row],[CT dé applicable?]]&lt;&gt;"",'valeurs casting'!$K$1,0)</f>
        <v>0</v>
      </c>
      <c r="AJ55" s="19"/>
      <c r="AK55" s="20"/>
      <c r="AL55" s="20"/>
      <c r="AM55" s="20"/>
      <c r="AN55" s="20"/>
      <c r="AO55" s="24"/>
      <c r="AP55" s="19"/>
      <c r="AQ55" s="20"/>
      <c r="AR55" s="20"/>
      <c r="AS55" s="20"/>
      <c r="AT55" s="20"/>
      <c r="AU55" s="37"/>
      <c r="AV55" s="16">
        <f>IF(AJ55&lt;&gt;"",VLOOKUP(AJ55,'valeurs casting'!$E$2:$F$9,2),0)</f>
        <v>0</v>
      </c>
      <c r="AW55" s="16">
        <f>IF(AK55&lt;&gt;"",VLOOKUP(AK55,'valeurs casting'!$E$2:$F$9,2),0)</f>
        <v>0</v>
      </c>
      <c r="AX55" s="16">
        <f>IF(AL55&lt;&gt;"",VLOOKUP(AL55,'valeurs casting'!$E$2:$F$9,2),0)</f>
        <v>0</v>
      </c>
      <c r="AY55" s="16">
        <f>IF(AM55&lt;&gt;"",VLOOKUP(AM55,'valeurs casting'!$E$2:$F$9,2),0)</f>
        <v>0</v>
      </c>
      <c r="AZ55" s="16">
        <f>IF(AN55&lt;&gt;"",VLOOKUP(AN55,'valeurs casting'!$E$2:$F$9,2),0)</f>
        <v>0</v>
      </c>
      <c r="BA55" s="16">
        <f>IF(AO55&lt;&gt;"",VLOOKUP(AO55,'valeurs casting'!$E$2:$F$9,2),0)</f>
        <v>0</v>
      </c>
      <c r="BB55" s="16">
        <f>IF(AP55&lt;&gt;"",VLOOKUP(AP55,'valeurs casting'!$G$2:$H$9,2),0)</f>
        <v>0</v>
      </c>
      <c r="BC55" s="16">
        <f>IF(AQ55&lt;&gt;"",VLOOKUP(AQ55,'valeurs casting'!$G$2:$H$9,2),0)</f>
        <v>0</v>
      </c>
      <c r="BD55" s="16">
        <f>IF(AR55&lt;&gt;"",VLOOKUP(AR55,'valeurs casting'!$G$2:$H$9,2),0)</f>
        <v>0</v>
      </c>
      <c r="BE55" s="16">
        <f>IF(AS55&lt;&gt;"",VLOOKUP(AS55,'valeurs casting'!$G$2:$H$9,2),0)</f>
        <v>0</v>
      </c>
      <c r="BF55" s="16">
        <f>IF(AT55&lt;&gt;"",VLOOKUP(AT55,'valeurs casting'!$G$2:$H$9,2),0)</f>
        <v>0</v>
      </c>
      <c r="BG55" s="2"/>
      <c r="BH55" s="2"/>
      <c r="BI55" s="2"/>
      <c r="BJ55" s="2"/>
      <c r="BK55" s="2"/>
    </row>
    <row r="56" spans="1:63" x14ac:dyDescent="0.3">
      <c r="A56" s="5" t="s">
        <v>177</v>
      </c>
      <c r="B56" s="15" t="s">
        <v>7</v>
      </c>
      <c r="C56" s="2"/>
      <c r="D56" s="15" t="s">
        <v>15</v>
      </c>
      <c r="E56" s="2"/>
      <c r="F56" s="32" t="str">
        <f>Tableau2[[#This Row],[Technique]]&amp;IF(Tableau2[[#This Row],[req. technique]]&lt;&gt;"","("&amp;Tableau2[[#This Row],[req. technique]]&amp;")","")&amp;Tableau2[[#This Row],[Forme]]&amp;IF(Tableau2[[#This Row],[req. forme]]&lt;&gt;"","("&amp;Tableau2[[#This Row],[req. forme]]&amp;")","")</f>
        <v>CrCo</v>
      </c>
      <c r="G56" s="71">
        <v>50</v>
      </c>
      <c r="H56" s="19">
        <v>35</v>
      </c>
      <c r="I56" s="2"/>
      <c r="J56" s="2" t="s">
        <v>68</v>
      </c>
      <c r="K56" s="2" t="s">
        <v>70</v>
      </c>
      <c r="L56" s="2" t="s">
        <v>69</v>
      </c>
      <c r="M56" s="2"/>
      <c r="N56" s="2"/>
      <c r="O56" s="2"/>
      <c r="P56" s="2"/>
      <c r="Q56" s="54"/>
      <c r="R56" s="51"/>
      <c r="S5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56" s="28" t="s">
        <v>59</v>
      </c>
      <c r="U56" s="2" t="s">
        <v>178</v>
      </c>
      <c r="V56" s="2" t="s">
        <v>179</v>
      </c>
      <c r="W56" s="30">
        <f>IF(Tableau2[[#This Row],[XP mastery]]=0,"",TRUNC((SQRT(8*(Tableau2[[#This Row],[XP mastery]]/5)+1)-1)/2))</f>
        <v>1</v>
      </c>
      <c r="X56" s="24">
        <v>7</v>
      </c>
      <c r="Y56" s="2"/>
      <c r="Z56" s="2" t="s">
        <v>59</v>
      </c>
      <c r="AA56" s="2"/>
      <c r="AB56" s="2"/>
      <c r="AC56" s="2"/>
      <c r="AD56" s="2"/>
      <c r="AE56" s="2"/>
      <c r="AF56" s="2"/>
      <c r="AG56" s="2"/>
      <c r="AH5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56" s="32">
        <f>MAX(Tableau2[[#This Row],[Bonus talisman bâton 1]:[Bonus talisman dé 5]])+IF(Tableau2[[#This Row],[CT dé applicable?]]&lt;&gt;"",'valeurs casting'!$K$1,0)</f>
        <v>0</v>
      </c>
      <c r="AJ56" s="19"/>
      <c r="AK56" s="20"/>
      <c r="AL56" s="20"/>
      <c r="AM56" s="20"/>
      <c r="AN56" s="20"/>
      <c r="AO56" s="24"/>
      <c r="AP56" s="19"/>
      <c r="AQ56" s="20"/>
      <c r="AR56" s="20"/>
      <c r="AS56" s="20"/>
      <c r="AT56" s="20"/>
      <c r="AU56" s="37"/>
      <c r="AV56" s="16">
        <f>IF(AJ56&lt;&gt;"",VLOOKUP(AJ56,'valeurs casting'!$E$2:$F$9,2),0)</f>
        <v>0</v>
      </c>
      <c r="AW56" s="16">
        <f>IF(AK56&lt;&gt;"",VLOOKUP(AK56,'valeurs casting'!$E$2:$F$9,2),0)</f>
        <v>0</v>
      </c>
      <c r="AX56" s="16">
        <f>IF(AL56&lt;&gt;"",VLOOKUP(AL56,'valeurs casting'!$E$2:$F$9,2),0)</f>
        <v>0</v>
      </c>
      <c r="AY56" s="16">
        <f>IF(AM56&lt;&gt;"",VLOOKUP(AM56,'valeurs casting'!$E$2:$F$9,2),0)</f>
        <v>0</v>
      </c>
      <c r="AZ56" s="16">
        <f>IF(AN56&lt;&gt;"",VLOOKUP(AN56,'valeurs casting'!$E$2:$F$9,2),0)</f>
        <v>0</v>
      </c>
      <c r="BA56" s="16">
        <f>IF(AO56&lt;&gt;"",VLOOKUP(AO56,'valeurs casting'!$E$2:$F$9,2),0)</f>
        <v>0</v>
      </c>
      <c r="BB56" s="16">
        <f>IF(AP56&lt;&gt;"",VLOOKUP(AP56,'valeurs casting'!$G$2:$H$9,2),0)</f>
        <v>0</v>
      </c>
      <c r="BC56" s="16">
        <f>IF(AQ56&lt;&gt;"",VLOOKUP(AQ56,'valeurs casting'!$G$2:$H$9,2),0)</f>
        <v>0</v>
      </c>
      <c r="BD56" s="16">
        <f>IF(AR56&lt;&gt;"",VLOOKUP(AR56,'valeurs casting'!$G$2:$H$9,2),0)</f>
        <v>0</v>
      </c>
      <c r="BE56" s="16">
        <f>IF(AS56&lt;&gt;"",VLOOKUP(AS56,'valeurs casting'!$G$2:$H$9,2),0)</f>
        <v>0</v>
      </c>
      <c r="BF56" s="16">
        <f>IF(AT56&lt;&gt;"",VLOOKUP(AT56,'valeurs casting'!$G$2:$H$9,2),0)</f>
        <v>0</v>
      </c>
      <c r="BG56" s="2"/>
      <c r="BH56" s="2"/>
      <c r="BI56" s="2"/>
      <c r="BJ56" s="2"/>
      <c r="BK56" s="2"/>
    </row>
    <row r="57" spans="1:63" x14ac:dyDescent="0.3">
      <c r="A57" s="5" t="s">
        <v>183</v>
      </c>
      <c r="B57" s="15" t="s">
        <v>7</v>
      </c>
      <c r="C57" s="2"/>
      <c r="D57" s="15" t="s">
        <v>15</v>
      </c>
      <c r="E57" s="2"/>
      <c r="F57" s="32" t="str">
        <f>Tableau2[[#This Row],[Technique]]&amp;IF(Tableau2[[#This Row],[req. technique]]&lt;&gt;"","("&amp;Tableau2[[#This Row],[req. technique]]&amp;")","")&amp;Tableau2[[#This Row],[Forme]]&amp;IF(Tableau2[[#This Row],[req. forme]]&lt;&gt;"","("&amp;Tableau2[[#This Row],[req. forme]]&amp;")","")</f>
        <v>CrCo</v>
      </c>
      <c r="G57" s="71">
        <v>65</v>
      </c>
      <c r="H57" s="19">
        <v>50</v>
      </c>
      <c r="I57" s="2"/>
      <c r="J57" s="2" t="s">
        <v>68</v>
      </c>
      <c r="K57" s="2" t="s">
        <v>70</v>
      </c>
      <c r="L57" s="2" t="s">
        <v>69</v>
      </c>
      <c r="M57" s="2"/>
      <c r="N57" s="2"/>
      <c r="O57" s="2"/>
      <c r="P57" s="2"/>
      <c r="Q57" s="54"/>
      <c r="R57" s="51"/>
      <c r="S5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65</v>
      </c>
      <c r="T57" s="28" t="s">
        <v>59</v>
      </c>
      <c r="U57" s="2" t="s">
        <v>184</v>
      </c>
      <c r="V57" s="2"/>
      <c r="W57" s="30">
        <f>IF(Tableau2[[#This Row],[XP mastery]]=0,"",TRUNC((SQRT(8*(Tableau2[[#This Row],[XP mastery]]/5)+1)-1)/2))</f>
        <v>1</v>
      </c>
      <c r="X57" s="24">
        <v>5</v>
      </c>
      <c r="Y57" s="2"/>
      <c r="Z57" s="2" t="s">
        <v>59</v>
      </c>
      <c r="AA57" s="2"/>
      <c r="AB57" s="2"/>
      <c r="AC57" s="2"/>
      <c r="AD57" s="2"/>
      <c r="AE57" s="2"/>
      <c r="AF57" s="2"/>
      <c r="AG57" s="2"/>
      <c r="AH5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57" s="32">
        <f>MAX(Tableau2[[#This Row],[Bonus talisman bâton 1]:[Bonus talisman dé 5]])+IF(Tableau2[[#This Row],[CT dé applicable?]]&lt;&gt;"",'valeurs casting'!$K$1,0)</f>
        <v>0</v>
      </c>
      <c r="AJ57" s="19"/>
      <c r="AK57" s="20"/>
      <c r="AL57" s="20"/>
      <c r="AM57" s="20"/>
      <c r="AN57" s="20"/>
      <c r="AO57" s="24"/>
      <c r="AP57" s="19"/>
      <c r="AQ57" s="20"/>
      <c r="AR57" s="20"/>
      <c r="AS57" s="20"/>
      <c r="AT57" s="20"/>
      <c r="AU57" s="37"/>
      <c r="AV57" s="16">
        <f>IF(AJ57&lt;&gt;"",VLOOKUP(AJ57,'valeurs casting'!$E$2:$F$9,2),0)</f>
        <v>0</v>
      </c>
      <c r="AW57" s="16">
        <f>IF(AK57&lt;&gt;"",VLOOKUP(AK57,'valeurs casting'!$E$2:$F$9,2),0)</f>
        <v>0</v>
      </c>
      <c r="AX57" s="16">
        <f>IF(AL57&lt;&gt;"",VLOOKUP(AL57,'valeurs casting'!$E$2:$F$9,2),0)</f>
        <v>0</v>
      </c>
      <c r="AY57" s="16">
        <f>IF(AM57&lt;&gt;"",VLOOKUP(AM57,'valeurs casting'!$E$2:$F$9,2),0)</f>
        <v>0</v>
      </c>
      <c r="AZ57" s="16">
        <f>IF(AN57&lt;&gt;"",VLOOKUP(AN57,'valeurs casting'!$E$2:$F$9,2),0)</f>
        <v>0</v>
      </c>
      <c r="BA57" s="16">
        <f>IF(AO57&lt;&gt;"",VLOOKUP(AO57,'valeurs casting'!$E$2:$F$9,2),0)</f>
        <v>0</v>
      </c>
      <c r="BB57" s="16">
        <f>IF(AP57&lt;&gt;"",VLOOKUP(AP57,'valeurs casting'!$G$2:$H$9,2),0)</f>
        <v>0</v>
      </c>
      <c r="BC57" s="16">
        <f>IF(AQ57&lt;&gt;"",VLOOKUP(AQ57,'valeurs casting'!$G$2:$H$9,2),0)</f>
        <v>0</v>
      </c>
      <c r="BD57" s="16">
        <f>IF(AR57&lt;&gt;"",VLOOKUP(AR57,'valeurs casting'!$G$2:$H$9,2),0)</f>
        <v>0</v>
      </c>
      <c r="BE57" s="16">
        <f>IF(AS57&lt;&gt;"",VLOOKUP(AS57,'valeurs casting'!$G$2:$H$9,2),0)</f>
        <v>0</v>
      </c>
      <c r="BF57" s="16">
        <f>IF(AT57&lt;&gt;"",VLOOKUP(AT57,'valeurs casting'!$G$2:$H$9,2),0)</f>
        <v>0</v>
      </c>
      <c r="BG57" s="2"/>
      <c r="BH57" s="2"/>
      <c r="BI57" s="2"/>
      <c r="BJ57" s="2"/>
      <c r="BK57" s="2"/>
    </row>
    <row r="58" spans="1:63" x14ac:dyDescent="0.3">
      <c r="A58" s="5" t="s">
        <v>242</v>
      </c>
      <c r="B58" s="15" t="s">
        <v>7</v>
      </c>
      <c r="C58" s="2"/>
      <c r="D58" s="15" t="s">
        <v>19</v>
      </c>
      <c r="E58" s="2"/>
      <c r="F58" s="32" t="str">
        <f>Tableau2[[#This Row],[Technique]]&amp;IF(Tableau2[[#This Row],[req. technique]]&lt;&gt;"","("&amp;Tableau2[[#This Row],[req. technique]]&amp;")","")&amp;Tableau2[[#This Row],[Forme]]&amp;IF(Tableau2[[#This Row],[req. forme]]&lt;&gt;"","("&amp;Tableau2[[#This Row],[req. forme]]&amp;")","")</f>
        <v>CrMe</v>
      </c>
      <c r="G58" s="71">
        <v>55</v>
      </c>
      <c r="H58" s="19">
        <v>40</v>
      </c>
      <c r="I58" s="2"/>
      <c r="J58" s="2" t="s">
        <v>68</v>
      </c>
      <c r="K58" s="2" t="s">
        <v>70</v>
      </c>
      <c r="L58" s="2" t="s">
        <v>69</v>
      </c>
      <c r="M58" s="2"/>
      <c r="N58" s="2"/>
      <c r="O58" s="2"/>
      <c r="P58" s="2"/>
      <c r="Q58" s="54"/>
      <c r="R58" s="51"/>
      <c r="S5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55</v>
      </c>
      <c r="T58" s="28" t="s">
        <v>59</v>
      </c>
      <c r="U58" s="2" t="s">
        <v>243</v>
      </c>
      <c r="V58" s="2" t="s">
        <v>244</v>
      </c>
      <c r="W58" s="30" t="str">
        <f>IF(Tableau2[[#This Row],[XP mastery]]=0,"",TRUNC((SQRT(8*(Tableau2[[#This Row],[XP mastery]]/5)+1)-1)/2))</f>
        <v/>
      </c>
      <c r="X58" s="24"/>
      <c r="Y58" s="2"/>
      <c r="Z58" s="2"/>
      <c r="AA58" s="2"/>
      <c r="AB58" s="2"/>
      <c r="AC58" s="2"/>
      <c r="AD58" s="2"/>
      <c r="AE58" s="2"/>
      <c r="AF58" s="2"/>
      <c r="AG58" s="2"/>
      <c r="AH5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58" s="32">
        <f>MAX(Tableau2[[#This Row],[Bonus talisman bâton 1]:[Bonus talisman dé 5]])+IF(Tableau2[[#This Row],[CT dé applicable?]]&lt;&gt;"",'valeurs casting'!$K$1,0)</f>
        <v>0</v>
      </c>
      <c r="AJ58" s="19"/>
      <c r="AK58" s="20"/>
      <c r="AL58" s="20"/>
      <c r="AM58" s="20"/>
      <c r="AN58" s="20"/>
      <c r="AO58" s="24"/>
      <c r="AP58" s="19"/>
      <c r="AQ58" s="20"/>
      <c r="AR58" s="20"/>
      <c r="AS58" s="20"/>
      <c r="AT58" s="20"/>
      <c r="AU58" s="37"/>
      <c r="AV58" s="16">
        <f>IF(AJ58&lt;&gt;"",VLOOKUP(AJ58,'valeurs casting'!$E$2:$F$9,2),0)</f>
        <v>0</v>
      </c>
      <c r="AW58" s="16">
        <f>IF(AK58&lt;&gt;"",VLOOKUP(AK58,'valeurs casting'!$E$2:$F$9,2),0)</f>
        <v>0</v>
      </c>
      <c r="AX58" s="16">
        <f>IF(AL58&lt;&gt;"",VLOOKUP(AL58,'valeurs casting'!$E$2:$F$9,2),0)</f>
        <v>0</v>
      </c>
      <c r="AY58" s="16">
        <f>IF(AM58&lt;&gt;"",VLOOKUP(AM58,'valeurs casting'!$E$2:$F$9,2),0)</f>
        <v>0</v>
      </c>
      <c r="AZ58" s="16">
        <f>IF(AN58&lt;&gt;"",VLOOKUP(AN58,'valeurs casting'!$E$2:$F$9,2),0)</f>
        <v>0</v>
      </c>
      <c r="BA58" s="16">
        <f>IF(AO58&lt;&gt;"",VLOOKUP(AO58,'valeurs casting'!$E$2:$F$9,2),0)</f>
        <v>0</v>
      </c>
      <c r="BB58" s="16">
        <f>IF(AP58&lt;&gt;"",VLOOKUP(AP58,'valeurs casting'!$G$2:$H$9,2),0)</f>
        <v>0</v>
      </c>
      <c r="BC58" s="16">
        <f>IF(AQ58&lt;&gt;"",VLOOKUP(AQ58,'valeurs casting'!$G$2:$H$9,2),0)</f>
        <v>0</v>
      </c>
      <c r="BD58" s="16">
        <f>IF(AR58&lt;&gt;"",VLOOKUP(AR58,'valeurs casting'!$G$2:$H$9,2),0)</f>
        <v>0</v>
      </c>
      <c r="BE58" s="16">
        <f>IF(AS58&lt;&gt;"",VLOOKUP(AS58,'valeurs casting'!$G$2:$H$9,2),0)</f>
        <v>0</v>
      </c>
      <c r="BF58" s="16">
        <f>IF(AT58&lt;&gt;"",VLOOKUP(AT58,'valeurs casting'!$G$2:$H$9,2),0)</f>
        <v>0</v>
      </c>
      <c r="BG58" s="2"/>
      <c r="BH58" s="2"/>
      <c r="BI58" s="2"/>
      <c r="BJ58" s="2"/>
      <c r="BK58" s="2"/>
    </row>
    <row r="59" spans="1:63" x14ac:dyDescent="0.3">
      <c r="A59" s="5" t="s">
        <v>318</v>
      </c>
      <c r="B59" s="15" t="s">
        <v>10</v>
      </c>
      <c r="C59" s="2" t="s">
        <v>11</v>
      </c>
      <c r="D59" s="15" t="s">
        <v>1</v>
      </c>
      <c r="E59" s="2"/>
      <c r="F59" s="32" t="str">
        <f>Tableau2[[#This Row],[Technique]]&amp;IF(Tableau2[[#This Row],[req. technique]]&lt;&gt;"","("&amp;Tableau2[[#This Row],[req. technique]]&amp;")","")&amp;Tableau2[[#This Row],[Forme]]&amp;IF(Tableau2[[#This Row],[req. forme]]&lt;&gt;"","("&amp;Tableau2[[#This Row],[req. forme]]&amp;")","")</f>
        <v>Pe(Re)Te</v>
      </c>
      <c r="G59" s="71">
        <v>20</v>
      </c>
      <c r="H59" s="19">
        <v>5</v>
      </c>
      <c r="I59" s="2"/>
      <c r="J59" s="2" t="s">
        <v>68</v>
      </c>
      <c r="K59" s="2" t="s">
        <v>70</v>
      </c>
      <c r="L59" s="2" t="s">
        <v>76</v>
      </c>
      <c r="M59" s="2">
        <v>1</v>
      </c>
      <c r="N59" s="2">
        <v>1</v>
      </c>
      <c r="O59" s="2"/>
      <c r="P59" s="2"/>
      <c r="Q59" s="54"/>
      <c r="R59" s="51"/>
      <c r="S5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59" s="28"/>
      <c r="U59" s="2" t="s">
        <v>325</v>
      </c>
      <c r="V59" s="2"/>
      <c r="W59" s="30" t="str">
        <f>IF(Tableau2[[#This Row],[XP mastery]]=0,"",TRUNC((SQRT(8*(Tableau2[[#This Row],[XP mastery]]/5)+1)-1)/2))</f>
        <v/>
      </c>
      <c r="X59" s="24"/>
      <c r="Y59" s="2"/>
      <c r="Z59" s="2"/>
      <c r="AA59" s="2"/>
      <c r="AB59" s="2"/>
      <c r="AC59" s="2"/>
      <c r="AD59" s="2"/>
      <c r="AE59" s="2"/>
      <c r="AF59" s="2"/>
      <c r="AG59" s="2"/>
      <c r="AH5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59" s="32">
        <f>MAX(Tableau2[[#This Row],[Bonus talisman bâton 1]:[Bonus talisman dé 5]])+IF(Tableau2[[#This Row],[CT dé applicable?]]&lt;&gt;"",'valeurs casting'!$K$1,0)</f>
        <v>4</v>
      </c>
      <c r="AJ59" s="19" t="s">
        <v>1</v>
      </c>
      <c r="AK59" s="20" t="s">
        <v>26</v>
      </c>
      <c r="AL59" s="20"/>
      <c r="AM59" s="20"/>
      <c r="AN59" s="20"/>
      <c r="AO59" s="24"/>
      <c r="AP59" s="19"/>
      <c r="AQ59" s="20"/>
      <c r="AR59" s="20"/>
      <c r="AS59" s="20"/>
      <c r="AT59" s="20"/>
      <c r="AU59" s="37"/>
      <c r="AV59" s="16">
        <f>IF(AJ59&lt;&gt;"",VLOOKUP(AJ59,'valeurs casting'!$E$2:$F$9,2),0)</f>
        <v>3</v>
      </c>
      <c r="AW59" s="16">
        <f>IF(AK59&lt;&gt;"",VLOOKUP(AK59,'valeurs casting'!$E$2:$F$9,2),0)</f>
        <v>4</v>
      </c>
      <c r="AX59" s="16">
        <f>IF(AL59&lt;&gt;"",VLOOKUP(AL59,'valeurs casting'!$E$2:$F$9,2),0)</f>
        <v>0</v>
      </c>
      <c r="AY59" s="16">
        <f>IF(AM59&lt;&gt;"",VLOOKUP(AM59,'valeurs casting'!$E$2:$F$9,2),0)</f>
        <v>0</v>
      </c>
      <c r="AZ59" s="16">
        <f>IF(AN59&lt;&gt;"",VLOOKUP(AN59,'valeurs casting'!$E$2:$F$9,2),0)</f>
        <v>0</v>
      </c>
      <c r="BA59" s="16">
        <f>IF(AO59&lt;&gt;"",VLOOKUP(AO59,'valeurs casting'!$E$2:$F$9,2),0)</f>
        <v>0</v>
      </c>
      <c r="BB59" s="16">
        <f>IF(AP59&lt;&gt;"",VLOOKUP(AP59,'valeurs casting'!$G$2:$H$9,2),0)</f>
        <v>0</v>
      </c>
      <c r="BC59" s="16">
        <f>IF(AQ59&lt;&gt;"",VLOOKUP(AQ59,'valeurs casting'!$G$2:$H$9,2),0)</f>
        <v>0</v>
      </c>
      <c r="BD59" s="16">
        <f>IF(AR59&lt;&gt;"",VLOOKUP(AR59,'valeurs casting'!$G$2:$H$9,2),0)</f>
        <v>0</v>
      </c>
      <c r="BE59" s="16">
        <f>IF(AS59&lt;&gt;"",VLOOKUP(AS59,'valeurs casting'!$G$2:$H$9,2),0)</f>
        <v>0</v>
      </c>
      <c r="BF59" s="16">
        <f>IF(AT59&lt;&gt;"",VLOOKUP(AT59,'valeurs casting'!$G$2:$H$9,2),0)</f>
        <v>0</v>
      </c>
      <c r="BG59" s="2"/>
      <c r="BH59" s="2"/>
      <c r="BI59" s="2"/>
      <c r="BJ59" s="2"/>
      <c r="BK59" s="2"/>
    </row>
    <row r="60" spans="1:63" x14ac:dyDescent="0.3">
      <c r="A60" s="5" t="s">
        <v>197</v>
      </c>
      <c r="B60" s="15" t="s">
        <v>7</v>
      </c>
      <c r="C60" s="2"/>
      <c r="D60" s="15" t="s">
        <v>17</v>
      </c>
      <c r="E60" s="2"/>
      <c r="F60" s="32" t="str">
        <f>Tableau2[[#This Row],[Technique]]&amp;IF(Tableau2[[#This Row],[req. technique]]&lt;&gt;"","("&amp;Tableau2[[#This Row],[req. technique]]&amp;")","")&amp;Tableau2[[#This Row],[Forme]]&amp;IF(Tableau2[[#This Row],[req. forme]]&lt;&gt;"","("&amp;Tableau2[[#This Row],[req. forme]]&amp;")","")</f>
        <v>CrIg</v>
      </c>
      <c r="G60" s="71">
        <v>15</v>
      </c>
      <c r="H60" s="19">
        <v>4</v>
      </c>
      <c r="I60" s="2"/>
      <c r="J60" s="2" t="s">
        <v>68</v>
      </c>
      <c r="K60" s="2" t="s">
        <v>80</v>
      </c>
      <c r="L60" s="2" t="s">
        <v>76</v>
      </c>
      <c r="M60" s="2"/>
      <c r="N60" s="2"/>
      <c r="O60" s="2"/>
      <c r="P60" s="2"/>
      <c r="Q60" s="54"/>
      <c r="R60" s="51"/>
      <c r="S6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60" s="28"/>
      <c r="U60" s="2" t="s">
        <v>198</v>
      </c>
      <c r="V60" s="2"/>
      <c r="W60" s="30" t="str">
        <f>IF(Tableau2[[#This Row],[XP mastery]]=0,"",TRUNC((SQRT(8*(Tableau2[[#This Row],[XP mastery]]/5)+1)-1)/2))</f>
        <v/>
      </c>
      <c r="X60" s="24"/>
      <c r="Y60" s="2"/>
      <c r="Z60" s="2"/>
      <c r="AA60" s="2"/>
      <c r="AB60" s="2"/>
      <c r="AC60" s="2"/>
      <c r="AD60" s="2"/>
      <c r="AE60" s="2"/>
      <c r="AF60" s="2"/>
      <c r="AG60" s="2"/>
      <c r="AH6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60" s="32">
        <f>MAX(Tableau2[[#This Row],[Bonus talisman bâton 1]:[Bonus talisman dé 5]])+IF(Tableau2[[#This Row],[CT dé applicable?]]&lt;&gt;"",'valeurs casting'!$K$1,0)</f>
        <v>11</v>
      </c>
      <c r="AJ60" s="19"/>
      <c r="AK60" s="20"/>
      <c r="AL60" s="20"/>
      <c r="AM60" s="20"/>
      <c r="AN60" s="20"/>
      <c r="AO60" s="24"/>
      <c r="AP60" s="19" t="s">
        <v>17</v>
      </c>
      <c r="AQ60" s="20"/>
      <c r="AR60" s="20"/>
      <c r="AS60" s="20"/>
      <c r="AT60" s="20"/>
      <c r="AU60" s="37" t="s">
        <v>59</v>
      </c>
      <c r="AV60" s="16">
        <f>IF(AJ60&lt;&gt;"",VLOOKUP(AJ60,'valeurs casting'!$E$2:$F$9,2),0)</f>
        <v>0</v>
      </c>
      <c r="AW60" s="16">
        <f>IF(AK60&lt;&gt;"",VLOOKUP(AK60,'valeurs casting'!$E$2:$F$9,2),0)</f>
        <v>0</v>
      </c>
      <c r="AX60" s="16">
        <f>IF(AL60&lt;&gt;"",VLOOKUP(AL60,'valeurs casting'!$E$2:$F$9,2),0)</f>
        <v>0</v>
      </c>
      <c r="AY60" s="16">
        <f>IF(AM60&lt;&gt;"",VLOOKUP(AM60,'valeurs casting'!$E$2:$F$9,2),0)</f>
        <v>0</v>
      </c>
      <c r="AZ60" s="16">
        <f>IF(AN60&lt;&gt;"",VLOOKUP(AN60,'valeurs casting'!$E$2:$F$9,2),0)</f>
        <v>0</v>
      </c>
      <c r="BA60" s="16">
        <f>IF(AO60&lt;&gt;"",VLOOKUP(AO60,'valeurs casting'!$E$2:$F$9,2),0)</f>
        <v>0</v>
      </c>
      <c r="BB60" s="16">
        <f>IF(AP60&lt;&gt;"",VLOOKUP(AP60,'valeurs casting'!$G$2:$H$9,2),0)</f>
        <v>4</v>
      </c>
      <c r="BC60" s="16">
        <f>IF(AQ60&lt;&gt;"",VLOOKUP(AQ60,'valeurs casting'!$G$2:$H$9,2),0)</f>
        <v>0</v>
      </c>
      <c r="BD60" s="16">
        <f>IF(AR60&lt;&gt;"",VLOOKUP(AR60,'valeurs casting'!$G$2:$H$9,2),0)</f>
        <v>0</v>
      </c>
      <c r="BE60" s="16">
        <f>IF(AS60&lt;&gt;"",VLOOKUP(AS60,'valeurs casting'!$G$2:$H$9,2),0)</f>
        <v>0</v>
      </c>
      <c r="BF60" s="16">
        <f>IF(AT60&lt;&gt;"",VLOOKUP(AT60,'valeurs casting'!$G$2:$H$9,2),0)</f>
        <v>0</v>
      </c>
      <c r="BG60" s="2"/>
      <c r="BH60" s="2"/>
      <c r="BI60" s="2"/>
      <c r="BJ60" s="2"/>
      <c r="BK60" s="2"/>
    </row>
    <row r="61" spans="1:63" x14ac:dyDescent="0.3">
      <c r="A61" s="5" t="s">
        <v>144</v>
      </c>
      <c r="B61" s="15" t="s">
        <v>11</v>
      </c>
      <c r="C61" s="2"/>
      <c r="D61" s="15" t="s">
        <v>14</v>
      </c>
      <c r="E61" s="2" t="s">
        <v>145</v>
      </c>
      <c r="F61" s="32" t="str">
        <f>Tableau2[[#This Row],[Technique]]&amp;IF(Tableau2[[#This Row],[req. technique]]&lt;&gt;"","("&amp;Tableau2[[#This Row],[req. technique]]&amp;")","")&amp;Tableau2[[#This Row],[Forme]]&amp;IF(Tableau2[[#This Row],[req. forme]]&lt;&gt;"","("&amp;Tableau2[[#This Row],[req. forme]]&amp;")","")</f>
        <v>ReAu(AqIgTe)</v>
      </c>
      <c r="G61" s="71">
        <v>20</v>
      </c>
      <c r="H61" s="19">
        <v>5</v>
      </c>
      <c r="I61" s="2"/>
      <c r="J61" s="2" t="s">
        <v>68</v>
      </c>
      <c r="K61" s="2" t="s">
        <v>108</v>
      </c>
      <c r="L61" s="2" t="s">
        <v>76</v>
      </c>
      <c r="M61" s="2"/>
      <c r="N61" s="2"/>
      <c r="O61" s="2"/>
      <c r="P61" s="2"/>
      <c r="Q61" s="54"/>
      <c r="R61" s="51"/>
      <c r="S6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61" s="28"/>
      <c r="U61" s="2" t="s">
        <v>146</v>
      </c>
      <c r="V61" s="2"/>
      <c r="W61" s="30" t="str">
        <f>IF(Tableau2[[#This Row],[XP mastery]]=0,"",TRUNC((SQRT(8*(Tableau2[[#This Row],[XP mastery]]/5)+1)-1)/2))</f>
        <v/>
      </c>
      <c r="X61" s="24"/>
      <c r="Y61" s="2"/>
      <c r="Z61" s="2"/>
      <c r="AA61" s="2"/>
      <c r="AB61" s="2"/>
      <c r="AC61" s="2"/>
      <c r="AD61" s="2"/>
      <c r="AE61" s="2"/>
      <c r="AF61" s="2"/>
      <c r="AG61" s="2"/>
      <c r="AH6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61" s="32">
        <f>MAX(Tableau2[[#This Row],[Bonus talisman bâton 1]:[Bonus talisman dé 5]])+IF(Tableau2[[#This Row],[CT dé applicable?]]&lt;&gt;"",'valeurs casting'!$K$1,0)</f>
        <v>12</v>
      </c>
      <c r="AJ61" s="19" t="s">
        <v>32</v>
      </c>
      <c r="AK61" s="20" t="s">
        <v>13</v>
      </c>
      <c r="AL61" s="20"/>
      <c r="AM61" s="20"/>
      <c r="AN61" s="20"/>
      <c r="AO61" s="24"/>
      <c r="AP61" s="19" t="s">
        <v>17</v>
      </c>
      <c r="AQ61" s="20"/>
      <c r="AR61" s="20"/>
      <c r="AS61" s="20"/>
      <c r="AT61" s="20"/>
      <c r="AU61" s="37" t="s">
        <v>59</v>
      </c>
      <c r="AV61" s="16">
        <f>IF(AJ61&lt;&gt;"",VLOOKUP(AJ61,'valeurs casting'!$E$2:$F$9,2),0)</f>
        <v>5</v>
      </c>
      <c r="AW61" s="16">
        <f>IF(AK61&lt;&gt;"",VLOOKUP(AK61,'valeurs casting'!$E$2:$F$9,2),0)</f>
        <v>4</v>
      </c>
      <c r="AX61" s="16">
        <f>IF(AL61&lt;&gt;"",VLOOKUP(AL61,'valeurs casting'!$E$2:$F$9,2),0)</f>
        <v>0</v>
      </c>
      <c r="AY61" s="16">
        <f>IF(AM61&lt;&gt;"",VLOOKUP(AM61,'valeurs casting'!$E$2:$F$9,2),0)</f>
        <v>0</v>
      </c>
      <c r="AZ61" s="16">
        <f>IF(AN61&lt;&gt;"",VLOOKUP(AN61,'valeurs casting'!$E$2:$F$9,2),0)</f>
        <v>0</v>
      </c>
      <c r="BA61" s="16">
        <f>IF(AO61&lt;&gt;"",VLOOKUP(AO61,'valeurs casting'!$E$2:$F$9,2),0)</f>
        <v>0</v>
      </c>
      <c r="BB61" s="16">
        <f>IF(AP61&lt;&gt;"",VLOOKUP(AP61,'valeurs casting'!$G$2:$H$9,2),0)</f>
        <v>4</v>
      </c>
      <c r="BC61" s="16">
        <f>IF(AQ61&lt;&gt;"",VLOOKUP(AQ61,'valeurs casting'!$G$2:$H$9,2),0)</f>
        <v>0</v>
      </c>
      <c r="BD61" s="16">
        <f>IF(AR61&lt;&gt;"",VLOOKUP(AR61,'valeurs casting'!$G$2:$H$9,2),0)</f>
        <v>0</v>
      </c>
      <c r="BE61" s="16">
        <f>IF(AS61&lt;&gt;"",VLOOKUP(AS61,'valeurs casting'!$G$2:$H$9,2),0)</f>
        <v>0</v>
      </c>
      <c r="BF61" s="16">
        <f>IF(AT61&lt;&gt;"",VLOOKUP(AT61,'valeurs casting'!$G$2:$H$9,2),0)</f>
        <v>0</v>
      </c>
      <c r="BG61" s="2"/>
      <c r="BH61" s="2"/>
      <c r="BI61" s="2"/>
      <c r="BJ61" s="2"/>
      <c r="BK61" s="2"/>
    </row>
    <row r="62" spans="1:63" x14ac:dyDescent="0.3">
      <c r="A62" s="5" t="s">
        <v>149</v>
      </c>
      <c r="B62" s="15" t="s">
        <v>11</v>
      </c>
      <c r="C62" s="2"/>
      <c r="D62" s="15" t="s">
        <v>14</v>
      </c>
      <c r="E62" s="2" t="s">
        <v>148</v>
      </c>
      <c r="F62" s="32" t="str">
        <f>Tableau2[[#This Row],[Technique]]&amp;IF(Tableau2[[#This Row],[req. technique]]&lt;&gt;"","("&amp;Tableau2[[#This Row],[req. technique]]&amp;")","")&amp;Tableau2[[#This Row],[Forme]]&amp;IF(Tableau2[[#This Row],[req. forme]]&lt;&gt;"","("&amp;Tableau2[[#This Row],[req. forme]]&amp;")","")</f>
        <v>ReAu(AqTe)</v>
      </c>
      <c r="G62" s="71">
        <v>25</v>
      </c>
      <c r="H62" s="19">
        <v>10</v>
      </c>
      <c r="I62" s="2"/>
      <c r="J62" s="2" t="s">
        <v>68</v>
      </c>
      <c r="K62" s="2" t="s">
        <v>108</v>
      </c>
      <c r="L62" s="2" t="s">
        <v>76</v>
      </c>
      <c r="M62" s="2"/>
      <c r="N62" s="2"/>
      <c r="O62" s="2"/>
      <c r="P62" s="2"/>
      <c r="Q62" s="54"/>
      <c r="R62" s="51"/>
      <c r="S62"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62" s="28"/>
      <c r="U62" s="2" t="s">
        <v>147</v>
      </c>
      <c r="V62" s="2"/>
      <c r="W62" s="30">
        <f>IF(Tableau2[[#This Row],[XP mastery]]=0,"",TRUNC((SQRT(8*(Tableau2[[#This Row],[XP mastery]]/5)+1)-1)/2))</f>
        <v>1</v>
      </c>
      <c r="X62" s="24">
        <v>5</v>
      </c>
      <c r="Y62" s="2"/>
      <c r="Z62" s="2"/>
      <c r="AA62" s="2" t="s">
        <v>59</v>
      </c>
      <c r="AB62" s="2"/>
      <c r="AC62" s="2"/>
      <c r="AD62" s="2"/>
      <c r="AE62" s="2"/>
      <c r="AF62" s="2"/>
      <c r="AG62" s="2"/>
      <c r="AH6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62" s="32">
        <f>MAX(Tableau2[[#This Row],[Bonus talisman bâton 1]:[Bonus talisman dé 5]])+IF(Tableau2[[#This Row],[CT dé applicable?]]&lt;&gt;"",'valeurs casting'!$K$1,0)</f>
        <v>12</v>
      </c>
      <c r="AJ62" s="19" t="s">
        <v>32</v>
      </c>
      <c r="AK62" s="20" t="s">
        <v>13</v>
      </c>
      <c r="AL62" s="20"/>
      <c r="AM62" s="20"/>
      <c r="AN62" s="20"/>
      <c r="AO62" s="24"/>
      <c r="AP62" s="19" t="s">
        <v>17</v>
      </c>
      <c r="AQ62" s="20"/>
      <c r="AR62" s="20"/>
      <c r="AS62" s="20"/>
      <c r="AT62" s="20"/>
      <c r="AU62" s="37" t="s">
        <v>59</v>
      </c>
      <c r="AV62" s="16">
        <f>IF(AJ62&lt;&gt;"",VLOOKUP(AJ62,'valeurs casting'!$E$2:$F$9,2),0)</f>
        <v>5</v>
      </c>
      <c r="AW62" s="16">
        <f>IF(AK62&lt;&gt;"",VLOOKUP(AK62,'valeurs casting'!$E$2:$F$9,2),0)</f>
        <v>4</v>
      </c>
      <c r="AX62" s="16">
        <f>IF(AL62&lt;&gt;"",VLOOKUP(AL62,'valeurs casting'!$E$2:$F$9,2),0)</f>
        <v>0</v>
      </c>
      <c r="AY62" s="16">
        <f>IF(AM62&lt;&gt;"",VLOOKUP(AM62,'valeurs casting'!$E$2:$F$9,2),0)</f>
        <v>0</v>
      </c>
      <c r="AZ62" s="16">
        <f>IF(AN62&lt;&gt;"",VLOOKUP(AN62,'valeurs casting'!$E$2:$F$9,2),0)</f>
        <v>0</v>
      </c>
      <c r="BA62" s="16">
        <f>IF(AO62&lt;&gt;"",VLOOKUP(AO62,'valeurs casting'!$E$2:$F$9,2),0)</f>
        <v>0</v>
      </c>
      <c r="BB62" s="16">
        <f>IF(AP62&lt;&gt;"",VLOOKUP(AP62,'valeurs casting'!$G$2:$H$9,2),0)</f>
        <v>4</v>
      </c>
      <c r="BC62" s="16">
        <f>IF(AQ62&lt;&gt;"",VLOOKUP(AQ62,'valeurs casting'!$G$2:$H$9,2),0)</f>
        <v>0</v>
      </c>
      <c r="BD62" s="16">
        <f>IF(AR62&lt;&gt;"",VLOOKUP(AR62,'valeurs casting'!$G$2:$H$9,2),0)</f>
        <v>0</v>
      </c>
      <c r="BE62" s="16">
        <f>IF(AS62&lt;&gt;"",VLOOKUP(AS62,'valeurs casting'!$G$2:$H$9,2),0)</f>
        <v>0</v>
      </c>
      <c r="BF62" s="16">
        <f>IF(AT62&lt;&gt;"",VLOOKUP(AT62,'valeurs casting'!$G$2:$H$9,2),0)</f>
        <v>0</v>
      </c>
      <c r="BG62" s="2"/>
      <c r="BH62" s="2"/>
      <c r="BI62" s="2"/>
      <c r="BJ62" s="2"/>
      <c r="BK62" s="2"/>
    </row>
    <row r="63" spans="1:63" x14ac:dyDescent="0.3">
      <c r="A63" s="5" t="s">
        <v>231</v>
      </c>
      <c r="B63" s="15" t="s">
        <v>11</v>
      </c>
      <c r="C63" s="2"/>
      <c r="D63" s="15" t="s">
        <v>17</v>
      </c>
      <c r="E63" s="2" t="s">
        <v>13</v>
      </c>
      <c r="F63" s="32" t="str">
        <f>Tableau2[[#This Row],[Technique]]&amp;IF(Tableau2[[#This Row],[req. technique]]&lt;&gt;"","("&amp;Tableau2[[#This Row],[req. technique]]&amp;")","")&amp;Tableau2[[#This Row],[Forme]]&amp;IF(Tableau2[[#This Row],[req. forme]]&lt;&gt;"","("&amp;Tableau2[[#This Row],[req. forme]]&amp;")","")</f>
        <v>ReIg(Aq)</v>
      </c>
      <c r="G63" s="71">
        <v>30</v>
      </c>
      <c r="H63" s="19">
        <v>15</v>
      </c>
      <c r="I63" s="2"/>
      <c r="J63" s="2" t="s">
        <v>68</v>
      </c>
      <c r="K63" s="2" t="s">
        <v>108</v>
      </c>
      <c r="L63" s="2" t="s">
        <v>76</v>
      </c>
      <c r="M63" s="2"/>
      <c r="N63" s="2"/>
      <c r="O63" s="2"/>
      <c r="P63" s="2"/>
      <c r="Q63" s="54"/>
      <c r="R63" s="51"/>
      <c r="S6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63" s="28"/>
      <c r="U63" s="2" t="s">
        <v>232</v>
      </c>
      <c r="V63" s="2"/>
      <c r="W63" s="30" t="str">
        <f>IF(Tableau2[[#This Row],[XP mastery]]=0,"",TRUNC((SQRT(8*(Tableau2[[#This Row],[XP mastery]]/5)+1)-1)/2))</f>
        <v/>
      </c>
      <c r="X63" s="24"/>
      <c r="Y63" s="2"/>
      <c r="Z63" s="2"/>
      <c r="AA63" s="2"/>
      <c r="AB63" s="2"/>
      <c r="AC63" s="2"/>
      <c r="AD63" s="2"/>
      <c r="AE63" s="2"/>
      <c r="AF63" s="2"/>
      <c r="AG63" s="2"/>
      <c r="AH6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63" s="32">
        <f>MAX(Tableau2[[#This Row],[Bonus talisman bâton 1]:[Bonus talisman dé 5]])+IF(Tableau2[[#This Row],[CT dé applicable?]]&lt;&gt;"",'valeurs casting'!$K$1,0)</f>
        <v>13</v>
      </c>
      <c r="AJ63" s="19" t="s">
        <v>140</v>
      </c>
      <c r="AK63" s="20" t="s">
        <v>32</v>
      </c>
      <c r="AL63" s="20" t="s">
        <v>13</v>
      </c>
      <c r="AM63" s="20"/>
      <c r="AN63" s="20"/>
      <c r="AO63" s="24"/>
      <c r="AP63" s="19" t="s">
        <v>17</v>
      </c>
      <c r="AQ63" s="20"/>
      <c r="AR63" s="20"/>
      <c r="AS63" s="20"/>
      <c r="AT63" s="20"/>
      <c r="AU63" s="37" t="s">
        <v>59</v>
      </c>
      <c r="AV63" s="16">
        <f>IF(AJ63&lt;&gt;"",VLOOKUP(AJ63,'valeurs casting'!$E$2:$F$9,2),0)</f>
        <v>6</v>
      </c>
      <c r="AW63" s="16">
        <f>IF(AK63&lt;&gt;"",VLOOKUP(AK63,'valeurs casting'!$E$2:$F$9,2),0)</f>
        <v>5</v>
      </c>
      <c r="AX63" s="16">
        <f>IF(AL63&lt;&gt;"",VLOOKUP(AL63,'valeurs casting'!$E$2:$F$9,2),0)</f>
        <v>4</v>
      </c>
      <c r="AY63" s="16">
        <f>IF(AM63&lt;&gt;"",VLOOKUP(AM63,'valeurs casting'!$E$2:$F$9,2),0)</f>
        <v>0</v>
      </c>
      <c r="AZ63" s="16">
        <f>IF(AN63&lt;&gt;"",VLOOKUP(AN63,'valeurs casting'!$E$2:$F$9,2),0)</f>
        <v>0</v>
      </c>
      <c r="BA63" s="16">
        <f>IF(AO63&lt;&gt;"",VLOOKUP(AO63,'valeurs casting'!$E$2:$F$9,2),0)</f>
        <v>0</v>
      </c>
      <c r="BB63" s="16">
        <f>IF(AP63&lt;&gt;"",VLOOKUP(AP63,'valeurs casting'!$G$2:$H$9,2),0)</f>
        <v>4</v>
      </c>
      <c r="BC63" s="16">
        <f>IF(AQ63&lt;&gt;"",VLOOKUP(AQ63,'valeurs casting'!$G$2:$H$9,2),0)</f>
        <v>0</v>
      </c>
      <c r="BD63" s="16">
        <f>IF(AR63&lt;&gt;"",VLOOKUP(AR63,'valeurs casting'!$G$2:$H$9,2),0)</f>
        <v>0</v>
      </c>
      <c r="BE63" s="16">
        <f>IF(AS63&lt;&gt;"",VLOOKUP(AS63,'valeurs casting'!$G$2:$H$9,2),0)</f>
        <v>0</v>
      </c>
      <c r="BF63" s="16">
        <f>IF(AT63&lt;&gt;"",VLOOKUP(AT63,'valeurs casting'!$G$2:$H$9,2),0)</f>
        <v>0</v>
      </c>
      <c r="BG63" s="2"/>
      <c r="BH63" s="2"/>
      <c r="BI63" s="2"/>
      <c r="BJ63" s="2"/>
      <c r="BK63" s="2"/>
    </row>
    <row r="64" spans="1:63" x14ac:dyDescent="0.3">
      <c r="A64" s="5" t="s">
        <v>238</v>
      </c>
      <c r="B64" s="15" t="s">
        <v>10</v>
      </c>
      <c r="C64" s="2"/>
      <c r="D64" s="15" t="s">
        <v>18</v>
      </c>
      <c r="E64" s="2"/>
      <c r="F64" s="32" t="str">
        <f>Tableau2[[#This Row],[Technique]]&amp;IF(Tableau2[[#This Row],[req. technique]]&lt;&gt;"","("&amp;Tableau2[[#This Row],[req. technique]]&amp;")","")&amp;Tableau2[[#This Row],[Forme]]&amp;IF(Tableau2[[#This Row],[req. forme]]&lt;&gt;"","("&amp;Tableau2[[#This Row],[req. forme]]&amp;")","")</f>
        <v>PeIm</v>
      </c>
      <c r="G64" s="71">
        <v>15</v>
      </c>
      <c r="H64" s="19">
        <v>4</v>
      </c>
      <c r="I64" s="2"/>
      <c r="J64" s="2" t="s">
        <v>68</v>
      </c>
      <c r="K64" s="2" t="s">
        <v>108</v>
      </c>
      <c r="L64" s="2" t="s">
        <v>76</v>
      </c>
      <c r="M64" s="2"/>
      <c r="N64" s="2"/>
      <c r="O64" s="2"/>
      <c r="P64" s="2"/>
      <c r="Q64" s="54"/>
      <c r="R64" s="51"/>
      <c r="S6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15</v>
      </c>
      <c r="T64" s="28"/>
      <c r="U64" s="2" t="s">
        <v>239</v>
      </c>
      <c r="V64" s="2"/>
      <c r="W64" s="30" t="str">
        <f>IF(Tableau2[[#This Row],[XP mastery]]=0,"",TRUNC((SQRT(8*(Tableau2[[#This Row],[XP mastery]]/5)+1)-1)/2))</f>
        <v/>
      </c>
      <c r="X64" s="24"/>
      <c r="Y64" s="2"/>
      <c r="Z64" s="2"/>
      <c r="AA64" s="2"/>
      <c r="AB64" s="2"/>
      <c r="AC64" s="2"/>
      <c r="AD64" s="2"/>
      <c r="AE64" s="2"/>
      <c r="AF64" s="2"/>
      <c r="AG64" s="2"/>
      <c r="AH6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64" s="32">
        <f>MAX(Tableau2[[#This Row],[Bonus talisman bâton 1]:[Bonus talisman dé 5]])+IF(Tableau2[[#This Row],[CT dé applicable?]]&lt;&gt;"",'valeurs casting'!$K$1,0)</f>
        <v>0</v>
      </c>
      <c r="AJ64" s="19"/>
      <c r="AK64" s="20"/>
      <c r="AL64" s="20"/>
      <c r="AM64" s="20"/>
      <c r="AN64" s="20"/>
      <c r="AO64" s="24"/>
      <c r="AP64" s="19"/>
      <c r="AQ64" s="20"/>
      <c r="AR64" s="20"/>
      <c r="AS64" s="20"/>
      <c r="AT64" s="20"/>
      <c r="AU64" s="37"/>
      <c r="AV64" s="16">
        <f>IF(AJ64&lt;&gt;"",VLOOKUP(AJ64,'valeurs casting'!$E$2:$F$9,2),0)</f>
        <v>0</v>
      </c>
      <c r="AW64" s="16">
        <f>IF(AK64&lt;&gt;"",VLOOKUP(AK64,'valeurs casting'!$E$2:$F$9,2),0)</f>
        <v>0</v>
      </c>
      <c r="AX64" s="16">
        <f>IF(AL64&lt;&gt;"",VLOOKUP(AL64,'valeurs casting'!$E$2:$F$9,2),0)</f>
        <v>0</v>
      </c>
      <c r="AY64" s="16">
        <f>IF(AM64&lt;&gt;"",VLOOKUP(AM64,'valeurs casting'!$E$2:$F$9,2),0)</f>
        <v>0</v>
      </c>
      <c r="AZ64" s="16">
        <f>IF(AN64&lt;&gt;"",VLOOKUP(AN64,'valeurs casting'!$E$2:$F$9,2),0)</f>
        <v>0</v>
      </c>
      <c r="BA64" s="16">
        <f>IF(AO64&lt;&gt;"",VLOOKUP(AO64,'valeurs casting'!$E$2:$F$9,2),0)</f>
        <v>0</v>
      </c>
      <c r="BB64" s="16">
        <f>IF(AP64&lt;&gt;"",VLOOKUP(AP64,'valeurs casting'!$G$2:$H$9,2),0)</f>
        <v>0</v>
      </c>
      <c r="BC64" s="16">
        <f>IF(AQ64&lt;&gt;"",VLOOKUP(AQ64,'valeurs casting'!$G$2:$H$9,2),0)</f>
        <v>0</v>
      </c>
      <c r="BD64" s="16">
        <f>IF(AR64&lt;&gt;"",VLOOKUP(AR64,'valeurs casting'!$G$2:$H$9,2),0)</f>
        <v>0</v>
      </c>
      <c r="BE64" s="16">
        <f>IF(AS64&lt;&gt;"",VLOOKUP(AS64,'valeurs casting'!$G$2:$H$9,2),0)</f>
        <v>0</v>
      </c>
      <c r="BF64" s="16">
        <f>IF(AT64&lt;&gt;"",VLOOKUP(AT64,'valeurs casting'!$G$2:$H$9,2),0)</f>
        <v>0</v>
      </c>
      <c r="BG64" s="2"/>
      <c r="BH64" s="2"/>
      <c r="BI64" s="2"/>
      <c r="BJ64" s="2"/>
      <c r="BK64" s="2"/>
    </row>
    <row r="65" spans="1:63" x14ac:dyDescent="0.3">
      <c r="A65" s="5" t="s">
        <v>366</v>
      </c>
      <c r="B65" s="15" t="s">
        <v>10</v>
      </c>
      <c r="C65" s="2"/>
      <c r="D65" s="15" t="s">
        <v>20</v>
      </c>
      <c r="E65" s="2"/>
      <c r="F65" s="32" t="str">
        <f>Tableau2[[#This Row],[Technique]]&amp;IF(Tableau2[[#This Row],[req. technique]]&lt;&gt;"","("&amp;Tableau2[[#This Row],[req. technique]]&amp;")","")&amp;Tableau2[[#This Row],[Forme]]&amp;IF(Tableau2[[#This Row],[req. forme]]&lt;&gt;"","("&amp;Tableau2[[#This Row],[req. forme]]&amp;")","")</f>
        <v>PeVi</v>
      </c>
      <c r="G65" s="71">
        <v>30</v>
      </c>
      <c r="H65" s="19">
        <v>15</v>
      </c>
      <c r="I65" s="2"/>
      <c r="J65" s="2" t="s">
        <v>68</v>
      </c>
      <c r="K65" s="2" t="s">
        <v>108</v>
      </c>
      <c r="L65" s="2" t="s">
        <v>76</v>
      </c>
      <c r="M65" s="2"/>
      <c r="N65" s="2"/>
      <c r="O65" s="2"/>
      <c r="P65" s="2"/>
      <c r="Q65" s="54"/>
      <c r="R65" s="51"/>
      <c r="S6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65" s="28"/>
      <c r="U65" s="2" t="s">
        <v>374</v>
      </c>
      <c r="V65" s="2"/>
      <c r="W65" s="30" t="str">
        <f>IF(Tableau2[[#This Row],[XP mastery]]=0,"",TRUNC((SQRT(8*(Tableau2[[#This Row],[XP mastery]]/5)+1)-1)/2))</f>
        <v/>
      </c>
      <c r="X65" s="24"/>
      <c r="Y65" s="2"/>
      <c r="Z65" s="2"/>
      <c r="AA65" s="2"/>
      <c r="AB65" s="2"/>
      <c r="AC65" s="2"/>
      <c r="AD65" s="2"/>
      <c r="AE65" s="2"/>
      <c r="AF65" s="2"/>
      <c r="AG65" s="2"/>
      <c r="AH6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65" s="32">
        <f>MAX(Tableau2[[#This Row],[Bonus talisman bâton 1]:[Bonus talisman dé 5]])+IF(Tableau2[[#This Row],[CT dé applicable?]]&lt;&gt;"",'valeurs casting'!$K$1,0)</f>
        <v>4</v>
      </c>
      <c r="AJ65" s="19" t="s">
        <v>26</v>
      </c>
      <c r="AK65" s="20"/>
      <c r="AL65" s="20"/>
      <c r="AM65" s="20"/>
      <c r="AN65" s="20"/>
      <c r="AO65" s="24"/>
      <c r="AP65" s="19"/>
      <c r="AQ65" s="20"/>
      <c r="AR65" s="20"/>
      <c r="AS65" s="20"/>
      <c r="AT65" s="20"/>
      <c r="AU65" s="37"/>
      <c r="AV65" s="16">
        <f>IF(AJ65&lt;&gt;"",VLOOKUP(AJ65,'valeurs casting'!$E$2:$F$9,2),0)</f>
        <v>4</v>
      </c>
      <c r="AW65" s="16">
        <f>IF(AK65&lt;&gt;"",VLOOKUP(AK65,'valeurs casting'!$E$2:$F$9,2),0)</f>
        <v>0</v>
      </c>
      <c r="AX65" s="16">
        <f>IF(AL65&lt;&gt;"",VLOOKUP(AL65,'valeurs casting'!$E$2:$F$9,2),0)</f>
        <v>0</v>
      </c>
      <c r="AY65" s="16">
        <f>IF(AM65&lt;&gt;"",VLOOKUP(AM65,'valeurs casting'!$E$2:$F$9,2),0)</f>
        <v>0</v>
      </c>
      <c r="AZ65" s="16">
        <f>IF(AN65&lt;&gt;"",VLOOKUP(AN65,'valeurs casting'!$E$2:$F$9,2),0)</f>
        <v>0</v>
      </c>
      <c r="BA65" s="16">
        <f>IF(AO65&lt;&gt;"",VLOOKUP(AO65,'valeurs casting'!$E$2:$F$9,2),0)</f>
        <v>0</v>
      </c>
      <c r="BB65" s="16">
        <f>IF(AP65&lt;&gt;"",VLOOKUP(AP65,'valeurs casting'!$G$2:$H$9,2),0)</f>
        <v>0</v>
      </c>
      <c r="BC65" s="16">
        <f>IF(AQ65&lt;&gt;"",VLOOKUP(AQ65,'valeurs casting'!$G$2:$H$9,2),0)</f>
        <v>0</v>
      </c>
      <c r="BD65" s="16">
        <f>IF(AR65&lt;&gt;"",VLOOKUP(AR65,'valeurs casting'!$G$2:$H$9,2),0)</f>
        <v>0</v>
      </c>
      <c r="BE65" s="16">
        <f>IF(AS65&lt;&gt;"",VLOOKUP(AS65,'valeurs casting'!$G$2:$H$9,2),0)</f>
        <v>0</v>
      </c>
      <c r="BF65" s="16">
        <f>IF(AT65&lt;&gt;"",VLOOKUP(AT65,'valeurs casting'!$G$2:$H$9,2),0)</f>
        <v>0</v>
      </c>
      <c r="BG65" s="2"/>
      <c r="BH65" s="2"/>
      <c r="BI65" s="2"/>
      <c r="BJ65" s="2"/>
      <c r="BK65" s="2"/>
    </row>
    <row r="66" spans="1:63" x14ac:dyDescent="0.3">
      <c r="A66" s="5" t="s">
        <v>381</v>
      </c>
      <c r="B66" s="15" t="s">
        <v>11</v>
      </c>
      <c r="C66" s="2"/>
      <c r="D66" s="15" t="s">
        <v>20</v>
      </c>
      <c r="E66" s="2"/>
      <c r="F66" s="32" t="str">
        <f>Tableau2[[#This Row],[Technique]]&amp;IF(Tableau2[[#This Row],[req. technique]]&lt;&gt;"","("&amp;Tableau2[[#This Row],[req. technique]]&amp;")","")&amp;Tableau2[[#This Row],[Forme]]&amp;IF(Tableau2[[#This Row],[req. forme]]&lt;&gt;"","("&amp;Tableau2[[#This Row],[req. forme]]&amp;")","")</f>
        <v>ReVi</v>
      </c>
      <c r="G66" s="71">
        <v>50</v>
      </c>
      <c r="H66" s="19">
        <v>35</v>
      </c>
      <c r="I66" s="2"/>
      <c r="J66" s="2" t="s">
        <v>68</v>
      </c>
      <c r="K66" s="2" t="s">
        <v>108</v>
      </c>
      <c r="L66" s="2" t="s">
        <v>76</v>
      </c>
      <c r="M66" s="2"/>
      <c r="N66" s="2"/>
      <c r="O66" s="2"/>
      <c r="P66" s="2"/>
      <c r="Q66" s="54"/>
      <c r="R66" s="51"/>
      <c r="S6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66" s="28"/>
      <c r="U66" s="2" t="s">
        <v>383</v>
      </c>
      <c r="V66" s="2"/>
      <c r="W66" s="30">
        <f>IF(Tableau2[[#This Row],[XP mastery]]=0,"",TRUNC((SQRT(8*(Tableau2[[#This Row],[XP mastery]]/5)+1)-1)/2))</f>
        <v>2</v>
      </c>
      <c r="X66" s="24">
        <v>15</v>
      </c>
      <c r="Y66" s="2"/>
      <c r="Z66" s="2"/>
      <c r="AA66" s="2"/>
      <c r="AB66" s="2"/>
      <c r="AC66" s="2"/>
      <c r="AD66" s="2" t="s">
        <v>59</v>
      </c>
      <c r="AE66" s="2" t="s">
        <v>59</v>
      </c>
      <c r="AF66" s="2"/>
      <c r="AG66" s="2"/>
      <c r="AH6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66" s="32">
        <f>MAX(Tableau2[[#This Row],[Bonus talisman bâton 1]:[Bonus talisman dé 5]])+IF(Tableau2[[#This Row],[CT dé applicable?]]&lt;&gt;"",'valeurs casting'!$K$1,0)</f>
        <v>0</v>
      </c>
      <c r="AJ66" s="19"/>
      <c r="AK66" s="20"/>
      <c r="AL66" s="20"/>
      <c r="AM66" s="20"/>
      <c r="AN66" s="20"/>
      <c r="AO66" s="24"/>
      <c r="AP66" s="19"/>
      <c r="AQ66" s="20"/>
      <c r="AR66" s="20"/>
      <c r="AS66" s="20"/>
      <c r="AT66" s="20"/>
      <c r="AU66" s="37"/>
      <c r="AV66" s="16">
        <f>IF(AJ66&lt;&gt;"",VLOOKUP(AJ66,'valeurs casting'!$E$2:$F$9,2),0)</f>
        <v>0</v>
      </c>
      <c r="AW66" s="16">
        <f>IF(AK66&lt;&gt;"",VLOOKUP(AK66,'valeurs casting'!$E$2:$F$9,2),0)</f>
        <v>0</v>
      </c>
      <c r="AX66" s="16">
        <f>IF(AL66&lt;&gt;"",VLOOKUP(AL66,'valeurs casting'!$E$2:$F$9,2),0)</f>
        <v>0</v>
      </c>
      <c r="AY66" s="16">
        <f>IF(AM66&lt;&gt;"",VLOOKUP(AM66,'valeurs casting'!$E$2:$F$9,2),0)</f>
        <v>0</v>
      </c>
      <c r="AZ66" s="16">
        <f>IF(AN66&lt;&gt;"",VLOOKUP(AN66,'valeurs casting'!$E$2:$F$9,2),0)</f>
        <v>0</v>
      </c>
      <c r="BA66" s="16">
        <f>IF(AO66&lt;&gt;"",VLOOKUP(AO66,'valeurs casting'!$E$2:$F$9,2),0)</f>
        <v>0</v>
      </c>
      <c r="BB66" s="16">
        <f>IF(AP66&lt;&gt;"",VLOOKUP(AP66,'valeurs casting'!$G$2:$H$9,2),0)</f>
        <v>0</v>
      </c>
      <c r="BC66" s="16">
        <f>IF(AQ66&lt;&gt;"",VLOOKUP(AQ66,'valeurs casting'!$G$2:$H$9,2),0)</f>
        <v>0</v>
      </c>
      <c r="BD66" s="16">
        <f>IF(AR66&lt;&gt;"",VLOOKUP(AR66,'valeurs casting'!$G$2:$H$9,2),0)</f>
        <v>0</v>
      </c>
      <c r="BE66" s="16">
        <f>IF(AS66&lt;&gt;"",VLOOKUP(AS66,'valeurs casting'!$G$2:$H$9,2),0)</f>
        <v>0</v>
      </c>
      <c r="BF66" s="16">
        <f>IF(AT66&lt;&gt;"",VLOOKUP(AT66,'valeurs casting'!$G$2:$H$9,2),0)</f>
        <v>0</v>
      </c>
      <c r="BG66" s="2"/>
      <c r="BH66" s="2"/>
      <c r="BI66" s="2"/>
      <c r="BJ66" s="2"/>
      <c r="BK66" s="2"/>
    </row>
    <row r="67" spans="1:63" x14ac:dyDescent="0.3">
      <c r="A67" s="5" t="s">
        <v>120</v>
      </c>
      <c r="B67" s="15" t="s">
        <v>7</v>
      </c>
      <c r="C67" s="2" t="s">
        <v>11</v>
      </c>
      <c r="D67" s="15" t="s">
        <v>14</v>
      </c>
      <c r="E67" s="2" t="s">
        <v>1</v>
      </c>
      <c r="F67" s="32" t="str">
        <f>Tableau2[[#This Row],[Technique]]&amp;IF(Tableau2[[#This Row],[req. technique]]&lt;&gt;"","("&amp;Tableau2[[#This Row],[req. technique]]&amp;")","")&amp;Tableau2[[#This Row],[Forme]]&amp;IF(Tableau2[[#This Row],[req. forme]]&lt;&gt;"","("&amp;Tableau2[[#This Row],[req. forme]]&amp;")","")</f>
        <v>Cr(Re)Au(Te)</v>
      </c>
      <c r="G67" s="71">
        <v>20</v>
      </c>
      <c r="H67" s="19">
        <v>3</v>
      </c>
      <c r="I67" s="2"/>
      <c r="J67" s="2" t="s">
        <v>68</v>
      </c>
      <c r="K67" s="2" t="s">
        <v>75</v>
      </c>
      <c r="L67" s="2" t="s">
        <v>76</v>
      </c>
      <c r="M67" s="2"/>
      <c r="N67" s="2">
        <v>1</v>
      </c>
      <c r="O67" s="2"/>
      <c r="P67" s="2"/>
      <c r="Q67" s="54">
        <v>2</v>
      </c>
      <c r="R67" s="50" t="s">
        <v>407</v>
      </c>
      <c r="S67"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67" s="28"/>
      <c r="U67" s="2" t="s">
        <v>121</v>
      </c>
      <c r="V67" s="2"/>
      <c r="W67" s="30">
        <f>IF(Tableau2[[#This Row],[XP mastery]]=0,"",TRUNC((SQRT(8*(Tableau2[[#This Row],[XP mastery]]/5)+1)-1)/2))</f>
        <v>1</v>
      </c>
      <c r="X67" s="24">
        <v>5</v>
      </c>
      <c r="Y67" s="2" t="s">
        <v>59</v>
      </c>
      <c r="Z67" s="2"/>
      <c r="AA67" s="2"/>
      <c r="AB67" s="2"/>
      <c r="AC67" s="2"/>
      <c r="AD67" s="2"/>
      <c r="AE67" s="2"/>
      <c r="AF67" s="2"/>
      <c r="AG67" s="2"/>
      <c r="AH6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67" s="32">
        <f>MAX(Tableau2[[#This Row],[Bonus talisman bâton 1]:[Bonus talisman dé 5]])+IF(Tableau2[[#This Row],[CT dé applicable?]]&lt;&gt;"",'valeurs casting'!$K$1,0)</f>
        <v>0</v>
      </c>
      <c r="AJ67" s="19"/>
      <c r="AK67" s="20"/>
      <c r="AL67" s="20"/>
      <c r="AM67" s="20"/>
      <c r="AN67" s="20"/>
      <c r="AO67" s="24"/>
      <c r="AP67" s="19"/>
      <c r="AQ67" s="20"/>
      <c r="AR67" s="20"/>
      <c r="AS67" s="20"/>
      <c r="AT67" s="20"/>
      <c r="AU67" s="37"/>
      <c r="AV67" s="16">
        <f>IF(AJ67&lt;&gt;"",VLOOKUP(AJ67,'valeurs casting'!$E$2:$F$9,2),0)</f>
        <v>0</v>
      </c>
      <c r="AW67" s="16">
        <f>IF(AK67&lt;&gt;"",VLOOKUP(AK67,'valeurs casting'!$E$2:$F$9,2),0)</f>
        <v>0</v>
      </c>
      <c r="AX67" s="16">
        <f>IF(AL67&lt;&gt;"",VLOOKUP(AL67,'valeurs casting'!$E$2:$F$9,2),0)</f>
        <v>0</v>
      </c>
      <c r="AY67" s="16">
        <f>IF(AM67&lt;&gt;"",VLOOKUP(AM67,'valeurs casting'!$E$2:$F$9,2),0)</f>
        <v>0</v>
      </c>
      <c r="AZ67" s="16">
        <f>IF(AN67&lt;&gt;"",VLOOKUP(AN67,'valeurs casting'!$E$2:$F$9,2),0)</f>
        <v>0</v>
      </c>
      <c r="BA67" s="16">
        <f>IF(AO67&lt;&gt;"",VLOOKUP(AO67,'valeurs casting'!$E$2:$F$9,2),0)</f>
        <v>0</v>
      </c>
      <c r="BB67" s="16">
        <f>IF(AP67&lt;&gt;"",VLOOKUP(AP67,'valeurs casting'!$G$2:$H$9,2),0)</f>
        <v>0</v>
      </c>
      <c r="BC67" s="16">
        <f>IF(AQ67&lt;&gt;"",VLOOKUP(AQ67,'valeurs casting'!$G$2:$H$9,2),0)</f>
        <v>0</v>
      </c>
      <c r="BD67" s="16">
        <f>IF(AR67&lt;&gt;"",VLOOKUP(AR67,'valeurs casting'!$G$2:$H$9,2),0)</f>
        <v>0</v>
      </c>
      <c r="BE67" s="16">
        <f>IF(AS67&lt;&gt;"",VLOOKUP(AS67,'valeurs casting'!$G$2:$H$9,2),0)</f>
        <v>0</v>
      </c>
      <c r="BF67" s="16">
        <f>IF(AT67&lt;&gt;"",VLOOKUP(AT67,'valeurs casting'!$G$2:$H$9,2),0)</f>
        <v>0</v>
      </c>
      <c r="BG67" s="2"/>
      <c r="BH67" s="2"/>
      <c r="BI67" s="2"/>
      <c r="BJ67" s="2"/>
      <c r="BK67" s="2"/>
    </row>
    <row r="68" spans="1:63" x14ac:dyDescent="0.3">
      <c r="A68" s="14" t="s">
        <v>259</v>
      </c>
      <c r="B68" s="15" t="s">
        <v>8</v>
      </c>
      <c r="C68" s="2"/>
      <c r="D68" s="15" t="s">
        <v>19</v>
      </c>
      <c r="E68" s="2"/>
      <c r="F68" s="32" t="str">
        <f>Tableau2[[#This Row],[Technique]]&amp;IF(Tableau2[[#This Row],[req. technique]]&lt;&gt;"","("&amp;Tableau2[[#This Row],[req. technique]]&amp;")","")&amp;Tableau2[[#This Row],[Forme]]&amp;IF(Tableau2[[#This Row],[req. forme]]&lt;&gt;"","("&amp;Tableau2[[#This Row],[req. forme]]&amp;")","")</f>
        <v>InMe</v>
      </c>
      <c r="G68" s="71">
        <v>35</v>
      </c>
      <c r="H68" s="19">
        <v>15</v>
      </c>
      <c r="I68" s="2"/>
      <c r="J68" s="2" t="s">
        <v>68</v>
      </c>
      <c r="K68" s="2" t="s">
        <v>75</v>
      </c>
      <c r="L68" s="2" t="s">
        <v>69</v>
      </c>
      <c r="M68" s="2"/>
      <c r="N68" s="2"/>
      <c r="O68" s="2"/>
      <c r="P68" s="2"/>
      <c r="Q68" s="54"/>
      <c r="R68" s="51"/>
      <c r="S6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68" s="28"/>
      <c r="U68" s="2" t="s">
        <v>260</v>
      </c>
      <c r="V68" s="2" t="s">
        <v>261</v>
      </c>
      <c r="W68" s="30" t="str">
        <f>IF(Tableau2[[#This Row],[XP mastery]]=0,"",TRUNC((SQRT(8*(Tableau2[[#This Row],[XP mastery]]/5)+1)-1)/2))</f>
        <v/>
      </c>
      <c r="X68" s="24"/>
      <c r="Y68" s="2"/>
      <c r="Z68" s="2"/>
      <c r="AA68" s="2"/>
      <c r="AB68" s="2"/>
      <c r="AC68" s="2"/>
      <c r="AD68" s="2"/>
      <c r="AE68" s="2"/>
      <c r="AF68" s="2"/>
      <c r="AG68" s="2"/>
      <c r="AH6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68" s="32">
        <f>MAX(Tableau2[[#This Row],[Bonus talisman bâton 1]:[Bonus talisman dé 5]])+IF(Tableau2[[#This Row],[CT dé applicable?]]&lt;&gt;"",'valeurs casting'!$K$1,0)</f>
        <v>2</v>
      </c>
      <c r="AJ68" s="19"/>
      <c r="AK68" s="20"/>
      <c r="AL68" s="20"/>
      <c r="AM68" s="20"/>
      <c r="AN68" s="20"/>
      <c r="AO68" s="24"/>
      <c r="AP68" s="19" t="s">
        <v>8</v>
      </c>
      <c r="AQ68" s="20"/>
      <c r="AR68" s="20"/>
      <c r="AS68" s="20"/>
      <c r="AT68" s="20"/>
      <c r="AU68" s="37"/>
      <c r="AV68" s="16">
        <f>IF(AJ68&lt;&gt;"",VLOOKUP(AJ68,'valeurs casting'!$E$2:$F$9,2),0)</f>
        <v>0</v>
      </c>
      <c r="AW68" s="16">
        <f>IF(AK68&lt;&gt;"",VLOOKUP(AK68,'valeurs casting'!$E$2:$F$9,2),0)</f>
        <v>0</v>
      </c>
      <c r="AX68" s="16">
        <f>IF(AL68&lt;&gt;"",VLOOKUP(AL68,'valeurs casting'!$E$2:$F$9,2),0)</f>
        <v>0</v>
      </c>
      <c r="AY68" s="16">
        <f>IF(AM68&lt;&gt;"",VLOOKUP(AM68,'valeurs casting'!$E$2:$F$9,2),0)</f>
        <v>0</v>
      </c>
      <c r="AZ68" s="16">
        <f>IF(AN68&lt;&gt;"",VLOOKUP(AN68,'valeurs casting'!$E$2:$F$9,2),0)</f>
        <v>0</v>
      </c>
      <c r="BA68" s="16">
        <f>IF(AO68&lt;&gt;"",VLOOKUP(AO68,'valeurs casting'!$E$2:$F$9,2),0)</f>
        <v>0</v>
      </c>
      <c r="BB68" s="16">
        <f>IF(AP68&lt;&gt;"",VLOOKUP(AP68,'valeurs casting'!$G$2:$H$9,2),0)</f>
        <v>2</v>
      </c>
      <c r="BC68" s="16">
        <f>IF(AQ68&lt;&gt;"",VLOOKUP(AQ68,'valeurs casting'!$G$2:$H$9,2),0)</f>
        <v>0</v>
      </c>
      <c r="BD68" s="16">
        <f>IF(AR68&lt;&gt;"",VLOOKUP(AR68,'valeurs casting'!$G$2:$H$9,2),0)</f>
        <v>0</v>
      </c>
      <c r="BE68" s="16">
        <f>IF(AS68&lt;&gt;"",VLOOKUP(AS68,'valeurs casting'!$G$2:$H$9,2),0)</f>
        <v>0</v>
      </c>
      <c r="BF68" s="16">
        <f>IF(AT68&lt;&gt;"",VLOOKUP(AT68,'valeurs casting'!$G$2:$H$9,2),0)</f>
        <v>0</v>
      </c>
      <c r="BG68" s="2"/>
      <c r="BH68" s="2"/>
      <c r="BI68" s="2"/>
      <c r="BJ68" s="2"/>
      <c r="BK68" s="2"/>
    </row>
    <row r="69" spans="1:63" x14ac:dyDescent="0.3">
      <c r="A69" s="5" t="s">
        <v>351</v>
      </c>
      <c r="B69" s="15" t="s">
        <v>8</v>
      </c>
      <c r="C69" s="2"/>
      <c r="D69" s="15" t="s">
        <v>20</v>
      </c>
      <c r="E69" s="2"/>
      <c r="F69" s="32" t="str">
        <f>Tableau2[[#This Row],[Technique]]&amp;IF(Tableau2[[#This Row],[req. technique]]&lt;&gt;"","("&amp;Tableau2[[#This Row],[req. technique]]&amp;")","")&amp;Tableau2[[#This Row],[Forme]]&amp;IF(Tableau2[[#This Row],[req. forme]]&lt;&gt;"","("&amp;Tableau2[[#This Row],[req. forme]]&amp;")","")</f>
        <v>InVi</v>
      </c>
      <c r="G69" s="71">
        <v>20</v>
      </c>
      <c r="H69" s="19">
        <v>3</v>
      </c>
      <c r="I69" s="2"/>
      <c r="J69" s="2" t="s">
        <v>132</v>
      </c>
      <c r="K69" s="2" t="s">
        <v>75</v>
      </c>
      <c r="L69" s="2" t="s">
        <v>356</v>
      </c>
      <c r="M69" s="2"/>
      <c r="N69" s="2"/>
      <c r="O69" s="2"/>
      <c r="P69" s="2"/>
      <c r="Q69" s="54"/>
      <c r="R69" s="51"/>
      <c r="S6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69" s="28"/>
      <c r="U69" s="2" t="s">
        <v>357</v>
      </c>
      <c r="V69" s="2"/>
      <c r="W69" s="30" t="str">
        <f>IF(Tableau2[[#This Row],[XP mastery]]=0,"",TRUNC((SQRT(8*(Tableau2[[#This Row],[XP mastery]]/5)+1)-1)/2))</f>
        <v/>
      </c>
      <c r="X69" s="24"/>
      <c r="Y69" s="2"/>
      <c r="Z69" s="2"/>
      <c r="AA69" s="2"/>
      <c r="AB69" s="2"/>
      <c r="AC69" s="2"/>
      <c r="AD69" s="2"/>
      <c r="AE69" s="2"/>
      <c r="AF69" s="2"/>
      <c r="AG69" s="2"/>
      <c r="AH6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69" s="32">
        <f>MAX(Tableau2[[#This Row],[Bonus talisman bâton 1]:[Bonus talisman dé 5]])+IF(Tableau2[[#This Row],[CT dé applicable?]]&lt;&gt;"",'valeurs casting'!$K$1,0)</f>
        <v>2</v>
      </c>
      <c r="AJ69" s="19"/>
      <c r="AK69" s="20"/>
      <c r="AL69" s="20"/>
      <c r="AM69" s="20"/>
      <c r="AN69" s="20"/>
      <c r="AO69" s="24"/>
      <c r="AP69" s="19" t="s">
        <v>350</v>
      </c>
      <c r="AQ69" s="20"/>
      <c r="AR69" s="20"/>
      <c r="AS69" s="20"/>
      <c r="AT69" s="20"/>
      <c r="AU69" s="37"/>
      <c r="AV69" s="16">
        <f>IF(AJ69&lt;&gt;"",VLOOKUP(AJ69,'valeurs casting'!$E$2:$F$9,2),0)</f>
        <v>0</v>
      </c>
      <c r="AW69" s="16">
        <f>IF(AK69&lt;&gt;"",VLOOKUP(AK69,'valeurs casting'!$E$2:$F$9,2),0)</f>
        <v>0</v>
      </c>
      <c r="AX69" s="16">
        <f>IF(AL69&lt;&gt;"",VLOOKUP(AL69,'valeurs casting'!$E$2:$F$9,2),0)</f>
        <v>0</v>
      </c>
      <c r="AY69" s="16">
        <f>IF(AM69&lt;&gt;"",VLOOKUP(AM69,'valeurs casting'!$E$2:$F$9,2),0)</f>
        <v>0</v>
      </c>
      <c r="AZ69" s="16">
        <f>IF(AN69&lt;&gt;"",VLOOKUP(AN69,'valeurs casting'!$E$2:$F$9,2),0)</f>
        <v>0</v>
      </c>
      <c r="BA69" s="16">
        <f>IF(AO69&lt;&gt;"",VLOOKUP(AO69,'valeurs casting'!$E$2:$F$9,2),0)</f>
        <v>0</v>
      </c>
      <c r="BB69" s="16">
        <f>IF(AP69&lt;&gt;"",VLOOKUP(AP69,'valeurs casting'!$G$2:$H$9,2),0)</f>
        <v>2</v>
      </c>
      <c r="BC69" s="16">
        <f>IF(AQ69&lt;&gt;"",VLOOKUP(AQ69,'valeurs casting'!$G$2:$H$9,2),0)</f>
        <v>0</v>
      </c>
      <c r="BD69" s="16">
        <f>IF(AR69&lt;&gt;"",VLOOKUP(AR69,'valeurs casting'!$G$2:$H$9,2),0)</f>
        <v>0</v>
      </c>
      <c r="BE69" s="16">
        <f>IF(AS69&lt;&gt;"",VLOOKUP(AS69,'valeurs casting'!$G$2:$H$9,2),0)</f>
        <v>0</v>
      </c>
      <c r="BF69" s="16">
        <f>IF(AT69&lt;&gt;"",VLOOKUP(AT69,'valeurs casting'!$G$2:$H$9,2),0)</f>
        <v>0</v>
      </c>
      <c r="BG69" s="2"/>
      <c r="BH69" s="2"/>
      <c r="BI69" s="2"/>
      <c r="BJ69" s="2"/>
      <c r="BK69" s="2"/>
    </row>
    <row r="70" spans="1:63" x14ac:dyDescent="0.3">
      <c r="A70" s="5" t="s">
        <v>352</v>
      </c>
      <c r="B70" s="15" t="s">
        <v>8</v>
      </c>
      <c r="C70" s="2"/>
      <c r="D70" s="15" t="s">
        <v>20</v>
      </c>
      <c r="E70" s="2"/>
      <c r="F70" s="32" t="str">
        <f>Tableau2[[#This Row],[Technique]]&amp;IF(Tableau2[[#This Row],[req. technique]]&lt;&gt;"","("&amp;Tableau2[[#This Row],[req. technique]]&amp;")","")&amp;Tableau2[[#This Row],[Forme]]&amp;IF(Tableau2[[#This Row],[req. forme]]&lt;&gt;"","("&amp;Tableau2[[#This Row],[req. forme]]&amp;")","")</f>
        <v>InVi</v>
      </c>
      <c r="G70" s="71">
        <v>20</v>
      </c>
      <c r="H70" s="19">
        <v>3</v>
      </c>
      <c r="I70" s="2"/>
      <c r="J70" s="2" t="s">
        <v>132</v>
      </c>
      <c r="K70" s="2" t="s">
        <v>75</v>
      </c>
      <c r="L70" s="2" t="s">
        <v>356</v>
      </c>
      <c r="M70" s="2"/>
      <c r="N70" s="2"/>
      <c r="O70" s="2"/>
      <c r="P70" s="2"/>
      <c r="Q70" s="54"/>
      <c r="R70" s="51"/>
      <c r="S7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0" s="28"/>
      <c r="U70" s="2" t="s">
        <v>357</v>
      </c>
      <c r="V70" s="2"/>
      <c r="W70" s="30" t="str">
        <f>IF(Tableau2[[#This Row],[XP mastery]]=0,"",TRUNC((SQRT(8*(Tableau2[[#This Row],[XP mastery]]/5)+1)-1)/2))</f>
        <v/>
      </c>
      <c r="X70" s="24"/>
      <c r="Y70" s="2"/>
      <c r="Z70" s="2"/>
      <c r="AA70" s="2"/>
      <c r="AB70" s="2"/>
      <c r="AC70" s="2"/>
      <c r="AD70" s="2"/>
      <c r="AE70" s="2"/>
      <c r="AF70" s="2"/>
      <c r="AG70" s="2"/>
      <c r="AH7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70" s="32">
        <f>MAX(Tableau2[[#This Row],[Bonus talisman bâton 1]:[Bonus talisman dé 5]])+IF(Tableau2[[#This Row],[CT dé applicable?]]&lt;&gt;"",'valeurs casting'!$K$1,0)</f>
        <v>2</v>
      </c>
      <c r="AJ70" s="19"/>
      <c r="AK70" s="20"/>
      <c r="AL70" s="20"/>
      <c r="AM70" s="20"/>
      <c r="AN70" s="20"/>
      <c r="AO70" s="24"/>
      <c r="AP70" s="19" t="s">
        <v>350</v>
      </c>
      <c r="AQ70" s="20"/>
      <c r="AR70" s="20"/>
      <c r="AS70" s="20"/>
      <c r="AT70" s="20"/>
      <c r="AU70" s="37"/>
      <c r="AV70" s="16">
        <f>IF(AJ70&lt;&gt;"",VLOOKUP(AJ70,'valeurs casting'!$E$2:$F$9,2),0)</f>
        <v>0</v>
      </c>
      <c r="AW70" s="16">
        <f>IF(AK70&lt;&gt;"",VLOOKUP(AK70,'valeurs casting'!$E$2:$F$9,2),0)</f>
        <v>0</v>
      </c>
      <c r="AX70" s="16">
        <f>IF(AL70&lt;&gt;"",VLOOKUP(AL70,'valeurs casting'!$E$2:$F$9,2),0)</f>
        <v>0</v>
      </c>
      <c r="AY70" s="16">
        <f>IF(AM70&lt;&gt;"",VLOOKUP(AM70,'valeurs casting'!$E$2:$F$9,2),0)</f>
        <v>0</v>
      </c>
      <c r="AZ70" s="16">
        <f>IF(AN70&lt;&gt;"",VLOOKUP(AN70,'valeurs casting'!$E$2:$F$9,2),0)</f>
        <v>0</v>
      </c>
      <c r="BA70" s="16">
        <f>IF(AO70&lt;&gt;"",VLOOKUP(AO70,'valeurs casting'!$E$2:$F$9,2),0)</f>
        <v>0</v>
      </c>
      <c r="BB70" s="16">
        <f>IF(AP70&lt;&gt;"",VLOOKUP(AP70,'valeurs casting'!$G$2:$H$9,2),0)</f>
        <v>2</v>
      </c>
      <c r="BC70" s="16">
        <f>IF(AQ70&lt;&gt;"",VLOOKUP(AQ70,'valeurs casting'!$G$2:$H$9,2),0)</f>
        <v>0</v>
      </c>
      <c r="BD70" s="16">
        <f>IF(AR70&lt;&gt;"",VLOOKUP(AR70,'valeurs casting'!$G$2:$H$9,2),0)</f>
        <v>0</v>
      </c>
      <c r="BE70" s="16">
        <f>IF(AS70&lt;&gt;"",VLOOKUP(AS70,'valeurs casting'!$G$2:$H$9,2),0)</f>
        <v>0</v>
      </c>
      <c r="BF70" s="16">
        <f>IF(AT70&lt;&gt;"",VLOOKUP(AT70,'valeurs casting'!$G$2:$H$9,2),0)</f>
        <v>0</v>
      </c>
      <c r="BG70" s="2"/>
      <c r="BH70" s="2"/>
      <c r="BI70" s="2"/>
      <c r="BJ70" s="2"/>
      <c r="BK70" s="2"/>
    </row>
    <row r="71" spans="1:63" x14ac:dyDescent="0.3">
      <c r="A71" s="5" t="s">
        <v>353</v>
      </c>
      <c r="B71" s="15" t="s">
        <v>8</v>
      </c>
      <c r="C71" s="2"/>
      <c r="D71" s="15" t="s">
        <v>20</v>
      </c>
      <c r="E71" s="2"/>
      <c r="F71" s="32" t="str">
        <f>Tableau2[[#This Row],[Technique]]&amp;IF(Tableau2[[#This Row],[req. technique]]&lt;&gt;"","("&amp;Tableau2[[#This Row],[req. technique]]&amp;")","")&amp;Tableau2[[#This Row],[Forme]]&amp;IF(Tableau2[[#This Row],[req. forme]]&lt;&gt;"","("&amp;Tableau2[[#This Row],[req. forme]]&amp;")","")</f>
        <v>InVi</v>
      </c>
      <c r="G71" s="71">
        <v>20</v>
      </c>
      <c r="H71" s="19">
        <v>3</v>
      </c>
      <c r="I71" s="2"/>
      <c r="J71" s="2" t="s">
        <v>132</v>
      </c>
      <c r="K71" s="2" t="s">
        <v>75</v>
      </c>
      <c r="L71" s="2" t="s">
        <v>356</v>
      </c>
      <c r="M71" s="2"/>
      <c r="N71" s="2"/>
      <c r="O71" s="2"/>
      <c r="P71" s="2"/>
      <c r="Q71" s="54"/>
      <c r="R71" s="51"/>
      <c r="S7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1" s="28"/>
      <c r="U71" s="2" t="s">
        <v>357</v>
      </c>
      <c r="V71" s="2"/>
      <c r="W71" s="30" t="str">
        <f>IF(Tableau2[[#This Row],[XP mastery]]=0,"",TRUNC((SQRT(8*(Tableau2[[#This Row],[XP mastery]]/5)+1)-1)/2))</f>
        <v/>
      </c>
      <c r="X71" s="24"/>
      <c r="Y71" s="2"/>
      <c r="Z71" s="2"/>
      <c r="AA71" s="2"/>
      <c r="AB71" s="2"/>
      <c r="AC71" s="2"/>
      <c r="AD71" s="2"/>
      <c r="AE71" s="2"/>
      <c r="AF71" s="2"/>
      <c r="AG71" s="2"/>
      <c r="AH7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71" s="32">
        <f>MAX(Tableau2[[#This Row],[Bonus talisman bâton 1]:[Bonus talisman dé 5]])+IF(Tableau2[[#This Row],[CT dé applicable?]]&lt;&gt;"",'valeurs casting'!$K$1,0)</f>
        <v>2</v>
      </c>
      <c r="AJ71" s="19"/>
      <c r="AK71" s="20"/>
      <c r="AL71" s="20"/>
      <c r="AM71" s="20"/>
      <c r="AN71" s="20"/>
      <c r="AO71" s="24"/>
      <c r="AP71" s="19" t="s">
        <v>350</v>
      </c>
      <c r="AQ71" s="20"/>
      <c r="AR71" s="20"/>
      <c r="AS71" s="20"/>
      <c r="AT71" s="20"/>
      <c r="AU71" s="37"/>
      <c r="AV71" s="16">
        <f>IF(AJ71&lt;&gt;"",VLOOKUP(AJ71,'valeurs casting'!$E$2:$F$9,2),0)</f>
        <v>0</v>
      </c>
      <c r="AW71" s="16">
        <f>IF(AK71&lt;&gt;"",VLOOKUP(AK71,'valeurs casting'!$E$2:$F$9,2),0)</f>
        <v>0</v>
      </c>
      <c r="AX71" s="16">
        <f>IF(AL71&lt;&gt;"",VLOOKUP(AL71,'valeurs casting'!$E$2:$F$9,2),0)</f>
        <v>0</v>
      </c>
      <c r="AY71" s="16">
        <f>IF(AM71&lt;&gt;"",VLOOKUP(AM71,'valeurs casting'!$E$2:$F$9,2),0)</f>
        <v>0</v>
      </c>
      <c r="AZ71" s="16">
        <f>IF(AN71&lt;&gt;"",VLOOKUP(AN71,'valeurs casting'!$E$2:$F$9,2),0)</f>
        <v>0</v>
      </c>
      <c r="BA71" s="16">
        <f>IF(AO71&lt;&gt;"",VLOOKUP(AO71,'valeurs casting'!$E$2:$F$9,2),0)</f>
        <v>0</v>
      </c>
      <c r="BB71" s="16">
        <f>IF(AP71&lt;&gt;"",VLOOKUP(AP71,'valeurs casting'!$G$2:$H$9,2),0)</f>
        <v>2</v>
      </c>
      <c r="BC71" s="16">
        <f>IF(AQ71&lt;&gt;"",VLOOKUP(AQ71,'valeurs casting'!$G$2:$H$9,2),0)</f>
        <v>0</v>
      </c>
      <c r="BD71" s="16">
        <f>IF(AR71&lt;&gt;"",VLOOKUP(AR71,'valeurs casting'!$G$2:$H$9,2),0)</f>
        <v>0</v>
      </c>
      <c r="BE71" s="16">
        <f>IF(AS71&lt;&gt;"",VLOOKUP(AS71,'valeurs casting'!$G$2:$H$9,2),0)</f>
        <v>0</v>
      </c>
      <c r="BF71" s="16">
        <f>IF(AT71&lt;&gt;"",VLOOKUP(AT71,'valeurs casting'!$G$2:$H$9,2),0)</f>
        <v>0</v>
      </c>
      <c r="BG71" s="2"/>
      <c r="BH71" s="2"/>
      <c r="BI71" s="2"/>
      <c r="BJ71" s="2"/>
      <c r="BK71" s="2"/>
    </row>
    <row r="72" spans="1:63" x14ac:dyDescent="0.3">
      <c r="A72" s="5" t="s">
        <v>307</v>
      </c>
      <c r="B72" s="15" t="s">
        <v>9</v>
      </c>
      <c r="C72" s="2"/>
      <c r="D72" s="15" t="s">
        <v>1</v>
      </c>
      <c r="E72" s="2" t="s">
        <v>310</v>
      </c>
      <c r="F72" s="32" t="str">
        <f>Tableau2[[#This Row],[Technique]]&amp;IF(Tableau2[[#This Row],[req. technique]]&lt;&gt;"","("&amp;Tableau2[[#This Row],[req. technique]]&amp;")","")&amp;Tableau2[[#This Row],[Forme]]&amp;IF(Tableau2[[#This Row],[req. forme]]&lt;&gt;"","("&amp;Tableau2[[#This Row],[req. forme]]&amp;")","")</f>
        <v>MuTe(AqAu)</v>
      </c>
      <c r="G72" s="71">
        <v>20</v>
      </c>
      <c r="H72" s="19">
        <v>3</v>
      </c>
      <c r="I72" s="2"/>
      <c r="J72" s="2" t="s">
        <v>85</v>
      </c>
      <c r="K72" s="2" t="s">
        <v>102</v>
      </c>
      <c r="L72" s="2" t="s">
        <v>109</v>
      </c>
      <c r="M72" s="2"/>
      <c r="N72" s="2"/>
      <c r="O72" s="2"/>
      <c r="P72" s="2"/>
      <c r="Q72" s="54">
        <v>1</v>
      </c>
      <c r="R72" s="50" t="s">
        <v>404</v>
      </c>
      <c r="S72"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2" s="28"/>
      <c r="U72" s="2" t="s">
        <v>315</v>
      </c>
      <c r="V72" s="2"/>
      <c r="W72" s="30" t="str">
        <f>IF(Tableau2[[#This Row],[XP mastery]]=0,"",TRUNC((SQRT(8*(Tableau2[[#This Row],[XP mastery]]/5)+1)-1)/2))</f>
        <v/>
      </c>
      <c r="X72" s="24"/>
      <c r="Y72" s="2"/>
      <c r="Z72" s="2"/>
      <c r="AA72" s="2"/>
      <c r="AB72" s="2"/>
      <c r="AC72" s="2"/>
      <c r="AD72" s="2"/>
      <c r="AE72" s="2"/>
      <c r="AF72" s="2"/>
      <c r="AG72" s="2"/>
      <c r="AH7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72" s="32">
        <f>MAX(Tableau2[[#This Row],[Bonus talisman bâton 1]:[Bonus talisman dé 5]])+IF(Tableau2[[#This Row],[CT dé applicable?]]&lt;&gt;"",'valeurs casting'!$K$1,0)</f>
        <v>4</v>
      </c>
      <c r="AJ72" s="19" t="s">
        <v>1</v>
      </c>
      <c r="AK72" s="20" t="s">
        <v>13</v>
      </c>
      <c r="AL72" s="20"/>
      <c r="AM72" s="20"/>
      <c r="AN72" s="20"/>
      <c r="AO72" s="24"/>
      <c r="AP72" s="19"/>
      <c r="AQ72" s="20"/>
      <c r="AR72" s="20"/>
      <c r="AS72" s="20"/>
      <c r="AT72" s="20"/>
      <c r="AU72" s="37"/>
      <c r="AV72" s="16">
        <f>IF(AJ72&lt;&gt;"",VLOOKUP(AJ72,'valeurs casting'!$E$2:$F$9,2),0)</f>
        <v>3</v>
      </c>
      <c r="AW72" s="16">
        <f>IF(AK72&lt;&gt;"",VLOOKUP(AK72,'valeurs casting'!$E$2:$F$9,2),0)</f>
        <v>4</v>
      </c>
      <c r="AX72" s="16">
        <f>IF(AL72&lt;&gt;"",VLOOKUP(AL72,'valeurs casting'!$E$2:$F$9,2),0)</f>
        <v>0</v>
      </c>
      <c r="AY72" s="16">
        <f>IF(AM72&lt;&gt;"",VLOOKUP(AM72,'valeurs casting'!$E$2:$F$9,2),0)</f>
        <v>0</v>
      </c>
      <c r="AZ72" s="16">
        <f>IF(AN72&lt;&gt;"",VLOOKUP(AN72,'valeurs casting'!$E$2:$F$9,2),0)</f>
        <v>0</v>
      </c>
      <c r="BA72" s="16">
        <f>IF(AO72&lt;&gt;"",VLOOKUP(AO72,'valeurs casting'!$E$2:$F$9,2),0)</f>
        <v>0</v>
      </c>
      <c r="BB72" s="16">
        <f>IF(AP72&lt;&gt;"",VLOOKUP(AP72,'valeurs casting'!$G$2:$H$9,2),0)</f>
        <v>0</v>
      </c>
      <c r="BC72" s="16">
        <f>IF(AQ72&lt;&gt;"",VLOOKUP(AQ72,'valeurs casting'!$G$2:$H$9,2),0)</f>
        <v>0</v>
      </c>
      <c r="BD72" s="16">
        <f>IF(AR72&lt;&gt;"",VLOOKUP(AR72,'valeurs casting'!$G$2:$H$9,2),0)</f>
        <v>0</v>
      </c>
      <c r="BE72" s="16">
        <f>IF(AS72&lt;&gt;"",VLOOKUP(AS72,'valeurs casting'!$G$2:$H$9,2),0)</f>
        <v>0</v>
      </c>
      <c r="BF72" s="16">
        <f>IF(AT72&lt;&gt;"",VLOOKUP(AT72,'valeurs casting'!$G$2:$H$9,2),0)</f>
        <v>0</v>
      </c>
      <c r="BG72" s="2"/>
      <c r="BH72" s="2"/>
      <c r="BI72" s="2"/>
      <c r="BJ72" s="2"/>
      <c r="BK72" s="2"/>
    </row>
    <row r="73" spans="1:63" x14ac:dyDescent="0.3">
      <c r="A73" s="5" t="s">
        <v>101</v>
      </c>
      <c r="B73" s="15" t="s">
        <v>7</v>
      </c>
      <c r="C73" s="2"/>
      <c r="D73" s="15" t="s">
        <v>13</v>
      </c>
      <c r="E73" s="2" t="s">
        <v>14</v>
      </c>
      <c r="F73" s="32" t="str">
        <f>Tableau2[[#This Row],[Technique]]&amp;IF(Tableau2[[#This Row],[req. technique]]&lt;&gt;"","("&amp;Tableau2[[#This Row],[req. technique]]&amp;")","")&amp;Tableau2[[#This Row],[Forme]]&amp;IF(Tableau2[[#This Row],[req. forme]]&lt;&gt;"","("&amp;Tableau2[[#This Row],[req. forme]]&amp;")","")</f>
        <v>CrAq(Au)</v>
      </c>
      <c r="G73" s="71">
        <v>30</v>
      </c>
      <c r="H73" s="19">
        <v>10</v>
      </c>
      <c r="I73" s="2"/>
      <c r="J73" s="2" t="s">
        <v>85</v>
      </c>
      <c r="K73" s="2" t="s">
        <v>102</v>
      </c>
      <c r="L73" s="2" t="s">
        <v>76</v>
      </c>
      <c r="M73" s="2">
        <v>1</v>
      </c>
      <c r="N73" s="2"/>
      <c r="O73" s="2"/>
      <c r="P73" s="2"/>
      <c r="Q73" s="54"/>
      <c r="R73" s="51"/>
      <c r="S7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73" s="28"/>
      <c r="U73" s="2" t="s">
        <v>107</v>
      </c>
      <c r="V73" s="2"/>
      <c r="W73" s="30">
        <f>IF(Tableau2[[#This Row],[XP mastery]]=0,"",TRUNC((SQRT(8*(Tableau2[[#This Row],[XP mastery]]/5)+1)-1)/2))</f>
        <v>1</v>
      </c>
      <c r="X73" s="24">
        <v>5</v>
      </c>
      <c r="Y73" s="2" t="s">
        <v>59</v>
      </c>
      <c r="Z73" s="2"/>
      <c r="AA73" s="2"/>
      <c r="AB73" s="2"/>
      <c r="AC73" s="2"/>
      <c r="AD73" s="2"/>
      <c r="AE73" s="2"/>
      <c r="AF73" s="2"/>
      <c r="AG73" s="2"/>
      <c r="AH7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73" s="32">
        <f>MAX(Tableau2[[#This Row],[Bonus talisman bâton 1]:[Bonus talisman dé 5]])+IF(Tableau2[[#This Row],[CT dé applicable?]]&lt;&gt;"",'valeurs casting'!$K$1,0)</f>
        <v>4</v>
      </c>
      <c r="AJ73" s="19" t="s">
        <v>13</v>
      </c>
      <c r="AK73" s="20"/>
      <c r="AL73" s="20"/>
      <c r="AM73" s="20"/>
      <c r="AN73" s="20"/>
      <c r="AO73" s="24"/>
      <c r="AP73" s="19"/>
      <c r="AQ73" s="20"/>
      <c r="AR73" s="20"/>
      <c r="AS73" s="20"/>
      <c r="AT73" s="20"/>
      <c r="AU73" s="37"/>
      <c r="AV73" s="16">
        <f>IF(AJ73&lt;&gt;"",VLOOKUP(AJ73,'valeurs casting'!$E$2:$F$9,2),0)</f>
        <v>4</v>
      </c>
      <c r="AW73" s="16">
        <f>IF(AK73&lt;&gt;"",VLOOKUP(AK73,'valeurs casting'!$E$2:$F$9,2),0)</f>
        <v>0</v>
      </c>
      <c r="AX73" s="16">
        <f>IF(AL73&lt;&gt;"",VLOOKUP(AL73,'valeurs casting'!$E$2:$F$9,2),0)</f>
        <v>0</v>
      </c>
      <c r="AY73" s="16">
        <f>IF(AM73&lt;&gt;"",VLOOKUP(AM73,'valeurs casting'!$E$2:$F$9,2),0)</f>
        <v>0</v>
      </c>
      <c r="AZ73" s="16">
        <f>IF(AN73&lt;&gt;"",VLOOKUP(AN73,'valeurs casting'!$E$2:$F$9,2),0)</f>
        <v>0</v>
      </c>
      <c r="BA73" s="16">
        <f>IF(AO73&lt;&gt;"",VLOOKUP(AO73,'valeurs casting'!$E$2:$F$9,2),0)</f>
        <v>0</v>
      </c>
      <c r="BB73" s="16">
        <f>IF(AP73&lt;&gt;"",VLOOKUP(AP73,'valeurs casting'!$G$2:$H$9,2),0)</f>
        <v>0</v>
      </c>
      <c r="BC73" s="16">
        <f>IF(AQ73&lt;&gt;"",VLOOKUP(AQ73,'valeurs casting'!$G$2:$H$9,2),0)</f>
        <v>0</v>
      </c>
      <c r="BD73" s="16">
        <f>IF(AR73&lt;&gt;"",VLOOKUP(AR73,'valeurs casting'!$G$2:$H$9,2),0)</f>
        <v>0</v>
      </c>
      <c r="BE73" s="16">
        <f>IF(AS73&lt;&gt;"",VLOOKUP(AS73,'valeurs casting'!$G$2:$H$9,2),0)</f>
        <v>0</v>
      </c>
      <c r="BF73" s="16">
        <f>IF(AT73&lt;&gt;"",VLOOKUP(AT73,'valeurs casting'!$G$2:$H$9,2),0)</f>
        <v>0</v>
      </c>
      <c r="BG73" s="2"/>
      <c r="BH73" s="2"/>
      <c r="BI73" s="2"/>
      <c r="BJ73" s="2"/>
      <c r="BK73" s="2"/>
    </row>
    <row r="74" spans="1:63" x14ac:dyDescent="0.3">
      <c r="A74" s="5" t="s">
        <v>136</v>
      </c>
      <c r="B74" s="15" t="s">
        <v>9</v>
      </c>
      <c r="C74" s="2" t="s">
        <v>11</v>
      </c>
      <c r="D74" s="15" t="s">
        <v>14</v>
      </c>
      <c r="E74" s="2"/>
      <c r="F74" s="32" t="str">
        <f>Tableau2[[#This Row],[Technique]]&amp;IF(Tableau2[[#This Row],[req. technique]]&lt;&gt;"","("&amp;Tableau2[[#This Row],[req. technique]]&amp;")","")&amp;Tableau2[[#This Row],[Forme]]&amp;IF(Tableau2[[#This Row],[req. forme]]&lt;&gt;"","("&amp;Tableau2[[#This Row],[req. forme]]&amp;")","")</f>
        <v>Mu(Re)Au</v>
      </c>
      <c r="G74" s="71">
        <v>20</v>
      </c>
      <c r="H74" s="19">
        <v>4</v>
      </c>
      <c r="I74" s="2"/>
      <c r="J74" s="2" t="s">
        <v>85</v>
      </c>
      <c r="K74" s="2" t="s">
        <v>102</v>
      </c>
      <c r="L74" s="2" t="s">
        <v>76</v>
      </c>
      <c r="M74" s="2"/>
      <c r="N74" s="2">
        <v>1</v>
      </c>
      <c r="O74" s="2"/>
      <c r="P74" s="2"/>
      <c r="Q74" s="54"/>
      <c r="R74" s="51"/>
      <c r="S7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4" s="28"/>
      <c r="U74" s="2" t="s">
        <v>137</v>
      </c>
      <c r="V74" s="2"/>
      <c r="W74" s="30" t="str">
        <f>IF(Tableau2[[#This Row],[XP mastery]]=0,"",TRUNC((SQRT(8*(Tableau2[[#This Row],[XP mastery]]/5)+1)-1)/2))</f>
        <v/>
      </c>
      <c r="X74" s="24"/>
      <c r="Y74" s="2"/>
      <c r="Z74" s="2"/>
      <c r="AA74" s="2"/>
      <c r="AB74" s="2"/>
      <c r="AC74" s="2"/>
      <c r="AD74" s="2"/>
      <c r="AE74" s="2"/>
      <c r="AF74" s="2"/>
      <c r="AG74" s="2"/>
      <c r="AH7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74" s="32">
        <f>MAX(Tableau2[[#This Row],[Bonus talisman bâton 1]:[Bonus talisman dé 5]])+IF(Tableau2[[#This Row],[CT dé applicable?]]&lt;&gt;"",'valeurs casting'!$K$1,0)</f>
        <v>5</v>
      </c>
      <c r="AJ74" s="19" t="s">
        <v>9</v>
      </c>
      <c r="AK74" s="20"/>
      <c r="AL74" s="20"/>
      <c r="AM74" s="20"/>
      <c r="AN74" s="20"/>
      <c r="AO74" s="24"/>
      <c r="AP74" s="19"/>
      <c r="AQ74" s="20"/>
      <c r="AR74" s="20"/>
      <c r="AS74" s="20"/>
      <c r="AT74" s="20"/>
      <c r="AU74" s="37"/>
      <c r="AV74" s="16">
        <f>IF(AJ74&lt;&gt;"",VLOOKUP(AJ74,'valeurs casting'!$E$2:$F$9,2),0)</f>
        <v>5</v>
      </c>
      <c r="AW74" s="16">
        <f>IF(AK74&lt;&gt;"",VLOOKUP(AK74,'valeurs casting'!$E$2:$F$9,2),0)</f>
        <v>0</v>
      </c>
      <c r="AX74" s="16">
        <f>IF(AL74&lt;&gt;"",VLOOKUP(AL74,'valeurs casting'!$E$2:$F$9,2),0)</f>
        <v>0</v>
      </c>
      <c r="AY74" s="16">
        <f>IF(AM74&lt;&gt;"",VLOOKUP(AM74,'valeurs casting'!$E$2:$F$9,2),0)</f>
        <v>0</v>
      </c>
      <c r="AZ74" s="16">
        <f>IF(AN74&lt;&gt;"",VLOOKUP(AN74,'valeurs casting'!$E$2:$F$9,2),0)</f>
        <v>0</v>
      </c>
      <c r="BA74" s="16">
        <f>IF(AO74&lt;&gt;"",VLOOKUP(AO74,'valeurs casting'!$E$2:$F$9,2),0)</f>
        <v>0</v>
      </c>
      <c r="BB74" s="16">
        <f>IF(AP74&lt;&gt;"",VLOOKUP(AP74,'valeurs casting'!$G$2:$H$9,2),0)</f>
        <v>0</v>
      </c>
      <c r="BC74" s="16">
        <f>IF(AQ74&lt;&gt;"",VLOOKUP(AQ74,'valeurs casting'!$G$2:$H$9,2),0)</f>
        <v>0</v>
      </c>
      <c r="BD74" s="16">
        <f>IF(AR74&lt;&gt;"",VLOOKUP(AR74,'valeurs casting'!$G$2:$H$9,2),0)</f>
        <v>0</v>
      </c>
      <c r="BE74" s="16">
        <f>IF(AS74&lt;&gt;"",VLOOKUP(AS74,'valeurs casting'!$G$2:$H$9,2),0)</f>
        <v>0</v>
      </c>
      <c r="BF74" s="16">
        <f>IF(AT74&lt;&gt;"",VLOOKUP(AT74,'valeurs casting'!$G$2:$H$9,2),0)</f>
        <v>0</v>
      </c>
      <c r="BG74" s="2"/>
      <c r="BH74" s="2"/>
      <c r="BI74" s="2"/>
      <c r="BJ74" s="2"/>
      <c r="BK74" s="2"/>
    </row>
    <row r="75" spans="1:63" x14ac:dyDescent="0.3">
      <c r="A75" s="5" t="s">
        <v>138</v>
      </c>
      <c r="B75" s="15" t="s">
        <v>9</v>
      </c>
      <c r="C75" s="2"/>
      <c r="D75" s="15" t="s">
        <v>14</v>
      </c>
      <c r="E75" s="2" t="s">
        <v>17</v>
      </c>
      <c r="F75" s="32" t="str">
        <f>Tableau2[[#This Row],[Technique]]&amp;IF(Tableau2[[#This Row],[req. technique]]&lt;&gt;"","("&amp;Tableau2[[#This Row],[req. technique]]&amp;")","")&amp;Tableau2[[#This Row],[Forme]]&amp;IF(Tableau2[[#This Row],[req. forme]]&lt;&gt;"","("&amp;Tableau2[[#This Row],[req. forme]]&amp;")","")</f>
        <v>MuAu(Ig)</v>
      </c>
      <c r="G75" s="71">
        <v>20</v>
      </c>
      <c r="H75" s="19">
        <v>4</v>
      </c>
      <c r="I75" s="2"/>
      <c r="J75" s="2" t="s">
        <v>85</v>
      </c>
      <c r="K75" s="2" t="s">
        <v>102</v>
      </c>
      <c r="L75" s="2" t="s">
        <v>109</v>
      </c>
      <c r="M75" s="2"/>
      <c r="N75" s="2"/>
      <c r="O75" s="2"/>
      <c r="P75" s="2"/>
      <c r="Q75" s="54"/>
      <c r="R75" s="51"/>
      <c r="S7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5" s="28"/>
      <c r="U75" s="2" t="s">
        <v>139</v>
      </c>
      <c r="V75" s="2"/>
      <c r="W75" s="30" t="str">
        <f>IF(Tableau2[[#This Row],[XP mastery]]=0,"",TRUNC((SQRT(8*(Tableau2[[#This Row],[XP mastery]]/5)+1)-1)/2))</f>
        <v/>
      </c>
      <c r="X75" s="24"/>
      <c r="Y75" s="2"/>
      <c r="Z75" s="2"/>
      <c r="AA75" s="2"/>
      <c r="AB75" s="2"/>
      <c r="AC75" s="2"/>
      <c r="AD75" s="2"/>
      <c r="AE75" s="2"/>
      <c r="AF75" s="2"/>
      <c r="AG75" s="2"/>
      <c r="AH7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75" s="32">
        <f>MAX(Tableau2[[#This Row],[Bonus talisman bâton 1]:[Bonus talisman dé 5]])+IF(Tableau2[[#This Row],[CT dé applicable?]]&lt;&gt;"",'valeurs casting'!$K$1,0)</f>
        <v>13</v>
      </c>
      <c r="AJ75" s="19" t="s">
        <v>140</v>
      </c>
      <c r="AK75" s="20"/>
      <c r="AL75" s="20"/>
      <c r="AM75" s="20"/>
      <c r="AN75" s="20"/>
      <c r="AO75" s="24"/>
      <c r="AP75" s="19"/>
      <c r="AQ75" s="20"/>
      <c r="AR75" s="20"/>
      <c r="AS75" s="20"/>
      <c r="AT75" s="20"/>
      <c r="AU75" s="37" t="s">
        <v>59</v>
      </c>
      <c r="AV75" s="16">
        <f>IF(AJ75&lt;&gt;"",VLOOKUP(AJ75,'valeurs casting'!$E$2:$F$9,2),0)</f>
        <v>6</v>
      </c>
      <c r="AW75" s="16">
        <f>IF(AK75&lt;&gt;"",VLOOKUP(AK75,'valeurs casting'!$E$2:$F$9,2),0)</f>
        <v>0</v>
      </c>
      <c r="AX75" s="16">
        <f>IF(AL75&lt;&gt;"",VLOOKUP(AL75,'valeurs casting'!$E$2:$F$9,2),0)</f>
        <v>0</v>
      </c>
      <c r="AY75" s="16">
        <f>IF(AM75&lt;&gt;"",VLOOKUP(AM75,'valeurs casting'!$E$2:$F$9,2),0)</f>
        <v>0</v>
      </c>
      <c r="AZ75" s="16">
        <f>IF(AN75&lt;&gt;"",VLOOKUP(AN75,'valeurs casting'!$E$2:$F$9,2),0)</f>
        <v>0</v>
      </c>
      <c r="BA75" s="16">
        <f>IF(AO75&lt;&gt;"",VLOOKUP(AO75,'valeurs casting'!$E$2:$F$9,2),0)</f>
        <v>0</v>
      </c>
      <c r="BB75" s="16">
        <f>IF(AP75&lt;&gt;"",VLOOKUP(AP75,'valeurs casting'!$G$2:$H$9,2),0)</f>
        <v>0</v>
      </c>
      <c r="BC75" s="16">
        <f>IF(AQ75&lt;&gt;"",VLOOKUP(AQ75,'valeurs casting'!$G$2:$H$9,2),0)</f>
        <v>0</v>
      </c>
      <c r="BD75" s="16">
        <f>IF(AR75&lt;&gt;"",VLOOKUP(AR75,'valeurs casting'!$G$2:$H$9,2),0)</f>
        <v>0</v>
      </c>
      <c r="BE75" s="16">
        <f>IF(AS75&lt;&gt;"",VLOOKUP(AS75,'valeurs casting'!$G$2:$H$9,2),0)</f>
        <v>0</v>
      </c>
      <c r="BF75" s="16">
        <f>IF(AT75&lt;&gt;"",VLOOKUP(AT75,'valeurs casting'!$G$2:$H$9,2),0)</f>
        <v>0</v>
      </c>
      <c r="BG75" s="2"/>
      <c r="BH75" s="2"/>
      <c r="BI75" s="2"/>
      <c r="BJ75" s="2"/>
      <c r="BK75" s="2"/>
    </row>
    <row r="76" spans="1:63" x14ac:dyDescent="0.3">
      <c r="A76" s="5" t="s">
        <v>377</v>
      </c>
      <c r="B76" s="15" t="s">
        <v>11</v>
      </c>
      <c r="C76" s="2"/>
      <c r="D76" s="15" t="s">
        <v>20</v>
      </c>
      <c r="E76" s="2"/>
      <c r="F76" s="32" t="str">
        <f>Tableau2[[#This Row],[Technique]]&amp;IF(Tableau2[[#This Row],[req. technique]]&lt;&gt;"","("&amp;Tableau2[[#This Row],[req. technique]]&amp;")","")&amp;Tableau2[[#This Row],[Forme]]&amp;IF(Tableau2[[#This Row],[req. forme]]&lt;&gt;"","("&amp;Tableau2[[#This Row],[req. forme]]&amp;")","")</f>
        <v>ReVi</v>
      </c>
      <c r="G76" s="71">
        <v>20</v>
      </c>
      <c r="H76" s="19">
        <v>2</v>
      </c>
      <c r="I76" s="2"/>
      <c r="J76" s="2" t="s">
        <v>93</v>
      </c>
      <c r="K76" s="2" t="s">
        <v>102</v>
      </c>
      <c r="L76" s="2" t="s">
        <v>69</v>
      </c>
      <c r="M76" s="2"/>
      <c r="N76" s="2"/>
      <c r="O76" s="2"/>
      <c r="P76" s="2"/>
      <c r="Q76" s="54"/>
      <c r="R76" s="51"/>
      <c r="S7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6" s="28"/>
      <c r="U76" s="2" t="s">
        <v>388</v>
      </c>
      <c r="V76" s="2"/>
      <c r="W76" s="30" t="str">
        <f>IF(Tableau2[[#This Row],[XP mastery]]=0,"",TRUNC((SQRT(8*(Tableau2[[#This Row],[XP mastery]]/5)+1)-1)/2))</f>
        <v/>
      </c>
      <c r="X76" s="24"/>
      <c r="Y76" s="2"/>
      <c r="Z76" s="2"/>
      <c r="AA76" s="2"/>
      <c r="AB76" s="2"/>
      <c r="AC76" s="2"/>
      <c r="AD76" s="2"/>
      <c r="AE76" s="2"/>
      <c r="AF76" s="2"/>
      <c r="AG76" s="2"/>
      <c r="AH7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76" s="32">
        <f>MAX(Tableau2[[#This Row],[Bonus talisman bâton 1]:[Bonus talisman dé 5]])+IF(Tableau2[[#This Row],[CT dé applicable?]]&lt;&gt;"",'valeurs casting'!$K$1,0)</f>
        <v>0</v>
      </c>
      <c r="AJ76" s="19"/>
      <c r="AK76" s="20"/>
      <c r="AL76" s="20"/>
      <c r="AM76" s="20"/>
      <c r="AN76" s="20"/>
      <c r="AO76" s="24"/>
      <c r="AP76" s="19"/>
      <c r="AQ76" s="20"/>
      <c r="AR76" s="20"/>
      <c r="AS76" s="20"/>
      <c r="AT76" s="20"/>
      <c r="AU76" s="37"/>
      <c r="AV76" s="16">
        <f>IF(AJ76&lt;&gt;"",VLOOKUP(AJ76,'valeurs casting'!$E$2:$F$9,2),0)</f>
        <v>0</v>
      </c>
      <c r="AW76" s="16">
        <f>IF(AK76&lt;&gt;"",VLOOKUP(AK76,'valeurs casting'!$E$2:$F$9,2),0)</f>
        <v>0</v>
      </c>
      <c r="AX76" s="16">
        <f>IF(AL76&lt;&gt;"",VLOOKUP(AL76,'valeurs casting'!$E$2:$F$9,2),0)</f>
        <v>0</v>
      </c>
      <c r="AY76" s="16">
        <f>IF(AM76&lt;&gt;"",VLOOKUP(AM76,'valeurs casting'!$E$2:$F$9,2),0)</f>
        <v>0</v>
      </c>
      <c r="AZ76" s="16">
        <f>IF(AN76&lt;&gt;"",VLOOKUP(AN76,'valeurs casting'!$E$2:$F$9,2),0)</f>
        <v>0</v>
      </c>
      <c r="BA76" s="16">
        <f>IF(AO76&lt;&gt;"",VLOOKUP(AO76,'valeurs casting'!$E$2:$F$9,2),0)</f>
        <v>0</v>
      </c>
      <c r="BB76" s="16">
        <f>IF(AP76&lt;&gt;"",VLOOKUP(AP76,'valeurs casting'!$G$2:$H$9,2),0)</f>
        <v>0</v>
      </c>
      <c r="BC76" s="16">
        <f>IF(AQ76&lt;&gt;"",VLOOKUP(AQ76,'valeurs casting'!$G$2:$H$9,2),0)</f>
        <v>0</v>
      </c>
      <c r="BD76" s="16">
        <f>IF(AR76&lt;&gt;"",VLOOKUP(AR76,'valeurs casting'!$G$2:$H$9,2),0)</f>
        <v>0</v>
      </c>
      <c r="BE76" s="16">
        <f>IF(AS76&lt;&gt;"",VLOOKUP(AS76,'valeurs casting'!$G$2:$H$9,2),0)</f>
        <v>0</v>
      </c>
      <c r="BF76" s="16">
        <f>IF(AT76&lt;&gt;"",VLOOKUP(AT76,'valeurs casting'!$G$2:$H$9,2),0)</f>
        <v>0</v>
      </c>
      <c r="BG76" s="2"/>
      <c r="BH76" s="2"/>
      <c r="BI76" s="2"/>
      <c r="BJ76" s="2"/>
      <c r="BK76" s="2"/>
    </row>
    <row r="77" spans="1:63" x14ac:dyDescent="0.3">
      <c r="A77" s="5" t="s">
        <v>163</v>
      </c>
      <c r="B77" s="15" t="s">
        <v>7</v>
      </c>
      <c r="C77" s="2"/>
      <c r="D77" s="15" t="s">
        <v>15</v>
      </c>
      <c r="E77" s="2"/>
      <c r="F77" s="32" t="str">
        <f>Tableau2[[#This Row],[Technique]]&amp;IF(Tableau2[[#This Row],[req. technique]]&lt;&gt;"","("&amp;Tableau2[[#This Row],[req. technique]]&amp;")","")&amp;Tableau2[[#This Row],[Forme]]&amp;IF(Tableau2[[#This Row],[req. forme]]&lt;&gt;"","("&amp;Tableau2[[#This Row],[req. forme]]&amp;")","")</f>
        <v>CrCo</v>
      </c>
      <c r="G77" s="71">
        <v>25</v>
      </c>
      <c r="H77" s="19">
        <v>5</v>
      </c>
      <c r="I77" s="2"/>
      <c r="J77" s="2" t="s">
        <v>68</v>
      </c>
      <c r="K77" s="2" t="s">
        <v>70</v>
      </c>
      <c r="L77" s="2" t="s">
        <v>69</v>
      </c>
      <c r="M77" s="2">
        <v>1</v>
      </c>
      <c r="N77" s="2"/>
      <c r="O77" s="2"/>
      <c r="P77" s="2"/>
      <c r="Q77" s="54"/>
      <c r="R77" s="51"/>
      <c r="S7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77" s="28" t="s">
        <v>59</v>
      </c>
      <c r="U77" s="2" t="s">
        <v>164</v>
      </c>
      <c r="V77" s="2"/>
      <c r="W77" s="30" t="str">
        <f>IF(Tableau2[[#This Row],[XP mastery]]=0,"",TRUNC((SQRT(8*(Tableau2[[#This Row],[XP mastery]]/5)+1)-1)/2))</f>
        <v/>
      </c>
      <c r="X77" s="24"/>
      <c r="Y77" s="2"/>
      <c r="Z77" s="2"/>
      <c r="AA77" s="2"/>
      <c r="AB77" s="2"/>
      <c r="AC77" s="2"/>
      <c r="AD77" s="2"/>
      <c r="AE77" s="2"/>
      <c r="AF77" s="2"/>
      <c r="AG77" s="2"/>
      <c r="AH7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77" s="32">
        <f>MAX(Tableau2[[#This Row],[Bonus talisman bâton 1]:[Bonus talisman dé 5]])+IF(Tableau2[[#This Row],[CT dé applicable?]]&lt;&gt;"",'valeurs casting'!$K$1,0)</f>
        <v>0</v>
      </c>
      <c r="AJ77" s="19"/>
      <c r="AK77" s="20"/>
      <c r="AL77" s="20"/>
      <c r="AM77" s="20"/>
      <c r="AN77" s="20"/>
      <c r="AO77" s="24"/>
      <c r="AP77" s="19"/>
      <c r="AQ77" s="20"/>
      <c r="AR77" s="20"/>
      <c r="AS77" s="20"/>
      <c r="AT77" s="20"/>
      <c r="AU77" s="37"/>
      <c r="AV77" s="16">
        <f>IF(AJ77&lt;&gt;"",VLOOKUP(AJ77,'valeurs casting'!$E$2:$F$9,2),0)</f>
        <v>0</v>
      </c>
      <c r="AW77" s="16">
        <f>IF(AK77&lt;&gt;"",VLOOKUP(AK77,'valeurs casting'!$E$2:$F$9,2),0)</f>
        <v>0</v>
      </c>
      <c r="AX77" s="16">
        <f>IF(AL77&lt;&gt;"",VLOOKUP(AL77,'valeurs casting'!$E$2:$F$9,2),0)</f>
        <v>0</v>
      </c>
      <c r="AY77" s="16">
        <f>IF(AM77&lt;&gt;"",VLOOKUP(AM77,'valeurs casting'!$E$2:$F$9,2),0)</f>
        <v>0</v>
      </c>
      <c r="AZ77" s="16">
        <f>IF(AN77&lt;&gt;"",VLOOKUP(AN77,'valeurs casting'!$E$2:$F$9,2),0)</f>
        <v>0</v>
      </c>
      <c r="BA77" s="16">
        <f>IF(AO77&lt;&gt;"",VLOOKUP(AO77,'valeurs casting'!$E$2:$F$9,2),0)</f>
        <v>0</v>
      </c>
      <c r="BB77" s="16">
        <f>IF(AP77&lt;&gt;"",VLOOKUP(AP77,'valeurs casting'!$G$2:$H$9,2),0)</f>
        <v>0</v>
      </c>
      <c r="BC77" s="16">
        <f>IF(AQ77&lt;&gt;"",VLOOKUP(AQ77,'valeurs casting'!$G$2:$H$9,2),0)</f>
        <v>0</v>
      </c>
      <c r="BD77" s="16">
        <f>IF(AR77&lt;&gt;"",VLOOKUP(AR77,'valeurs casting'!$G$2:$H$9,2),0)</f>
        <v>0</v>
      </c>
      <c r="BE77" s="16">
        <f>IF(AS77&lt;&gt;"",VLOOKUP(AS77,'valeurs casting'!$G$2:$H$9,2),0)</f>
        <v>0</v>
      </c>
      <c r="BF77" s="16">
        <f>IF(AT77&lt;&gt;"",VLOOKUP(AT77,'valeurs casting'!$G$2:$H$9,2),0)</f>
        <v>0</v>
      </c>
      <c r="BG77" s="2"/>
      <c r="BH77" s="2"/>
      <c r="BI77" s="2"/>
      <c r="BJ77" s="2"/>
      <c r="BK77" s="2"/>
    </row>
    <row r="78" spans="1:63" x14ac:dyDescent="0.3">
      <c r="A78" s="5" t="s">
        <v>272</v>
      </c>
      <c r="B78" s="15" t="s">
        <v>10</v>
      </c>
      <c r="C78" s="2"/>
      <c r="D78" s="15" t="s">
        <v>19</v>
      </c>
      <c r="E78" s="2"/>
      <c r="F78" s="32" t="str">
        <f>Tableau2[[#This Row],[Technique]]&amp;IF(Tableau2[[#This Row],[req. technique]]&lt;&gt;"","("&amp;Tableau2[[#This Row],[req. technique]]&amp;")","")&amp;Tableau2[[#This Row],[Forme]]&amp;IF(Tableau2[[#This Row],[req. forme]]&lt;&gt;"","("&amp;Tableau2[[#This Row],[req. forme]]&amp;")","")</f>
        <v>PeMe</v>
      </c>
      <c r="G78" s="71">
        <v>30</v>
      </c>
      <c r="H78" s="19">
        <v>10</v>
      </c>
      <c r="I78" s="2"/>
      <c r="J78" s="2" t="s">
        <v>269</v>
      </c>
      <c r="K78" s="2" t="s">
        <v>70</v>
      </c>
      <c r="L78" s="2" t="s">
        <v>76</v>
      </c>
      <c r="M78" s="2"/>
      <c r="N78" s="2"/>
      <c r="O78" s="2"/>
      <c r="P78" s="2"/>
      <c r="Q78" s="54"/>
      <c r="R78" s="51"/>
      <c r="S7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78" s="28"/>
      <c r="U78" s="2" t="s">
        <v>268</v>
      </c>
      <c r="V78" s="2"/>
      <c r="W78" s="30" t="str">
        <f>IF(Tableau2[[#This Row],[XP mastery]]=0,"",TRUNC((SQRT(8*(Tableau2[[#This Row],[XP mastery]]/5)+1)-1)/2))</f>
        <v/>
      </c>
      <c r="X78" s="24"/>
      <c r="Y78" s="2"/>
      <c r="Z78" s="2"/>
      <c r="AA78" s="2"/>
      <c r="AB78" s="2"/>
      <c r="AC78" s="2"/>
      <c r="AD78" s="2"/>
      <c r="AE78" s="2"/>
      <c r="AF78" s="2"/>
      <c r="AG78" s="2"/>
      <c r="AH7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78" s="32">
        <f>MAX(Tableau2[[#This Row],[Bonus talisman bâton 1]:[Bonus talisman dé 5]])+IF(Tableau2[[#This Row],[CT dé applicable?]]&lt;&gt;"",'valeurs casting'!$K$1,0)</f>
        <v>4</v>
      </c>
      <c r="AJ78" s="19" t="s">
        <v>26</v>
      </c>
      <c r="AK78" s="20"/>
      <c r="AL78" s="20"/>
      <c r="AM78" s="20"/>
      <c r="AN78" s="20"/>
      <c r="AO78" s="24"/>
      <c r="AP78" s="19"/>
      <c r="AQ78" s="20"/>
      <c r="AR78" s="20"/>
      <c r="AS78" s="20"/>
      <c r="AT78" s="20"/>
      <c r="AU78" s="37"/>
      <c r="AV78" s="16">
        <f>IF(AJ78&lt;&gt;"",VLOOKUP(AJ78,'valeurs casting'!$E$2:$F$9,2),0)</f>
        <v>4</v>
      </c>
      <c r="AW78" s="16">
        <f>IF(AK78&lt;&gt;"",VLOOKUP(AK78,'valeurs casting'!$E$2:$F$9,2),0)</f>
        <v>0</v>
      </c>
      <c r="AX78" s="16">
        <f>IF(AL78&lt;&gt;"",VLOOKUP(AL78,'valeurs casting'!$E$2:$F$9,2),0)</f>
        <v>0</v>
      </c>
      <c r="AY78" s="16">
        <f>IF(AM78&lt;&gt;"",VLOOKUP(AM78,'valeurs casting'!$E$2:$F$9,2),0)</f>
        <v>0</v>
      </c>
      <c r="AZ78" s="16">
        <f>IF(AN78&lt;&gt;"",VLOOKUP(AN78,'valeurs casting'!$E$2:$F$9,2),0)</f>
        <v>0</v>
      </c>
      <c r="BA78" s="16">
        <f>IF(AO78&lt;&gt;"",VLOOKUP(AO78,'valeurs casting'!$E$2:$F$9,2),0)</f>
        <v>0</v>
      </c>
      <c r="BB78" s="16">
        <f>IF(AP78&lt;&gt;"",VLOOKUP(AP78,'valeurs casting'!$G$2:$H$9,2),0)</f>
        <v>0</v>
      </c>
      <c r="BC78" s="16">
        <f>IF(AQ78&lt;&gt;"",VLOOKUP(AQ78,'valeurs casting'!$G$2:$H$9,2),0)</f>
        <v>0</v>
      </c>
      <c r="BD78" s="16">
        <f>IF(AR78&lt;&gt;"",VLOOKUP(AR78,'valeurs casting'!$G$2:$H$9,2),0)</f>
        <v>0</v>
      </c>
      <c r="BE78" s="16">
        <f>IF(AS78&lt;&gt;"",VLOOKUP(AS78,'valeurs casting'!$G$2:$H$9,2),0)</f>
        <v>0</v>
      </c>
      <c r="BF78" s="16">
        <f>IF(AT78&lt;&gt;"",VLOOKUP(AT78,'valeurs casting'!$G$2:$H$9,2),0)</f>
        <v>0</v>
      </c>
      <c r="BG78" s="2"/>
      <c r="BH78" s="2"/>
      <c r="BI78" s="2"/>
      <c r="BJ78" s="2"/>
      <c r="BK78" s="2"/>
    </row>
    <row r="79" spans="1:63" x14ac:dyDescent="0.3">
      <c r="A79" s="14" t="s">
        <v>94</v>
      </c>
      <c r="B79" s="15" t="s">
        <v>7</v>
      </c>
      <c r="C79" s="2"/>
      <c r="D79" s="15" t="s">
        <v>12</v>
      </c>
      <c r="E79" s="2"/>
      <c r="F79" s="32" t="str">
        <f>Tableau2[[#This Row],[Technique]]&amp;IF(Tableau2[[#This Row],[req. technique]]&lt;&gt;"","("&amp;Tableau2[[#This Row],[req. technique]]&amp;")","")&amp;Tableau2[[#This Row],[Forme]]&amp;IF(Tableau2[[#This Row],[req. forme]]&lt;&gt;"","("&amp;Tableau2[[#This Row],[req. forme]]&amp;")","")</f>
        <v>CrAn</v>
      </c>
      <c r="G79" s="71">
        <v>20</v>
      </c>
      <c r="H79" s="19">
        <v>4</v>
      </c>
      <c r="I79" s="2"/>
      <c r="J79" s="2" t="s">
        <v>68</v>
      </c>
      <c r="K79" s="2" t="s">
        <v>95</v>
      </c>
      <c r="L79" s="2" t="s">
        <v>76</v>
      </c>
      <c r="M79" s="2"/>
      <c r="N79" s="2"/>
      <c r="O79" s="2"/>
      <c r="P79" s="2"/>
      <c r="Q79" s="54"/>
      <c r="R79" s="51"/>
      <c r="S7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79" s="28"/>
      <c r="U79" s="2" t="s">
        <v>117</v>
      </c>
      <c r="V79" s="2" t="s">
        <v>56</v>
      </c>
      <c r="W79" s="30" t="str">
        <f>IF(Tableau2[[#This Row],[XP mastery]]=0,"",TRUNC((SQRT(8*(Tableau2[[#This Row],[XP mastery]]/5)+1)-1)/2))</f>
        <v/>
      </c>
      <c r="X79" s="24"/>
      <c r="Y79" s="2"/>
      <c r="Z79" s="2"/>
      <c r="AA79" s="2"/>
      <c r="AB79" s="2"/>
      <c r="AC79" s="2"/>
      <c r="AD79" s="2"/>
      <c r="AE79" s="2"/>
      <c r="AF79" s="2"/>
      <c r="AG79" s="2"/>
      <c r="AH7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79" s="32">
        <f>MAX(Tableau2[[#This Row],[Bonus talisman bâton 1]:[Bonus talisman dé 5]])+IF(Tableau2[[#This Row],[CT dé applicable?]]&lt;&gt;"",'valeurs casting'!$K$1,0)</f>
        <v>0</v>
      </c>
      <c r="AJ79" s="19"/>
      <c r="AK79" s="20"/>
      <c r="AL79" s="20"/>
      <c r="AM79" s="20"/>
      <c r="AN79" s="20"/>
      <c r="AO79" s="24"/>
      <c r="AP79" s="19"/>
      <c r="AQ79" s="20"/>
      <c r="AR79" s="20"/>
      <c r="AS79" s="20"/>
      <c r="AT79" s="20"/>
      <c r="AU79" s="37"/>
      <c r="AV79" s="16">
        <f>IF(AJ79&lt;&gt;"",VLOOKUP(AJ79,'valeurs casting'!$E$2:$F$9,2),0)</f>
        <v>0</v>
      </c>
      <c r="AW79" s="16">
        <f>IF(AK79&lt;&gt;"",VLOOKUP(AK79,'valeurs casting'!$E$2:$F$9,2),0)</f>
        <v>0</v>
      </c>
      <c r="AX79" s="16">
        <f>IF(AL79&lt;&gt;"",VLOOKUP(AL79,'valeurs casting'!$E$2:$F$9,2),0)</f>
        <v>0</v>
      </c>
      <c r="AY79" s="16">
        <f>IF(AM79&lt;&gt;"",VLOOKUP(AM79,'valeurs casting'!$E$2:$F$9,2),0)</f>
        <v>0</v>
      </c>
      <c r="AZ79" s="16">
        <f>IF(AN79&lt;&gt;"",VLOOKUP(AN79,'valeurs casting'!$E$2:$F$9,2),0)</f>
        <v>0</v>
      </c>
      <c r="BA79" s="16">
        <f>IF(AO79&lt;&gt;"",VLOOKUP(AO79,'valeurs casting'!$E$2:$F$9,2),0)</f>
        <v>0</v>
      </c>
      <c r="BB79" s="16">
        <f>IF(AP79&lt;&gt;"",VLOOKUP(AP79,'valeurs casting'!$G$2:$H$9,2),0)</f>
        <v>0</v>
      </c>
      <c r="BC79" s="16">
        <f>IF(AQ79&lt;&gt;"",VLOOKUP(AQ79,'valeurs casting'!$G$2:$H$9,2),0)</f>
        <v>0</v>
      </c>
      <c r="BD79" s="16">
        <f>IF(AR79&lt;&gt;"",VLOOKUP(AR79,'valeurs casting'!$G$2:$H$9,2),0)</f>
        <v>0</v>
      </c>
      <c r="BE79" s="16">
        <f>IF(AS79&lt;&gt;"",VLOOKUP(AS79,'valeurs casting'!$G$2:$H$9,2),0)</f>
        <v>0</v>
      </c>
      <c r="BF79" s="16">
        <f>IF(AT79&lt;&gt;"",VLOOKUP(AT79,'valeurs casting'!$G$2:$H$9,2),0)</f>
        <v>0</v>
      </c>
      <c r="BG79" s="2"/>
      <c r="BH79" s="2"/>
      <c r="BI79" s="2"/>
      <c r="BJ79" s="2"/>
      <c r="BK79" s="2"/>
    </row>
    <row r="80" spans="1:63" x14ac:dyDescent="0.3">
      <c r="A80" s="5" t="s">
        <v>158</v>
      </c>
      <c r="B80" s="15" t="s">
        <v>7</v>
      </c>
      <c r="C80" s="2"/>
      <c r="D80" s="15" t="s">
        <v>15</v>
      </c>
      <c r="E80" s="2"/>
      <c r="F80" s="32" t="str">
        <f>Tableau2[[#This Row],[Technique]]&amp;IF(Tableau2[[#This Row],[req. technique]]&lt;&gt;"","("&amp;Tableau2[[#This Row],[req. technique]]&amp;")","")&amp;Tableau2[[#This Row],[Forme]]&amp;IF(Tableau2[[#This Row],[req. forme]]&lt;&gt;"","("&amp;Tableau2[[#This Row],[req. forme]]&amp;")","")</f>
        <v>CrCo</v>
      </c>
      <c r="G80" s="71">
        <v>20</v>
      </c>
      <c r="H80" s="19">
        <v>4</v>
      </c>
      <c r="I80" s="2"/>
      <c r="J80" s="2" t="s">
        <v>68</v>
      </c>
      <c r="K80" s="2" t="s">
        <v>95</v>
      </c>
      <c r="L80" s="2" t="s">
        <v>76</v>
      </c>
      <c r="M80" s="2"/>
      <c r="N80" s="2"/>
      <c r="O80" s="2"/>
      <c r="P80" s="2"/>
      <c r="Q80" s="54"/>
      <c r="R80" s="51"/>
      <c r="S8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80" s="28"/>
      <c r="U80" s="2" t="s">
        <v>159</v>
      </c>
      <c r="V80" s="2" t="s">
        <v>160</v>
      </c>
      <c r="W80" s="30" t="str">
        <f>IF(Tableau2[[#This Row],[XP mastery]]=0,"",TRUNC((SQRT(8*(Tableau2[[#This Row],[XP mastery]]/5)+1)-1)/2))</f>
        <v/>
      </c>
      <c r="X80" s="24"/>
      <c r="Y80" s="2"/>
      <c r="Z80" s="2"/>
      <c r="AA80" s="2"/>
      <c r="AB80" s="2"/>
      <c r="AC80" s="2"/>
      <c r="AD80" s="2"/>
      <c r="AE80" s="2"/>
      <c r="AF80" s="2"/>
      <c r="AG80" s="2"/>
      <c r="AH8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80" s="32">
        <f>MAX(Tableau2[[#This Row],[Bonus talisman bâton 1]:[Bonus talisman dé 5]])+IF(Tableau2[[#This Row],[CT dé applicable?]]&lt;&gt;"",'valeurs casting'!$K$1,0)</f>
        <v>0</v>
      </c>
      <c r="AJ80" s="19"/>
      <c r="AK80" s="20"/>
      <c r="AL80" s="20"/>
      <c r="AM80" s="20"/>
      <c r="AN80" s="20"/>
      <c r="AO80" s="24"/>
      <c r="AP80" s="19"/>
      <c r="AQ80" s="20"/>
      <c r="AR80" s="20"/>
      <c r="AS80" s="20"/>
      <c r="AT80" s="20"/>
      <c r="AU80" s="37"/>
      <c r="AV80" s="16">
        <f>IF(AJ80&lt;&gt;"",VLOOKUP(AJ80,'valeurs casting'!$E$2:$F$9,2),0)</f>
        <v>0</v>
      </c>
      <c r="AW80" s="16">
        <f>IF(AK80&lt;&gt;"",VLOOKUP(AK80,'valeurs casting'!$E$2:$F$9,2),0)</f>
        <v>0</v>
      </c>
      <c r="AX80" s="16">
        <f>IF(AL80&lt;&gt;"",VLOOKUP(AL80,'valeurs casting'!$E$2:$F$9,2),0)</f>
        <v>0</v>
      </c>
      <c r="AY80" s="16">
        <f>IF(AM80&lt;&gt;"",VLOOKUP(AM80,'valeurs casting'!$E$2:$F$9,2),0)</f>
        <v>0</v>
      </c>
      <c r="AZ80" s="16">
        <f>IF(AN80&lt;&gt;"",VLOOKUP(AN80,'valeurs casting'!$E$2:$F$9,2),0)</f>
        <v>0</v>
      </c>
      <c r="BA80" s="16">
        <f>IF(AO80&lt;&gt;"",VLOOKUP(AO80,'valeurs casting'!$E$2:$F$9,2),0)</f>
        <v>0</v>
      </c>
      <c r="BB80" s="16">
        <f>IF(AP80&lt;&gt;"",VLOOKUP(AP80,'valeurs casting'!$G$2:$H$9,2),0)</f>
        <v>0</v>
      </c>
      <c r="BC80" s="16">
        <f>IF(AQ80&lt;&gt;"",VLOOKUP(AQ80,'valeurs casting'!$G$2:$H$9,2),0)</f>
        <v>0</v>
      </c>
      <c r="BD80" s="16">
        <f>IF(AR80&lt;&gt;"",VLOOKUP(AR80,'valeurs casting'!$G$2:$H$9,2),0)</f>
        <v>0</v>
      </c>
      <c r="BE80" s="16">
        <f>IF(AS80&lt;&gt;"",VLOOKUP(AS80,'valeurs casting'!$G$2:$H$9,2),0)</f>
        <v>0</v>
      </c>
      <c r="BF80" s="16">
        <f>IF(AT80&lt;&gt;"",VLOOKUP(AT80,'valeurs casting'!$G$2:$H$9,2),0)</f>
        <v>0</v>
      </c>
      <c r="BG80" s="2"/>
      <c r="BH80" s="2"/>
      <c r="BI80" s="2"/>
      <c r="BJ80" s="2"/>
      <c r="BK80" s="2"/>
    </row>
    <row r="81" spans="1:63" x14ac:dyDescent="0.3">
      <c r="A81" s="5" t="s">
        <v>240</v>
      </c>
      <c r="B81" s="15" t="s">
        <v>10</v>
      </c>
      <c r="C81" s="2"/>
      <c r="D81" s="15" t="s">
        <v>18</v>
      </c>
      <c r="E81" s="2"/>
      <c r="F81" s="32" t="str">
        <f>Tableau2[[#This Row],[Technique]]&amp;IF(Tableau2[[#This Row],[req. technique]]&lt;&gt;"","("&amp;Tableau2[[#This Row],[req. technique]]&amp;")","")&amp;Tableau2[[#This Row],[Forme]]&amp;IF(Tableau2[[#This Row],[req. forme]]&lt;&gt;"","("&amp;Tableau2[[#This Row],[req. forme]]&amp;")","")</f>
        <v>PeIm</v>
      </c>
      <c r="G81" s="71">
        <v>20</v>
      </c>
      <c r="H81" s="19">
        <v>3</v>
      </c>
      <c r="I81" s="2"/>
      <c r="J81" s="2" t="s">
        <v>85</v>
      </c>
      <c r="K81" s="2" t="s">
        <v>108</v>
      </c>
      <c r="L81" s="2" t="s">
        <v>76</v>
      </c>
      <c r="M81" s="2"/>
      <c r="N81" s="2"/>
      <c r="O81" s="2"/>
      <c r="P81" s="2"/>
      <c r="Q81" s="54">
        <v>1</v>
      </c>
      <c r="R81" s="50" t="s">
        <v>397</v>
      </c>
      <c r="S81"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81" s="28"/>
      <c r="U81" s="2" t="s">
        <v>241</v>
      </c>
      <c r="V81" s="2"/>
      <c r="W81" s="30" t="str">
        <f>IF(Tableau2[[#This Row],[XP mastery]]=0,"",TRUNC((SQRT(8*(Tableau2[[#This Row],[XP mastery]]/5)+1)-1)/2))</f>
        <v/>
      </c>
      <c r="X81" s="24"/>
      <c r="Y81" s="2"/>
      <c r="Z81" s="2"/>
      <c r="AA81" s="2"/>
      <c r="AB81" s="2"/>
      <c r="AC81" s="2"/>
      <c r="AD81" s="2"/>
      <c r="AE81" s="2"/>
      <c r="AF81" s="2"/>
      <c r="AG81" s="2"/>
      <c r="AH8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81" s="32">
        <f>MAX(Tableau2[[#This Row],[Bonus talisman bâton 1]:[Bonus talisman dé 5]])+IF(Tableau2[[#This Row],[CT dé applicable?]]&lt;&gt;"",'valeurs casting'!$K$1,0)</f>
        <v>0</v>
      </c>
      <c r="AJ81" s="19"/>
      <c r="AK81" s="20"/>
      <c r="AL81" s="20"/>
      <c r="AM81" s="20"/>
      <c r="AN81" s="20"/>
      <c r="AO81" s="24"/>
      <c r="AP81" s="19"/>
      <c r="AQ81" s="20"/>
      <c r="AR81" s="20"/>
      <c r="AS81" s="20"/>
      <c r="AT81" s="20"/>
      <c r="AU81" s="37"/>
      <c r="AV81" s="16">
        <f>IF(AJ81&lt;&gt;"",VLOOKUP(AJ81,'valeurs casting'!$E$2:$F$9,2),0)</f>
        <v>0</v>
      </c>
      <c r="AW81" s="16">
        <f>IF(AK81&lt;&gt;"",VLOOKUP(AK81,'valeurs casting'!$E$2:$F$9,2),0)</f>
        <v>0</v>
      </c>
      <c r="AX81" s="16">
        <f>IF(AL81&lt;&gt;"",VLOOKUP(AL81,'valeurs casting'!$E$2:$F$9,2),0)</f>
        <v>0</v>
      </c>
      <c r="AY81" s="16">
        <f>IF(AM81&lt;&gt;"",VLOOKUP(AM81,'valeurs casting'!$E$2:$F$9,2),0)</f>
        <v>0</v>
      </c>
      <c r="AZ81" s="16">
        <f>IF(AN81&lt;&gt;"",VLOOKUP(AN81,'valeurs casting'!$E$2:$F$9,2),0)</f>
        <v>0</v>
      </c>
      <c r="BA81" s="16">
        <f>IF(AO81&lt;&gt;"",VLOOKUP(AO81,'valeurs casting'!$E$2:$F$9,2),0)</f>
        <v>0</v>
      </c>
      <c r="BB81" s="16">
        <f>IF(AP81&lt;&gt;"",VLOOKUP(AP81,'valeurs casting'!$G$2:$H$9,2),0)</f>
        <v>0</v>
      </c>
      <c r="BC81" s="16">
        <f>IF(AQ81&lt;&gt;"",VLOOKUP(AQ81,'valeurs casting'!$G$2:$H$9,2),0)</f>
        <v>0</v>
      </c>
      <c r="BD81" s="16">
        <f>IF(AR81&lt;&gt;"",VLOOKUP(AR81,'valeurs casting'!$G$2:$H$9,2),0)</f>
        <v>0</v>
      </c>
      <c r="BE81" s="16">
        <f>IF(AS81&lt;&gt;"",VLOOKUP(AS81,'valeurs casting'!$G$2:$H$9,2),0)</f>
        <v>0</v>
      </c>
      <c r="BF81" s="16">
        <f>IF(AT81&lt;&gt;"",VLOOKUP(AT81,'valeurs casting'!$G$2:$H$9,2),0)</f>
        <v>0</v>
      </c>
      <c r="BG81" s="2"/>
      <c r="BH81" s="2"/>
      <c r="BI81" s="2"/>
      <c r="BJ81" s="2"/>
      <c r="BK81" s="2"/>
    </row>
    <row r="82" spans="1:63" x14ac:dyDescent="0.3">
      <c r="A82" s="5" t="s">
        <v>214</v>
      </c>
      <c r="B82" s="15" t="s">
        <v>9</v>
      </c>
      <c r="C82" s="2"/>
      <c r="D82" s="15" t="s">
        <v>17</v>
      </c>
      <c r="E82" s="2" t="s">
        <v>1</v>
      </c>
      <c r="F82" s="32" t="str">
        <f>Tableau2[[#This Row],[Technique]]&amp;IF(Tableau2[[#This Row],[req. technique]]&lt;&gt;"","("&amp;Tableau2[[#This Row],[req. technique]]&amp;")","")&amp;Tableau2[[#This Row],[Forme]]&amp;IF(Tableau2[[#This Row],[req. forme]]&lt;&gt;"","("&amp;Tableau2[[#This Row],[req. forme]]&amp;")","")</f>
        <v>MuIg(Te)</v>
      </c>
      <c r="G82" s="71">
        <v>30</v>
      </c>
      <c r="H82" s="19">
        <v>10</v>
      </c>
      <c r="I82" s="2"/>
      <c r="J82" s="2" t="s">
        <v>68</v>
      </c>
      <c r="K82" s="2" t="s">
        <v>108</v>
      </c>
      <c r="L82" s="2" t="s">
        <v>76</v>
      </c>
      <c r="M82" s="2"/>
      <c r="N82" s="2"/>
      <c r="O82" s="2"/>
      <c r="P82" s="2"/>
      <c r="Q82" s="54">
        <v>1</v>
      </c>
      <c r="R82" s="50" t="s">
        <v>401</v>
      </c>
      <c r="S82"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82" s="28"/>
      <c r="U82" s="2" t="s">
        <v>215</v>
      </c>
      <c r="V82" s="2"/>
      <c r="W82" s="30" t="str">
        <f>IF(Tableau2[[#This Row],[XP mastery]]=0,"",TRUNC((SQRT(8*(Tableau2[[#This Row],[XP mastery]]/5)+1)-1)/2))</f>
        <v/>
      </c>
      <c r="X82" s="24"/>
      <c r="Y82" s="2"/>
      <c r="Z82" s="2"/>
      <c r="AA82" s="2"/>
      <c r="AB82" s="2"/>
      <c r="AC82" s="2"/>
      <c r="AD82" s="2"/>
      <c r="AE82" s="2"/>
      <c r="AF82" s="2"/>
      <c r="AG82" s="2"/>
      <c r="AH8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82" s="32">
        <f>MAX(Tableau2[[#This Row],[Bonus talisman bâton 1]:[Bonus talisman dé 5]])+IF(Tableau2[[#This Row],[CT dé applicable?]]&lt;&gt;"",'valeurs casting'!$K$1,0)</f>
        <v>13</v>
      </c>
      <c r="AJ82" s="19" t="s">
        <v>140</v>
      </c>
      <c r="AK82" s="20" t="s">
        <v>32</v>
      </c>
      <c r="AL82" s="20"/>
      <c r="AM82" s="20"/>
      <c r="AN82" s="20"/>
      <c r="AO82" s="24"/>
      <c r="AP82" s="19" t="s">
        <v>17</v>
      </c>
      <c r="AQ82" s="20"/>
      <c r="AR82" s="20"/>
      <c r="AS82" s="20"/>
      <c r="AT82" s="20"/>
      <c r="AU82" s="37" t="s">
        <v>59</v>
      </c>
      <c r="AV82" s="16">
        <f>IF(AJ82&lt;&gt;"",VLOOKUP(AJ82,'valeurs casting'!$E$2:$F$9,2),0)</f>
        <v>6</v>
      </c>
      <c r="AW82" s="16">
        <f>IF(AK82&lt;&gt;"",VLOOKUP(AK82,'valeurs casting'!$E$2:$F$9,2),0)</f>
        <v>5</v>
      </c>
      <c r="AX82" s="16">
        <f>IF(AL82&lt;&gt;"",VLOOKUP(AL82,'valeurs casting'!$E$2:$F$9,2),0)</f>
        <v>0</v>
      </c>
      <c r="AY82" s="16">
        <f>IF(AM82&lt;&gt;"",VLOOKUP(AM82,'valeurs casting'!$E$2:$F$9,2),0)</f>
        <v>0</v>
      </c>
      <c r="AZ82" s="16">
        <f>IF(AN82&lt;&gt;"",VLOOKUP(AN82,'valeurs casting'!$E$2:$F$9,2),0)</f>
        <v>0</v>
      </c>
      <c r="BA82" s="16">
        <f>IF(AO82&lt;&gt;"",VLOOKUP(AO82,'valeurs casting'!$E$2:$F$9,2),0)</f>
        <v>0</v>
      </c>
      <c r="BB82" s="16">
        <f>IF(AP82&lt;&gt;"",VLOOKUP(AP82,'valeurs casting'!$G$2:$H$9,2),0)</f>
        <v>4</v>
      </c>
      <c r="BC82" s="16">
        <f>IF(AQ82&lt;&gt;"",VLOOKUP(AQ82,'valeurs casting'!$G$2:$H$9,2),0)</f>
        <v>0</v>
      </c>
      <c r="BD82" s="16">
        <f>IF(AR82&lt;&gt;"",VLOOKUP(AR82,'valeurs casting'!$G$2:$H$9,2),0)</f>
        <v>0</v>
      </c>
      <c r="BE82" s="16">
        <f>IF(AS82&lt;&gt;"",VLOOKUP(AS82,'valeurs casting'!$G$2:$H$9,2),0)</f>
        <v>0</v>
      </c>
      <c r="BF82" s="16">
        <f>IF(AT82&lt;&gt;"",VLOOKUP(AT82,'valeurs casting'!$G$2:$H$9,2),0)</f>
        <v>0</v>
      </c>
      <c r="BG82" s="2"/>
      <c r="BH82" s="2"/>
      <c r="BI82" s="2"/>
      <c r="BJ82" s="2"/>
      <c r="BK82" s="2"/>
    </row>
    <row r="83" spans="1:63" x14ac:dyDescent="0.3">
      <c r="A83" s="5" t="s">
        <v>110</v>
      </c>
      <c r="B83" s="15" t="s">
        <v>9</v>
      </c>
      <c r="C83" s="2"/>
      <c r="D83" s="15" t="s">
        <v>13</v>
      </c>
      <c r="E83" s="2" t="s">
        <v>14</v>
      </c>
      <c r="F83" s="32" t="str">
        <f>Tableau2[[#This Row],[Technique]]&amp;IF(Tableau2[[#This Row],[req. technique]]&lt;&gt;"","("&amp;Tableau2[[#This Row],[req. technique]]&amp;")","")&amp;Tableau2[[#This Row],[Forme]]&amp;IF(Tableau2[[#This Row],[req. forme]]&lt;&gt;"","("&amp;Tableau2[[#This Row],[req. forme]]&amp;")","")</f>
        <v>MuAq(Au)</v>
      </c>
      <c r="G83" s="71">
        <v>20</v>
      </c>
      <c r="H83" s="19">
        <v>4</v>
      </c>
      <c r="I83" s="2"/>
      <c r="J83" s="2" t="s">
        <v>68</v>
      </c>
      <c r="K83" s="2" t="s">
        <v>108</v>
      </c>
      <c r="L83" s="2" t="s">
        <v>109</v>
      </c>
      <c r="M83" s="2"/>
      <c r="N83" s="2"/>
      <c r="O83" s="2"/>
      <c r="P83" s="2"/>
      <c r="Q83" s="54"/>
      <c r="R83" s="51"/>
      <c r="S8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20</v>
      </c>
      <c r="T83" s="28"/>
      <c r="U83" s="2" t="s">
        <v>118</v>
      </c>
      <c r="V83" s="2"/>
      <c r="W83" s="30">
        <f>IF(Tableau2[[#This Row],[XP mastery]]=0,"",TRUNC((SQRT(8*(Tableau2[[#This Row],[XP mastery]]/5)+1)-1)/2))</f>
        <v>1</v>
      </c>
      <c r="X83" s="24">
        <v>5</v>
      </c>
      <c r="Y83" s="2" t="s">
        <v>59</v>
      </c>
      <c r="Z83" s="2"/>
      <c r="AA83" s="2"/>
      <c r="AB83" s="2"/>
      <c r="AC83" s="2"/>
      <c r="AD83" s="2"/>
      <c r="AE83" s="2"/>
      <c r="AF83" s="2"/>
      <c r="AG83" s="2"/>
      <c r="AH8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83" s="32">
        <f>MAX(Tableau2[[#This Row],[Bonus talisman bâton 1]:[Bonus talisman dé 5]])+IF(Tableau2[[#This Row],[CT dé applicable?]]&lt;&gt;"",'valeurs casting'!$K$1,0)</f>
        <v>4</v>
      </c>
      <c r="AJ83" s="19" t="s">
        <v>13</v>
      </c>
      <c r="AK83" s="20"/>
      <c r="AL83" s="20"/>
      <c r="AM83" s="20"/>
      <c r="AN83" s="20"/>
      <c r="AO83" s="24"/>
      <c r="AP83" s="19"/>
      <c r="AQ83" s="20"/>
      <c r="AR83" s="20"/>
      <c r="AS83" s="20"/>
      <c r="AT83" s="20"/>
      <c r="AU83" s="37"/>
      <c r="AV83" s="16">
        <f>IF(AJ83&lt;&gt;"",VLOOKUP(AJ83,'valeurs casting'!$E$2:$F$9,2),0)</f>
        <v>4</v>
      </c>
      <c r="AW83" s="16">
        <f>IF(AK83&lt;&gt;"",VLOOKUP(AK83,'valeurs casting'!$E$2:$F$9,2),0)</f>
        <v>0</v>
      </c>
      <c r="AX83" s="16">
        <f>IF(AL83&lt;&gt;"",VLOOKUP(AL83,'valeurs casting'!$E$2:$F$9,2),0)</f>
        <v>0</v>
      </c>
      <c r="AY83" s="16">
        <f>IF(AM83&lt;&gt;"",VLOOKUP(AM83,'valeurs casting'!$E$2:$F$9,2),0)</f>
        <v>0</v>
      </c>
      <c r="AZ83" s="16">
        <f>IF(AN83&lt;&gt;"",VLOOKUP(AN83,'valeurs casting'!$E$2:$F$9,2),0)</f>
        <v>0</v>
      </c>
      <c r="BA83" s="16">
        <f>IF(AO83&lt;&gt;"",VLOOKUP(AO83,'valeurs casting'!$E$2:$F$9,2),0)</f>
        <v>0</v>
      </c>
      <c r="BB83" s="16">
        <f>IF(AP83&lt;&gt;"",VLOOKUP(AP83,'valeurs casting'!$G$2:$H$9,2),0)</f>
        <v>0</v>
      </c>
      <c r="BC83" s="16">
        <f>IF(AQ83&lt;&gt;"",VLOOKUP(AQ83,'valeurs casting'!$G$2:$H$9,2),0)</f>
        <v>0</v>
      </c>
      <c r="BD83" s="16">
        <f>IF(AR83&lt;&gt;"",VLOOKUP(AR83,'valeurs casting'!$G$2:$H$9,2),0)</f>
        <v>0</v>
      </c>
      <c r="BE83" s="16">
        <f>IF(AS83&lt;&gt;"",VLOOKUP(AS83,'valeurs casting'!$G$2:$H$9,2),0)</f>
        <v>0</v>
      </c>
      <c r="BF83" s="16">
        <f>IF(AT83&lt;&gt;"",VLOOKUP(AT83,'valeurs casting'!$G$2:$H$9,2),0)</f>
        <v>0</v>
      </c>
      <c r="BG83" s="2"/>
      <c r="BH83" s="2"/>
      <c r="BI83" s="2"/>
      <c r="BJ83" s="2"/>
      <c r="BK83" s="2"/>
    </row>
    <row r="84" spans="1:63" x14ac:dyDescent="0.3">
      <c r="A84" s="5" t="s">
        <v>275</v>
      </c>
      <c r="B84" s="15" t="s">
        <v>7</v>
      </c>
      <c r="C84" s="2" t="s">
        <v>11</v>
      </c>
      <c r="D84" s="15" t="s">
        <v>1</v>
      </c>
      <c r="E84" s="2" t="s">
        <v>276</v>
      </c>
      <c r="F84" s="32" t="str">
        <f>Tableau2[[#This Row],[Technique]]&amp;IF(Tableau2[[#This Row],[req. technique]]&lt;&gt;"","("&amp;Tableau2[[#This Row],[req. technique]]&amp;")","")&amp;Tableau2[[#This Row],[Forme]]&amp;IF(Tableau2[[#This Row],[req. forme]]&lt;&gt;"","("&amp;Tableau2[[#This Row],[req. forme]]&amp;")","")</f>
        <v>Cr(Re)Te(AuIg)</v>
      </c>
      <c r="G84" s="71">
        <v>20</v>
      </c>
      <c r="H84" s="19">
        <v>10</v>
      </c>
      <c r="I84" s="2"/>
      <c r="J84" s="2" t="s">
        <v>68</v>
      </c>
      <c r="K84" s="2" t="s">
        <v>108</v>
      </c>
      <c r="L84" s="2" t="s">
        <v>76</v>
      </c>
      <c r="M84" s="2"/>
      <c r="N84" s="2">
        <v>1</v>
      </c>
      <c r="O84" s="2"/>
      <c r="P84" s="2"/>
      <c r="Q84" s="54"/>
      <c r="R84" s="51"/>
      <c r="S8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84" s="28"/>
      <c r="U84" s="2" t="s">
        <v>277</v>
      </c>
      <c r="V84" s="2"/>
      <c r="W84" s="30">
        <f>IF(Tableau2[[#This Row],[XP mastery]]=0,"",TRUNC((SQRT(8*(Tableau2[[#This Row],[XP mastery]]/5)+1)-1)/2))</f>
        <v>1</v>
      </c>
      <c r="X84" s="24">
        <v>5</v>
      </c>
      <c r="Y84" s="2"/>
      <c r="Z84" s="2"/>
      <c r="AA84" s="2"/>
      <c r="AB84" s="2"/>
      <c r="AC84" s="2"/>
      <c r="AD84" s="2"/>
      <c r="AE84" s="2" t="s">
        <v>59</v>
      </c>
      <c r="AF84" s="2"/>
      <c r="AG84" s="2"/>
      <c r="AH8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84" s="32">
        <f>MAX(Tableau2[[#This Row],[Bonus talisman bâton 1]:[Bonus talisman dé 5]])+IF(Tableau2[[#This Row],[CT dé applicable?]]&lt;&gt;"",'valeurs casting'!$K$1,0)</f>
        <v>11</v>
      </c>
      <c r="AJ84" s="19" t="s">
        <v>1</v>
      </c>
      <c r="AK84" s="20"/>
      <c r="AL84" s="20"/>
      <c r="AM84" s="20"/>
      <c r="AN84" s="20"/>
      <c r="AO84" s="24"/>
      <c r="AP84" s="19" t="s">
        <v>17</v>
      </c>
      <c r="AQ84" s="20"/>
      <c r="AR84" s="20"/>
      <c r="AS84" s="20"/>
      <c r="AT84" s="20"/>
      <c r="AU84" s="37" t="s">
        <v>59</v>
      </c>
      <c r="AV84" s="16">
        <f>IF(AJ84&lt;&gt;"",VLOOKUP(AJ84,'valeurs casting'!$E$2:$F$9,2),0)</f>
        <v>3</v>
      </c>
      <c r="AW84" s="16">
        <f>IF(AK84&lt;&gt;"",VLOOKUP(AK84,'valeurs casting'!$E$2:$F$9,2),0)</f>
        <v>0</v>
      </c>
      <c r="AX84" s="16">
        <f>IF(AL84&lt;&gt;"",VLOOKUP(AL84,'valeurs casting'!$E$2:$F$9,2),0)</f>
        <v>0</v>
      </c>
      <c r="AY84" s="16">
        <f>IF(AM84&lt;&gt;"",VLOOKUP(AM84,'valeurs casting'!$E$2:$F$9,2),0)</f>
        <v>0</v>
      </c>
      <c r="AZ84" s="16">
        <f>IF(AN84&lt;&gt;"",VLOOKUP(AN84,'valeurs casting'!$E$2:$F$9,2),0)</f>
        <v>0</v>
      </c>
      <c r="BA84" s="16">
        <f>IF(AO84&lt;&gt;"",VLOOKUP(AO84,'valeurs casting'!$E$2:$F$9,2),0)</f>
        <v>0</v>
      </c>
      <c r="BB84" s="16">
        <f>IF(AP84&lt;&gt;"",VLOOKUP(AP84,'valeurs casting'!$G$2:$H$9,2),0)</f>
        <v>4</v>
      </c>
      <c r="BC84" s="16">
        <f>IF(AQ84&lt;&gt;"",VLOOKUP(AQ84,'valeurs casting'!$G$2:$H$9,2),0)</f>
        <v>0</v>
      </c>
      <c r="BD84" s="16">
        <f>IF(AR84&lt;&gt;"",VLOOKUP(AR84,'valeurs casting'!$G$2:$H$9,2),0)</f>
        <v>0</v>
      </c>
      <c r="BE84" s="16">
        <f>IF(AS84&lt;&gt;"",VLOOKUP(AS84,'valeurs casting'!$G$2:$H$9,2),0)</f>
        <v>0</v>
      </c>
      <c r="BF84" s="16">
        <f>IF(AT84&lt;&gt;"",VLOOKUP(AT84,'valeurs casting'!$G$2:$H$9,2),0)</f>
        <v>0</v>
      </c>
      <c r="BG84" s="2"/>
      <c r="BH84" s="2"/>
      <c r="BI84" s="2"/>
      <c r="BJ84" s="2"/>
      <c r="BK84" s="2"/>
    </row>
    <row r="85" spans="1:63" x14ac:dyDescent="0.3">
      <c r="A85" s="5" t="s">
        <v>125</v>
      </c>
      <c r="B85" s="15" t="s">
        <v>7</v>
      </c>
      <c r="C85" s="2"/>
      <c r="D85" s="15" t="s">
        <v>14</v>
      </c>
      <c r="E85" s="2" t="s">
        <v>17</v>
      </c>
      <c r="F85" s="32" t="str">
        <f>Tableau2[[#This Row],[Technique]]&amp;IF(Tableau2[[#This Row],[req. technique]]&lt;&gt;"","("&amp;Tableau2[[#This Row],[req. technique]]&amp;")","")&amp;Tableau2[[#This Row],[Forme]]&amp;IF(Tableau2[[#This Row],[req. forme]]&lt;&gt;"","("&amp;Tableau2[[#This Row],[req. forme]]&amp;")","")</f>
        <v>CrAu(Ig)</v>
      </c>
      <c r="G85" s="71">
        <v>30</v>
      </c>
      <c r="H85" s="19">
        <v>5</v>
      </c>
      <c r="I85" s="2"/>
      <c r="J85" s="2" t="s">
        <v>85</v>
      </c>
      <c r="K85" s="2" t="s">
        <v>75</v>
      </c>
      <c r="L85" s="2" t="s">
        <v>76</v>
      </c>
      <c r="M85" s="2"/>
      <c r="N85" s="2"/>
      <c r="O85" s="2"/>
      <c r="P85" s="2"/>
      <c r="Q85" s="54">
        <v>2</v>
      </c>
      <c r="R85" s="50" t="s">
        <v>407</v>
      </c>
      <c r="S85"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85" s="28"/>
      <c r="U85" s="2" t="s">
        <v>126</v>
      </c>
      <c r="V85" s="2"/>
      <c r="W85" s="30" t="str">
        <f>IF(Tableau2[[#This Row],[XP mastery]]=0,"",TRUNC((SQRT(8*(Tableau2[[#This Row],[XP mastery]]/5)+1)-1)/2))</f>
        <v/>
      </c>
      <c r="X85" s="24"/>
      <c r="Y85" s="2"/>
      <c r="Z85" s="2"/>
      <c r="AA85" s="2"/>
      <c r="AB85" s="2"/>
      <c r="AC85" s="2"/>
      <c r="AD85" s="2"/>
      <c r="AE85" s="2"/>
      <c r="AF85" s="2"/>
      <c r="AG85" s="2"/>
      <c r="AH8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85" s="32">
        <f>MAX(Tableau2[[#This Row],[Bonus talisman bâton 1]:[Bonus talisman dé 5]])+IF(Tableau2[[#This Row],[CT dé applicable?]]&lt;&gt;"",'valeurs casting'!$K$1,0)</f>
        <v>7</v>
      </c>
      <c r="AJ85" s="19"/>
      <c r="AK85" s="20"/>
      <c r="AL85" s="20"/>
      <c r="AM85" s="20"/>
      <c r="AN85" s="20"/>
      <c r="AO85" s="24"/>
      <c r="AP85" s="19"/>
      <c r="AQ85" s="20"/>
      <c r="AR85" s="20"/>
      <c r="AS85" s="20"/>
      <c r="AT85" s="20"/>
      <c r="AU85" s="37" t="s">
        <v>59</v>
      </c>
      <c r="AV85" s="16">
        <f>IF(AJ85&lt;&gt;"",VLOOKUP(AJ85,'valeurs casting'!$E$2:$F$9,2),0)</f>
        <v>0</v>
      </c>
      <c r="AW85" s="16">
        <f>IF(AK85&lt;&gt;"",VLOOKUP(AK85,'valeurs casting'!$E$2:$F$9,2),0)</f>
        <v>0</v>
      </c>
      <c r="AX85" s="16">
        <f>IF(AL85&lt;&gt;"",VLOOKUP(AL85,'valeurs casting'!$E$2:$F$9,2),0)</f>
        <v>0</v>
      </c>
      <c r="AY85" s="16">
        <f>IF(AM85&lt;&gt;"",VLOOKUP(AM85,'valeurs casting'!$E$2:$F$9,2),0)</f>
        <v>0</v>
      </c>
      <c r="AZ85" s="16">
        <f>IF(AN85&lt;&gt;"",VLOOKUP(AN85,'valeurs casting'!$E$2:$F$9,2),0)</f>
        <v>0</v>
      </c>
      <c r="BA85" s="16">
        <f>IF(AO85&lt;&gt;"",VLOOKUP(AO85,'valeurs casting'!$E$2:$F$9,2),0)</f>
        <v>0</v>
      </c>
      <c r="BB85" s="16">
        <f>IF(AP85&lt;&gt;"",VLOOKUP(AP85,'valeurs casting'!$G$2:$H$9,2),0)</f>
        <v>0</v>
      </c>
      <c r="BC85" s="16">
        <f>IF(AQ85&lt;&gt;"",VLOOKUP(AQ85,'valeurs casting'!$G$2:$H$9,2),0)</f>
        <v>0</v>
      </c>
      <c r="BD85" s="16">
        <f>IF(AR85&lt;&gt;"",VLOOKUP(AR85,'valeurs casting'!$G$2:$H$9,2),0)</f>
        <v>0</v>
      </c>
      <c r="BE85" s="16">
        <f>IF(AS85&lt;&gt;"",VLOOKUP(AS85,'valeurs casting'!$G$2:$H$9,2),0)</f>
        <v>0</v>
      </c>
      <c r="BF85" s="16">
        <f>IF(AT85&lt;&gt;"",VLOOKUP(AT85,'valeurs casting'!$G$2:$H$9,2),0)</f>
        <v>0</v>
      </c>
      <c r="BG85" s="2"/>
      <c r="BH85" s="2"/>
      <c r="BI85" s="2"/>
      <c r="BJ85" s="2"/>
      <c r="BK85" s="2"/>
    </row>
    <row r="86" spans="1:63" x14ac:dyDescent="0.3">
      <c r="A86" s="5" t="s">
        <v>208</v>
      </c>
      <c r="B86" s="15" t="s">
        <v>7</v>
      </c>
      <c r="C86" s="2" t="s">
        <v>11</v>
      </c>
      <c r="D86" s="15" t="s">
        <v>17</v>
      </c>
      <c r="E86" s="2" t="s">
        <v>209</v>
      </c>
      <c r="F86" s="32" t="str">
        <f>Tableau2[[#This Row],[Technique]]&amp;IF(Tableau2[[#This Row],[req. technique]]&lt;&gt;"","("&amp;Tableau2[[#This Row],[req. technique]]&amp;")","")&amp;Tableau2[[#This Row],[Forme]]&amp;IF(Tableau2[[#This Row],[req. forme]]&lt;&gt;"","("&amp;Tableau2[[#This Row],[req. forme]]&amp;")","")</f>
        <v>Cr(Re)Ig(TeAq)</v>
      </c>
      <c r="G86" s="71">
        <v>50</v>
      </c>
      <c r="H86" s="19">
        <v>25</v>
      </c>
      <c r="I86" s="2"/>
      <c r="J86" s="2" t="s">
        <v>85</v>
      </c>
      <c r="K86" s="2" t="s">
        <v>75</v>
      </c>
      <c r="L86" s="2" t="s">
        <v>76</v>
      </c>
      <c r="M86" s="2">
        <v>1</v>
      </c>
      <c r="N86" s="2">
        <v>1</v>
      </c>
      <c r="O86" s="2"/>
      <c r="P86" s="2"/>
      <c r="Q86" s="54"/>
      <c r="R86" s="51"/>
      <c r="S86"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86" s="28"/>
      <c r="U86" s="2" t="s">
        <v>210</v>
      </c>
      <c r="V86" s="2"/>
      <c r="W86" s="30" t="str">
        <f>IF(Tableau2[[#This Row],[XP mastery]]=0,"",TRUNC((SQRT(8*(Tableau2[[#This Row],[XP mastery]]/5)+1)-1)/2))</f>
        <v/>
      </c>
      <c r="X86" s="24"/>
      <c r="Y86" s="2"/>
      <c r="Z86" s="2"/>
      <c r="AA86" s="2"/>
      <c r="AB86" s="2"/>
      <c r="AC86" s="2"/>
      <c r="AD86" s="2"/>
      <c r="AE86" s="2"/>
      <c r="AF86" s="2"/>
      <c r="AG86" s="2"/>
      <c r="AH8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86" s="32">
        <f>MAX(Tableau2[[#This Row],[Bonus talisman bâton 1]:[Bonus talisman dé 5]])+IF(Tableau2[[#This Row],[CT dé applicable?]]&lt;&gt;"",'valeurs casting'!$K$1,0)</f>
        <v>11</v>
      </c>
      <c r="AJ86" s="19"/>
      <c r="AK86" s="20"/>
      <c r="AL86" s="20"/>
      <c r="AM86" s="20"/>
      <c r="AN86" s="20"/>
      <c r="AO86" s="24"/>
      <c r="AP86" s="19" t="s">
        <v>17</v>
      </c>
      <c r="AQ86" s="20"/>
      <c r="AR86" s="20"/>
      <c r="AS86" s="20"/>
      <c r="AT86" s="20"/>
      <c r="AU86" s="37" t="s">
        <v>59</v>
      </c>
      <c r="AV86" s="16">
        <f>IF(AJ86&lt;&gt;"",VLOOKUP(AJ86,'valeurs casting'!$E$2:$F$9,2),0)</f>
        <v>0</v>
      </c>
      <c r="AW86" s="16">
        <f>IF(AK86&lt;&gt;"",VLOOKUP(AK86,'valeurs casting'!$E$2:$F$9,2),0)</f>
        <v>0</v>
      </c>
      <c r="AX86" s="16">
        <f>IF(AL86&lt;&gt;"",VLOOKUP(AL86,'valeurs casting'!$E$2:$F$9,2),0)</f>
        <v>0</v>
      </c>
      <c r="AY86" s="16">
        <f>IF(AM86&lt;&gt;"",VLOOKUP(AM86,'valeurs casting'!$E$2:$F$9,2),0)</f>
        <v>0</v>
      </c>
      <c r="AZ86" s="16">
        <f>IF(AN86&lt;&gt;"",VLOOKUP(AN86,'valeurs casting'!$E$2:$F$9,2),0)</f>
        <v>0</v>
      </c>
      <c r="BA86" s="16">
        <f>IF(AO86&lt;&gt;"",VLOOKUP(AO86,'valeurs casting'!$E$2:$F$9,2),0)</f>
        <v>0</v>
      </c>
      <c r="BB86" s="16">
        <f>IF(AP86&lt;&gt;"",VLOOKUP(AP86,'valeurs casting'!$G$2:$H$9,2),0)</f>
        <v>4</v>
      </c>
      <c r="BC86" s="16">
        <f>IF(AQ86&lt;&gt;"",VLOOKUP(AQ86,'valeurs casting'!$G$2:$H$9,2),0)</f>
        <v>0</v>
      </c>
      <c r="BD86" s="16">
        <f>IF(AR86&lt;&gt;"",VLOOKUP(AR86,'valeurs casting'!$G$2:$H$9,2),0)</f>
        <v>0</v>
      </c>
      <c r="BE86" s="16">
        <f>IF(AS86&lt;&gt;"",VLOOKUP(AS86,'valeurs casting'!$G$2:$H$9,2),0)</f>
        <v>0</v>
      </c>
      <c r="BF86" s="16">
        <f>IF(AT86&lt;&gt;"",VLOOKUP(AT86,'valeurs casting'!$G$2:$H$9,2),0)</f>
        <v>0</v>
      </c>
      <c r="BG86" s="2"/>
      <c r="BH86" s="2"/>
      <c r="BI86" s="2"/>
      <c r="BJ86" s="2"/>
      <c r="BK86" s="2"/>
    </row>
    <row r="87" spans="1:63" x14ac:dyDescent="0.3">
      <c r="A87" s="5" t="s">
        <v>354</v>
      </c>
      <c r="B87" s="15" t="s">
        <v>8</v>
      </c>
      <c r="C87" s="2"/>
      <c r="D87" s="15" t="s">
        <v>20</v>
      </c>
      <c r="E87" s="2"/>
      <c r="F87" s="32" t="str">
        <f>Tableau2[[#This Row],[Technique]]&amp;IF(Tableau2[[#This Row],[req. technique]]&lt;&gt;"","("&amp;Tableau2[[#This Row],[req. technique]]&amp;")","")&amp;Tableau2[[#This Row],[Forme]]&amp;IF(Tableau2[[#This Row],[req. forme]]&lt;&gt;"","("&amp;Tableau2[[#This Row],[req. forme]]&amp;")","")</f>
        <v>InVi</v>
      </c>
      <c r="G87" s="71">
        <v>35</v>
      </c>
      <c r="H87" s="19">
        <v>10</v>
      </c>
      <c r="I87" s="2"/>
      <c r="J87" s="2" t="s">
        <v>132</v>
      </c>
      <c r="K87" s="2" t="s">
        <v>75</v>
      </c>
      <c r="L87" s="2" t="s">
        <v>356</v>
      </c>
      <c r="M87" s="2"/>
      <c r="N87" s="2"/>
      <c r="O87" s="2"/>
      <c r="P87" s="2"/>
      <c r="Q87" s="54"/>
      <c r="R87" s="51"/>
      <c r="S8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87" s="28"/>
      <c r="U87" s="2" t="s">
        <v>358</v>
      </c>
      <c r="V87" s="2"/>
      <c r="W87" s="30" t="str">
        <f>IF(Tableau2[[#This Row],[XP mastery]]=0,"",TRUNC((SQRT(8*(Tableau2[[#This Row],[XP mastery]]/5)+1)-1)/2))</f>
        <v/>
      </c>
      <c r="X87" s="24"/>
      <c r="Y87" s="2"/>
      <c r="Z87" s="2"/>
      <c r="AA87" s="2"/>
      <c r="AB87" s="2"/>
      <c r="AC87" s="2"/>
      <c r="AD87" s="2"/>
      <c r="AE87" s="2"/>
      <c r="AF87" s="2"/>
      <c r="AG87" s="2"/>
      <c r="AH8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87" s="32">
        <f>MAX(Tableau2[[#This Row],[Bonus talisman bâton 1]:[Bonus talisman dé 5]])+IF(Tableau2[[#This Row],[CT dé applicable?]]&lt;&gt;"",'valeurs casting'!$K$1,0)</f>
        <v>2</v>
      </c>
      <c r="AJ87" s="19"/>
      <c r="AK87" s="20"/>
      <c r="AL87" s="20"/>
      <c r="AM87" s="20"/>
      <c r="AN87" s="20"/>
      <c r="AO87" s="24"/>
      <c r="AP87" s="19" t="s">
        <v>350</v>
      </c>
      <c r="AQ87" s="20"/>
      <c r="AR87" s="20"/>
      <c r="AS87" s="20"/>
      <c r="AT87" s="20"/>
      <c r="AU87" s="37"/>
      <c r="AV87" s="16">
        <f>IF(AJ87&lt;&gt;"",VLOOKUP(AJ87,'valeurs casting'!$E$2:$F$9,2),0)</f>
        <v>0</v>
      </c>
      <c r="AW87" s="16">
        <f>IF(AK87&lt;&gt;"",VLOOKUP(AK87,'valeurs casting'!$E$2:$F$9,2),0)</f>
        <v>0</v>
      </c>
      <c r="AX87" s="16">
        <f>IF(AL87&lt;&gt;"",VLOOKUP(AL87,'valeurs casting'!$E$2:$F$9,2),0)</f>
        <v>0</v>
      </c>
      <c r="AY87" s="16">
        <f>IF(AM87&lt;&gt;"",VLOOKUP(AM87,'valeurs casting'!$E$2:$F$9,2),0)</f>
        <v>0</v>
      </c>
      <c r="AZ87" s="16">
        <f>IF(AN87&lt;&gt;"",VLOOKUP(AN87,'valeurs casting'!$E$2:$F$9,2),0)</f>
        <v>0</v>
      </c>
      <c r="BA87" s="16">
        <f>IF(AO87&lt;&gt;"",VLOOKUP(AO87,'valeurs casting'!$E$2:$F$9,2),0)</f>
        <v>0</v>
      </c>
      <c r="BB87" s="16">
        <f>IF(AP87&lt;&gt;"",VLOOKUP(AP87,'valeurs casting'!$G$2:$H$9,2),0)</f>
        <v>2</v>
      </c>
      <c r="BC87" s="16">
        <f>IF(AQ87&lt;&gt;"",VLOOKUP(AQ87,'valeurs casting'!$G$2:$H$9,2),0)</f>
        <v>0</v>
      </c>
      <c r="BD87" s="16">
        <f>IF(AR87&lt;&gt;"",VLOOKUP(AR87,'valeurs casting'!$G$2:$H$9,2),0)</f>
        <v>0</v>
      </c>
      <c r="BE87" s="16">
        <f>IF(AS87&lt;&gt;"",VLOOKUP(AS87,'valeurs casting'!$G$2:$H$9,2),0)</f>
        <v>0</v>
      </c>
      <c r="BF87" s="16">
        <f>IF(AT87&lt;&gt;"",VLOOKUP(AT87,'valeurs casting'!$G$2:$H$9,2),0)</f>
        <v>0</v>
      </c>
      <c r="BG87" s="2"/>
      <c r="BH87" s="2"/>
      <c r="BI87" s="2"/>
      <c r="BJ87" s="2"/>
      <c r="BK87" s="2"/>
    </row>
    <row r="88" spans="1:63" x14ac:dyDescent="0.3">
      <c r="A88" s="5" t="s">
        <v>124</v>
      </c>
      <c r="B88" s="15" t="s">
        <v>7</v>
      </c>
      <c r="C88" s="2" t="s">
        <v>11</v>
      </c>
      <c r="D88" s="15" t="s">
        <v>14</v>
      </c>
      <c r="E88" s="2"/>
      <c r="F88" s="32" t="str">
        <f>Tableau2[[#This Row],[Technique]]&amp;IF(Tableau2[[#This Row],[req. technique]]&lt;&gt;"","("&amp;Tableau2[[#This Row],[req. technique]]&amp;")","")&amp;Tableau2[[#This Row],[Forme]]&amp;IF(Tableau2[[#This Row],[req. forme]]&lt;&gt;"","("&amp;Tableau2[[#This Row],[req. forme]]&amp;")","")</f>
        <v>Cr(Re)Au</v>
      </c>
      <c r="G88" s="71">
        <v>30</v>
      </c>
      <c r="H88" s="19">
        <v>5</v>
      </c>
      <c r="I88" s="2"/>
      <c r="J88" s="2" t="s">
        <v>68</v>
      </c>
      <c r="K88" s="2" t="s">
        <v>102</v>
      </c>
      <c r="L88" s="2" t="s">
        <v>76</v>
      </c>
      <c r="M88" s="2"/>
      <c r="N88" s="2">
        <v>1</v>
      </c>
      <c r="O88" s="2"/>
      <c r="P88" s="2"/>
      <c r="Q88" s="54">
        <v>2</v>
      </c>
      <c r="R88" s="50" t="s">
        <v>407</v>
      </c>
      <c r="S88"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88" s="28"/>
      <c r="U88" s="2" t="s">
        <v>126</v>
      </c>
      <c r="V88" s="2"/>
      <c r="W88" s="30">
        <f>IF(Tableau2[[#This Row],[XP mastery]]=0,"",TRUNC((SQRT(8*(Tableau2[[#This Row],[XP mastery]]/5)+1)-1)/2))</f>
        <v>1</v>
      </c>
      <c r="X88" s="24">
        <v>5</v>
      </c>
      <c r="Y88" s="2" t="s">
        <v>59</v>
      </c>
      <c r="Z88" s="2"/>
      <c r="AA88" s="2"/>
      <c r="AB88" s="2"/>
      <c r="AC88" s="2"/>
      <c r="AD88" s="2"/>
      <c r="AE88" s="2"/>
      <c r="AF88" s="2"/>
      <c r="AG88" s="2"/>
      <c r="AH8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88" s="32">
        <f>MAX(Tableau2[[#This Row],[Bonus talisman bâton 1]:[Bonus talisman dé 5]])+IF(Tableau2[[#This Row],[CT dé applicable?]]&lt;&gt;"",'valeurs casting'!$K$1,0)</f>
        <v>4</v>
      </c>
      <c r="AJ88" s="19"/>
      <c r="AK88" s="20"/>
      <c r="AL88" s="20"/>
      <c r="AM88" s="20"/>
      <c r="AN88" s="20"/>
      <c r="AO88" s="24"/>
      <c r="AP88" s="19" t="s">
        <v>17</v>
      </c>
      <c r="AQ88" s="20"/>
      <c r="AR88" s="20"/>
      <c r="AS88" s="20"/>
      <c r="AT88" s="20"/>
      <c r="AU88" s="37"/>
      <c r="AV88" s="16">
        <f>IF(AJ88&lt;&gt;"",VLOOKUP(AJ88,'valeurs casting'!$E$2:$F$9,2),0)</f>
        <v>0</v>
      </c>
      <c r="AW88" s="16">
        <f>IF(AK88&lt;&gt;"",VLOOKUP(AK88,'valeurs casting'!$E$2:$F$9,2),0)</f>
        <v>0</v>
      </c>
      <c r="AX88" s="16">
        <f>IF(AL88&lt;&gt;"",VLOOKUP(AL88,'valeurs casting'!$E$2:$F$9,2),0)</f>
        <v>0</v>
      </c>
      <c r="AY88" s="16">
        <f>IF(AM88&lt;&gt;"",VLOOKUP(AM88,'valeurs casting'!$E$2:$F$9,2),0)</f>
        <v>0</v>
      </c>
      <c r="AZ88" s="16">
        <f>IF(AN88&lt;&gt;"",VLOOKUP(AN88,'valeurs casting'!$E$2:$F$9,2),0)</f>
        <v>0</v>
      </c>
      <c r="BA88" s="16">
        <f>IF(AO88&lt;&gt;"",VLOOKUP(AO88,'valeurs casting'!$E$2:$F$9,2),0)</f>
        <v>0</v>
      </c>
      <c r="BB88" s="16">
        <f>IF(AP88&lt;&gt;"",VLOOKUP(AP88,'valeurs casting'!$G$2:$H$9,2),0)</f>
        <v>4</v>
      </c>
      <c r="BC88" s="16">
        <f>IF(AQ88&lt;&gt;"",VLOOKUP(AQ88,'valeurs casting'!$G$2:$H$9,2),0)</f>
        <v>0</v>
      </c>
      <c r="BD88" s="16">
        <f>IF(AR88&lt;&gt;"",VLOOKUP(AR88,'valeurs casting'!$G$2:$H$9,2),0)</f>
        <v>0</v>
      </c>
      <c r="BE88" s="16">
        <f>IF(AS88&lt;&gt;"",VLOOKUP(AS88,'valeurs casting'!$G$2:$H$9,2),0)</f>
        <v>0</v>
      </c>
      <c r="BF88" s="16">
        <f>IF(AT88&lt;&gt;"",VLOOKUP(AT88,'valeurs casting'!$G$2:$H$9,2),0)</f>
        <v>0</v>
      </c>
      <c r="BG88" s="2"/>
      <c r="BH88" s="2"/>
      <c r="BI88" s="2"/>
      <c r="BJ88" s="2"/>
      <c r="BK88" s="2"/>
    </row>
    <row r="89" spans="1:63" x14ac:dyDescent="0.3">
      <c r="A89" s="5" t="s">
        <v>204</v>
      </c>
      <c r="B89" s="15" t="s">
        <v>7</v>
      </c>
      <c r="C89" s="2"/>
      <c r="D89" s="15" t="s">
        <v>17</v>
      </c>
      <c r="E89" s="2"/>
      <c r="F89" s="32" t="str">
        <f>Tableau2[[#This Row],[Technique]]&amp;IF(Tableau2[[#This Row],[req. technique]]&lt;&gt;"","("&amp;Tableau2[[#This Row],[req. technique]]&amp;")","")&amp;Tableau2[[#This Row],[Forme]]&amp;IF(Tableau2[[#This Row],[req. forme]]&lt;&gt;"","("&amp;Tableau2[[#This Row],[req. forme]]&amp;")","")</f>
        <v>CrIg</v>
      </c>
      <c r="G89" s="71">
        <v>30</v>
      </c>
      <c r="H89" s="19">
        <v>5</v>
      </c>
      <c r="I89" s="2"/>
      <c r="J89" s="2" t="s">
        <v>93</v>
      </c>
      <c r="K89" s="2" t="s">
        <v>70</v>
      </c>
      <c r="L89" s="2" t="s">
        <v>69</v>
      </c>
      <c r="M89" s="2"/>
      <c r="N89" s="2"/>
      <c r="O89" s="2"/>
      <c r="P89" s="2"/>
      <c r="Q89" s="54"/>
      <c r="R89" s="51"/>
      <c r="S8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89" s="28"/>
      <c r="U89" s="2" t="s">
        <v>205</v>
      </c>
      <c r="V89" s="2"/>
      <c r="W89" s="30">
        <f>IF(Tableau2[[#This Row],[XP mastery]]=0,"",TRUNC((SQRT(8*(Tableau2[[#This Row],[XP mastery]]/5)+1)-1)/2))</f>
        <v>1</v>
      </c>
      <c r="X89" s="24">
        <v>5</v>
      </c>
      <c r="Y89" s="2"/>
      <c r="Z89" s="2"/>
      <c r="AA89" s="2"/>
      <c r="AB89" s="2"/>
      <c r="AC89" s="2" t="s">
        <v>59</v>
      </c>
      <c r="AD89" s="2"/>
      <c r="AE89" s="2"/>
      <c r="AF89" s="2"/>
      <c r="AG89" s="2"/>
      <c r="AH8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89" s="32">
        <f>MAX(Tableau2[[#This Row],[Bonus talisman bâton 1]:[Bonus talisman dé 5]])+IF(Tableau2[[#This Row],[CT dé applicable?]]&lt;&gt;"",'valeurs casting'!$K$1,0)</f>
        <v>11</v>
      </c>
      <c r="AJ89" s="19"/>
      <c r="AK89" s="20"/>
      <c r="AL89" s="20"/>
      <c r="AM89" s="20"/>
      <c r="AN89" s="20"/>
      <c r="AO89" s="24"/>
      <c r="AP89" s="19" t="s">
        <v>17</v>
      </c>
      <c r="AQ89" s="20"/>
      <c r="AR89" s="20"/>
      <c r="AS89" s="20"/>
      <c r="AT89" s="20"/>
      <c r="AU89" s="37" t="s">
        <v>59</v>
      </c>
      <c r="AV89" s="16">
        <f>IF(AJ89&lt;&gt;"",VLOOKUP(AJ89,'valeurs casting'!$E$2:$F$9,2),0)</f>
        <v>0</v>
      </c>
      <c r="AW89" s="16">
        <f>IF(AK89&lt;&gt;"",VLOOKUP(AK89,'valeurs casting'!$E$2:$F$9,2),0)</f>
        <v>0</v>
      </c>
      <c r="AX89" s="16">
        <f>IF(AL89&lt;&gt;"",VLOOKUP(AL89,'valeurs casting'!$E$2:$F$9,2),0)</f>
        <v>0</v>
      </c>
      <c r="AY89" s="16">
        <f>IF(AM89&lt;&gt;"",VLOOKUP(AM89,'valeurs casting'!$E$2:$F$9,2),0)</f>
        <v>0</v>
      </c>
      <c r="AZ89" s="16">
        <f>IF(AN89&lt;&gt;"",VLOOKUP(AN89,'valeurs casting'!$E$2:$F$9,2),0)</f>
        <v>0</v>
      </c>
      <c r="BA89" s="16">
        <f>IF(AO89&lt;&gt;"",VLOOKUP(AO89,'valeurs casting'!$E$2:$F$9,2),0)</f>
        <v>0</v>
      </c>
      <c r="BB89" s="16">
        <f>IF(AP89&lt;&gt;"",VLOOKUP(AP89,'valeurs casting'!$G$2:$H$9,2),0)</f>
        <v>4</v>
      </c>
      <c r="BC89" s="16">
        <f>IF(AQ89&lt;&gt;"",VLOOKUP(AQ89,'valeurs casting'!$G$2:$H$9,2),0)</f>
        <v>0</v>
      </c>
      <c r="BD89" s="16">
        <f>IF(AR89&lt;&gt;"",VLOOKUP(AR89,'valeurs casting'!$G$2:$H$9,2),0)</f>
        <v>0</v>
      </c>
      <c r="BE89" s="16">
        <f>IF(AS89&lt;&gt;"",VLOOKUP(AS89,'valeurs casting'!$G$2:$H$9,2),0)</f>
        <v>0</v>
      </c>
      <c r="BF89" s="16">
        <f>IF(AT89&lt;&gt;"",VLOOKUP(AT89,'valeurs casting'!$G$2:$H$9,2),0)</f>
        <v>0</v>
      </c>
      <c r="BG89" s="2"/>
      <c r="BH89" s="2"/>
      <c r="BI89" s="2"/>
      <c r="BJ89" s="2"/>
      <c r="BK89" s="2"/>
    </row>
    <row r="90" spans="1:63" x14ac:dyDescent="0.3">
      <c r="A90" s="5" t="s">
        <v>274</v>
      </c>
      <c r="B90" s="15" t="s">
        <v>11</v>
      </c>
      <c r="C90" s="2"/>
      <c r="D90" s="15" t="s">
        <v>19</v>
      </c>
      <c r="E90" s="2"/>
      <c r="F90" s="32" t="str">
        <f>Tableau2[[#This Row],[Technique]]&amp;IF(Tableau2[[#This Row],[req. technique]]&lt;&gt;"","("&amp;Tableau2[[#This Row],[req. technique]]&amp;")","")&amp;Tableau2[[#This Row],[Forme]]&amp;IF(Tableau2[[#This Row],[req. forme]]&lt;&gt;"","("&amp;Tableau2[[#This Row],[req. forme]]&amp;")","")</f>
        <v>ReMe</v>
      </c>
      <c r="G90" s="71">
        <v>45</v>
      </c>
      <c r="H90" s="19">
        <v>30</v>
      </c>
      <c r="I90" s="2"/>
      <c r="J90" s="2" t="s">
        <v>85</v>
      </c>
      <c r="K90" s="2" t="s">
        <v>95</v>
      </c>
      <c r="L90" s="2" t="s">
        <v>76</v>
      </c>
      <c r="M90" s="2"/>
      <c r="N90" s="2"/>
      <c r="O90" s="2"/>
      <c r="P90" s="2">
        <v>-2</v>
      </c>
      <c r="Q90" s="54"/>
      <c r="R90" s="51"/>
      <c r="S9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90" s="28"/>
      <c r="U90" s="2" t="s">
        <v>266</v>
      </c>
      <c r="V90" s="2"/>
      <c r="W90" s="30">
        <f>IF(Tableau2[[#This Row],[XP mastery]]=0,"",TRUNC((SQRT(8*(Tableau2[[#This Row],[XP mastery]]/5)+1)-1)/2))</f>
        <v>1</v>
      </c>
      <c r="X90" s="24">
        <v>5</v>
      </c>
      <c r="Y90" s="2" t="s">
        <v>59</v>
      </c>
      <c r="Z90" s="2"/>
      <c r="AA90" s="2"/>
      <c r="AB90" s="2"/>
      <c r="AC90" s="2"/>
      <c r="AD90" s="2"/>
      <c r="AE90" s="2"/>
      <c r="AF90" s="2"/>
      <c r="AG90" s="2"/>
      <c r="AH9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90" s="32">
        <f>MAX(Tableau2[[#This Row],[Bonus talisman bâton 1]:[Bonus talisman dé 5]])+IF(Tableau2[[#This Row],[CT dé applicable?]]&lt;&gt;"",'valeurs casting'!$K$1,0)</f>
        <v>4</v>
      </c>
      <c r="AJ90" s="19" t="s">
        <v>27</v>
      </c>
      <c r="AK90" s="20"/>
      <c r="AL90" s="20"/>
      <c r="AM90" s="20"/>
      <c r="AN90" s="20"/>
      <c r="AO90" s="24"/>
      <c r="AP90" s="19"/>
      <c r="AQ90" s="20"/>
      <c r="AR90" s="20"/>
      <c r="AS90" s="20"/>
      <c r="AT90" s="20"/>
      <c r="AU90" s="37"/>
      <c r="AV90" s="16">
        <f>IF(AJ90&lt;&gt;"",VLOOKUP(AJ90,'valeurs casting'!$E$2:$F$9,2),0)</f>
        <v>4</v>
      </c>
      <c r="AW90" s="16">
        <f>IF(AK90&lt;&gt;"",VLOOKUP(AK90,'valeurs casting'!$E$2:$F$9,2),0)</f>
        <v>0</v>
      </c>
      <c r="AX90" s="16">
        <f>IF(AL90&lt;&gt;"",VLOOKUP(AL90,'valeurs casting'!$E$2:$F$9,2),0)</f>
        <v>0</v>
      </c>
      <c r="AY90" s="16">
        <f>IF(AM90&lt;&gt;"",VLOOKUP(AM90,'valeurs casting'!$E$2:$F$9,2),0)</f>
        <v>0</v>
      </c>
      <c r="AZ90" s="16">
        <f>IF(AN90&lt;&gt;"",VLOOKUP(AN90,'valeurs casting'!$E$2:$F$9,2),0)</f>
        <v>0</v>
      </c>
      <c r="BA90" s="16">
        <f>IF(AO90&lt;&gt;"",VLOOKUP(AO90,'valeurs casting'!$E$2:$F$9,2),0)</f>
        <v>0</v>
      </c>
      <c r="BB90" s="16">
        <f>IF(AP90&lt;&gt;"",VLOOKUP(AP90,'valeurs casting'!$G$2:$H$9,2),0)</f>
        <v>0</v>
      </c>
      <c r="BC90" s="16">
        <f>IF(AQ90&lt;&gt;"",VLOOKUP(AQ90,'valeurs casting'!$G$2:$H$9,2),0)</f>
        <v>0</v>
      </c>
      <c r="BD90" s="16">
        <f>IF(AR90&lt;&gt;"",VLOOKUP(AR90,'valeurs casting'!$G$2:$H$9,2),0)</f>
        <v>0</v>
      </c>
      <c r="BE90" s="16">
        <f>IF(AS90&lt;&gt;"",VLOOKUP(AS90,'valeurs casting'!$G$2:$H$9,2),0)</f>
        <v>0</v>
      </c>
      <c r="BF90" s="16">
        <f>IF(AT90&lt;&gt;"",VLOOKUP(AT90,'valeurs casting'!$G$2:$H$9,2),0)</f>
        <v>0</v>
      </c>
      <c r="BG90" s="2"/>
      <c r="BH90" s="2"/>
      <c r="BI90" s="2"/>
      <c r="BJ90" s="2"/>
      <c r="BK90" s="2"/>
    </row>
    <row r="91" spans="1:63" x14ac:dyDescent="0.3">
      <c r="A91" s="5" t="s">
        <v>281</v>
      </c>
      <c r="B91" s="15" t="s">
        <v>7</v>
      </c>
      <c r="C91" s="2"/>
      <c r="D91" s="15" t="s">
        <v>1</v>
      </c>
      <c r="E91" s="2"/>
      <c r="F91" s="32" t="str">
        <f>Tableau2[[#This Row],[Technique]]&amp;IF(Tableau2[[#This Row],[req. technique]]&lt;&gt;"","("&amp;Tableau2[[#This Row],[req. technique]]&amp;")","")&amp;Tableau2[[#This Row],[Forme]]&amp;IF(Tableau2[[#This Row],[req. forme]]&lt;&gt;"","("&amp;Tableau2[[#This Row],[req. forme]]&amp;")","")</f>
        <v>CrTe</v>
      </c>
      <c r="G91" s="71">
        <v>25</v>
      </c>
      <c r="H91" s="19">
        <v>3</v>
      </c>
      <c r="I91" s="2"/>
      <c r="J91" s="2" t="s">
        <v>68</v>
      </c>
      <c r="K91" s="2" t="s">
        <v>95</v>
      </c>
      <c r="L91" s="2" t="s">
        <v>76</v>
      </c>
      <c r="M91" s="2">
        <v>2</v>
      </c>
      <c r="N91" s="2"/>
      <c r="O91" s="2"/>
      <c r="P91" s="2"/>
      <c r="Q91" s="54"/>
      <c r="R91" s="51"/>
      <c r="S9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91" s="28"/>
      <c r="U91" s="2" t="s">
        <v>295</v>
      </c>
      <c r="V91" s="2" t="s">
        <v>296</v>
      </c>
      <c r="W91" s="30" t="str">
        <f>IF(Tableau2[[#This Row],[XP mastery]]=0,"",TRUNC((SQRT(8*(Tableau2[[#This Row],[XP mastery]]/5)+1)-1)/2))</f>
        <v/>
      </c>
      <c r="X91" s="24"/>
      <c r="Y91" s="2"/>
      <c r="Z91" s="2"/>
      <c r="AA91" s="2"/>
      <c r="AB91" s="2"/>
      <c r="AC91" s="2"/>
      <c r="AD91" s="2"/>
      <c r="AE91" s="2"/>
      <c r="AF91" s="2"/>
      <c r="AG91" s="2"/>
      <c r="AH9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91" s="32">
        <f>MAX(Tableau2[[#This Row],[Bonus talisman bâton 1]:[Bonus talisman dé 5]])+IF(Tableau2[[#This Row],[CT dé applicable?]]&lt;&gt;"",'valeurs casting'!$K$1,0)</f>
        <v>3</v>
      </c>
      <c r="AJ91" s="19" t="s">
        <v>1</v>
      </c>
      <c r="AK91" s="20"/>
      <c r="AL91" s="20"/>
      <c r="AM91" s="20"/>
      <c r="AN91" s="20"/>
      <c r="AO91" s="24"/>
      <c r="AP91" s="19"/>
      <c r="AQ91" s="20"/>
      <c r="AR91" s="20"/>
      <c r="AS91" s="20"/>
      <c r="AT91" s="20"/>
      <c r="AU91" s="37"/>
      <c r="AV91" s="16">
        <f>IF(AJ91&lt;&gt;"",VLOOKUP(AJ91,'valeurs casting'!$E$2:$F$9,2),0)</f>
        <v>3</v>
      </c>
      <c r="AW91" s="16">
        <f>IF(AK91&lt;&gt;"",VLOOKUP(AK91,'valeurs casting'!$E$2:$F$9,2),0)</f>
        <v>0</v>
      </c>
      <c r="AX91" s="16">
        <f>IF(AL91&lt;&gt;"",VLOOKUP(AL91,'valeurs casting'!$E$2:$F$9,2),0)</f>
        <v>0</v>
      </c>
      <c r="AY91" s="16">
        <f>IF(AM91&lt;&gt;"",VLOOKUP(AM91,'valeurs casting'!$E$2:$F$9,2),0)</f>
        <v>0</v>
      </c>
      <c r="AZ91" s="16">
        <f>IF(AN91&lt;&gt;"",VLOOKUP(AN91,'valeurs casting'!$E$2:$F$9,2),0)</f>
        <v>0</v>
      </c>
      <c r="BA91" s="16">
        <f>IF(AO91&lt;&gt;"",VLOOKUP(AO91,'valeurs casting'!$E$2:$F$9,2),0)</f>
        <v>0</v>
      </c>
      <c r="BB91" s="16">
        <f>IF(AP91&lt;&gt;"",VLOOKUP(AP91,'valeurs casting'!$G$2:$H$9,2),0)</f>
        <v>0</v>
      </c>
      <c r="BC91" s="16">
        <f>IF(AQ91&lt;&gt;"",VLOOKUP(AQ91,'valeurs casting'!$G$2:$H$9,2),0)</f>
        <v>0</v>
      </c>
      <c r="BD91" s="16">
        <f>IF(AR91&lt;&gt;"",VLOOKUP(AR91,'valeurs casting'!$G$2:$H$9,2),0)</f>
        <v>0</v>
      </c>
      <c r="BE91" s="16">
        <f>IF(AS91&lt;&gt;"",VLOOKUP(AS91,'valeurs casting'!$G$2:$H$9,2),0)</f>
        <v>0</v>
      </c>
      <c r="BF91" s="16">
        <f>IF(AT91&lt;&gt;"",VLOOKUP(AT91,'valeurs casting'!$G$2:$H$9,2),0)</f>
        <v>0</v>
      </c>
      <c r="BG91" s="2"/>
      <c r="BH91" s="2"/>
      <c r="BI91" s="2"/>
      <c r="BJ91" s="2"/>
      <c r="BK91" s="2"/>
    </row>
    <row r="92" spans="1:63" x14ac:dyDescent="0.3">
      <c r="A92" s="14" t="s">
        <v>79</v>
      </c>
      <c r="B92" s="15" t="s">
        <v>11</v>
      </c>
      <c r="C92" s="2"/>
      <c r="D92" s="15" t="s">
        <v>12</v>
      </c>
      <c r="E92" s="2"/>
      <c r="F92" s="32" t="str">
        <f>Tableau2[[#This Row],[Technique]]&amp;IF(Tableau2[[#This Row],[req. technique]]&lt;&gt;"","("&amp;Tableau2[[#This Row],[req. technique]]&amp;")","")&amp;Tableau2[[#This Row],[Forme]]&amp;IF(Tableau2[[#This Row],[req. forme]]&lt;&gt;"","("&amp;Tableau2[[#This Row],[req. forme]]&amp;")","")</f>
        <v>ReAn</v>
      </c>
      <c r="G92" s="71">
        <v>5</v>
      </c>
      <c r="H92" s="19">
        <v>2</v>
      </c>
      <c r="I92" s="2"/>
      <c r="J92" s="2" t="s">
        <v>68</v>
      </c>
      <c r="K92" s="2" t="s">
        <v>80</v>
      </c>
      <c r="L92" s="2" t="s">
        <v>81</v>
      </c>
      <c r="M92" s="2"/>
      <c r="N92" s="2"/>
      <c r="O92" s="2"/>
      <c r="P92" s="2"/>
      <c r="Q92" s="54"/>
      <c r="R92" s="51"/>
      <c r="S92"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92" s="28"/>
      <c r="U92" s="2" t="s">
        <v>82</v>
      </c>
      <c r="V92" s="2" t="s">
        <v>86</v>
      </c>
      <c r="W92" s="31" t="str">
        <f>IF(Tableau2[[#This Row],[XP mastery]]=0,"",TRUNC((SQRT(8*(Tableau2[[#This Row],[XP mastery]]/5)+1)-1)/2))</f>
        <v/>
      </c>
      <c r="X92" s="35"/>
      <c r="Y92" s="2"/>
      <c r="Z92" s="2"/>
      <c r="AA92" s="2"/>
      <c r="AB92" s="2"/>
      <c r="AC92" s="2"/>
      <c r="AD92" s="2"/>
      <c r="AE92" s="2"/>
      <c r="AF92" s="2"/>
      <c r="AG92" s="2"/>
      <c r="AH9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92" s="32">
        <f>MAX(Tableau2[[#This Row],[Bonus talisman bâton 1]:[Bonus talisman dé 5]])+IF(Tableau2[[#This Row],[CT dé applicable?]]&lt;&gt;"",'valeurs casting'!$K$1,0)</f>
        <v>4</v>
      </c>
      <c r="AJ92" s="19" t="s">
        <v>27</v>
      </c>
      <c r="AK92" s="20"/>
      <c r="AL92" s="20"/>
      <c r="AM92" s="20"/>
      <c r="AN92" s="20"/>
      <c r="AO92" s="24"/>
      <c r="AP92" s="19"/>
      <c r="AQ92" s="20"/>
      <c r="AR92" s="20"/>
      <c r="AS92" s="20"/>
      <c r="AT92" s="20"/>
      <c r="AU92" s="37"/>
      <c r="AV92" s="16">
        <f>IF(AJ92&lt;&gt;"",VLOOKUP(AJ92,'valeurs casting'!$E$2:$F$9,2),0)</f>
        <v>4</v>
      </c>
      <c r="AW92" s="16">
        <f>IF(AK92&lt;&gt;"",VLOOKUP(AK92,'valeurs casting'!$E$2:$F$9,2),0)</f>
        <v>0</v>
      </c>
      <c r="AX92" s="16">
        <f>IF(AL92&lt;&gt;"",VLOOKUP(AL92,'valeurs casting'!$E$2:$F$9,2),0)</f>
        <v>0</v>
      </c>
      <c r="AY92" s="16">
        <f>IF(AM92&lt;&gt;"",VLOOKUP(AM92,'valeurs casting'!$E$2:$F$9,2),0)</f>
        <v>0</v>
      </c>
      <c r="AZ92" s="16">
        <f>IF(AN92&lt;&gt;"",VLOOKUP(AN92,'valeurs casting'!$E$2:$F$9,2),0)</f>
        <v>0</v>
      </c>
      <c r="BA92" s="16">
        <f>IF(AO92&lt;&gt;"",VLOOKUP(AO92,'valeurs casting'!$E$2:$F$9,2),0)</f>
        <v>0</v>
      </c>
      <c r="BB92" s="16">
        <f>IF(AP92&lt;&gt;"",VLOOKUP(AP92,'valeurs casting'!$G$2:$H$9,2),0)</f>
        <v>0</v>
      </c>
      <c r="BC92" s="16">
        <f>IF(AQ92&lt;&gt;"",VLOOKUP(AQ92,'valeurs casting'!$G$2:$H$9,2),0)</f>
        <v>0</v>
      </c>
      <c r="BD92" s="16">
        <f>IF(AR92&lt;&gt;"",VLOOKUP(AR92,'valeurs casting'!$G$2:$H$9,2),0)</f>
        <v>0</v>
      </c>
      <c r="BE92" s="16">
        <f>IF(AS92&lt;&gt;"",VLOOKUP(AS92,'valeurs casting'!$G$2:$H$9,2),0)</f>
        <v>0</v>
      </c>
      <c r="BF92" s="16">
        <f>IF(AT92&lt;&gt;"",VLOOKUP(AT92,'valeurs casting'!$G$2:$H$9,2),0)</f>
        <v>0</v>
      </c>
      <c r="BG92" s="2"/>
      <c r="BH92" s="2"/>
      <c r="BI92" s="2"/>
      <c r="BJ92" s="2"/>
      <c r="BK92" s="2"/>
    </row>
    <row r="93" spans="1:63" x14ac:dyDescent="0.3">
      <c r="A93" s="5" t="s">
        <v>379</v>
      </c>
      <c r="B93" s="15" t="s">
        <v>11</v>
      </c>
      <c r="C93" s="2"/>
      <c r="D93" s="15" t="s">
        <v>20</v>
      </c>
      <c r="E93" s="2"/>
      <c r="F93" s="32" t="str">
        <f>Tableau2[[#This Row],[Technique]]&amp;IF(Tableau2[[#This Row],[req. technique]]&lt;&gt;"","("&amp;Tableau2[[#This Row],[req. technique]]&amp;")","")&amp;Tableau2[[#This Row],[Forme]]&amp;IF(Tableau2[[#This Row],[req. forme]]&lt;&gt;"","("&amp;Tableau2[[#This Row],[req. forme]]&amp;")","")</f>
        <v>ReVi</v>
      </c>
      <c r="G93" s="71">
        <v>45</v>
      </c>
      <c r="H93" s="19">
        <v>20</v>
      </c>
      <c r="I93" s="2"/>
      <c r="J93" s="2" t="s">
        <v>68</v>
      </c>
      <c r="K93" s="2" t="s">
        <v>410</v>
      </c>
      <c r="L93" s="2" t="s">
        <v>76</v>
      </c>
      <c r="M93" s="2"/>
      <c r="N93" s="2"/>
      <c r="O93" s="2"/>
      <c r="P93" s="2"/>
      <c r="Q93" s="54"/>
      <c r="R93" s="51"/>
      <c r="S9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93" s="28" t="s">
        <v>59</v>
      </c>
      <c r="U93" s="2" t="s">
        <v>387</v>
      </c>
      <c r="V93" s="2"/>
      <c r="W93" s="30" t="str">
        <f>IF(Tableau2[[#This Row],[XP mastery]]=0,"",TRUNC((SQRT(8*(Tableau2[[#This Row],[XP mastery]]/5)+1)-1)/2))</f>
        <v/>
      </c>
      <c r="X93" s="24"/>
      <c r="Y93" s="2"/>
      <c r="Z93" s="2"/>
      <c r="AA93" s="2"/>
      <c r="AB93" s="2"/>
      <c r="AC93" s="2"/>
      <c r="AD93" s="2"/>
      <c r="AE93" s="2"/>
      <c r="AF93" s="2"/>
      <c r="AG93" s="2"/>
      <c r="AH9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93" s="32">
        <f>MAX(Tableau2[[#This Row],[Bonus talisman bâton 1]:[Bonus talisman dé 5]])+IF(Tableau2[[#This Row],[CT dé applicable?]]&lt;&gt;"",'valeurs casting'!$K$1,0)</f>
        <v>0</v>
      </c>
      <c r="AJ93" s="19"/>
      <c r="AK93" s="20"/>
      <c r="AL93" s="20"/>
      <c r="AM93" s="20"/>
      <c r="AN93" s="20"/>
      <c r="AO93" s="24"/>
      <c r="AP93" s="19"/>
      <c r="AQ93" s="20"/>
      <c r="AR93" s="20"/>
      <c r="AS93" s="20"/>
      <c r="AT93" s="20"/>
      <c r="AU93" s="37"/>
      <c r="AV93" s="16">
        <f>IF(AJ93&lt;&gt;"",VLOOKUP(AJ93,'valeurs casting'!$E$2:$F$9,2),0)</f>
        <v>0</v>
      </c>
      <c r="AW93" s="16">
        <f>IF(AK93&lt;&gt;"",VLOOKUP(AK93,'valeurs casting'!$E$2:$F$9,2),0)</f>
        <v>0</v>
      </c>
      <c r="AX93" s="16">
        <f>IF(AL93&lt;&gt;"",VLOOKUP(AL93,'valeurs casting'!$E$2:$F$9,2),0)</f>
        <v>0</v>
      </c>
      <c r="AY93" s="16">
        <f>IF(AM93&lt;&gt;"",VLOOKUP(AM93,'valeurs casting'!$E$2:$F$9,2),0)</f>
        <v>0</v>
      </c>
      <c r="AZ93" s="16">
        <f>IF(AN93&lt;&gt;"",VLOOKUP(AN93,'valeurs casting'!$E$2:$F$9,2),0)</f>
        <v>0</v>
      </c>
      <c r="BA93" s="16">
        <f>IF(AO93&lt;&gt;"",VLOOKUP(AO93,'valeurs casting'!$E$2:$F$9,2),0)</f>
        <v>0</v>
      </c>
      <c r="BB93" s="16">
        <f>IF(AP93&lt;&gt;"",VLOOKUP(AP93,'valeurs casting'!$G$2:$H$9,2),0)</f>
        <v>0</v>
      </c>
      <c r="BC93" s="16">
        <f>IF(AQ93&lt;&gt;"",VLOOKUP(AQ93,'valeurs casting'!$G$2:$H$9,2),0)</f>
        <v>0</v>
      </c>
      <c r="BD93" s="16">
        <f>IF(AR93&lt;&gt;"",VLOOKUP(AR93,'valeurs casting'!$G$2:$H$9,2),0)</f>
        <v>0</v>
      </c>
      <c r="BE93" s="16">
        <f>IF(AS93&lt;&gt;"",VLOOKUP(AS93,'valeurs casting'!$G$2:$H$9,2),0)</f>
        <v>0</v>
      </c>
      <c r="BF93" s="16">
        <f>IF(AT93&lt;&gt;"",VLOOKUP(AT93,'valeurs casting'!$G$2:$H$9,2),0)</f>
        <v>0</v>
      </c>
      <c r="BG93" s="2"/>
      <c r="BH93" s="2"/>
      <c r="BI93" s="2"/>
      <c r="BJ93" s="2"/>
      <c r="BK93" s="2"/>
    </row>
    <row r="94" spans="1:63" x14ac:dyDescent="0.3">
      <c r="A94" s="5" t="s">
        <v>355</v>
      </c>
      <c r="B94" s="15" t="s">
        <v>8</v>
      </c>
      <c r="C94" s="2"/>
      <c r="D94" s="15" t="s">
        <v>20</v>
      </c>
      <c r="E94" s="2"/>
      <c r="F94" s="32" t="str">
        <f>Tableau2[[#This Row],[Technique]]&amp;IF(Tableau2[[#This Row],[req. technique]]&lt;&gt;"","("&amp;Tableau2[[#This Row],[req. technique]]&amp;")","")&amp;Tableau2[[#This Row],[Forme]]&amp;IF(Tableau2[[#This Row],[req. forme]]&lt;&gt;"","("&amp;Tableau2[[#This Row],[req. forme]]&amp;")","")</f>
        <v>InVi</v>
      </c>
      <c r="G94" s="71">
        <v>35</v>
      </c>
      <c r="H94" s="19">
        <v>10</v>
      </c>
      <c r="I94" s="2"/>
      <c r="J94" s="2" t="s">
        <v>132</v>
      </c>
      <c r="K94" s="2" t="s">
        <v>108</v>
      </c>
      <c r="L94" s="2" t="s">
        <v>312</v>
      </c>
      <c r="M94" s="2"/>
      <c r="N94" s="2"/>
      <c r="O94" s="2"/>
      <c r="P94" s="2"/>
      <c r="Q94" s="54">
        <v>1</v>
      </c>
      <c r="R94" s="50" t="s">
        <v>400</v>
      </c>
      <c r="S94"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94" s="28"/>
      <c r="U94" s="2" t="s">
        <v>359</v>
      </c>
      <c r="V94" s="2"/>
      <c r="W94" s="30" t="str">
        <f>IF(Tableau2[[#This Row],[XP mastery]]=0,"",TRUNC((SQRT(8*(Tableau2[[#This Row],[XP mastery]]/5)+1)-1)/2))</f>
        <v/>
      </c>
      <c r="X94" s="24"/>
      <c r="Y94" s="2"/>
      <c r="Z94" s="2"/>
      <c r="AA94" s="2"/>
      <c r="AB94" s="2"/>
      <c r="AC94" s="2"/>
      <c r="AD94" s="2"/>
      <c r="AE94" s="2"/>
      <c r="AF94" s="2"/>
      <c r="AG94" s="2"/>
      <c r="AH9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94" s="32">
        <f>MAX(Tableau2[[#This Row],[Bonus talisman bâton 1]:[Bonus talisman dé 5]])+IF(Tableau2[[#This Row],[CT dé applicable?]]&lt;&gt;"",'valeurs casting'!$K$1,0)</f>
        <v>2</v>
      </c>
      <c r="AJ94" s="19"/>
      <c r="AK94" s="20"/>
      <c r="AL94" s="20"/>
      <c r="AM94" s="20"/>
      <c r="AN94" s="20"/>
      <c r="AO94" s="24"/>
      <c r="AP94" s="19" t="s">
        <v>350</v>
      </c>
      <c r="AQ94" s="20"/>
      <c r="AR94" s="20"/>
      <c r="AS94" s="20"/>
      <c r="AT94" s="20"/>
      <c r="AU94" s="37"/>
      <c r="AV94" s="16">
        <f>IF(AJ94&lt;&gt;"",VLOOKUP(AJ94,'valeurs casting'!$E$2:$F$9,2),0)</f>
        <v>0</v>
      </c>
      <c r="AW94" s="16">
        <f>IF(AK94&lt;&gt;"",VLOOKUP(AK94,'valeurs casting'!$E$2:$F$9,2),0)</f>
        <v>0</v>
      </c>
      <c r="AX94" s="16">
        <f>IF(AL94&lt;&gt;"",VLOOKUP(AL94,'valeurs casting'!$E$2:$F$9,2),0)</f>
        <v>0</v>
      </c>
      <c r="AY94" s="16">
        <f>IF(AM94&lt;&gt;"",VLOOKUP(AM94,'valeurs casting'!$E$2:$F$9,2),0)</f>
        <v>0</v>
      </c>
      <c r="AZ94" s="16">
        <f>IF(AN94&lt;&gt;"",VLOOKUP(AN94,'valeurs casting'!$E$2:$F$9,2),0)</f>
        <v>0</v>
      </c>
      <c r="BA94" s="16">
        <f>IF(AO94&lt;&gt;"",VLOOKUP(AO94,'valeurs casting'!$E$2:$F$9,2),0)</f>
        <v>0</v>
      </c>
      <c r="BB94" s="16">
        <f>IF(AP94&lt;&gt;"",VLOOKUP(AP94,'valeurs casting'!$G$2:$H$9,2),0)</f>
        <v>2</v>
      </c>
      <c r="BC94" s="16">
        <f>IF(AQ94&lt;&gt;"",VLOOKUP(AQ94,'valeurs casting'!$G$2:$H$9,2),0)</f>
        <v>0</v>
      </c>
      <c r="BD94" s="16">
        <f>IF(AR94&lt;&gt;"",VLOOKUP(AR94,'valeurs casting'!$G$2:$H$9,2),0)</f>
        <v>0</v>
      </c>
      <c r="BE94" s="16">
        <f>IF(AS94&lt;&gt;"",VLOOKUP(AS94,'valeurs casting'!$G$2:$H$9,2),0)</f>
        <v>0</v>
      </c>
      <c r="BF94" s="16">
        <f>IF(AT94&lt;&gt;"",VLOOKUP(AT94,'valeurs casting'!$G$2:$H$9,2),0)</f>
        <v>0</v>
      </c>
      <c r="BG94" s="2"/>
      <c r="BH94" s="2"/>
      <c r="BI94" s="2"/>
      <c r="BJ94" s="2"/>
      <c r="BK94" s="2"/>
    </row>
    <row r="95" spans="1:63" x14ac:dyDescent="0.3">
      <c r="A95" s="5" t="s">
        <v>122</v>
      </c>
      <c r="B95" s="15" t="s">
        <v>7</v>
      </c>
      <c r="C95" s="2"/>
      <c r="D95" s="15" t="s">
        <v>14</v>
      </c>
      <c r="E95" s="2"/>
      <c r="F95" s="32" t="str">
        <f>Tableau2[[#This Row],[Technique]]&amp;IF(Tableau2[[#This Row],[req. technique]]&lt;&gt;"","("&amp;Tableau2[[#This Row],[req. technique]]&amp;")","")&amp;Tableau2[[#This Row],[Forme]]&amp;IF(Tableau2[[#This Row],[req. forme]]&lt;&gt;"","("&amp;Tableau2[[#This Row],[req. forme]]&amp;")","")</f>
        <v>CrAu</v>
      </c>
      <c r="G95" s="71">
        <v>25</v>
      </c>
      <c r="H95" s="19">
        <v>3</v>
      </c>
      <c r="I95" s="2"/>
      <c r="J95" s="2" t="s">
        <v>93</v>
      </c>
      <c r="K95" s="2" t="s">
        <v>108</v>
      </c>
      <c r="L95" s="2" t="s">
        <v>76</v>
      </c>
      <c r="M95" s="2"/>
      <c r="N95" s="2"/>
      <c r="O95" s="2"/>
      <c r="P95" s="2"/>
      <c r="Q95" s="54">
        <v>1</v>
      </c>
      <c r="R95" s="50" t="s">
        <v>405</v>
      </c>
      <c r="S95"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95" s="28"/>
      <c r="U95" s="2" t="s">
        <v>123</v>
      </c>
      <c r="V95" s="2"/>
      <c r="W95" s="30">
        <f>IF(Tableau2[[#This Row],[XP mastery]]=0,"",TRUNC((SQRT(8*(Tableau2[[#This Row],[XP mastery]]/5)+1)-1)/2))</f>
        <v>1</v>
      </c>
      <c r="X95" s="24">
        <v>5</v>
      </c>
      <c r="Y95" s="2" t="s">
        <v>59</v>
      </c>
      <c r="Z95" s="2"/>
      <c r="AA95" s="2"/>
      <c r="AB95" s="2"/>
      <c r="AC95" s="2"/>
      <c r="AD95" s="2"/>
      <c r="AE95" s="2"/>
      <c r="AF95" s="2"/>
      <c r="AG95" s="2"/>
      <c r="AH9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95" s="32">
        <f>MAX(Tableau2[[#This Row],[Bonus talisman bâton 1]:[Bonus talisman dé 5]])+IF(Tableau2[[#This Row],[CT dé applicable?]]&lt;&gt;"",'valeurs casting'!$K$1,0)</f>
        <v>0</v>
      </c>
      <c r="AJ95" s="19"/>
      <c r="AK95" s="20"/>
      <c r="AL95" s="20"/>
      <c r="AM95" s="20"/>
      <c r="AN95" s="20"/>
      <c r="AO95" s="24"/>
      <c r="AP95" s="19"/>
      <c r="AQ95" s="20"/>
      <c r="AR95" s="20"/>
      <c r="AS95" s="20"/>
      <c r="AT95" s="20"/>
      <c r="AU95" s="37"/>
      <c r="AV95" s="16">
        <f>IF(AJ95&lt;&gt;"",VLOOKUP(AJ95,'valeurs casting'!$E$2:$F$9,2),0)</f>
        <v>0</v>
      </c>
      <c r="AW95" s="16">
        <f>IF(AK95&lt;&gt;"",VLOOKUP(AK95,'valeurs casting'!$E$2:$F$9,2),0)</f>
        <v>0</v>
      </c>
      <c r="AX95" s="16">
        <f>IF(AL95&lt;&gt;"",VLOOKUP(AL95,'valeurs casting'!$E$2:$F$9,2),0)</f>
        <v>0</v>
      </c>
      <c r="AY95" s="16">
        <f>IF(AM95&lt;&gt;"",VLOOKUP(AM95,'valeurs casting'!$E$2:$F$9,2),0)</f>
        <v>0</v>
      </c>
      <c r="AZ95" s="16">
        <f>IF(AN95&lt;&gt;"",VLOOKUP(AN95,'valeurs casting'!$E$2:$F$9,2),0)</f>
        <v>0</v>
      </c>
      <c r="BA95" s="16">
        <f>IF(AO95&lt;&gt;"",VLOOKUP(AO95,'valeurs casting'!$E$2:$F$9,2),0)</f>
        <v>0</v>
      </c>
      <c r="BB95" s="16">
        <f>IF(AP95&lt;&gt;"",VLOOKUP(AP95,'valeurs casting'!$G$2:$H$9,2),0)</f>
        <v>0</v>
      </c>
      <c r="BC95" s="16">
        <f>IF(AQ95&lt;&gt;"",VLOOKUP(AQ95,'valeurs casting'!$G$2:$H$9,2),0)</f>
        <v>0</v>
      </c>
      <c r="BD95" s="16">
        <f>IF(AR95&lt;&gt;"",VLOOKUP(AR95,'valeurs casting'!$G$2:$H$9,2),0)</f>
        <v>0</v>
      </c>
      <c r="BE95" s="16">
        <f>IF(AS95&lt;&gt;"",VLOOKUP(AS95,'valeurs casting'!$G$2:$H$9,2),0)</f>
        <v>0</v>
      </c>
      <c r="BF95" s="16">
        <f>IF(AT95&lt;&gt;"",VLOOKUP(AT95,'valeurs casting'!$G$2:$H$9,2),0)</f>
        <v>0</v>
      </c>
      <c r="BG95" s="2"/>
      <c r="BH95" s="2"/>
      <c r="BI95" s="2"/>
      <c r="BJ95" s="2"/>
      <c r="BK95" s="2"/>
    </row>
    <row r="96" spans="1:63" x14ac:dyDescent="0.3">
      <c r="A96" s="5" t="s">
        <v>380</v>
      </c>
      <c r="B96" s="15" t="s">
        <v>11</v>
      </c>
      <c r="C96" s="2"/>
      <c r="D96" s="15" t="s">
        <v>20</v>
      </c>
      <c r="E96" s="2"/>
      <c r="F96" s="32" t="str">
        <f>Tableau2[[#This Row],[Technique]]&amp;IF(Tableau2[[#This Row],[req. technique]]&lt;&gt;"","("&amp;Tableau2[[#This Row],[req. technique]]&amp;")","")&amp;Tableau2[[#This Row],[Forme]]&amp;IF(Tableau2[[#This Row],[req. forme]]&lt;&gt;"","("&amp;Tableau2[[#This Row],[req. forme]]&amp;")","")</f>
        <v>ReVi</v>
      </c>
      <c r="G96" s="71">
        <v>40</v>
      </c>
      <c r="H96" s="19">
        <v>15</v>
      </c>
      <c r="I96" s="2"/>
      <c r="J96" s="2" t="s">
        <v>269</v>
      </c>
      <c r="K96" s="2" t="s">
        <v>108</v>
      </c>
      <c r="L96" s="2" t="s">
        <v>76</v>
      </c>
      <c r="M96" s="2"/>
      <c r="N96" s="2"/>
      <c r="O96" s="2"/>
      <c r="P96" s="2">
        <v>-1</v>
      </c>
      <c r="Q96" s="54"/>
      <c r="R96" s="50"/>
      <c r="S96"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96" s="28"/>
      <c r="U96" s="2" t="s">
        <v>384</v>
      </c>
      <c r="V96" s="2" t="s">
        <v>385</v>
      </c>
      <c r="W96" s="30">
        <f>IF(Tableau2[[#This Row],[XP mastery]]=0,"",TRUNC((SQRT(8*(Tableau2[[#This Row],[XP mastery]]/5)+1)-1)/2))</f>
        <v>1</v>
      </c>
      <c r="X96" s="24">
        <v>5</v>
      </c>
      <c r="Y96" s="2"/>
      <c r="Z96" s="2" t="s">
        <v>59</v>
      </c>
      <c r="AA96" s="2"/>
      <c r="AB96" s="2"/>
      <c r="AC96" s="2"/>
      <c r="AD96" s="2"/>
      <c r="AE96" s="2"/>
      <c r="AF96" s="2"/>
      <c r="AG96" s="2"/>
      <c r="AH9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96" s="32">
        <f>MAX(Tableau2[[#This Row],[Bonus talisman bâton 1]:[Bonus talisman dé 5]])+IF(Tableau2[[#This Row],[CT dé applicable?]]&lt;&gt;"",'valeurs casting'!$K$1,0)</f>
        <v>4</v>
      </c>
      <c r="AJ96" s="19" t="s">
        <v>27</v>
      </c>
      <c r="AK96" s="20"/>
      <c r="AL96" s="20"/>
      <c r="AM96" s="20"/>
      <c r="AN96" s="20"/>
      <c r="AO96" s="24"/>
      <c r="AP96" s="19"/>
      <c r="AQ96" s="20"/>
      <c r="AR96" s="20"/>
      <c r="AS96" s="20"/>
      <c r="AT96" s="20"/>
      <c r="AU96" s="37"/>
      <c r="AV96" s="16">
        <f>IF(AJ96&lt;&gt;"",VLOOKUP(AJ96,'valeurs casting'!$E$2:$F$9,2),0)</f>
        <v>4</v>
      </c>
      <c r="AW96" s="16">
        <f>IF(AK96&lt;&gt;"",VLOOKUP(AK96,'valeurs casting'!$E$2:$F$9,2),0)</f>
        <v>0</v>
      </c>
      <c r="AX96" s="16">
        <f>IF(AL96&lt;&gt;"",VLOOKUP(AL96,'valeurs casting'!$E$2:$F$9,2),0)</f>
        <v>0</v>
      </c>
      <c r="AY96" s="16">
        <f>IF(AM96&lt;&gt;"",VLOOKUP(AM96,'valeurs casting'!$E$2:$F$9,2),0)</f>
        <v>0</v>
      </c>
      <c r="AZ96" s="16">
        <f>IF(AN96&lt;&gt;"",VLOOKUP(AN96,'valeurs casting'!$E$2:$F$9,2),0)</f>
        <v>0</v>
      </c>
      <c r="BA96" s="16">
        <f>IF(AO96&lt;&gt;"",VLOOKUP(AO96,'valeurs casting'!$E$2:$F$9,2),0)</f>
        <v>0</v>
      </c>
      <c r="BB96" s="16">
        <f>IF(AP96&lt;&gt;"",VLOOKUP(AP96,'valeurs casting'!$G$2:$H$9,2),0)</f>
        <v>0</v>
      </c>
      <c r="BC96" s="16">
        <f>IF(AQ96&lt;&gt;"",VLOOKUP(AQ96,'valeurs casting'!$G$2:$H$9,2),0)</f>
        <v>0</v>
      </c>
      <c r="BD96" s="16">
        <f>IF(AR96&lt;&gt;"",VLOOKUP(AR96,'valeurs casting'!$G$2:$H$9,2),0)</f>
        <v>0</v>
      </c>
      <c r="BE96" s="16">
        <f>IF(AS96&lt;&gt;"",VLOOKUP(AS96,'valeurs casting'!$G$2:$H$9,2),0)</f>
        <v>0</v>
      </c>
      <c r="BF96" s="16">
        <f>IF(AT96&lt;&gt;"",VLOOKUP(AT96,'valeurs casting'!$G$2:$H$9,2),0)</f>
        <v>0</v>
      </c>
      <c r="BG96" s="2"/>
      <c r="BH96" s="2"/>
      <c r="BI96" s="2"/>
      <c r="BJ96" s="2"/>
      <c r="BK96" s="2"/>
    </row>
    <row r="97" spans="1:63" x14ac:dyDescent="0.3">
      <c r="A97" s="5" t="s">
        <v>150</v>
      </c>
      <c r="B97" s="15" t="s">
        <v>11</v>
      </c>
      <c r="C97" s="2"/>
      <c r="D97" s="15" t="s">
        <v>14</v>
      </c>
      <c r="E97" s="2" t="s">
        <v>148</v>
      </c>
      <c r="F97" s="32" t="str">
        <f>Tableau2[[#This Row],[Technique]]&amp;IF(Tableau2[[#This Row],[req. technique]]&lt;&gt;"","("&amp;Tableau2[[#This Row],[req. technique]]&amp;")","")&amp;Tableau2[[#This Row],[Forme]]&amp;IF(Tableau2[[#This Row],[req. forme]]&lt;&gt;"","("&amp;Tableau2[[#This Row],[req. forme]]&amp;")","")</f>
        <v>ReAu(AqTe)</v>
      </c>
      <c r="G97" s="71">
        <v>25</v>
      </c>
      <c r="H97" s="19">
        <v>15</v>
      </c>
      <c r="I97" s="2" t="s">
        <v>151</v>
      </c>
      <c r="J97" s="2" t="s">
        <v>132</v>
      </c>
      <c r="K97" s="2" t="s">
        <v>108</v>
      </c>
      <c r="L97" s="2" t="s">
        <v>76</v>
      </c>
      <c r="M97" s="2"/>
      <c r="N97" s="2"/>
      <c r="O97" s="2"/>
      <c r="P97" s="2"/>
      <c r="Q97" s="54"/>
      <c r="R97" s="51"/>
      <c r="S9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97" s="28"/>
      <c r="U97" s="2" t="s">
        <v>152</v>
      </c>
      <c r="V97" s="2"/>
      <c r="W97" s="30" t="str">
        <f>IF(Tableau2[[#This Row],[XP mastery]]=0,"",TRUNC((SQRT(8*(Tableau2[[#This Row],[XP mastery]]/5)+1)-1)/2))</f>
        <v/>
      </c>
      <c r="X97" s="24"/>
      <c r="Y97" s="2"/>
      <c r="Z97" s="2"/>
      <c r="AA97" s="2"/>
      <c r="AB97" s="2"/>
      <c r="AC97" s="2"/>
      <c r="AD97" s="2"/>
      <c r="AE97" s="2"/>
      <c r="AF97" s="2"/>
      <c r="AG97" s="2"/>
      <c r="AH9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97" s="32">
        <f>MAX(Tableau2[[#This Row],[Bonus talisman bâton 1]:[Bonus talisman dé 5]])+IF(Tableau2[[#This Row],[CT dé applicable?]]&lt;&gt;"",'valeurs casting'!$K$1,0)</f>
        <v>12</v>
      </c>
      <c r="AJ97" s="19" t="s">
        <v>32</v>
      </c>
      <c r="AK97" s="20" t="s">
        <v>13</v>
      </c>
      <c r="AL97" s="20"/>
      <c r="AM97" s="20"/>
      <c r="AN97" s="20"/>
      <c r="AO97" s="24"/>
      <c r="AP97" s="19"/>
      <c r="AQ97" s="20"/>
      <c r="AR97" s="20"/>
      <c r="AS97" s="20"/>
      <c r="AT97" s="20"/>
      <c r="AU97" s="37" t="s">
        <v>59</v>
      </c>
      <c r="AV97" s="16">
        <f>IF(AJ97&lt;&gt;"",VLOOKUP(AJ97,'valeurs casting'!$E$2:$F$9,2),0)</f>
        <v>5</v>
      </c>
      <c r="AW97" s="16">
        <f>IF(AK97&lt;&gt;"",VLOOKUP(AK97,'valeurs casting'!$E$2:$F$9,2),0)</f>
        <v>4</v>
      </c>
      <c r="AX97" s="16">
        <f>IF(AL97&lt;&gt;"",VLOOKUP(AL97,'valeurs casting'!$E$2:$F$9,2),0)</f>
        <v>0</v>
      </c>
      <c r="AY97" s="16">
        <f>IF(AM97&lt;&gt;"",VLOOKUP(AM97,'valeurs casting'!$E$2:$F$9,2),0)</f>
        <v>0</v>
      </c>
      <c r="AZ97" s="16">
        <f>IF(AN97&lt;&gt;"",VLOOKUP(AN97,'valeurs casting'!$E$2:$F$9,2),0)</f>
        <v>0</v>
      </c>
      <c r="BA97" s="16">
        <f>IF(AO97&lt;&gt;"",VLOOKUP(AO97,'valeurs casting'!$E$2:$F$9,2),0)</f>
        <v>0</v>
      </c>
      <c r="BB97" s="16">
        <f>IF(AP97&lt;&gt;"",VLOOKUP(AP97,'valeurs casting'!$G$2:$H$9,2),0)</f>
        <v>0</v>
      </c>
      <c r="BC97" s="16">
        <f>IF(AQ97&lt;&gt;"",VLOOKUP(AQ97,'valeurs casting'!$G$2:$H$9,2),0)</f>
        <v>0</v>
      </c>
      <c r="BD97" s="16">
        <f>IF(AR97&lt;&gt;"",VLOOKUP(AR97,'valeurs casting'!$G$2:$H$9,2),0)</f>
        <v>0</v>
      </c>
      <c r="BE97" s="16">
        <f>IF(AS97&lt;&gt;"",VLOOKUP(AS97,'valeurs casting'!$G$2:$H$9,2),0)</f>
        <v>0</v>
      </c>
      <c r="BF97" s="16">
        <f>IF(AT97&lt;&gt;"",VLOOKUP(AT97,'valeurs casting'!$G$2:$H$9,2),0)</f>
        <v>0</v>
      </c>
      <c r="BG97" s="2"/>
      <c r="BH97" s="2"/>
      <c r="BI97" s="2"/>
      <c r="BJ97" s="2"/>
      <c r="BK97" s="2"/>
    </row>
    <row r="98" spans="1:63" x14ac:dyDescent="0.3">
      <c r="A98" s="5" t="s">
        <v>339</v>
      </c>
      <c r="B98" s="15" t="s">
        <v>7</v>
      </c>
      <c r="C98" s="2"/>
      <c r="D98" s="15" t="s">
        <v>20</v>
      </c>
      <c r="E98" s="2"/>
      <c r="F98" s="32" t="str">
        <f>Tableau2[[#This Row],[Technique]]&amp;IF(Tableau2[[#This Row],[req. technique]]&lt;&gt;"","("&amp;Tableau2[[#This Row],[req. technique]]&amp;")","")&amp;Tableau2[[#This Row],[Forme]]&amp;IF(Tableau2[[#This Row],[req. forme]]&lt;&gt;"","("&amp;Tableau2[[#This Row],[req. forme]]&amp;")","")</f>
        <v>CrVi</v>
      </c>
      <c r="G98" s="71">
        <v>70</v>
      </c>
      <c r="H98" s="19">
        <v>45</v>
      </c>
      <c r="I98" s="2"/>
      <c r="J98" s="2" t="s">
        <v>68</v>
      </c>
      <c r="K98" s="2" t="s">
        <v>270</v>
      </c>
      <c r="L98" s="2" t="s">
        <v>76</v>
      </c>
      <c r="M98" s="2"/>
      <c r="N98" s="2"/>
      <c r="O98" s="2"/>
      <c r="P98" s="2"/>
      <c r="Q98" s="54"/>
      <c r="R98" s="51"/>
      <c r="S98"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70</v>
      </c>
      <c r="T98" s="28" t="s">
        <v>59</v>
      </c>
      <c r="U98" s="2" t="s">
        <v>340</v>
      </c>
      <c r="V98" s="2"/>
      <c r="W98" s="30" t="str">
        <f>IF(Tableau2[[#This Row],[XP mastery]]=0,"",TRUNC((SQRT(8*(Tableau2[[#This Row],[XP mastery]]/5)+1)-1)/2))</f>
        <v/>
      </c>
      <c r="X98" s="24"/>
      <c r="Y98" s="2"/>
      <c r="Z98" s="2"/>
      <c r="AA98" s="2"/>
      <c r="AB98" s="2"/>
      <c r="AC98" s="2"/>
      <c r="AD98" s="2"/>
      <c r="AE98" s="2"/>
      <c r="AF98" s="2"/>
      <c r="AG98" s="2"/>
      <c r="AH9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98" s="32">
        <f>MAX(Tableau2[[#This Row],[Bonus talisman bâton 1]:[Bonus talisman dé 5]])+IF(Tableau2[[#This Row],[CT dé applicable?]]&lt;&gt;"",'valeurs casting'!$K$1,0)</f>
        <v>0</v>
      </c>
      <c r="AJ98" s="19"/>
      <c r="AK98" s="20"/>
      <c r="AL98" s="20"/>
      <c r="AM98" s="20"/>
      <c r="AN98" s="20"/>
      <c r="AO98" s="24"/>
      <c r="AP98" s="19"/>
      <c r="AQ98" s="20"/>
      <c r="AR98" s="20"/>
      <c r="AS98" s="20"/>
      <c r="AT98" s="20"/>
      <c r="AU98" s="37"/>
      <c r="AV98" s="16">
        <f>IF(AJ98&lt;&gt;"",VLOOKUP(AJ98,'valeurs casting'!$E$2:$F$9,2),0)</f>
        <v>0</v>
      </c>
      <c r="AW98" s="16">
        <f>IF(AK98&lt;&gt;"",VLOOKUP(AK98,'valeurs casting'!$E$2:$F$9,2),0)</f>
        <v>0</v>
      </c>
      <c r="AX98" s="16">
        <f>IF(AL98&lt;&gt;"",VLOOKUP(AL98,'valeurs casting'!$E$2:$F$9,2),0)</f>
        <v>0</v>
      </c>
      <c r="AY98" s="16">
        <f>IF(AM98&lt;&gt;"",VLOOKUP(AM98,'valeurs casting'!$E$2:$F$9,2),0)</f>
        <v>0</v>
      </c>
      <c r="AZ98" s="16">
        <f>IF(AN98&lt;&gt;"",VLOOKUP(AN98,'valeurs casting'!$E$2:$F$9,2),0)</f>
        <v>0</v>
      </c>
      <c r="BA98" s="16">
        <f>IF(AO98&lt;&gt;"",VLOOKUP(AO98,'valeurs casting'!$E$2:$F$9,2),0)</f>
        <v>0</v>
      </c>
      <c r="BB98" s="16">
        <f>IF(AP98&lt;&gt;"",VLOOKUP(AP98,'valeurs casting'!$G$2:$H$9,2),0)</f>
        <v>0</v>
      </c>
      <c r="BC98" s="16">
        <f>IF(AQ98&lt;&gt;"",VLOOKUP(AQ98,'valeurs casting'!$G$2:$H$9,2),0)</f>
        <v>0</v>
      </c>
      <c r="BD98" s="16">
        <f>IF(AR98&lt;&gt;"",VLOOKUP(AR98,'valeurs casting'!$G$2:$H$9,2),0)</f>
        <v>0</v>
      </c>
      <c r="BE98" s="16">
        <f>IF(AS98&lt;&gt;"",VLOOKUP(AS98,'valeurs casting'!$G$2:$H$9,2),0)</f>
        <v>0</v>
      </c>
      <c r="BF98" s="16">
        <f>IF(AT98&lt;&gt;"",VLOOKUP(AT98,'valeurs casting'!$G$2:$H$9,2),0)</f>
        <v>0</v>
      </c>
      <c r="BG98" s="2"/>
      <c r="BH98" s="2"/>
      <c r="BI98" s="2"/>
      <c r="BJ98" s="2"/>
      <c r="BK98" s="2"/>
    </row>
    <row r="99" spans="1:63" x14ac:dyDescent="0.3">
      <c r="A99" s="5" t="s">
        <v>378</v>
      </c>
      <c r="B99" s="15" t="s">
        <v>11</v>
      </c>
      <c r="C99" s="2"/>
      <c r="D99" s="15" t="s">
        <v>20</v>
      </c>
      <c r="E99" s="2"/>
      <c r="F99" s="32" t="str">
        <f>Tableau2[[#This Row],[Technique]]&amp;IF(Tableau2[[#This Row],[req. technique]]&lt;&gt;"","("&amp;Tableau2[[#This Row],[req. technique]]&amp;")","")&amp;Tableau2[[#This Row],[Forme]]&amp;IF(Tableau2[[#This Row],[req. forme]]&lt;&gt;"","("&amp;Tableau2[[#This Row],[req. forme]]&amp;")","")</f>
        <v>ReVi</v>
      </c>
      <c r="G99" s="71">
        <v>25</v>
      </c>
      <c r="H99" s="19">
        <v>0</v>
      </c>
      <c r="I99" s="2"/>
      <c r="J99" s="2" t="s">
        <v>68</v>
      </c>
      <c r="K99" s="2" t="s">
        <v>270</v>
      </c>
      <c r="L99" s="2" t="s">
        <v>271</v>
      </c>
      <c r="M99" s="2"/>
      <c r="N99" s="2"/>
      <c r="O99" s="2"/>
      <c r="P99" s="2"/>
      <c r="Q99" s="54"/>
      <c r="R99" s="51"/>
      <c r="S9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25</v>
      </c>
      <c r="T99" s="28" t="s">
        <v>59</v>
      </c>
      <c r="U99" s="2" t="s">
        <v>390</v>
      </c>
      <c r="V99" s="2"/>
      <c r="W99" s="30" t="str">
        <f>IF(Tableau2[[#This Row],[XP mastery]]=0,"",TRUNC((SQRT(8*(Tableau2[[#This Row],[XP mastery]]/5)+1)-1)/2))</f>
        <v/>
      </c>
      <c r="X99" s="24"/>
      <c r="Y99" s="2"/>
      <c r="Z99" s="2"/>
      <c r="AA99" s="2"/>
      <c r="AB99" s="2"/>
      <c r="AC99" s="2"/>
      <c r="AD99" s="2"/>
      <c r="AE99" s="2"/>
      <c r="AF99" s="2"/>
      <c r="AG99" s="2"/>
      <c r="AH9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99" s="32">
        <f>MAX(Tableau2[[#This Row],[Bonus talisman bâton 1]:[Bonus talisman dé 5]])+IF(Tableau2[[#This Row],[CT dé applicable?]]&lt;&gt;"",'valeurs casting'!$K$1,0)</f>
        <v>0</v>
      </c>
      <c r="AJ99" s="19"/>
      <c r="AK99" s="20"/>
      <c r="AL99" s="20"/>
      <c r="AM99" s="20"/>
      <c r="AN99" s="20"/>
      <c r="AO99" s="24"/>
      <c r="AP99" s="19"/>
      <c r="AQ99" s="20"/>
      <c r="AR99" s="20"/>
      <c r="AS99" s="20"/>
      <c r="AT99" s="20"/>
      <c r="AU99" s="37"/>
      <c r="AV99" s="16">
        <f>IF(AJ99&lt;&gt;"",VLOOKUP(AJ99,'valeurs casting'!$E$2:$F$9,2),0)</f>
        <v>0</v>
      </c>
      <c r="AW99" s="16">
        <f>IF(AK99&lt;&gt;"",VLOOKUP(AK99,'valeurs casting'!$E$2:$F$9,2),0)</f>
        <v>0</v>
      </c>
      <c r="AX99" s="16">
        <f>IF(AL99&lt;&gt;"",VLOOKUP(AL99,'valeurs casting'!$E$2:$F$9,2),0)</f>
        <v>0</v>
      </c>
      <c r="AY99" s="16">
        <f>IF(AM99&lt;&gt;"",VLOOKUP(AM99,'valeurs casting'!$E$2:$F$9,2),0)</f>
        <v>0</v>
      </c>
      <c r="AZ99" s="16">
        <f>IF(AN99&lt;&gt;"",VLOOKUP(AN99,'valeurs casting'!$E$2:$F$9,2),0)</f>
        <v>0</v>
      </c>
      <c r="BA99" s="16">
        <f>IF(AO99&lt;&gt;"",VLOOKUP(AO99,'valeurs casting'!$E$2:$F$9,2),0)</f>
        <v>0</v>
      </c>
      <c r="BB99" s="16">
        <f>IF(AP99&lt;&gt;"",VLOOKUP(AP99,'valeurs casting'!$G$2:$H$9,2),0)</f>
        <v>0</v>
      </c>
      <c r="BC99" s="16">
        <f>IF(AQ99&lt;&gt;"",VLOOKUP(AQ99,'valeurs casting'!$G$2:$H$9,2),0)</f>
        <v>0</v>
      </c>
      <c r="BD99" s="16">
        <f>IF(AR99&lt;&gt;"",VLOOKUP(AR99,'valeurs casting'!$G$2:$H$9,2),0)</f>
        <v>0</v>
      </c>
      <c r="BE99" s="16">
        <f>IF(AS99&lt;&gt;"",VLOOKUP(AS99,'valeurs casting'!$G$2:$H$9,2),0)</f>
        <v>0</v>
      </c>
      <c r="BF99" s="16">
        <f>IF(AT99&lt;&gt;"",VLOOKUP(AT99,'valeurs casting'!$G$2:$H$9,2),0)</f>
        <v>0</v>
      </c>
      <c r="BG99" s="2"/>
      <c r="BH99" s="2"/>
      <c r="BI99" s="2"/>
      <c r="BJ99" s="2"/>
      <c r="BK99" s="2"/>
    </row>
    <row r="100" spans="1:63" x14ac:dyDescent="0.3">
      <c r="A100" s="5" t="s">
        <v>111</v>
      </c>
      <c r="B100" s="15" t="s">
        <v>11</v>
      </c>
      <c r="C100" s="2" t="s">
        <v>7</v>
      </c>
      <c r="D100" s="15" t="s">
        <v>13</v>
      </c>
      <c r="E100" s="2" t="s">
        <v>17</v>
      </c>
      <c r="F100" s="32" t="str">
        <f>Tableau2[[#This Row],[Technique]]&amp;IF(Tableau2[[#This Row],[req. technique]]&lt;&gt;"","("&amp;Tableau2[[#This Row],[req. technique]]&amp;")","")&amp;Tableau2[[#This Row],[Forme]]&amp;IF(Tableau2[[#This Row],[req. forme]]&lt;&gt;"","("&amp;Tableau2[[#This Row],[req. forme]]&amp;")","")</f>
        <v>Re(Cr)Aq(Ig)</v>
      </c>
      <c r="G100" s="71">
        <v>30</v>
      </c>
      <c r="H100" s="19">
        <v>10</v>
      </c>
      <c r="I100" s="2" t="s">
        <v>112</v>
      </c>
      <c r="J100" s="2" t="s">
        <v>68</v>
      </c>
      <c r="K100" s="2" t="s">
        <v>75</v>
      </c>
      <c r="L100" s="2" t="s">
        <v>109</v>
      </c>
      <c r="M100" s="2"/>
      <c r="N100" s="2"/>
      <c r="O100" s="2"/>
      <c r="P100" s="2"/>
      <c r="Q100" s="54">
        <v>1</v>
      </c>
      <c r="R100" s="50" t="s">
        <v>403</v>
      </c>
      <c r="S100"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100" s="28"/>
      <c r="U100" s="2" t="s">
        <v>115</v>
      </c>
      <c r="V100" s="2"/>
      <c r="W100" s="30">
        <f>IF(Tableau2[[#This Row],[XP mastery]]=0,"",TRUNC((SQRT(8*(Tableau2[[#This Row],[XP mastery]]/5)+1)-1)/2))</f>
        <v>1</v>
      </c>
      <c r="X100" s="24">
        <v>5</v>
      </c>
      <c r="Y100" s="2" t="s">
        <v>59</v>
      </c>
      <c r="Z100" s="2"/>
      <c r="AA100" s="2"/>
      <c r="AB100" s="2"/>
      <c r="AC100" s="2"/>
      <c r="AD100" s="2"/>
      <c r="AE100" s="2"/>
      <c r="AF100" s="2"/>
      <c r="AG100" s="2"/>
      <c r="AH10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00" s="32">
        <f>MAX(Tableau2[[#This Row],[Bonus talisman bâton 1]:[Bonus talisman dé 5]])+IF(Tableau2[[#This Row],[CT dé applicable?]]&lt;&gt;"",'valeurs casting'!$K$1,0)</f>
        <v>11</v>
      </c>
      <c r="AJ100" s="19" t="s">
        <v>13</v>
      </c>
      <c r="AK100" s="20"/>
      <c r="AL100" s="20"/>
      <c r="AM100" s="20"/>
      <c r="AN100" s="20"/>
      <c r="AO100" s="24"/>
      <c r="AP100" s="19"/>
      <c r="AQ100" s="20"/>
      <c r="AR100" s="20"/>
      <c r="AS100" s="20"/>
      <c r="AT100" s="20"/>
      <c r="AU100" s="37" t="s">
        <v>59</v>
      </c>
      <c r="AV100" s="16">
        <f>IF(AJ100&lt;&gt;"",VLOOKUP(AJ100,'valeurs casting'!$E$2:$F$9,2),0)</f>
        <v>4</v>
      </c>
      <c r="AW100" s="16">
        <f>IF(AK100&lt;&gt;"",VLOOKUP(AK100,'valeurs casting'!$E$2:$F$9,2),0)</f>
        <v>0</v>
      </c>
      <c r="AX100" s="16">
        <f>IF(AL100&lt;&gt;"",VLOOKUP(AL100,'valeurs casting'!$E$2:$F$9,2),0)</f>
        <v>0</v>
      </c>
      <c r="AY100" s="16">
        <f>IF(AM100&lt;&gt;"",VLOOKUP(AM100,'valeurs casting'!$E$2:$F$9,2),0)</f>
        <v>0</v>
      </c>
      <c r="AZ100" s="16">
        <f>IF(AN100&lt;&gt;"",VLOOKUP(AN100,'valeurs casting'!$E$2:$F$9,2),0)</f>
        <v>0</v>
      </c>
      <c r="BA100" s="16">
        <f>IF(AO100&lt;&gt;"",VLOOKUP(AO100,'valeurs casting'!$E$2:$F$9,2),0)</f>
        <v>0</v>
      </c>
      <c r="BB100" s="16">
        <f>IF(AP100&lt;&gt;"",VLOOKUP(AP100,'valeurs casting'!$G$2:$H$9,2),0)</f>
        <v>0</v>
      </c>
      <c r="BC100" s="16">
        <f>IF(AQ100&lt;&gt;"",VLOOKUP(AQ100,'valeurs casting'!$G$2:$H$9,2),0)</f>
        <v>0</v>
      </c>
      <c r="BD100" s="16">
        <f>IF(AR100&lt;&gt;"",VLOOKUP(AR100,'valeurs casting'!$G$2:$H$9,2),0)</f>
        <v>0</v>
      </c>
      <c r="BE100" s="16">
        <f>IF(AS100&lt;&gt;"",VLOOKUP(AS100,'valeurs casting'!$G$2:$H$9,2),0)</f>
        <v>0</v>
      </c>
      <c r="BF100" s="16">
        <f>IF(AT100&lt;&gt;"",VLOOKUP(AT100,'valeurs casting'!$G$2:$H$9,2),0)</f>
        <v>0</v>
      </c>
      <c r="BG100" s="2"/>
      <c r="BH100" s="2"/>
      <c r="BI100" s="2"/>
      <c r="BJ100" s="2"/>
      <c r="BK100" s="2"/>
    </row>
    <row r="101" spans="1:63" x14ac:dyDescent="0.3">
      <c r="A101" s="5" t="s">
        <v>98</v>
      </c>
      <c r="B101" s="15" t="s">
        <v>7</v>
      </c>
      <c r="C101" s="2" t="s">
        <v>11</v>
      </c>
      <c r="D101" s="15" t="s">
        <v>13</v>
      </c>
      <c r="E101" s="2"/>
      <c r="F101" s="32" t="str">
        <f>Tableau2[[#This Row],[Technique]]&amp;IF(Tableau2[[#This Row],[req. technique]]&lt;&gt;"","("&amp;Tableau2[[#This Row],[req. technique]]&amp;")","")&amp;Tableau2[[#This Row],[Forme]]&amp;IF(Tableau2[[#This Row],[req. forme]]&lt;&gt;"","("&amp;Tableau2[[#This Row],[req. forme]]&amp;")","")</f>
        <v>Cr(Re)Aq</v>
      </c>
      <c r="G101" s="71">
        <v>30</v>
      </c>
      <c r="H101" s="19">
        <v>3</v>
      </c>
      <c r="I101" s="2"/>
      <c r="J101" s="2" t="s">
        <v>93</v>
      </c>
      <c r="K101" s="2" t="s">
        <v>70</v>
      </c>
      <c r="L101" s="2" t="s">
        <v>76</v>
      </c>
      <c r="M101" s="2"/>
      <c r="N101" s="2">
        <v>1</v>
      </c>
      <c r="O101" s="2"/>
      <c r="P101" s="2"/>
      <c r="Q101" s="54">
        <v>3</v>
      </c>
      <c r="R101" s="50" t="s">
        <v>399</v>
      </c>
      <c r="S101"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101" s="28"/>
      <c r="U101" s="2" t="s">
        <v>99</v>
      </c>
      <c r="V101" s="2"/>
      <c r="W101" s="30" t="str">
        <f>IF(Tableau2[[#This Row],[XP mastery]]=0,"",TRUNC((SQRT(8*(Tableau2[[#This Row],[XP mastery]]/5)+1)-1)/2))</f>
        <v/>
      </c>
      <c r="X101" s="24"/>
      <c r="Y101" s="2"/>
      <c r="Z101" s="2"/>
      <c r="AA101" s="2"/>
      <c r="AB101" s="2"/>
      <c r="AC101" s="2"/>
      <c r="AD101" s="2"/>
      <c r="AE101" s="2"/>
      <c r="AF101" s="2"/>
      <c r="AG101" s="2"/>
      <c r="AH10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01" s="32">
        <f>MAX(Tableau2[[#This Row],[Bonus talisman bâton 1]:[Bonus talisman dé 5]])+IF(Tableau2[[#This Row],[CT dé applicable?]]&lt;&gt;"",'valeurs casting'!$K$1,0)</f>
        <v>4</v>
      </c>
      <c r="AJ101" s="19" t="s">
        <v>13</v>
      </c>
      <c r="AK101" s="20"/>
      <c r="AL101" s="20"/>
      <c r="AM101" s="20"/>
      <c r="AN101" s="20"/>
      <c r="AO101" s="24"/>
      <c r="AP101" s="19"/>
      <c r="AQ101" s="20"/>
      <c r="AR101" s="20"/>
      <c r="AS101" s="20"/>
      <c r="AT101" s="20"/>
      <c r="AU101" s="37"/>
      <c r="AV101" s="16">
        <f>IF(AJ101&lt;&gt;"",VLOOKUP(AJ101,'valeurs casting'!$E$2:$F$9,2),0)</f>
        <v>4</v>
      </c>
      <c r="AW101" s="16">
        <f>IF(AK101&lt;&gt;"",VLOOKUP(AK101,'valeurs casting'!$E$2:$F$9,2),0)</f>
        <v>0</v>
      </c>
      <c r="AX101" s="16">
        <f>IF(AL101&lt;&gt;"",VLOOKUP(AL101,'valeurs casting'!$E$2:$F$9,2),0)</f>
        <v>0</v>
      </c>
      <c r="AY101" s="16">
        <f>IF(AM101&lt;&gt;"",VLOOKUP(AM101,'valeurs casting'!$E$2:$F$9,2),0)</f>
        <v>0</v>
      </c>
      <c r="AZ101" s="16">
        <f>IF(AN101&lt;&gt;"",VLOOKUP(AN101,'valeurs casting'!$E$2:$F$9,2),0)</f>
        <v>0</v>
      </c>
      <c r="BA101" s="16">
        <f>IF(AO101&lt;&gt;"",VLOOKUP(AO101,'valeurs casting'!$E$2:$F$9,2),0)</f>
        <v>0</v>
      </c>
      <c r="BB101" s="16">
        <f>IF(AP101&lt;&gt;"",VLOOKUP(AP101,'valeurs casting'!$G$2:$H$9,2),0)</f>
        <v>0</v>
      </c>
      <c r="BC101" s="16">
        <f>IF(AQ101&lt;&gt;"",VLOOKUP(AQ101,'valeurs casting'!$G$2:$H$9,2),0)</f>
        <v>0</v>
      </c>
      <c r="BD101" s="16">
        <f>IF(AR101&lt;&gt;"",VLOOKUP(AR101,'valeurs casting'!$G$2:$H$9,2),0)</f>
        <v>0</v>
      </c>
      <c r="BE101" s="16">
        <f>IF(AS101&lt;&gt;"",VLOOKUP(AS101,'valeurs casting'!$G$2:$H$9,2),0)</f>
        <v>0</v>
      </c>
      <c r="BF101" s="16">
        <f>IF(AT101&lt;&gt;"",VLOOKUP(AT101,'valeurs casting'!$G$2:$H$9,2),0)</f>
        <v>0</v>
      </c>
      <c r="BG101" s="2"/>
      <c r="BH101" s="2"/>
      <c r="BI101" s="2"/>
      <c r="BJ101" s="2"/>
      <c r="BK101" s="2"/>
    </row>
    <row r="102" spans="1:63" x14ac:dyDescent="0.3">
      <c r="A102" s="5" t="s">
        <v>165</v>
      </c>
      <c r="B102" s="15" t="s">
        <v>7</v>
      </c>
      <c r="C102" s="2"/>
      <c r="D102" s="15" t="s">
        <v>15</v>
      </c>
      <c r="E102" s="2"/>
      <c r="F102" s="32" t="str">
        <f>Tableau2[[#This Row],[Technique]]&amp;IF(Tableau2[[#This Row],[req. technique]]&lt;&gt;"","("&amp;Tableau2[[#This Row],[req. technique]]&amp;")","")&amp;Tableau2[[#This Row],[Forme]]&amp;IF(Tableau2[[#This Row],[req. forme]]&lt;&gt;"","("&amp;Tableau2[[#This Row],[req. forme]]&amp;")","")</f>
        <v>CrCo</v>
      </c>
      <c r="G102" s="71">
        <v>35</v>
      </c>
      <c r="H102" s="19">
        <v>5</v>
      </c>
      <c r="I102" s="2"/>
      <c r="J102" s="2" t="s">
        <v>68</v>
      </c>
      <c r="K102" s="2" t="s">
        <v>95</v>
      </c>
      <c r="L102" s="2" t="s">
        <v>69</v>
      </c>
      <c r="M102" s="2"/>
      <c r="N102" s="2"/>
      <c r="O102" s="2"/>
      <c r="P102" s="2"/>
      <c r="Q102" s="54"/>
      <c r="R102" s="51"/>
      <c r="S102"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35</v>
      </c>
      <c r="T102" s="28"/>
      <c r="U102" s="2" t="s">
        <v>166</v>
      </c>
      <c r="V102" s="2"/>
      <c r="W102" s="30" t="str">
        <f>IF(Tableau2[[#This Row],[XP mastery]]=0,"",TRUNC((SQRT(8*(Tableau2[[#This Row],[XP mastery]]/5)+1)-1)/2))</f>
        <v/>
      </c>
      <c r="X102" s="24"/>
      <c r="Y102" s="2"/>
      <c r="Z102" s="2"/>
      <c r="AA102" s="2"/>
      <c r="AB102" s="2"/>
      <c r="AC102" s="2"/>
      <c r="AD102" s="2"/>
      <c r="AE102" s="2"/>
      <c r="AF102" s="2"/>
      <c r="AG102" s="2"/>
      <c r="AH10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02" s="32">
        <f>MAX(Tableau2[[#This Row],[Bonus talisman bâton 1]:[Bonus talisman dé 5]])+IF(Tableau2[[#This Row],[CT dé applicable?]]&lt;&gt;"",'valeurs casting'!$K$1,0)</f>
        <v>0</v>
      </c>
      <c r="AJ102" s="19"/>
      <c r="AK102" s="20"/>
      <c r="AL102" s="20"/>
      <c r="AM102" s="20"/>
      <c r="AN102" s="20"/>
      <c r="AO102" s="24"/>
      <c r="AP102" s="19"/>
      <c r="AQ102" s="20"/>
      <c r="AR102" s="20"/>
      <c r="AS102" s="20"/>
      <c r="AT102" s="20"/>
      <c r="AU102" s="37"/>
      <c r="AV102" s="16">
        <f>IF(AJ102&lt;&gt;"",VLOOKUP(AJ102,'valeurs casting'!$E$2:$F$9,2),0)</f>
        <v>0</v>
      </c>
      <c r="AW102" s="16">
        <f>IF(AK102&lt;&gt;"",VLOOKUP(AK102,'valeurs casting'!$E$2:$F$9,2),0)</f>
        <v>0</v>
      </c>
      <c r="AX102" s="16">
        <f>IF(AL102&lt;&gt;"",VLOOKUP(AL102,'valeurs casting'!$E$2:$F$9,2),0)</f>
        <v>0</v>
      </c>
      <c r="AY102" s="16">
        <f>IF(AM102&lt;&gt;"",VLOOKUP(AM102,'valeurs casting'!$E$2:$F$9,2),0)</f>
        <v>0</v>
      </c>
      <c r="AZ102" s="16">
        <f>IF(AN102&lt;&gt;"",VLOOKUP(AN102,'valeurs casting'!$E$2:$F$9,2),0)</f>
        <v>0</v>
      </c>
      <c r="BA102" s="16">
        <f>IF(AO102&lt;&gt;"",VLOOKUP(AO102,'valeurs casting'!$E$2:$F$9,2),0)</f>
        <v>0</v>
      </c>
      <c r="BB102" s="16">
        <f>IF(AP102&lt;&gt;"",VLOOKUP(AP102,'valeurs casting'!$G$2:$H$9,2),0)</f>
        <v>0</v>
      </c>
      <c r="BC102" s="16">
        <f>IF(AQ102&lt;&gt;"",VLOOKUP(AQ102,'valeurs casting'!$G$2:$H$9,2),0)</f>
        <v>0</v>
      </c>
      <c r="BD102" s="16">
        <f>IF(AR102&lt;&gt;"",VLOOKUP(AR102,'valeurs casting'!$G$2:$H$9,2),0)</f>
        <v>0</v>
      </c>
      <c r="BE102" s="16">
        <f>IF(AS102&lt;&gt;"",VLOOKUP(AS102,'valeurs casting'!$G$2:$H$9,2),0)</f>
        <v>0</v>
      </c>
      <c r="BF102" s="16">
        <f>IF(AT102&lt;&gt;"",VLOOKUP(AT102,'valeurs casting'!$G$2:$H$9,2),0)</f>
        <v>0</v>
      </c>
      <c r="BG102" s="2"/>
      <c r="BH102" s="2"/>
      <c r="BI102" s="2"/>
      <c r="BJ102" s="2"/>
      <c r="BK102" s="2"/>
    </row>
    <row r="103" spans="1:63" x14ac:dyDescent="0.3">
      <c r="A103" s="5" t="s">
        <v>333</v>
      </c>
      <c r="B103" s="15" t="s">
        <v>7</v>
      </c>
      <c r="C103" s="2"/>
      <c r="D103" s="15" t="s">
        <v>20</v>
      </c>
      <c r="E103" s="2"/>
      <c r="F103" s="32" t="str">
        <f>Tableau2[[#This Row],[Technique]]&amp;IF(Tableau2[[#This Row],[req. technique]]&lt;&gt;"","("&amp;Tableau2[[#This Row],[req. technique]]&amp;")","")&amp;Tableau2[[#This Row],[Forme]]&amp;IF(Tableau2[[#This Row],[req. forme]]&lt;&gt;"","("&amp;Tableau2[[#This Row],[req. forme]]&amp;")","")</f>
        <v>CrVi</v>
      </c>
      <c r="G103" s="71">
        <v>45</v>
      </c>
      <c r="H103" s="19">
        <v>15</v>
      </c>
      <c r="I103" s="2"/>
      <c r="J103" s="2" t="s">
        <v>68</v>
      </c>
      <c r="K103" s="2" t="s">
        <v>95</v>
      </c>
      <c r="L103" s="2" t="s">
        <v>76</v>
      </c>
      <c r="M103" s="2"/>
      <c r="N103" s="2"/>
      <c r="O103" s="2">
        <v>2</v>
      </c>
      <c r="P103" s="2"/>
      <c r="Q103" s="54"/>
      <c r="R103" s="51"/>
      <c r="S10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103" s="28"/>
      <c r="U103" s="2" t="s">
        <v>337</v>
      </c>
      <c r="V103" s="2"/>
      <c r="W103" s="30" t="str">
        <f>IF(Tableau2[[#This Row],[XP mastery]]=0,"",TRUNC((SQRT(8*(Tableau2[[#This Row],[XP mastery]]/5)+1)-1)/2))</f>
        <v/>
      </c>
      <c r="X103" s="24"/>
      <c r="Y103" s="2"/>
      <c r="Z103" s="2"/>
      <c r="AA103" s="2"/>
      <c r="AB103" s="2"/>
      <c r="AC103" s="2"/>
      <c r="AD103" s="2"/>
      <c r="AE103" s="2"/>
      <c r="AF103" s="2"/>
      <c r="AG103" s="2"/>
      <c r="AH10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03" s="32">
        <f>MAX(Tableau2[[#This Row],[Bonus talisman bâton 1]:[Bonus talisman dé 5]])+IF(Tableau2[[#This Row],[CT dé applicable?]]&lt;&gt;"",'valeurs casting'!$K$1,0)</f>
        <v>0</v>
      </c>
      <c r="AJ103" s="19"/>
      <c r="AK103" s="20"/>
      <c r="AL103" s="20"/>
      <c r="AM103" s="20"/>
      <c r="AN103" s="20"/>
      <c r="AO103" s="24"/>
      <c r="AP103" s="19"/>
      <c r="AQ103" s="20"/>
      <c r="AR103" s="20"/>
      <c r="AS103" s="20"/>
      <c r="AT103" s="20"/>
      <c r="AU103" s="37"/>
      <c r="AV103" s="16">
        <f>IF(AJ103&lt;&gt;"",VLOOKUP(AJ103,'valeurs casting'!$E$2:$F$9,2),0)</f>
        <v>0</v>
      </c>
      <c r="AW103" s="16">
        <f>IF(AK103&lt;&gt;"",VLOOKUP(AK103,'valeurs casting'!$E$2:$F$9,2),0)</f>
        <v>0</v>
      </c>
      <c r="AX103" s="16">
        <f>IF(AL103&lt;&gt;"",VLOOKUP(AL103,'valeurs casting'!$E$2:$F$9,2),0)</f>
        <v>0</v>
      </c>
      <c r="AY103" s="16">
        <f>IF(AM103&lt;&gt;"",VLOOKUP(AM103,'valeurs casting'!$E$2:$F$9,2),0)</f>
        <v>0</v>
      </c>
      <c r="AZ103" s="16">
        <f>IF(AN103&lt;&gt;"",VLOOKUP(AN103,'valeurs casting'!$E$2:$F$9,2),0)</f>
        <v>0</v>
      </c>
      <c r="BA103" s="16">
        <f>IF(AO103&lt;&gt;"",VLOOKUP(AO103,'valeurs casting'!$E$2:$F$9,2),0)</f>
        <v>0</v>
      </c>
      <c r="BB103" s="16">
        <f>IF(AP103&lt;&gt;"",VLOOKUP(AP103,'valeurs casting'!$G$2:$H$9,2),0)</f>
        <v>0</v>
      </c>
      <c r="BC103" s="16">
        <f>IF(AQ103&lt;&gt;"",VLOOKUP(AQ103,'valeurs casting'!$G$2:$H$9,2),0)</f>
        <v>0</v>
      </c>
      <c r="BD103" s="16">
        <f>IF(AR103&lt;&gt;"",VLOOKUP(AR103,'valeurs casting'!$G$2:$H$9,2),0)</f>
        <v>0</v>
      </c>
      <c r="BE103" s="16">
        <f>IF(AS103&lt;&gt;"",VLOOKUP(AS103,'valeurs casting'!$G$2:$H$9,2),0)</f>
        <v>0</v>
      </c>
      <c r="BF103" s="16">
        <f>IF(AT103&lt;&gt;"",VLOOKUP(AT103,'valeurs casting'!$G$2:$H$9,2),0)</f>
        <v>0</v>
      </c>
      <c r="BG103" s="2"/>
      <c r="BH103" s="2"/>
      <c r="BI103" s="2"/>
      <c r="BJ103" s="2"/>
      <c r="BK103" s="2"/>
    </row>
    <row r="104" spans="1:63" x14ac:dyDescent="0.3">
      <c r="A104" s="5" t="s">
        <v>282</v>
      </c>
      <c r="B104" s="15" t="s">
        <v>7</v>
      </c>
      <c r="C104" s="2"/>
      <c r="D104" s="15" t="s">
        <v>1</v>
      </c>
      <c r="E104" s="2"/>
      <c r="F104" s="32" t="str">
        <f>Tableau2[[#This Row],[Technique]]&amp;IF(Tableau2[[#This Row],[req. technique]]&lt;&gt;"","("&amp;Tableau2[[#This Row],[req. technique]]&amp;")","")&amp;Tableau2[[#This Row],[Forme]]&amp;IF(Tableau2[[#This Row],[req. forme]]&lt;&gt;"","("&amp;Tableau2[[#This Row],[req. forme]]&amp;")","")</f>
        <v>CrTe</v>
      </c>
      <c r="G104" s="71">
        <v>30</v>
      </c>
      <c r="H104" s="19">
        <v>3</v>
      </c>
      <c r="I104" s="2"/>
      <c r="J104" s="2" t="s">
        <v>93</v>
      </c>
      <c r="K104" s="2" t="s">
        <v>108</v>
      </c>
      <c r="L104" s="2" t="s">
        <v>76</v>
      </c>
      <c r="M104" s="2">
        <v>2</v>
      </c>
      <c r="N104" s="2"/>
      <c r="O104" s="2"/>
      <c r="P104" s="2"/>
      <c r="Q104" s="54"/>
      <c r="R104" s="51"/>
      <c r="S104"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30</v>
      </c>
      <c r="T104" s="28"/>
      <c r="U104" s="2" t="s">
        <v>295</v>
      </c>
      <c r="V104" s="2" t="s">
        <v>297</v>
      </c>
      <c r="W104" s="30" t="str">
        <f>IF(Tableau2[[#This Row],[XP mastery]]=0,"",TRUNC((SQRT(8*(Tableau2[[#This Row],[XP mastery]]/5)+1)-1)/2))</f>
        <v/>
      </c>
      <c r="X104" s="24"/>
      <c r="Y104" s="2"/>
      <c r="Z104" s="2"/>
      <c r="AA104" s="2"/>
      <c r="AB104" s="2"/>
      <c r="AC104" s="2"/>
      <c r="AD104" s="2"/>
      <c r="AE104" s="2"/>
      <c r="AF104" s="2"/>
      <c r="AG104" s="2"/>
      <c r="AH10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04" s="32">
        <f>MAX(Tableau2[[#This Row],[Bonus talisman bâton 1]:[Bonus talisman dé 5]])+IF(Tableau2[[#This Row],[CT dé applicable?]]&lt;&gt;"",'valeurs casting'!$K$1,0)</f>
        <v>3</v>
      </c>
      <c r="AJ104" s="19" t="s">
        <v>1</v>
      </c>
      <c r="AK104" s="20"/>
      <c r="AL104" s="20"/>
      <c r="AM104" s="20"/>
      <c r="AN104" s="20"/>
      <c r="AO104" s="24"/>
      <c r="AP104" s="19"/>
      <c r="AQ104" s="20"/>
      <c r="AR104" s="20"/>
      <c r="AS104" s="20"/>
      <c r="AT104" s="20"/>
      <c r="AU104" s="37"/>
      <c r="AV104" s="16">
        <f>IF(AJ104&lt;&gt;"",VLOOKUP(AJ104,'valeurs casting'!$E$2:$F$9,2),0)</f>
        <v>3</v>
      </c>
      <c r="AW104" s="16">
        <f>IF(AK104&lt;&gt;"",VLOOKUP(AK104,'valeurs casting'!$E$2:$F$9,2),0)</f>
        <v>0</v>
      </c>
      <c r="AX104" s="16">
        <f>IF(AL104&lt;&gt;"",VLOOKUP(AL104,'valeurs casting'!$E$2:$F$9,2),0)</f>
        <v>0</v>
      </c>
      <c r="AY104" s="16">
        <f>IF(AM104&lt;&gt;"",VLOOKUP(AM104,'valeurs casting'!$E$2:$F$9,2),0)</f>
        <v>0</v>
      </c>
      <c r="AZ104" s="16">
        <f>IF(AN104&lt;&gt;"",VLOOKUP(AN104,'valeurs casting'!$E$2:$F$9,2),0)</f>
        <v>0</v>
      </c>
      <c r="BA104" s="16">
        <f>IF(AO104&lt;&gt;"",VLOOKUP(AO104,'valeurs casting'!$E$2:$F$9,2),0)</f>
        <v>0</v>
      </c>
      <c r="BB104" s="16">
        <f>IF(AP104&lt;&gt;"",VLOOKUP(AP104,'valeurs casting'!$G$2:$H$9,2),0)</f>
        <v>0</v>
      </c>
      <c r="BC104" s="16">
        <f>IF(AQ104&lt;&gt;"",VLOOKUP(AQ104,'valeurs casting'!$G$2:$H$9,2),0)</f>
        <v>0</v>
      </c>
      <c r="BD104" s="16">
        <f>IF(AR104&lt;&gt;"",VLOOKUP(AR104,'valeurs casting'!$G$2:$H$9,2),0)</f>
        <v>0</v>
      </c>
      <c r="BE104" s="16">
        <f>IF(AS104&lt;&gt;"",VLOOKUP(AS104,'valeurs casting'!$G$2:$H$9,2),0)</f>
        <v>0</v>
      </c>
      <c r="BF104" s="16">
        <f>IF(AT104&lt;&gt;"",VLOOKUP(AT104,'valeurs casting'!$G$2:$H$9,2),0)</f>
        <v>0</v>
      </c>
      <c r="BG104" s="2"/>
      <c r="BH104" s="2"/>
      <c r="BI104" s="2"/>
      <c r="BJ104" s="2"/>
      <c r="BK104" s="2"/>
    </row>
    <row r="105" spans="1:63" x14ac:dyDescent="0.3">
      <c r="A105" s="5" t="s">
        <v>284</v>
      </c>
      <c r="B105" s="15" t="s">
        <v>7</v>
      </c>
      <c r="C105" s="2" t="s">
        <v>11</v>
      </c>
      <c r="D105" s="15" t="s">
        <v>1</v>
      </c>
      <c r="E105" s="2" t="s">
        <v>276</v>
      </c>
      <c r="F105" s="32" t="str">
        <f>Tableau2[[#This Row],[Technique]]&amp;IF(Tableau2[[#This Row],[req. technique]]&lt;&gt;"","("&amp;Tableau2[[#This Row],[req. technique]]&amp;")","")&amp;Tableau2[[#This Row],[Forme]]&amp;IF(Tableau2[[#This Row],[req. forme]]&lt;&gt;"","("&amp;Tableau2[[#This Row],[req. forme]]&amp;")","")</f>
        <v>Cr(Re)Te(AuIg)</v>
      </c>
      <c r="G105" s="71">
        <v>40</v>
      </c>
      <c r="H105" s="19">
        <v>10</v>
      </c>
      <c r="I105" s="2"/>
      <c r="J105" s="2" t="s">
        <v>68</v>
      </c>
      <c r="K105" s="2" t="s">
        <v>108</v>
      </c>
      <c r="L105" s="2" t="s">
        <v>69</v>
      </c>
      <c r="M105" s="2"/>
      <c r="N105" s="2">
        <v>1</v>
      </c>
      <c r="O105" s="2"/>
      <c r="P105" s="2"/>
      <c r="Q105" s="54"/>
      <c r="R105" s="51"/>
      <c r="S10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05" s="28"/>
      <c r="U105" s="2" t="s">
        <v>290</v>
      </c>
      <c r="V105" s="2"/>
      <c r="W105" s="30">
        <f>IF(Tableau2[[#This Row],[XP mastery]]=0,"",TRUNC((SQRT(8*(Tableau2[[#This Row],[XP mastery]]/5)+1)-1)/2))</f>
        <v>1</v>
      </c>
      <c r="X105" s="24">
        <v>5</v>
      </c>
      <c r="Y105" s="2"/>
      <c r="Z105" s="2"/>
      <c r="AA105" s="2" t="s">
        <v>59</v>
      </c>
      <c r="AB105" s="2"/>
      <c r="AC105" s="2"/>
      <c r="AD105" s="2"/>
      <c r="AE105" s="2"/>
      <c r="AF105" s="2"/>
      <c r="AG105" s="2"/>
      <c r="AH10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05" s="32">
        <f>MAX(Tableau2[[#This Row],[Bonus talisman bâton 1]:[Bonus talisman dé 5]])+IF(Tableau2[[#This Row],[CT dé applicable?]]&lt;&gt;"",'valeurs casting'!$K$1,0)</f>
        <v>11</v>
      </c>
      <c r="AJ105" s="19" t="s">
        <v>1</v>
      </c>
      <c r="AK105" s="20"/>
      <c r="AL105" s="20"/>
      <c r="AM105" s="20"/>
      <c r="AN105" s="20"/>
      <c r="AO105" s="24"/>
      <c r="AP105" s="19" t="s">
        <v>17</v>
      </c>
      <c r="AQ105" s="20"/>
      <c r="AR105" s="20"/>
      <c r="AS105" s="20"/>
      <c r="AT105" s="20"/>
      <c r="AU105" s="37" t="s">
        <v>59</v>
      </c>
      <c r="AV105" s="16">
        <f>IF(AJ105&lt;&gt;"",VLOOKUP(AJ105,'valeurs casting'!$E$2:$F$9,2),0)</f>
        <v>3</v>
      </c>
      <c r="AW105" s="16">
        <f>IF(AK105&lt;&gt;"",VLOOKUP(AK105,'valeurs casting'!$E$2:$F$9,2),0)</f>
        <v>0</v>
      </c>
      <c r="AX105" s="16">
        <f>IF(AL105&lt;&gt;"",VLOOKUP(AL105,'valeurs casting'!$E$2:$F$9,2),0)</f>
        <v>0</v>
      </c>
      <c r="AY105" s="16">
        <f>IF(AM105&lt;&gt;"",VLOOKUP(AM105,'valeurs casting'!$E$2:$F$9,2),0)</f>
        <v>0</v>
      </c>
      <c r="AZ105" s="16">
        <f>IF(AN105&lt;&gt;"",VLOOKUP(AN105,'valeurs casting'!$E$2:$F$9,2),0)</f>
        <v>0</v>
      </c>
      <c r="BA105" s="16">
        <f>IF(AO105&lt;&gt;"",VLOOKUP(AO105,'valeurs casting'!$E$2:$F$9,2),0)</f>
        <v>0</v>
      </c>
      <c r="BB105" s="16">
        <f>IF(AP105&lt;&gt;"",VLOOKUP(AP105,'valeurs casting'!$G$2:$H$9,2),0)</f>
        <v>4</v>
      </c>
      <c r="BC105" s="16">
        <f>IF(AQ105&lt;&gt;"",VLOOKUP(AQ105,'valeurs casting'!$G$2:$H$9,2),0)</f>
        <v>0</v>
      </c>
      <c r="BD105" s="16">
        <f>IF(AR105&lt;&gt;"",VLOOKUP(AR105,'valeurs casting'!$G$2:$H$9,2),0)</f>
        <v>0</v>
      </c>
      <c r="BE105" s="16">
        <f>IF(AS105&lt;&gt;"",VLOOKUP(AS105,'valeurs casting'!$G$2:$H$9,2),0)</f>
        <v>0</v>
      </c>
      <c r="BF105" s="16">
        <f>IF(AT105&lt;&gt;"",VLOOKUP(AT105,'valeurs casting'!$G$2:$H$9,2),0)</f>
        <v>0</v>
      </c>
      <c r="BG105" s="2"/>
      <c r="BH105" s="2"/>
      <c r="BI105" s="2"/>
      <c r="BJ105" s="2"/>
      <c r="BK105" s="2"/>
    </row>
    <row r="106" spans="1:63" x14ac:dyDescent="0.3">
      <c r="A106" s="5" t="s">
        <v>360</v>
      </c>
      <c r="B106" s="15" t="s">
        <v>8</v>
      </c>
      <c r="C106" s="2"/>
      <c r="D106" s="15" t="s">
        <v>20</v>
      </c>
      <c r="E106" s="2"/>
      <c r="F106" s="32" t="str">
        <f>Tableau2[[#This Row],[Technique]]&amp;IF(Tableau2[[#This Row],[req. technique]]&lt;&gt;"","("&amp;Tableau2[[#This Row],[req. technique]]&amp;")","")&amp;Tableau2[[#This Row],[Forme]]&amp;IF(Tableau2[[#This Row],[req. forme]]&lt;&gt;"","("&amp;Tableau2[[#This Row],[req. forme]]&amp;")","")</f>
        <v>InVi</v>
      </c>
      <c r="G106" s="71">
        <v>40</v>
      </c>
      <c r="H106" s="19">
        <v>5</v>
      </c>
      <c r="I106" s="2"/>
      <c r="J106" s="2" t="s">
        <v>132</v>
      </c>
      <c r="K106" s="2" t="s">
        <v>75</v>
      </c>
      <c r="L106" s="2" t="s">
        <v>356</v>
      </c>
      <c r="M106" s="2"/>
      <c r="N106" s="2"/>
      <c r="O106" s="2"/>
      <c r="P106" s="2"/>
      <c r="Q106" s="54">
        <v>2</v>
      </c>
      <c r="R106" s="50" t="s">
        <v>408</v>
      </c>
      <c r="S106"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06" s="28"/>
      <c r="U106" s="2" t="s">
        <v>367</v>
      </c>
      <c r="V106" s="2" t="s">
        <v>368</v>
      </c>
      <c r="W106" s="30" t="str">
        <f>IF(Tableau2[[#This Row],[XP mastery]]=0,"",TRUNC((SQRT(8*(Tableau2[[#This Row],[XP mastery]]/5)+1)-1)/2))</f>
        <v/>
      </c>
      <c r="X106" s="24"/>
      <c r="Y106" s="2"/>
      <c r="Z106" s="2"/>
      <c r="AA106" s="2"/>
      <c r="AB106" s="2"/>
      <c r="AC106" s="2"/>
      <c r="AD106" s="2"/>
      <c r="AE106" s="2"/>
      <c r="AF106" s="2"/>
      <c r="AG106" s="2"/>
      <c r="AH10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106" s="32">
        <f>MAX(Tableau2[[#This Row],[Bonus talisman bâton 1]:[Bonus talisman dé 5]])+IF(Tableau2[[#This Row],[CT dé applicable?]]&lt;&gt;"",'valeurs casting'!$K$1,0)</f>
        <v>2</v>
      </c>
      <c r="AJ106" s="19"/>
      <c r="AK106" s="20"/>
      <c r="AL106" s="20"/>
      <c r="AM106" s="20"/>
      <c r="AN106" s="20"/>
      <c r="AO106" s="24"/>
      <c r="AP106" s="19" t="s">
        <v>8</v>
      </c>
      <c r="AQ106" s="20"/>
      <c r="AR106" s="20"/>
      <c r="AS106" s="20"/>
      <c r="AT106" s="20"/>
      <c r="AU106" s="37"/>
      <c r="AV106" s="16">
        <f>IF(AJ106&lt;&gt;"",VLOOKUP(AJ106,'valeurs casting'!$E$2:$F$9,2),0)</f>
        <v>0</v>
      </c>
      <c r="AW106" s="16">
        <f>IF(AK106&lt;&gt;"",VLOOKUP(AK106,'valeurs casting'!$E$2:$F$9,2),0)</f>
        <v>0</v>
      </c>
      <c r="AX106" s="16">
        <f>IF(AL106&lt;&gt;"",VLOOKUP(AL106,'valeurs casting'!$E$2:$F$9,2),0)</f>
        <v>0</v>
      </c>
      <c r="AY106" s="16">
        <f>IF(AM106&lt;&gt;"",VLOOKUP(AM106,'valeurs casting'!$E$2:$F$9,2),0)</f>
        <v>0</v>
      </c>
      <c r="AZ106" s="16">
        <f>IF(AN106&lt;&gt;"",VLOOKUP(AN106,'valeurs casting'!$E$2:$F$9,2),0)</f>
        <v>0</v>
      </c>
      <c r="BA106" s="16">
        <f>IF(AO106&lt;&gt;"",VLOOKUP(AO106,'valeurs casting'!$E$2:$F$9,2),0)</f>
        <v>0</v>
      </c>
      <c r="BB106" s="16">
        <f>IF(AP106&lt;&gt;"",VLOOKUP(AP106,'valeurs casting'!$G$2:$H$9,2),0)</f>
        <v>2</v>
      </c>
      <c r="BC106" s="16">
        <f>IF(AQ106&lt;&gt;"",VLOOKUP(AQ106,'valeurs casting'!$G$2:$H$9,2),0)</f>
        <v>0</v>
      </c>
      <c r="BD106" s="16">
        <f>IF(AR106&lt;&gt;"",VLOOKUP(AR106,'valeurs casting'!$G$2:$H$9,2),0)</f>
        <v>0</v>
      </c>
      <c r="BE106" s="16">
        <f>IF(AS106&lt;&gt;"",VLOOKUP(AS106,'valeurs casting'!$G$2:$H$9,2),0)</f>
        <v>0</v>
      </c>
      <c r="BF106" s="16">
        <f>IF(AT106&lt;&gt;"",VLOOKUP(AT106,'valeurs casting'!$G$2:$H$9,2),0)</f>
        <v>0</v>
      </c>
      <c r="BG106" s="2"/>
      <c r="BH106" s="2"/>
      <c r="BI106" s="2"/>
      <c r="BJ106" s="2"/>
      <c r="BK106" s="2"/>
    </row>
    <row r="107" spans="1:63" x14ac:dyDescent="0.3">
      <c r="A107" s="5" t="s">
        <v>127</v>
      </c>
      <c r="B107" s="15" t="s">
        <v>7</v>
      </c>
      <c r="C107" s="2" t="s">
        <v>11</v>
      </c>
      <c r="D107" s="15" t="s">
        <v>14</v>
      </c>
      <c r="E107" s="2" t="s">
        <v>1</v>
      </c>
      <c r="F107" s="32" t="str">
        <f>Tableau2[[#This Row],[Technique]]&amp;IF(Tableau2[[#This Row],[req. technique]]&lt;&gt;"","("&amp;Tableau2[[#This Row],[req. technique]]&amp;")","")&amp;Tableau2[[#This Row],[Forme]]&amp;IF(Tableau2[[#This Row],[req. forme]]&lt;&gt;"","("&amp;Tableau2[[#This Row],[req. forme]]&amp;")","")</f>
        <v>Cr(Re)Au(Te)</v>
      </c>
      <c r="G107" s="71">
        <v>40</v>
      </c>
      <c r="H107" s="19">
        <v>5</v>
      </c>
      <c r="I107" s="2"/>
      <c r="J107" s="2" t="s">
        <v>93</v>
      </c>
      <c r="K107" s="2" t="s">
        <v>102</v>
      </c>
      <c r="L107" s="2" t="s">
        <v>76</v>
      </c>
      <c r="M107" s="2"/>
      <c r="N107" s="2">
        <v>1</v>
      </c>
      <c r="O107" s="2"/>
      <c r="P107" s="2"/>
      <c r="Q107" s="54">
        <v>2</v>
      </c>
      <c r="R107" s="50" t="s">
        <v>407</v>
      </c>
      <c r="S107"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07" s="28"/>
      <c r="U107" s="2" t="s">
        <v>128</v>
      </c>
      <c r="V107" s="2"/>
      <c r="W107" s="30">
        <f>IF(Tableau2[[#This Row],[XP mastery]]=0,"",TRUNC((SQRT(8*(Tableau2[[#This Row],[XP mastery]]/5)+1)-1)/2))</f>
        <v>1</v>
      </c>
      <c r="X107" s="24">
        <v>5</v>
      </c>
      <c r="Y107" s="2"/>
      <c r="Z107" s="2"/>
      <c r="AA107" s="2"/>
      <c r="AB107" s="2"/>
      <c r="AC107" s="2" t="s">
        <v>59</v>
      </c>
      <c r="AD107" s="2"/>
      <c r="AE107" s="2"/>
      <c r="AF107" s="2"/>
      <c r="AG107" s="2"/>
      <c r="AH10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07" s="32">
        <f>MAX(Tableau2[[#This Row],[Bonus talisman bâton 1]:[Bonus talisman dé 5]])+IF(Tableau2[[#This Row],[CT dé applicable?]]&lt;&gt;"",'valeurs casting'!$K$1,0)</f>
        <v>3</v>
      </c>
      <c r="AJ107" s="19" t="s">
        <v>1</v>
      </c>
      <c r="AK107" s="20"/>
      <c r="AL107" s="20"/>
      <c r="AM107" s="20"/>
      <c r="AN107" s="20"/>
      <c r="AO107" s="24"/>
      <c r="AP107" s="19"/>
      <c r="AQ107" s="20"/>
      <c r="AR107" s="20"/>
      <c r="AS107" s="20"/>
      <c r="AT107" s="20"/>
      <c r="AU107" s="37"/>
      <c r="AV107" s="16">
        <f>IF(AJ107&lt;&gt;"",VLOOKUP(AJ107,'valeurs casting'!$E$2:$F$9,2),0)</f>
        <v>3</v>
      </c>
      <c r="AW107" s="16">
        <f>IF(AK107&lt;&gt;"",VLOOKUP(AK107,'valeurs casting'!$E$2:$F$9,2),0)</f>
        <v>0</v>
      </c>
      <c r="AX107" s="16">
        <f>IF(AL107&lt;&gt;"",VLOOKUP(AL107,'valeurs casting'!$E$2:$F$9,2),0)</f>
        <v>0</v>
      </c>
      <c r="AY107" s="16">
        <f>IF(AM107&lt;&gt;"",VLOOKUP(AM107,'valeurs casting'!$E$2:$F$9,2),0)</f>
        <v>0</v>
      </c>
      <c r="AZ107" s="16">
        <f>IF(AN107&lt;&gt;"",VLOOKUP(AN107,'valeurs casting'!$E$2:$F$9,2),0)</f>
        <v>0</v>
      </c>
      <c r="BA107" s="16">
        <f>IF(AO107&lt;&gt;"",VLOOKUP(AO107,'valeurs casting'!$E$2:$F$9,2),0)</f>
        <v>0</v>
      </c>
      <c r="BB107" s="16">
        <f>IF(AP107&lt;&gt;"",VLOOKUP(AP107,'valeurs casting'!$G$2:$H$9,2),0)</f>
        <v>0</v>
      </c>
      <c r="BC107" s="16">
        <f>IF(AQ107&lt;&gt;"",VLOOKUP(AQ107,'valeurs casting'!$G$2:$H$9,2),0)</f>
        <v>0</v>
      </c>
      <c r="BD107" s="16">
        <f>IF(AR107&lt;&gt;"",VLOOKUP(AR107,'valeurs casting'!$G$2:$H$9,2),0)</f>
        <v>0</v>
      </c>
      <c r="BE107" s="16">
        <f>IF(AS107&lt;&gt;"",VLOOKUP(AS107,'valeurs casting'!$G$2:$H$9,2),0)</f>
        <v>0</v>
      </c>
      <c r="BF107" s="16">
        <f>IF(AT107&lt;&gt;"",VLOOKUP(AT107,'valeurs casting'!$G$2:$H$9,2),0)</f>
        <v>0</v>
      </c>
      <c r="BG107" s="2"/>
      <c r="BH107" s="2"/>
      <c r="BI107" s="2"/>
      <c r="BJ107" s="2"/>
      <c r="BK107" s="2"/>
    </row>
    <row r="108" spans="1:63" x14ac:dyDescent="0.3">
      <c r="A108" s="5" t="s">
        <v>320</v>
      </c>
      <c r="B108" s="15" t="s">
        <v>11</v>
      </c>
      <c r="C108" s="2"/>
      <c r="D108" s="15" t="s">
        <v>1</v>
      </c>
      <c r="E108" s="2" t="s">
        <v>323</v>
      </c>
      <c r="F108" s="32" t="str">
        <f>Tableau2[[#This Row],[Technique]]&amp;IF(Tableau2[[#This Row],[req. technique]]&lt;&gt;"","("&amp;Tableau2[[#This Row],[req. technique]]&amp;")","")&amp;Tableau2[[#This Row],[Forme]]&amp;IF(Tableau2[[#This Row],[req. forme]]&lt;&gt;"","("&amp;Tableau2[[#This Row],[req. forme]]&amp;")","")</f>
        <v>ReTe(AqIg)</v>
      </c>
      <c r="G108" s="71">
        <v>40</v>
      </c>
      <c r="H108" s="19">
        <v>5</v>
      </c>
      <c r="I108" s="2"/>
      <c r="J108" s="2" t="s">
        <v>68</v>
      </c>
      <c r="K108" s="2" t="s">
        <v>70</v>
      </c>
      <c r="L108" s="2" t="s">
        <v>76</v>
      </c>
      <c r="M108" s="2">
        <v>2</v>
      </c>
      <c r="N108" s="2"/>
      <c r="O108" s="2"/>
      <c r="P108" s="2"/>
      <c r="Q108" s="54">
        <v>4</v>
      </c>
      <c r="R108" s="50" t="s">
        <v>61</v>
      </c>
      <c r="S108"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08" s="28"/>
      <c r="U108" s="2" t="s">
        <v>326</v>
      </c>
      <c r="V108" s="2"/>
      <c r="W108" s="30">
        <f>IF(Tableau2[[#This Row],[XP mastery]]=0,"",TRUNC((SQRT(8*(Tableau2[[#This Row],[XP mastery]]/5)+1)-1)/2))</f>
        <v>1</v>
      </c>
      <c r="X108" s="24">
        <v>5</v>
      </c>
      <c r="Y108" s="2"/>
      <c r="Z108" s="2"/>
      <c r="AA108" s="2"/>
      <c r="AB108" s="2" t="s">
        <v>59</v>
      </c>
      <c r="AC108" s="2"/>
      <c r="AD108" s="2"/>
      <c r="AE108" s="2"/>
      <c r="AF108" s="2"/>
      <c r="AG108" s="2"/>
      <c r="AH10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08" s="32">
        <f>MAX(Tableau2[[#This Row],[Bonus talisman bâton 1]:[Bonus talisman dé 5]])+IF(Tableau2[[#This Row],[CT dé applicable?]]&lt;&gt;"",'valeurs casting'!$K$1,0)</f>
        <v>11</v>
      </c>
      <c r="AJ108" s="19" t="s">
        <v>1</v>
      </c>
      <c r="AK108" s="20" t="s">
        <v>13</v>
      </c>
      <c r="AL108" s="20" t="s">
        <v>27</v>
      </c>
      <c r="AM108" s="20"/>
      <c r="AN108" s="20"/>
      <c r="AO108" s="24"/>
      <c r="AP108" s="19" t="s">
        <v>17</v>
      </c>
      <c r="AQ108" s="20"/>
      <c r="AR108" s="20"/>
      <c r="AS108" s="20"/>
      <c r="AT108" s="20"/>
      <c r="AU108" s="37" t="s">
        <v>59</v>
      </c>
      <c r="AV108" s="16">
        <f>IF(AJ108&lt;&gt;"",VLOOKUP(AJ108,'valeurs casting'!$E$2:$F$9,2),0)</f>
        <v>3</v>
      </c>
      <c r="AW108" s="16">
        <f>IF(AK108&lt;&gt;"",VLOOKUP(AK108,'valeurs casting'!$E$2:$F$9,2),0)</f>
        <v>4</v>
      </c>
      <c r="AX108" s="16">
        <f>IF(AL108&lt;&gt;"",VLOOKUP(AL108,'valeurs casting'!$E$2:$F$9,2),0)</f>
        <v>4</v>
      </c>
      <c r="AY108" s="16">
        <f>IF(AM108&lt;&gt;"",VLOOKUP(AM108,'valeurs casting'!$E$2:$F$9,2),0)</f>
        <v>0</v>
      </c>
      <c r="AZ108" s="16">
        <f>IF(AN108&lt;&gt;"",VLOOKUP(AN108,'valeurs casting'!$E$2:$F$9,2),0)</f>
        <v>0</v>
      </c>
      <c r="BA108" s="16">
        <f>IF(AO108&lt;&gt;"",VLOOKUP(AO108,'valeurs casting'!$E$2:$F$9,2),0)</f>
        <v>0</v>
      </c>
      <c r="BB108" s="16">
        <f>IF(AP108&lt;&gt;"",VLOOKUP(AP108,'valeurs casting'!$G$2:$H$9,2),0)</f>
        <v>4</v>
      </c>
      <c r="BC108" s="16">
        <f>IF(AQ108&lt;&gt;"",VLOOKUP(AQ108,'valeurs casting'!$G$2:$H$9,2),0)</f>
        <v>0</v>
      </c>
      <c r="BD108" s="16">
        <f>IF(AR108&lt;&gt;"",VLOOKUP(AR108,'valeurs casting'!$G$2:$H$9,2),0)</f>
        <v>0</v>
      </c>
      <c r="BE108" s="16">
        <f>IF(AS108&lt;&gt;"",VLOOKUP(AS108,'valeurs casting'!$G$2:$H$9,2),0)</f>
        <v>0</v>
      </c>
      <c r="BF108" s="16">
        <f>IF(AT108&lt;&gt;"",VLOOKUP(AT108,'valeurs casting'!$G$2:$H$9,2),0)</f>
        <v>0</v>
      </c>
      <c r="BG108" s="2"/>
      <c r="BH108" s="2"/>
      <c r="BI108" s="2"/>
      <c r="BJ108" s="2"/>
      <c r="BK108" s="2"/>
    </row>
    <row r="109" spans="1:63" x14ac:dyDescent="0.3">
      <c r="A109" s="5" t="s">
        <v>285</v>
      </c>
      <c r="B109" s="15" t="s">
        <v>7</v>
      </c>
      <c r="C109" s="2" t="s">
        <v>289</v>
      </c>
      <c r="D109" s="15" t="s">
        <v>1</v>
      </c>
      <c r="E109" s="2" t="s">
        <v>288</v>
      </c>
      <c r="F109" s="32" t="str">
        <f>Tableau2[[#This Row],[Technique]]&amp;IF(Tableau2[[#This Row],[req. technique]]&lt;&gt;"","("&amp;Tableau2[[#This Row],[req. technique]]&amp;")","")&amp;Tableau2[[#This Row],[Forme]]&amp;IF(Tableau2[[#This Row],[req. forme]]&lt;&gt;"","("&amp;Tableau2[[#This Row],[req. forme]]&amp;")","")</f>
        <v>Cr(MuPe)Te(AnIg)</v>
      </c>
      <c r="G109" s="71">
        <v>40</v>
      </c>
      <c r="H109" s="19">
        <v>5</v>
      </c>
      <c r="I109" s="2"/>
      <c r="J109" s="2" t="s">
        <v>68</v>
      </c>
      <c r="K109" s="2" t="s">
        <v>108</v>
      </c>
      <c r="L109" s="2" t="s">
        <v>76</v>
      </c>
      <c r="M109" s="2"/>
      <c r="N109" s="2">
        <v>2</v>
      </c>
      <c r="O109" s="2"/>
      <c r="P109" s="2"/>
      <c r="Q109" s="54">
        <v>2</v>
      </c>
      <c r="R109" s="50" t="s">
        <v>401</v>
      </c>
      <c r="S109"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09" s="28"/>
      <c r="U109" s="2" t="s">
        <v>291</v>
      </c>
      <c r="V109" s="2"/>
      <c r="W109" s="30" t="str">
        <f>IF(Tableau2[[#This Row],[XP mastery]]=0,"",TRUNC((SQRT(8*(Tableau2[[#This Row],[XP mastery]]/5)+1)-1)/2))</f>
        <v/>
      </c>
      <c r="X109" s="24"/>
      <c r="Y109" s="2"/>
      <c r="Z109" s="2"/>
      <c r="AA109" s="2"/>
      <c r="AB109" s="2"/>
      <c r="AC109" s="2"/>
      <c r="AD109" s="2"/>
      <c r="AE109" s="2"/>
      <c r="AF109" s="2"/>
      <c r="AG109" s="2"/>
      <c r="AH10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13</v>
      </c>
      <c r="AI109" s="32">
        <f>MAX(Tableau2[[#This Row],[Bonus talisman bâton 1]:[Bonus talisman dé 5]])+IF(Tableau2[[#This Row],[CT dé applicable?]]&lt;&gt;"",'valeurs casting'!$K$1,0)</f>
        <v>12</v>
      </c>
      <c r="AJ109" s="19" t="s">
        <v>1</v>
      </c>
      <c r="AK109" s="20" t="s">
        <v>9</v>
      </c>
      <c r="AL109" s="20"/>
      <c r="AM109" s="20"/>
      <c r="AN109" s="20"/>
      <c r="AO109" s="24"/>
      <c r="AP109" s="19" t="s">
        <v>17</v>
      </c>
      <c r="AQ109" s="20"/>
      <c r="AR109" s="20"/>
      <c r="AS109" s="20"/>
      <c r="AT109" s="20"/>
      <c r="AU109" s="37" t="s">
        <v>59</v>
      </c>
      <c r="AV109" s="16">
        <f>IF(AJ109&lt;&gt;"",VLOOKUP(AJ109,'valeurs casting'!$E$2:$F$9,2),0)</f>
        <v>3</v>
      </c>
      <c r="AW109" s="16">
        <f>IF(AK109&lt;&gt;"",VLOOKUP(AK109,'valeurs casting'!$E$2:$F$9,2),0)</f>
        <v>5</v>
      </c>
      <c r="AX109" s="16">
        <f>IF(AL109&lt;&gt;"",VLOOKUP(AL109,'valeurs casting'!$E$2:$F$9,2),0)</f>
        <v>0</v>
      </c>
      <c r="AY109" s="16">
        <f>IF(AM109&lt;&gt;"",VLOOKUP(AM109,'valeurs casting'!$E$2:$F$9,2),0)</f>
        <v>0</v>
      </c>
      <c r="AZ109" s="16">
        <f>IF(AN109&lt;&gt;"",VLOOKUP(AN109,'valeurs casting'!$E$2:$F$9,2),0)</f>
        <v>0</v>
      </c>
      <c r="BA109" s="16">
        <f>IF(AO109&lt;&gt;"",VLOOKUP(AO109,'valeurs casting'!$E$2:$F$9,2),0)</f>
        <v>0</v>
      </c>
      <c r="BB109" s="16">
        <f>IF(AP109&lt;&gt;"",VLOOKUP(AP109,'valeurs casting'!$G$2:$H$9,2),0)</f>
        <v>4</v>
      </c>
      <c r="BC109" s="16">
        <f>IF(AQ109&lt;&gt;"",VLOOKUP(AQ109,'valeurs casting'!$G$2:$H$9,2),0)</f>
        <v>0</v>
      </c>
      <c r="BD109" s="16">
        <f>IF(AR109&lt;&gt;"",VLOOKUP(AR109,'valeurs casting'!$G$2:$H$9,2),0)</f>
        <v>0</v>
      </c>
      <c r="BE109" s="16">
        <f>IF(AS109&lt;&gt;"",VLOOKUP(AS109,'valeurs casting'!$G$2:$H$9,2),0)</f>
        <v>0</v>
      </c>
      <c r="BF109" s="16">
        <f>IF(AT109&lt;&gt;"",VLOOKUP(AT109,'valeurs casting'!$G$2:$H$9,2),0)</f>
        <v>0</v>
      </c>
      <c r="BG109" s="2"/>
      <c r="BH109" s="2"/>
      <c r="BI109" s="2"/>
      <c r="BJ109" s="2"/>
      <c r="BK109" s="2"/>
    </row>
    <row r="110" spans="1:63" x14ac:dyDescent="0.3">
      <c r="A110" s="5" t="s">
        <v>286</v>
      </c>
      <c r="B110" s="15" t="s">
        <v>7</v>
      </c>
      <c r="C110" s="2" t="s">
        <v>11</v>
      </c>
      <c r="D110" s="15" t="s">
        <v>1</v>
      </c>
      <c r="E110" s="2" t="s">
        <v>276</v>
      </c>
      <c r="F110" s="32" t="str">
        <f>Tableau2[[#This Row],[Technique]]&amp;IF(Tableau2[[#This Row],[req. technique]]&lt;&gt;"","("&amp;Tableau2[[#This Row],[req. technique]]&amp;")","")&amp;Tableau2[[#This Row],[Forme]]&amp;IF(Tableau2[[#This Row],[req. forme]]&lt;&gt;"","("&amp;Tableau2[[#This Row],[req. forme]]&amp;")","")</f>
        <v>Cr(Re)Te(AuIg)</v>
      </c>
      <c r="G110" s="71">
        <v>45</v>
      </c>
      <c r="H110" s="19">
        <v>10</v>
      </c>
      <c r="I110" s="2"/>
      <c r="J110" s="2" t="s">
        <v>68</v>
      </c>
      <c r="K110" s="2" t="s">
        <v>108</v>
      </c>
      <c r="L110" s="2" t="s">
        <v>69</v>
      </c>
      <c r="M110" s="2"/>
      <c r="N110" s="2">
        <v>1</v>
      </c>
      <c r="O110" s="2">
        <v>1</v>
      </c>
      <c r="P110" s="2"/>
      <c r="Q110" s="54"/>
      <c r="R110" s="51"/>
      <c r="S110"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110" s="28"/>
      <c r="U110" s="2" t="s">
        <v>292</v>
      </c>
      <c r="V110" s="2"/>
      <c r="W110" s="30" t="str">
        <f>IF(Tableau2[[#This Row],[XP mastery]]=0,"",TRUNC((SQRT(8*(Tableau2[[#This Row],[XP mastery]]/5)+1)-1)/2))</f>
        <v/>
      </c>
      <c r="X110" s="24"/>
      <c r="Y110" s="2"/>
      <c r="Z110" s="2"/>
      <c r="AA110" s="2"/>
      <c r="AB110" s="2"/>
      <c r="AC110" s="2"/>
      <c r="AD110" s="2"/>
      <c r="AE110" s="2"/>
      <c r="AF110" s="2"/>
      <c r="AG110" s="2"/>
      <c r="AH11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10" s="32">
        <f>MAX(Tableau2[[#This Row],[Bonus talisman bâton 1]:[Bonus talisman dé 5]])+IF(Tableau2[[#This Row],[CT dé applicable?]]&lt;&gt;"",'valeurs casting'!$K$1,0)</f>
        <v>11</v>
      </c>
      <c r="AJ110" s="19" t="s">
        <v>1</v>
      </c>
      <c r="AK110" s="20"/>
      <c r="AL110" s="20"/>
      <c r="AM110" s="20"/>
      <c r="AN110" s="20"/>
      <c r="AO110" s="24"/>
      <c r="AP110" s="19" t="s">
        <v>17</v>
      </c>
      <c r="AQ110" s="20"/>
      <c r="AR110" s="20"/>
      <c r="AS110" s="20"/>
      <c r="AT110" s="20"/>
      <c r="AU110" s="37" t="s">
        <v>59</v>
      </c>
      <c r="AV110" s="16">
        <f>IF(AJ110&lt;&gt;"",VLOOKUP(AJ110,'valeurs casting'!$E$2:$F$9,2),0)</f>
        <v>3</v>
      </c>
      <c r="AW110" s="16">
        <f>IF(AK110&lt;&gt;"",VLOOKUP(AK110,'valeurs casting'!$E$2:$F$9,2),0)</f>
        <v>0</v>
      </c>
      <c r="AX110" s="16">
        <f>IF(AL110&lt;&gt;"",VLOOKUP(AL110,'valeurs casting'!$E$2:$F$9,2),0)</f>
        <v>0</v>
      </c>
      <c r="AY110" s="16">
        <f>IF(AM110&lt;&gt;"",VLOOKUP(AM110,'valeurs casting'!$E$2:$F$9,2),0)</f>
        <v>0</v>
      </c>
      <c r="AZ110" s="16">
        <f>IF(AN110&lt;&gt;"",VLOOKUP(AN110,'valeurs casting'!$E$2:$F$9,2),0)</f>
        <v>0</v>
      </c>
      <c r="BA110" s="16">
        <f>IF(AO110&lt;&gt;"",VLOOKUP(AO110,'valeurs casting'!$E$2:$F$9,2),0)</f>
        <v>0</v>
      </c>
      <c r="BB110" s="16">
        <f>IF(AP110&lt;&gt;"",VLOOKUP(AP110,'valeurs casting'!$G$2:$H$9,2),0)</f>
        <v>4</v>
      </c>
      <c r="BC110" s="16">
        <f>IF(AQ110&lt;&gt;"",VLOOKUP(AQ110,'valeurs casting'!$G$2:$H$9,2),0)</f>
        <v>0</v>
      </c>
      <c r="BD110" s="16">
        <f>IF(AR110&lt;&gt;"",VLOOKUP(AR110,'valeurs casting'!$G$2:$H$9,2),0)</f>
        <v>0</v>
      </c>
      <c r="BE110" s="16">
        <f>IF(AS110&lt;&gt;"",VLOOKUP(AS110,'valeurs casting'!$G$2:$H$9,2),0)</f>
        <v>0</v>
      </c>
      <c r="BF110" s="16">
        <f>IF(AT110&lt;&gt;"",VLOOKUP(AT110,'valeurs casting'!$G$2:$H$9,2),0)</f>
        <v>0</v>
      </c>
      <c r="BG110" s="2"/>
      <c r="BH110" s="2"/>
      <c r="BI110" s="2"/>
      <c r="BJ110" s="2"/>
      <c r="BK110" s="2"/>
    </row>
    <row r="111" spans="1:63" x14ac:dyDescent="0.3">
      <c r="A111" s="5" t="s">
        <v>129</v>
      </c>
      <c r="B111" s="15" t="s">
        <v>7</v>
      </c>
      <c r="C111" s="2"/>
      <c r="D111" s="15" t="s">
        <v>14</v>
      </c>
      <c r="E111" s="2"/>
      <c r="F111" s="32" t="str">
        <f>Tableau2[[#This Row],[Technique]]&amp;IF(Tableau2[[#This Row],[req. technique]]&lt;&gt;"","("&amp;Tableau2[[#This Row],[req. technique]]&amp;")","")&amp;Tableau2[[#This Row],[Forme]]&amp;IF(Tableau2[[#This Row],[req. forme]]&lt;&gt;"","("&amp;Tableau2[[#This Row],[req. forme]]&amp;")","")</f>
        <v>CrAu</v>
      </c>
      <c r="G111" s="71">
        <v>45</v>
      </c>
      <c r="H111" s="19">
        <v>5</v>
      </c>
      <c r="I111" s="2"/>
      <c r="J111" s="2" t="s">
        <v>93</v>
      </c>
      <c r="K111" s="2" t="s">
        <v>75</v>
      </c>
      <c r="L111" s="2" t="s">
        <v>76</v>
      </c>
      <c r="M111" s="2"/>
      <c r="N111" s="2"/>
      <c r="O111" s="2"/>
      <c r="P111" s="2"/>
      <c r="Q111" s="54">
        <v>4</v>
      </c>
      <c r="R111" s="50" t="s">
        <v>407</v>
      </c>
      <c r="S111"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111" s="28"/>
      <c r="U111" s="2" t="s">
        <v>130</v>
      </c>
      <c r="V111" s="2"/>
      <c r="W111" s="30">
        <f>IF(Tableau2[[#This Row],[XP mastery]]=0,"",TRUNC((SQRT(8*(Tableau2[[#This Row],[XP mastery]]/5)+1)-1)/2))</f>
        <v>1</v>
      </c>
      <c r="X111" s="24">
        <v>5</v>
      </c>
      <c r="Y111" s="2" t="s">
        <v>59</v>
      </c>
      <c r="Z111" s="2"/>
      <c r="AA111" s="2"/>
      <c r="AB111" s="2"/>
      <c r="AC111" s="2"/>
      <c r="AD111" s="2"/>
      <c r="AE111" s="2"/>
      <c r="AF111" s="2"/>
      <c r="AG111" s="2"/>
      <c r="AH11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11" s="32">
        <f>MAX(Tableau2[[#This Row],[Bonus talisman bâton 1]:[Bonus talisman dé 5]])+IF(Tableau2[[#This Row],[CT dé applicable?]]&lt;&gt;"",'valeurs casting'!$K$1,0)</f>
        <v>0</v>
      </c>
      <c r="AJ111" s="19"/>
      <c r="AK111" s="20"/>
      <c r="AL111" s="20"/>
      <c r="AM111" s="20"/>
      <c r="AN111" s="20"/>
      <c r="AO111" s="24"/>
      <c r="AP111" s="19"/>
      <c r="AQ111" s="20"/>
      <c r="AR111" s="20"/>
      <c r="AS111" s="20"/>
      <c r="AT111" s="20"/>
      <c r="AU111" s="37"/>
      <c r="AV111" s="16">
        <f>IF(AJ111&lt;&gt;"",VLOOKUP(AJ111,'valeurs casting'!$E$2:$F$9,2),0)</f>
        <v>0</v>
      </c>
      <c r="AW111" s="16">
        <f>IF(AK111&lt;&gt;"",VLOOKUP(AK111,'valeurs casting'!$E$2:$F$9,2),0)</f>
        <v>0</v>
      </c>
      <c r="AX111" s="16">
        <f>IF(AL111&lt;&gt;"",VLOOKUP(AL111,'valeurs casting'!$E$2:$F$9,2),0)</f>
        <v>0</v>
      </c>
      <c r="AY111" s="16">
        <f>IF(AM111&lt;&gt;"",VLOOKUP(AM111,'valeurs casting'!$E$2:$F$9,2),0)</f>
        <v>0</v>
      </c>
      <c r="AZ111" s="16">
        <f>IF(AN111&lt;&gt;"",VLOOKUP(AN111,'valeurs casting'!$E$2:$F$9,2),0)</f>
        <v>0</v>
      </c>
      <c r="BA111" s="16">
        <f>IF(AO111&lt;&gt;"",VLOOKUP(AO111,'valeurs casting'!$E$2:$F$9,2),0)</f>
        <v>0</v>
      </c>
      <c r="BB111" s="16">
        <f>IF(AP111&lt;&gt;"",VLOOKUP(AP111,'valeurs casting'!$G$2:$H$9,2),0)</f>
        <v>0</v>
      </c>
      <c r="BC111" s="16">
        <f>IF(AQ111&lt;&gt;"",VLOOKUP(AQ111,'valeurs casting'!$G$2:$H$9,2),0)</f>
        <v>0</v>
      </c>
      <c r="BD111" s="16">
        <f>IF(AR111&lt;&gt;"",VLOOKUP(AR111,'valeurs casting'!$G$2:$H$9,2),0)</f>
        <v>0</v>
      </c>
      <c r="BE111" s="16">
        <f>IF(AS111&lt;&gt;"",VLOOKUP(AS111,'valeurs casting'!$G$2:$H$9,2),0)</f>
        <v>0</v>
      </c>
      <c r="BF111" s="16">
        <f>IF(AT111&lt;&gt;"",VLOOKUP(AT111,'valeurs casting'!$G$2:$H$9,2),0)</f>
        <v>0</v>
      </c>
      <c r="BG111" s="2"/>
      <c r="BH111" s="2"/>
      <c r="BI111" s="2"/>
      <c r="BJ111" s="2"/>
      <c r="BK111" s="2"/>
    </row>
    <row r="112" spans="1:63" x14ac:dyDescent="0.3">
      <c r="A112" s="5" t="s">
        <v>299</v>
      </c>
      <c r="B112" s="15" t="s">
        <v>7</v>
      </c>
      <c r="C112" s="2"/>
      <c r="D112" s="15" t="s">
        <v>1</v>
      </c>
      <c r="E112" s="2"/>
      <c r="F112" s="32" t="str">
        <f>Tableau2[[#This Row],[Technique]]&amp;IF(Tableau2[[#This Row],[req. technique]]&lt;&gt;"","("&amp;Tableau2[[#This Row],[req. technique]]&amp;")","")&amp;Tableau2[[#This Row],[Forme]]&amp;IF(Tableau2[[#This Row],[req. forme]]&lt;&gt;"","("&amp;Tableau2[[#This Row],[req. forme]]&amp;")","")</f>
        <v>CrTe</v>
      </c>
      <c r="G112" s="71">
        <v>65</v>
      </c>
      <c r="H112" s="19">
        <v>25</v>
      </c>
      <c r="I112" s="2"/>
      <c r="J112" s="2" t="s">
        <v>68</v>
      </c>
      <c r="K112" s="2" t="s">
        <v>70</v>
      </c>
      <c r="L112" s="2" t="s">
        <v>69</v>
      </c>
      <c r="M112" s="2">
        <v>4</v>
      </c>
      <c r="N112" s="2"/>
      <c r="O112" s="2"/>
      <c r="P112" s="2"/>
      <c r="Q112" s="54">
        <v>1</v>
      </c>
      <c r="R112" s="50" t="s">
        <v>402</v>
      </c>
      <c r="S112"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65</v>
      </c>
      <c r="T112" s="28" t="s">
        <v>59</v>
      </c>
      <c r="U112" s="2" t="s">
        <v>304</v>
      </c>
      <c r="V112" s="2"/>
      <c r="W112" s="30" t="str">
        <f>IF(Tableau2[[#This Row],[XP mastery]]=0,"",TRUNC((SQRT(8*(Tableau2[[#This Row],[XP mastery]]/5)+1)-1)/2))</f>
        <v/>
      </c>
      <c r="X112" s="24"/>
      <c r="Y112" s="2"/>
      <c r="Z112" s="2"/>
      <c r="AA112" s="2"/>
      <c r="AB112" s="2"/>
      <c r="AC112" s="2"/>
      <c r="AD112" s="2"/>
      <c r="AE112" s="2"/>
      <c r="AF112" s="2"/>
      <c r="AG112" s="2"/>
      <c r="AH11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12" s="32">
        <f>MAX(Tableau2[[#This Row],[Bonus talisman bâton 1]:[Bonus talisman dé 5]])+IF(Tableau2[[#This Row],[CT dé applicable?]]&lt;&gt;"",'valeurs casting'!$K$1,0)</f>
        <v>3</v>
      </c>
      <c r="AJ112" s="19" t="s">
        <v>1</v>
      </c>
      <c r="AK112" s="20"/>
      <c r="AL112" s="20"/>
      <c r="AM112" s="20"/>
      <c r="AN112" s="20"/>
      <c r="AO112" s="24"/>
      <c r="AP112" s="19"/>
      <c r="AQ112" s="20"/>
      <c r="AR112" s="20"/>
      <c r="AS112" s="20"/>
      <c r="AT112" s="20"/>
      <c r="AU112" s="37"/>
      <c r="AV112" s="16">
        <f>IF(AJ112&lt;&gt;"",VLOOKUP(AJ112,'valeurs casting'!$E$2:$F$9,2),0)</f>
        <v>3</v>
      </c>
      <c r="AW112" s="16">
        <f>IF(AK112&lt;&gt;"",VLOOKUP(AK112,'valeurs casting'!$E$2:$F$9,2),0)</f>
        <v>0</v>
      </c>
      <c r="AX112" s="16">
        <f>IF(AL112&lt;&gt;"",VLOOKUP(AL112,'valeurs casting'!$E$2:$F$9,2),0)</f>
        <v>0</v>
      </c>
      <c r="AY112" s="16">
        <f>IF(AM112&lt;&gt;"",VLOOKUP(AM112,'valeurs casting'!$E$2:$F$9,2),0)</f>
        <v>0</v>
      </c>
      <c r="AZ112" s="16">
        <f>IF(AN112&lt;&gt;"",VLOOKUP(AN112,'valeurs casting'!$E$2:$F$9,2),0)</f>
        <v>0</v>
      </c>
      <c r="BA112" s="16">
        <f>IF(AO112&lt;&gt;"",VLOOKUP(AO112,'valeurs casting'!$E$2:$F$9,2),0)</f>
        <v>0</v>
      </c>
      <c r="BB112" s="16">
        <f>IF(AP112&lt;&gt;"",VLOOKUP(AP112,'valeurs casting'!$G$2:$H$9,2),0)</f>
        <v>0</v>
      </c>
      <c r="BC112" s="16">
        <f>IF(AQ112&lt;&gt;"",VLOOKUP(AQ112,'valeurs casting'!$G$2:$H$9,2),0)</f>
        <v>0</v>
      </c>
      <c r="BD112" s="16">
        <f>IF(AR112&lt;&gt;"",VLOOKUP(AR112,'valeurs casting'!$G$2:$H$9,2),0)</f>
        <v>0</v>
      </c>
      <c r="BE112" s="16">
        <f>IF(AS112&lt;&gt;"",VLOOKUP(AS112,'valeurs casting'!$G$2:$H$9,2),0)</f>
        <v>0</v>
      </c>
      <c r="BF112" s="16">
        <f>IF(AT112&lt;&gt;"",VLOOKUP(AT112,'valeurs casting'!$G$2:$H$9,2),0)</f>
        <v>0</v>
      </c>
      <c r="BG112" s="2"/>
      <c r="BH112" s="2"/>
      <c r="BI112" s="2"/>
      <c r="BJ112" s="2"/>
      <c r="BK112" s="2"/>
    </row>
    <row r="113" spans="1:63" x14ac:dyDescent="0.3">
      <c r="A113" s="5" t="s">
        <v>283</v>
      </c>
      <c r="B113" s="15" t="s">
        <v>7</v>
      </c>
      <c r="C113" s="2"/>
      <c r="D113" s="15" t="s">
        <v>1</v>
      </c>
      <c r="E113" s="2"/>
      <c r="F113" s="32" t="str">
        <f>Tableau2[[#This Row],[Technique]]&amp;IF(Tableau2[[#This Row],[req. technique]]&lt;&gt;"","("&amp;Tableau2[[#This Row],[req. technique]]&amp;")","")&amp;Tableau2[[#This Row],[Forme]]&amp;IF(Tableau2[[#This Row],[req. forme]]&lt;&gt;"","("&amp;Tableau2[[#This Row],[req. forme]]&amp;")","")</f>
        <v>CrTe</v>
      </c>
      <c r="G113" s="71">
        <v>40</v>
      </c>
      <c r="H113" s="19">
        <v>3</v>
      </c>
      <c r="I113" s="2"/>
      <c r="J113" s="2" t="s">
        <v>68</v>
      </c>
      <c r="K113" s="2" t="s">
        <v>70</v>
      </c>
      <c r="L113" s="2" t="s">
        <v>76</v>
      </c>
      <c r="M113" s="2">
        <v>5</v>
      </c>
      <c r="N113" s="2"/>
      <c r="O113" s="2"/>
      <c r="P113" s="2"/>
      <c r="Q113" s="54">
        <v>3</v>
      </c>
      <c r="R113" s="50" t="s">
        <v>401</v>
      </c>
      <c r="S113"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13" s="28" t="s">
        <v>59</v>
      </c>
      <c r="U113" s="2" t="s">
        <v>294</v>
      </c>
      <c r="V113" s="2"/>
      <c r="W113" s="30" t="str">
        <f>IF(Tableau2[[#This Row],[XP mastery]]=0,"",TRUNC((SQRT(8*(Tableau2[[#This Row],[XP mastery]]/5)+1)-1)/2))</f>
        <v/>
      </c>
      <c r="X113" s="24"/>
      <c r="Y113" s="2"/>
      <c r="Z113" s="2"/>
      <c r="AA113" s="2"/>
      <c r="AB113" s="2"/>
      <c r="AC113" s="2"/>
      <c r="AD113" s="2"/>
      <c r="AE113" s="2"/>
      <c r="AF113" s="2"/>
      <c r="AG113" s="2"/>
      <c r="AH11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13" s="32">
        <f>MAX(Tableau2[[#This Row],[Bonus talisman bâton 1]:[Bonus talisman dé 5]])+IF(Tableau2[[#This Row],[CT dé applicable?]]&lt;&gt;"",'valeurs casting'!$K$1,0)</f>
        <v>3</v>
      </c>
      <c r="AJ113" s="19" t="s">
        <v>1</v>
      </c>
      <c r="AK113" s="20"/>
      <c r="AL113" s="20"/>
      <c r="AM113" s="20"/>
      <c r="AN113" s="20"/>
      <c r="AO113" s="24"/>
      <c r="AP113" s="19"/>
      <c r="AQ113" s="20"/>
      <c r="AR113" s="20"/>
      <c r="AS113" s="20"/>
      <c r="AT113" s="20"/>
      <c r="AU113" s="37"/>
      <c r="AV113" s="16">
        <f>IF(AJ113&lt;&gt;"",VLOOKUP(AJ113,'valeurs casting'!$E$2:$F$9,2),0)</f>
        <v>3</v>
      </c>
      <c r="AW113" s="16">
        <f>IF(AK113&lt;&gt;"",VLOOKUP(AK113,'valeurs casting'!$E$2:$F$9,2),0)</f>
        <v>0</v>
      </c>
      <c r="AX113" s="16">
        <f>IF(AL113&lt;&gt;"",VLOOKUP(AL113,'valeurs casting'!$E$2:$F$9,2),0)</f>
        <v>0</v>
      </c>
      <c r="AY113" s="16">
        <f>IF(AM113&lt;&gt;"",VLOOKUP(AM113,'valeurs casting'!$E$2:$F$9,2),0)</f>
        <v>0</v>
      </c>
      <c r="AZ113" s="16">
        <f>IF(AN113&lt;&gt;"",VLOOKUP(AN113,'valeurs casting'!$E$2:$F$9,2),0)</f>
        <v>0</v>
      </c>
      <c r="BA113" s="16">
        <f>IF(AO113&lt;&gt;"",VLOOKUP(AO113,'valeurs casting'!$E$2:$F$9,2),0)</f>
        <v>0</v>
      </c>
      <c r="BB113" s="16">
        <f>IF(AP113&lt;&gt;"",VLOOKUP(AP113,'valeurs casting'!$G$2:$H$9,2),0)</f>
        <v>0</v>
      </c>
      <c r="BC113" s="16">
        <f>IF(AQ113&lt;&gt;"",VLOOKUP(AQ113,'valeurs casting'!$G$2:$H$9,2),0)</f>
        <v>0</v>
      </c>
      <c r="BD113" s="16">
        <f>IF(AR113&lt;&gt;"",VLOOKUP(AR113,'valeurs casting'!$G$2:$H$9,2),0)</f>
        <v>0</v>
      </c>
      <c r="BE113" s="16">
        <f>IF(AS113&lt;&gt;"",VLOOKUP(AS113,'valeurs casting'!$G$2:$H$9,2),0)</f>
        <v>0</v>
      </c>
      <c r="BF113" s="16">
        <f>IF(AT113&lt;&gt;"",VLOOKUP(AT113,'valeurs casting'!$G$2:$H$9,2),0)</f>
        <v>0</v>
      </c>
      <c r="BG113" s="2"/>
      <c r="BH113" s="2"/>
      <c r="BI113" s="2"/>
      <c r="BJ113" s="2"/>
      <c r="BK113" s="2"/>
    </row>
    <row r="114" spans="1:63" x14ac:dyDescent="0.3">
      <c r="A114" s="14" t="s">
        <v>57</v>
      </c>
      <c r="B114" s="15" t="s">
        <v>7</v>
      </c>
      <c r="C114" s="2"/>
      <c r="D114" s="15" t="s">
        <v>12</v>
      </c>
      <c r="E114" s="2" t="s">
        <v>58</v>
      </c>
      <c r="F114" s="32" t="str">
        <f>Tableau2[[#This Row],[Technique]]&amp;IF(Tableau2[[#This Row],[req. technique]]&lt;&gt;"","("&amp;Tableau2[[#This Row],[req. technique]]&amp;")","")&amp;Tableau2[[#This Row],[Forme]]&amp;IF(Tableau2[[#This Row],[req. forme]]&lt;&gt;"","("&amp;Tableau2[[#This Row],[req. forme]]&amp;")","")</f>
        <v>CrAn(HeAq)</v>
      </c>
      <c r="G114" s="71">
        <v>40</v>
      </c>
      <c r="H114" s="19">
        <v>10</v>
      </c>
      <c r="I114" s="2" t="s">
        <v>67</v>
      </c>
      <c r="J114" s="2" t="s">
        <v>68</v>
      </c>
      <c r="K114" s="2" t="s">
        <v>70</v>
      </c>
      <c r="L114" s="2" t="s">
        <v>69</v>
      </c>
      <c r="M114" s="2">
        <v>1</v>
      </c>
      <c r="N114" s="2">
        <v>1</v>
      </c>
      <c r="O114" s="2"/>
      <c r="P114" s="2"/>
      <c r="Q114" s="54">
        <v>1</v>
      </c>
      <c r="R114" s="50" t="s">
        <v>396</v>
      </c>
      <c r="S114"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14" s="28" t="s">
        <v>59</v>
      </c>
      <c r="U114" s="2" t="s">
        <v>71</v>
      </c>
      <c r="V114" s="2" t="s">
        <v>72</v>
      </c>
      <c r="W114" s="30" t="str">
        <f>IF(Tableau2[[#This Row],[XP mastery]]=0,"",TRUNC((SQRT(8*(Tableau2[[#This Row],[XP mastery]]/5)+1)-1)/2))</f>
        <v/>
      </c>
      <c r="X114" s="24"/>
      <c r="Y114" s="2"/>
      <c r="Z114" s="2"/>
      <c r="AA114" s="2"/>
      <c r="AB114" s="2"/>
      <c r="AC114" s="2"/>
      <c r="AD114" s="2"/>
      <c r="AE114" s="2"/>
      <c r="AF114" s="2"/>
      <c r="AG114" s="2"/>
      <c r="AH11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14" s="32">
        <f>MAX(Tableau2[[#This Row],[Bonus talisman bâton 1]:[Bonus talisman dé 5]])+IF(Tableau2[[#This Row],[CT dé applicable?]]&lt;&gt;"",'valeurs casting'!$K$1,0)</f>
        <v>4</v>
      </c>
      <c r="AJ114" s="19" t="s">
        <v>13</v>
      </c>
      <c r="AK114" s="20"/>
      <c r="AL114" s="20"/>
      <c r="AM114" s="20"/>
      <c r="AN114" s="20"/>
      <c r="AO114" s="24"/>
      <c r="AP114" s="19"/>
      <c r="AQ114" s="20"/>
      <c r="AR114" s="20"/>
      <c r="AS114" s="20"/>
      <c r="AT114" s="20"/>
      <c r="AU114" s="37"/>
      <c r="AV114" s="16">
        <f>IF(AJ114&lt;&gt;"",VLOOKUP(AJ114,'valeurs casting'!$E$2:$F$9,2),0)</f>
        <v>4</v>
      </c>
      <c r="AW114" s="16">
        <f>IF(AK114&lt;&gt;"",VLOOKUP(AK114,'valeurs casting'!$E$2:$F$9,2),0)</f>
        <v>0</v>
      </c>
      <c r="AX114" s="16">
        <f>IF(AL114&lt;&gt;"",VLOOKUP(AL114,'valeurs casting'!$E$2:$F$9,2),0)</f>
        <v>0</v>
      </c>
      <c r="AY114" s="16">
        <f>IF(AM114&lt;&gt;"",VLOOKUP(AM114,'valeurs casting'!$E$2:$F$9,2),0)</f>
        <v>0</v>
      </c>
      <c r="AZ114" s="16">
        <f>IF(AN114&lt;&gt;"",VLOOKUP(AN114,'valeurs casting'!$E$2:$F$9,2),0)</f>
        <v>0</v>
      </c>
      <c r="BA114" s="16">
        <f>IF(AO114&lt;&gt;"",VLOOKUP(AO114,'valeurs casting'!$E$2:$F$9,2),0)</f>
        <v>0</v>
      </c>
      <c r="BB114" s="16">
        <f>IF(AP114&lt;&gt;"",VLOOKUP(AP114,'valeurs casting'!$G$2:$H$9,2),0)</f>
        <v>0</v>
      </c>
      <c r="BC114" s="16">
        <f>IF(AQ114&lt;&gt;"",VLOOKUP(AQ114,'valeurs casting'!$G$2:$H$9,2),0)</f>
        <v>0</v>
      </c>
      <c r="BD114" s="16">
        <f>IF(AR114&lt;&gt;"",VLOOKUP(AR114,'valeurs casting'!$G$2:$H$9,2),0)</f>
        <v>0</v>
      </c>
      <c r="BE114" s="16">
        <f>IF(AS114&lt;&gt;"",VLOOKUP(AS114,'valeurs casting'!$G$2:$H$9,2),0)</f>
        <v>0</v>
      </c>
      <c r="BF114" s="16">
        <f>IF(AT114&lt;&gt;"",VLOOKUP(AT114,'valeurs casting'!$G$2:$H$9,2),0)</f>
        <v>0</v>
      </c>
      <c r="BG114" s="2"/>
      <c r="BH114" s="2"/>
      <c r="BI114" s="2"/>
      <c r="BJ114" s="2"/>
      <c r="BK114" s="2"/>
    </row>
    <row r="115" spans="1:63" x14ac:dyDescent="0.3">
      <c r="A115" s="5" t="s">
        <v>155</v>
      </c>
      <c r="B115" s="15" t="s">
        <v>11</v>
      </c>
      <c r="C115" s="2"/>
      <c r="D115" s="15" t="s">
        <v>14</v>
      </c>
      <c r="E115" s="2" t="s">
        <v>148</v>
      </c>
      <c r="F115" s="32" t="str">
        <f>Tableau2[[#This Row],[Technique]]&amp;IF(Tableau2[[#This Row],[req. technique]]&lt;&gt;"","("&amp;Tableau2[[#This Row],[req. technique]]&amp;")","")&amp;Tableau2[[#This Row],[Forme]]&amp;IF(Tableau2[[#This Row],[req. forme]]&lt;&gt;"","("&amp;Tableau2[[#This Row],[req. forme]]&amp;")","")</f>
        <v>ReAu(AqTe)</v>
      </c>
      <c r="G115" s="71">
        <v>40</v>
      </c>
      <c r="H115" s="19">
        <v>15</v>
      </c>
      <c r="I115" s="2" t="s">
        <v>151</v>
      </c>
      <c r="J115" s="2" t="s">
        <v>68</v>
      </c>
      <c r="K115" s="2" t="s">
        <v>108</v>
      </c>
      <c r="L115" s="2" t="s">
        <v>69</v>
      </c>
      <c r="M115" s="2"/>
      <c r="N115" s="2"/>
      <c r="O115" s="2"/>
      <c r="P115" s="2"/>
      <c r="Q115" s="54"/>
      <c r="R115" s="51"/>
      <c r="S115"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15" s="28"/>
      <c r="U115" s="2" t="s">
        <v>153</v>
      </c>
      <c r="V115" s="2" t="s">
        <v>154</v>
      </c>
      <c r="W115" s="30">
        <f>IF(Tableau2[[#This Row],[XP mastery]]=0,"",TRUNC((SQRT(8*(Tableau2[[#This Row],[XP mastery]]/5)+1)-1)/2))</f>
        <v>1</v>
      </c>
      <c r="X115" s="24">
        <v>5</v>
      </c>
      <c r="Y115" s="2" t="s">
        <v>59</v>
      </c>
      <c r="Z115" s="2"/>
      <c r="AA115" s="2"/>
      <c r="AB115" s="2"/>
      <c r="AC115" s="2"/>
      <c r="AD115" s="2"/>
      <c r="AE115" s="2"/>
      <c r="AF115" s="2"/>
      <c r="AG115" s="2"/>
      <c r="AH115"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15" s="32">
        <f>MAX(Tableau2[[#This Row],[Bonus talisman bâton 1]:[Bonus talisman dé 5]])+IF(Tableau2[[#This Row],[CT dé applicable?]]&lt;&gt;"",'valeurs casting'!$K$1,0)</f>
        <v>12</v>
      </c>
      <c r="AJ115" s="19" t="s">
        <v>32</v>
      </c>
      <c r="AK115" s="20" t="s">
        <v>13</v>
      </c>
      <c r="AL115" s="20"/>
      <c r="AM115" s="20"/>
      <c r="AN115" s="20"/>
      <c r="AO115" s="24"/>
      <c r="AP115" s="19"/>
      <c r="AQ115" s="20"/>
      <c r="AR115" s="20"/>
      <c r="AS115" s="20"/>
      <c r="AT115" s="20"/>
      <c r="AU115" s="37" t="s">
        <v>59</v>
      </c>
      <c r="AV115" s="16">
        <f>IF(AJ115&lt;&gt;"",VLOOKUP(AJ115,'valeurs casting'!$E$2:$F$9,2),0)</f>
        <v>5</v>
      </c>
      <c r="AW115" s="16">
        <f>IF(AK115&lt;&gt;"",VLOOKUP(AK115,'valeurs casting'!$E$2:$F$9,2),0)</f>
        <v>4</v>
      </c>
      <c r="AX115" s="16">
        <f>IF(AL115&lt;&gt;"",VLOOKUP(AL115,'valeurs casting'!$E$2:$F$9,2),0)</f>
        <v>0</v>
      </c>
      <c r="AY115" s="16">
        <f>IF(AM115&lt;&gt;"",VLOOKUP(AM115,'valeurs casting'!$E$2:$F$9,2),0)</f>
        <v>0</v>
      </c>
      <c r="AZ115" s="16">
        <f>IF(AN115&lt;&gt;"",VLOOKUP(AN115,'valeurs casting'!$E$2:$F$9,2),0)</f>
        <v>0</v>
      </c>
      <c r="BA115" s="16">
        <f>IF(AO115&lt;&gt;"",VLOOKUP(AO115,'valeurs casting'!$E$2:$F$9,2),0)</f>
        <v>0</v>
      </c>
      <c r="BB115" s="16">
        <f>IF(AP115&lt;&gt;"",VLOOKUP(AP115,'valeurs casting'!$G$2:$H$9,2),0)</f>
        <v>0</v>
      </c>
      <c r="BC115" s="16">
        <f>IF(AQ115&lt;&gt;"",VLOOKUP(AQ115,'valeurs casting'!$G$2:$H$9,2),0)</f>
        <v>0</v>
      </c>
      <c r="BD115" s="16">
        <f>IF(AR115&lt;&gt;"",VLOOKUP(AR115,'valeurs casting'!$G$2:$H$9,2),0)</f>
        <v>0</v>
      </c>
      <c r="BE115" s="16">
        <f>IF(AS115&lt;&gt;"",VLOOKUP(AS115,'valeurs casting'!$G$2:$H$9,2),0)</f>
        <v>0</v>
      </c>
      <c r="BF115" s="16">
        <f>IF(AT115&lt;&gt;"",VLOOKUP(AT115,'valeurs casting'!$G$2:$H$9,2),0)</f>
        <v>0</v>
      </c>
      <c r="BG115" s="2"/>
      <c r="BH115" s="2"/>
      <c r="BI115" s="2"/>
      <c r="BJ115" s="2"/>
      <c r="BK115" s="2"/>
    </row>
    <row r="116" spans="1:63" x14ac:dyDescent="0.3">
      <c r="A116" s="5" t="s">
        <v>233</v>
      </c>
      <c r="B116" s="15" t="s">
        <v>7</v>
      </c>
      <c r="C116" s="2"/>
      <c r="D116" s="15" t="s">
        <v>18</v>
      </c>
      <c r="E116" s="2" t="s">
        <v>19</v>
      </c>
      <c r="F116" s="32" t="str">
        <f>Tableau2[[#This Row],[Technique]]&amp;IF(Tableau2[[#This Row],[req. technique]]&lt;&gt;"","("&amp;Tableau2[[#This Row],[req. technique]]&amp;")","")&amp;Tableau2[[#This Row],[Forme]]&amp;IF(Tableau2[[#This Row],[req. forme]]&lt;&gt;"","("&amp;Tableau2[[#This Row],[req. forme]]&amp;")","")</f>
        <v>CrIm(Me)</v>
      </c>
      <c r="G116" s="71">
        <v>40</v>
      </c>
      <c r="H116" s="19">
        <v>2</v>
      </c>
      <c r="I116" s="2"/>
      <c r="J116" s="2" t="s">
        <v>68</v>
      </c>
      <c r="K116" s="2" t="s">
        <v>108</v>
      </c>
      <c r="L116" s="2" t="s">
        <v>76</v>
      </c>
      <c r="M116" s="2"/>
      <c r="N116" s="2">
        <v>6</v>
      </c>
      <c r="O116" s="2">
        <v>1</v>
      </c>
      <c r="P116" s="2"/>
      <c r="Q116" s="54"/>
      <c r="R116" s="50"/>
      <c r="S116"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16" s="28"/>
      <c r="U116" s="2" t="s">
        <v>234</v>
      </c>
      <c r="V116" s="2" t="s">
        <v>235</v>
      </c>
      <c r="W116" s="30">
        <f>IF(Tableau2[[#This Row],[XP mastery]]=0,"",TRUNC((SQRT(8*(Tableau2[[#This Row],[XP mastery]]/5)+1)-1)/2))</f>
        <v>1</v>
      </c>
      <c r="X116" s="24">
        <v>5</v>
      </c>
      <c r="Y116" s="2"/>
      <c r="Z116" s="2"/>
      <c r="AA116" s="2"/>
      <c r="AB116" s="2"/>
      <c r="AC116" s="2"/>
      <c r="AD116" s="2" t="s">
        <v>59</v>
      </c>
      <c r="AE116" s="2"/>
      <c r="AF116" s="2"/>
      <c r="AG116" s="2"/>
      <c r="AH116"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16" s="32">
        <f>MAX(Tableau2[[#This Row],[Bonus talisman bâton 1]:[Bonus talisman dé 5]])+IF(Tableau2[[#This Row],[CT dé applicable?]]&lt;&gt;"",'valeurs casting'!$K$1,0)</f>
        <v>0</v>
      </c>
      <c r="AJ116" s="19"/>
      <c r="AK116" s="20"/>
      <c r="AL116" s="20"/>
      <c r="AM116" s="20"/>
      <c r="AN116" s="20"/>
      <c r="AO116" s="24"/>
      <c r="AP116" s="19"/>
      <c r="AQ116" s="20"/>
      <c r="AR116" s="20"/>
      <c r="AS116" s="20"/>
      <c r="AT116" s="20"/>
      <c r="AU116" s="37"/>
      <c r="AV116" s="16">
        <f>IF(AJ116&lt;&gt;"",VLOOKUP(AJ116,'valeurs casting'!$E$2:$F$9,2),0)</f>
        <v>0</v>
      </c>
      <c r="AW116" s="16">
        <f>IF(AK116&lt;&gt;"",VLOOKUP(AK116,'valeurs casting'!$E$2:$F$9,2),0)</f>
        <v>0</v>
      </c>
      <c r="AX116" s="16">
        <f>IF(AL116&lt;&gt;"",VLOOKUP(AL116,'valeurs casting'!$E$2:$F$9,2),0)</f>
        <v>0</v>
      </c>
      <c r="AY116" s="16">
        <f>IF(AM116&lt;&gt;"",VLOOKUP(AM116,'valeurs casting'!$E$2:$F$9,2),0)</f>
        <v>0</v>
      </c>
      <c r="AZ116" s="16">
        <f>IF(AN116&lt;&gt;"",VLOOKUP(AN116,'valeurs casting'!$E$2:$F$9,2),0)</f>
        <v>0</v>
      </c>
      <c r="BA116" s="16">
        <f>IF(AO116&lt;&gt;"",VLOOKUP(AO116,'valeurs casting'!$E$2:$F$9,2),0)</f>
        <v>0</v>
      </c>
      <c r="BB116" s="16">
        <f>IF(AP116&lt;&gt;"",VLOOKUP(AP116,'valeurs casting'!$G$2:$H$9,2),0)</f>
        <v>0</v>
      </c>
      <c r="BC116" s="16">
        <f>IF(AQ116&lt;&gt;"",VLOOKUP(AQ116,'valeurs casting'!$G$2:$H$9,2),0)</f>
        <v>0</v>
      </c>
      <c r="BD116" s="16">
        <f>IF(AR116&lt;&gt;"",VLOOKUP(AR116,'valeurs casting'!$G$2:$H$9,2),0)</f>
        <v>0</v>
      </c>
      <c r="BE116" s="16">
        <f>IF(AS116&lt;&gt;"",VLOOKUP(AS116,'valeurs casting'!$G$2:$H$9,2),0)</f>
        <v>0</v>
      </c>
      <c r="BF116" s="16">
        <f>IF(AT116&lt;&gt;"",VLOOKUP(AT116,'valeurs casting'!$G$2:$H$9,2),0)</f>
        <v>0</v>
      </c>
      <c r="BG116" s="2"/>
      <c r="BH116" s="2"/>
      <c r="BI116" s="2"/>
      <c r="BJ116" s="2"/>
      <c r="BK116" s="2"/>
    </row>
    <row r="117" spans="1:63" x14ac:dyDescent="0.3">
      <c r="A117" s="5" t="s">
        <v>273</v>
      </c>
      <c r="B117" s="15" t="s">
        <v>11</v>
      </c>
      <c r="C117" s="2"/>
      <c r="D117" s="15" t="s">
        <v>19</v>
      </c>
      <c r="E117" s="2"/>
      <c r="F117" s="32" t="str">
        <f>Tableau2[[#This Row],[Technique]]&amp;IF(Tableau2[[#This Row],[req. technique]]&lt;&gt;"","("&amp;Tableau2[[#This Row],[req. technique]]&amp;")","")&amp;Tableau2[[#This Row],[Forme]]&amp;IF(Tableau2[[#This Row],[req. forme]]&lt;&gt;"","("&amp;Tableau2[[#This Row],[req. forme]]&amp;")","")</f>
        <v>ReMe</v>
      </c>
      <c r="G117" s="71">
        <v>40</v>
      </c>
      <c r="H117" s="19">
        <v>3</v>
      </c>
      <c r="I117" s="2"/>
      <c r="J117" s="2" t="s">
        <v>68</v>
      </c>
      <c r="K117" s="2" t="s">
        <v>270</v>
      </c>
      <c r="L117" s="2" t="s">
        <v>271</v>
      </c>
      <c r="M117" s="2"/>
      <c r="N117" s="2"/>
      <c r="O117" s="2"/>
      <c r="P117" s="2"/>
      <c r="Q117" s="54"/>
      <c r="R117" s="51"/>
      <c r="S117"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40</v>
      </c>
      <c r="T117" s="28" t="s">
        <v>59</v>
      </c>
      <c r="U117" s="2" t="s">
        <v>267</v>
      </c>
      <c r="V117" s="2"/>
      <c r="W117" s="30" t="str">
        <f>IF(Tableau2[[#This Row],[XP mastery]]=0,"",TRUNC((SQRT(8*(Tableau2[[#This Row],[XP mastery]]/5)+1)-1)/2))</f>
        <v/>
      </c>
      <c r="X117" s="24"/>
      <c r="Y117" s="2"/>
      <c r="Z117" s="2"/>
      <c r="AA117" s="2"/>
      <c r="AB117" s="2"/>
      <c r="AC117" s="2"/>
      <c r="AD117" s="2"/>
      <c r="AE117" s="2"/>
      <c r="AF117" s="2"/>
      <c r="AG117" s="2"/>
      <c r="AH117"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17" s="32">
        <f>MAX(Tableau2[[#This Row],[Bonus talisman bâton 1]:[Bonus talisman dé 5]])+IF(Tableau2[[#This Row],[CT dé applicable?]]&lt;&gt;"",'valeurs casting'!$K$1,0)</f>
        <v>0</v>
      </c>
      <c r="AJ117" s="19"/>
      <c r="AK117" s="20"/>
      <c r="AL117" s="20"/>
      <c r="AM117" s="20"/>
      <c r="AN117" s="20"/>
      <c r="AO117" s="24"/>
      <c r="AP117" s="19"/>
      <c r="AQ117" s="20"/>
      <c r="AR117" s="20"/>
      <c r="AS117" s="20"/>
      <c r="AT117" s="20"/>
      <c r="AU117" s="37"/>
      <c r="AV117" s="16">
        <f>IF(AJ117&lt;&gt;"",VLOOKUP(AJ117,'valeurs casting'!$E$2:$F$9,2),0)</f>
        <v>0</v>
      </c>
      <c r="AW117" s="16">
        <f>IF(AK117&lt;&gt;"",VLOOKUP(AK117,'valeurs casting'!$E$2:$F$9,2),0)</f>
        <v>0</v>
      </c>
      <c r="AX117" s="16">
        <f>IF(AL117&lt;&gt;"",VLOOKUP(AL117,'valeurs casting'!$E$2:$F$9,2),0)</f>
        <v>0</v>
      </c>
      <c r="AY117" s="16">
        <f>IF(AM117&lt;&gt;"",VLOOKUP(AM117,'valeurs casting'!$E$2:$F$9,2),0)</f>
        <v>0</v>
      </c>
      <c r="AZ117" s="16">
        <f>IF(AN117&lt;&gt;"",VLOOKUP(AN117,'valeurs casting'!$E$2:$F$9,2),0)</f>
        <v>0</v>
      </c>
      <c r="BA117" s="16">
        <f>IF(AO117&lt;&gt;"",VLOOKUP(AO117,'valeurs casting'!$E$2:$F$9,2),0)</f>
        <v>0</v>
      </c>
      <c r="BB117" s="16">
        <f>IF(AP117&lt;&gt;"",VLOOKUP(AP117,'valeurs casting'!$G$2:$H$9,2),0)</f>
        <v>0</v>
      </c>
      <c r="BC117" s="16">
        <f>IF(AQ117&lt;&gt;"",VLOOKUP(AQ117,'valeurs casting'!$G$2:$H$9,2),0)</f>
        <v>0</v>
      </c>
      <c r="BD117" s="16">
        <f>IF(AR117&lt;&gt;"",VLOOKUP(AR117,'valeurs casting'!$G$2:$H$9,2),0)</f>
        <v>0</v>
      </c>
      <c r="BE117" s="16">
        <f>IF(AS117&lt;&gt;"",VLOOKUP(AS117,'valeurs casting'!$G$2:$H$9,2),0)</f>
        <v>0</v>
      </c>
      <c r="BF117" s="16">
        <f>IF(AT117&lt;&gt;"",VLOOKUP(AT117,'valeurs casting'!$G$2:$H$9,2),0)</f>
        <v>0</v>
      </c>
      <c r="BG117" s="2"/>
      <c r="BH117" s="2"/>
      <c r="BI117" s="2"/>
      <c r="BJ117" s="2"/>
      <c r="BK117" s="2"/>
    </row>
    <row r="118" spans="1:63" x14ac:dyDescent="0.3">
      <c r="A118" s="5" t="s">
        <v>308</v>
      </c>
      <c r="B118" s="15" t="s">
        <v>9</v>
      </c>
      <c r="C118" s="2" t="s">
        <v>309</v>
      </c>
      <c r="D118" s="15" t="s">
        <v>1</v>
      </c>
      <c r="E118" s="2" t="s">
        <v>14</v>
      </c>
      <c r="F118" s="32" t="str">
        <f>Tableau2[[#This Row],[Technique]]&amp;IF(Tableau2[[#This Row],[req. technique]]&lt;&gt;"","("&amp;Tableau2[[#This Row],[req. technique]]&amp;")","")&amp;Tableau2[[#This Row],[Forme]]&amp;IF(Tableau2[[#This Row],[req. forme]]&lt;&gt;"","("&amp;Tableau2[[#This Row],[req. forme]]&amp;")","")</f>
        <v>Mu(ReIn)Te(Au)</v>
      </c>
      <c r="G118" s="71">
        <v>45</v>
      </c>
      <c r="H118" s="19">
        <v>20</v>
      </c>
      <c r="I118" s="2" t="s">
        <v>313</v>
      </c>
      <c r="J118" s="2" t="s">
        <v>68</v>
      </c>
      <c r="K118" s="2" t="s">
        <v>75</v>
      </c>
      <c r="L118" s="2" t="s">
        <v>109</v>
      </c>
      <c r="M118" s="2"/>
      <c r="N118" s="2"/>
      <c r="O118" s="2"/>
      <c r="P118" s="2"/>
      <c r="Q118" s="54">
        <v>2</v>
      </c>
      <c r="R118" s="50" t="s">
        <v>406</v>
      </c>
      <c r="S118"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45</v>
      </c>
      <c r="T118" s="28"/>
      <c r="U118" s="2" t="s">
        <v>314</v>
      </c>
      <c r="V118" s="2"/>
      <c r="W118" s="30">
        <f>IF(Tableau2[[#This Row],[XP mastery]]=0,"",TRUNC((SQRT(8*(Tableau2[[#This Row],[XP mastery]]/5)+1)-1)/2))</f>
        <v>1</v>
      </c>
      <c r="X118" s="24">
        <v>5</v>
      </c>
      <c r="Y118" s="2"/>
      <c r="Z118" s="2"/>
      <c r="AA118" s="2"/>
      <c r="AB118" s="2"/>
      <c r="AC118" s="2"/>
      <c r="AD118" s="2" t="s">
        <v>59</v>
      </c>
      <c r="AE118" s="2"/>
      <c r="AF118" s="2"/>
      <c r="AG118" s="2"/>
      <c r="AH118"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15</v>
      </c>
      <c r="AI118" s="32">
        <f>MAX(Tableau2[[#This Row],[Bonus talisman bâton 1]:[Bonus talisman dé 5]])+IF(Tableau2[[#This Row],[CT dé applicable?]]&lt;&gt;"",'valeurs casting'!$K$1,0)</f>
        <v>5</v>
      </c>
      <c r="AJ118" s="19" t="s">
        <v>1</v>
      </c>
      <c r="AK118" s="20" t="s">
        <v>9</v>
      </c>
      <c r="AL118" s="20"/>
      <c r="AM118" s="20"/>
      <c r="AN118" s="20"/>
      <c r="AO118" s="24"/>
      <c r="AP118" s="19" t="s">
        <v>8</v>
      </c>
      <c r="AQ118" s="20"/>
      <c r="AR118" s="20"/>
      <c r="AS118" s="20"/>
      <c r="AT118" s="20"/>
      <c r="AU118" s="37"/>
      <c r="AV118" s="16">
        <f>IF(AJ118&lt;&gt;"",VLOOKUP(AJ118,'valeurs casting'!$E$2:$F$9,2),0)</f>
        <v>3</v>
      </c>
      <c r="AW118" s="16">
        <f>IF(AK118&lt;&gt;"",VLOOKUP(AK118,'valeurs casting'!$E$2:$F$9,2),0)</f>
        <v>5</v>
      </c>
      <c r="AX118" s="16">
        <f>IF(AL118&lt;&gt;"",VLOOKUP(AL118,'valeurs casting'!$E$2:$F$9,2),0)</f>
        <v>0</v>
      </c>
      <c r="AY118" s="16">
        <f>IF(AM118&lt;&gt;"",VLOOKUP(AM118,'valeurs casting'!$E$2:$F$9,2),0)</f>
        <v>0</v>
      </c>
      <c r="AZ118" s="16">
        <f>IF(AN118&lt;&gt;"",VLOOKUP(AN118,'valeurs casting'!$E$2:$F$9,2),0)</f>
        <v>0</v>
      </c>
      <c r="BA118" s="16">
        <f>IF(AO118&lt;&gt;"",VLOOKUP(AO118,'valeurs casting'!$E$2:$F$9,2),0)</f>
        <v>0</v>
      </c>
      <c r="BB118" s="16">
        <f>IF(AP118&lt;&gt;"",VLOOKUP(AP118,'valeurs casting'!$G$2:$H$9,2),0)</f>
        <v>2</v>
      </c>
      <c r="BC118" s="16">
        <f>IF(AQ118&lt;&gt;"",VLOOKUP(AQ118,'valeurs casting'!$G$2:$H$9,2),0)</f>
        <v>0</v>
      </c>
      <c r="BD118" s="16">
        <f>IF(AR118&lt;&gt;"",VLOOKUP(AR118,'valeurs casting'!$G$2:$H$9,2),0)</f>
        <v>0</v>
      </c>
      <c r="BE118" s="16">
        <f>IF(AS118&lt;&gt;"",VLOOKUP(AS118,'valeurs casting'!$G$2:$H$9,2),0)</f>
        <v>0</v>
      </c>
      <c r="BF118" s="16">
        <f>IF(AT118&lt;&gt;"",VLOOKUP(AT118,'valeurs casting'!$G$2:$H$9,2),0)</f>
        <v>0</v>
      </c>
      <c r="BG118" s="2"/>
      <c r="BH118" s="2"/>
      <c r="BI118" s="2"/>
      <c r="BJ118" s="2"/>
      <c r="BK118" s="2"/>
    </row>
    <row r="119" spans="1:63" x14ac:dyDescent="0.3">
      <c r="A119" s="5" t="s">
        <v>322</v>
      </c>
      <c r="B119" s="15" t="s">
        <v>11</v>
      </c>
      <c r="C119" s="2"/>
      <c r="D119" s="15" t="s">
        <v>1</v>
      </c>
      <c r="E119" s="2"/>
      <c r="F119" s="32" t="str">
        <f>Tableau2[[#This Row],[Technique]]&amp;IF(Tableau2[[#This Row],[req. technique]]&lt;&gt;"","("&amp;Tableau2[[#This Row],[req. technique]]&amp;")","")&amp;Tableau2[[#This Row],[Forme]]&amp;IF(Tableau2[[#This Row],[req. forme]]&lt;&gt;"","("&amp;Tableau2[[#This Row],[req. forme]]&amp;")","")</f>
        <v>ReTe</v>
      </c>
      <c r="G119" s="71">
        <v>70</v>
      </c>
      <c r="H119" s="19">
        <v>25</v>
      </c>
      <c r="I119" s="2"/>
      <c r="J119" s="2" t="s">
        <v>68</v>
      </c>
      <c r="K119" s="2" t="s">
        <v>70</v>
      </c>
      <c r="L119" s="2" t="s">
        <v>324</v>
      </c>
      <c r="M119" s="2">
        <v>2</v>
      </c>
      <c r="N119" s="2"/>
      <c r="O119" s="2">
        <v>3</v>
      </c>
      <c r="P119" s="2"/>
      <c r="Q119" s="54"/>
      <c r="R119" s="51"/>
      <c r="S119"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70</v>
      </c>
      <c r="T119" s="28" t="s">
        <v>59</v>
      </c>
      <c r="U119" s="2" t="s">
        <v>328</v>
      </c>
      <c r="V119" s="2"/>
      <c r="W119" s="30" t="str">
        <f>IF(Tableau2[[#This Row],[XP mastery]]=0,"",TRUNC((SQRT(8*(Tableau2[[#This Row],[XP mastery]]/5)+1)-1)/2))</f>
        <v/>
      </c>
      <c r="X119" s="24"/>
      <c r="Y119" s="2"/>
      <c r="Z119" s="2"/>
      <c r="AA119" s="2"/>
      <c r="AB119" s="2"/>
      <c r="AC119" s="2"/>
      <c r="AD119" s="2"/>
      <c r="AE119" s="2"/>
      <c r="AF119" s="2"/>
      <c r="AG119" s="2"/>
      <c r="AH119"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19" s="32">
        <f>MAX(Tableau2[[#This Row],[Bonus talisman bâton 1]:[Bonus talisman dé 5]])+IF(Tableau2[[#This Row],[CT dé applicable?]]&lt;&gt;"",'valeurs casting'!$K$1,0)</f>
        <v>4</v>
      </c>
      <c r="AJ119" s="19" t="s">
        <v>1</v>
      </c>
      <c r="AK119" s="20" t="s">
        <v>27</v>
      </c>
      <c r="AL119" s="20"/>
      <c r="AM119" s="20"/>
      <c r="AN119" s="20"/>
      <c r="AO119" s="24"/>
      <c r="AP119" s="19"/>
      <c r="AQ119" s="20"/>
      <c r="AR119" s="20"/>
      <c r="AS119" s="20"/>
      <c r="AT119" s="20"/>
      <c r="AU119" s="37"/>
      <c r="AV119" s="16">
        <f>IF(AJ119&lt;&gt;"",VLOOKUP(AJ119,'valeurs casting'!$E$2:$F$9,2),0)</f>
        <v>3</v>
      </c>
      <c r="AW119" s="16">
        <f>IF(AK119&lt;&gt;"",VLOOKUP(AK119,'valeurs casting'!$E$2:$F$9,2),0)</f>
        <v>4</v>
      </c>
      <c r="AX119" s="16">
        <f>IF(AL119&lt;&gt;"",VLOOKUP(AL119,'valeurs casting'!$E$2:$F$9,2),0)</f>
        <v>0</v>
      </c>
      <c r="AY119" s="16">
        <f>IF(AM119&lt;&gt;"",VLOOKUP(AM119,'valeurs casting'!$E$2:$F$9,2),0)</f>
        <v>0</v>
      </c>
      <c r="AZ119" s="16">
        <f>IF(AN119&lt;&gt;"",VLOOKUP(AN119,'valeurs casting'!$E$2:$F$9,2),0)</f>
        <v>0</v>
      </c>
      <c r="BA119" s="16">
        <f>IF(AO119&lt;&gt;"",VLOOKUP(AO119,'valeurs casting'!$E$2:$F$9,2),0)</f>
        <v>0</v>
      </c>
      <c r="BB119" s="16">
        <f>IF(AP119&lt;&gt;"",VLOOKUP(AP119,'valeurs casting'!$G$2:$H$9,2),0)</f>
        <v>0</v>
      </c>
      <c r="BC119" s="16">
        <f>IF(AQ119&lt;&gt;"",VLOOKUP(AQ119,'valeurs casting'!$G$2:$H$9,2),0)</f>
        <v>0</v>
      </c>
      <c r="BD119" s="16">
        <f>IF(AR119&lt;&gt;"",VLOOKUP(AR119,'valeurs casting'!$G$2:$H$9,2),0)</f>
        <v>0</v>
      </c>
      <c r="BE119" s="16">
        <f>IF(AS119&lt;&gt;"",VLOOKUP(AS119,'valeurs casting'!$G$2:$H$9,2),0)</f>
        <v>0</v>
      </c>
      <c r="BF119" s="16">
        <f>IF(AT119&lt;&gt;"",VLOOKUP(AT119,'valeurs casting'!$G$2:$H$9,2),0)</f>
        <v>0</v>
      </c>
      <c r="BG119" s="2"/>
      <c r="BH119" s="2"/>
      <c r="BI119" s="2"/>
      <c r="BJ119" s="2"/>
      <c r="BK119" s="2"/>
    </row>
    <row r="120" spans="1:63" x14ac:dyDescent="0.3">
      <c r="A120" s="5" t="s">
        <v>287</v>
      </c>
      <c r="B120" s="15" t="s">
        <v>7</v>
      </c>
      <c r="C120" s="2"/>
      <c r="D120" s="15" t="s">
        <v>1</v>
      </c>
      <c r="E120" s="2" t="s">
        <v>17</v>
      </c>
      <c r="F120" s="32" t="str">
        <f>Tableau2[[#This Row],[Technique]]&amp;IF(Tableau2[[#This Row],[req. technique]]&lt;&gt;"","("&amp;Tableau2[[#This Row],[req. technique]]&amp;")","")&amp;Tableau2[[#This Row],[Forme]]&amp;IF(Tableau2[[#This Row],[req. forme]]&lt;&gt;"","("&amp;Tableau2[[#This Row],[req. forme]]&amp;")","")</f>
        <v>CrTe(Ig)</v>
      </c>
      <c r="G120" s="71">
        <v>65</v>
      </c>
      <c r="H120" s="19">
        <v>3</v>
      </c>
      <c r="I120" s="2"/>
      <c r="J120" s="2" t="s">
        <v>68</v>
      </c>
      <c r="K120" s="2" t="s">
        <v>70</v>
      </c>
      <c r="L120" s="2" t="s">
        <v>76</v>
      </c>
      <c r="M120" s="2">
        <v>13</v>
      </c>
      <c r="N120" s="2"/>
      <c r="O120" s="2"/>
      <c r="P120" s="2">
        <v>-3</v>
      </c>
      <c r="Q120" s="54"/>
      <c r="R120" s="50"/>
      <c r="S120"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120" s="28" t="s">
        <v>59</v>
      </c>
      <c r="U120" s="2" t="s">
        <v>293</v>
      </c>
      <c r="V120" s="2"/>
      <c r="W120" s="30" t="str">
        <f>IF(Tableau2[[#This Row],[XP mastery]]=0,"",TRUNC((SQRT(8*(Tableau2[[#This Row],[XP mastery]]/5)+1)-1)/2))</f>
        <v/>
      </c>
      <c r="X120" s="24"/>
      <c r="Y120" s="2"/>
      <c r="Z120" s="2"/>
      <c r="AA120" s="2"/>
      <c r="AB120" s="2"/>
      <c r="AC120" s="2"/>
      <c r="AD120" s="2"/>
      <c r="AE120" s="2"/>
      <c r="AF120" s="2"/>
      <c r="AG120" s="2"/>
      <c r="AH120"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20" s="32">
        <f>MAX(Tableau2[[#This Row],[Bonus talisman bâton 1]:[Bonus talisman dé 5]])+IF(Tableau2[[#This Row],[CT dé applicable?]]&lt;&gt;"",'valeurs casting'!$K$1,0)</f>
        <v>11</v>
      </c>
      <c r="AJ120" s="19" t="s">
        <v>1</v>
      </c>
      <c r="AK120" s="20"/>
      <c r="AL120" s="20"/>
      <c r="AM120" s="20"/>
      <c r="AN120" s="20"/>
      <c r="AO120" s="24"/>
      <c r="AP120" s="19" t="s">
        <v>17</v>
      </c>
      <c r="AQ120" s="20"/>
      <c r="AR120" s="20"/>
      <c r="AS120" s="20"/>
      <c r="AT120" s="20"/>
      <c r="AU120" s="37" t="s">
        <v>59</v>
      </c>
      <c r="AV120" s="16">
        <f>IF(AJ120&lt;&gt;"",VLOOKUP(AJ120,'valeurs casting'!$E$2:$F$9,2),0)</f>
        <v>3</v>
      </c>
      <c r="AW120" s="16">
        <f>IF(AK120&lt;&gt;"",VLOOKUP(AK120,'valeurs casting'!$E$2:$F$9,2),0)</f>
        <v>0</v>
      </c>
      <c r="AX120" s="16">
        <f>IF(AL120&lt;&gt;"",VLOOKUP(AL120,'valeurs casting'!$E$2:$F$9,2),0)</f>
        <v>0</v>
      </c>
      <c r="AY120" s="16">
        <f>IF(AM120&lt;&gt;"",VLOOKUP(AM120,'valeurs casting'!$E$2:$F$9,2),0)</f>
        <v>0</v>
      </c>
      <c r="AZ120" s="16">
        <f>IF(AN120&lt;&gt;"",VLOOKUP(AN120,'valeurs casting'!$E$2:$F$9,2),0)</f>
        <v>0</v>
      </c>
      <c r="BA120" s="16">
        <f>IF(AO120&lt;&gt;"",VLOOKUP(AO120,'valeurs casting'!$E$2:$F$9,2),0)</f>
        <v>0</v>
      </c>
      <c r="BB120" s="16">
        <f>IF(AP120&lt;&gt;"",VLOOKUP(AP120,'valeurs casting'!$G$2:$H$9,2),0)</f>
        <v>4</v>
      </c>
      <c r="BC120" s="16">
        <f>IF(AQ120&lt;&gt;"",VLOOKUP(AQ120,'valeurs casting'!$G$2:$H$9,2),0)</f>
        <v>0</v>
      </c>
      <c r="BD120" s="16">
        <f>IF(AR120&lt;&gt;"",VLOOKUP(AR120,'valeurs casting'!$G$2:$H$9,2),0)</f>
        <v>0</v>
      </c>
      <c r="BE120" s="16">
        <f>IF(AS120&lt;&gt;"",VLOOKUP(AS120,'valeurs casting'!$G$2:$H$9,2),0)</f>
        <v>0</v>
      </c>
      <c r="BF120" s="16">
        <f>IF(AT120&lt;&gt;"",VLOOKUP(AT120,'valeurs casting'!$G$2:$H$9,2),0)</f>
        <v>0</v>
      </c>
      <c r="BG120" s="2"/>
      <c r="BH120" s="2"/>
      <c r="BI120" s="2"/>
      <c r="BJ120" s="2"/>
      <c r="BK120" s="2"/>
    </row>
    <row r="121" spans="1:63" x14ac:dyDescent="0.3">
      <c r="A121" s="5" t="s">
        <v>306</v>
      </c>
      <c r="B121" s="15" t="s">
        <v>8</v>
      </c>
      <c r="C121" s="2"/>
      <c r="D121" s="15" t="s">
        <v>1</v>
      </c>
      <c r="E121" s="2" t="s">
        <v>311</v>
      </c>
      <c r="F121" s="32" t="str">
        <f>Tableau2[[#This Row],[Technique]]&amp;IF(Tableau2[[#This Row],[req. technique]]&lt;&gt;"","("&amp;Tableau2[[#This Row],[req. technique]]&amp;")","")&amp;Tableau2[[#This Row],[Forme]]&amp;IF(Tableau2[[#This Row],[req. forme]]&lt;&gt;"","("&amp;Tableau2[[#This Row],[req. forme]]&amp;")","")</f>
        <v>InTe(AuAqIg)</v>
      </c>
      <c r="G121" s="71">
        <v>50</v>
      </c>
      <c r="H121" s="19">
        <v>2</v>
      </c>
      <c r="I121" s="2"/>
      <c r="J121" s="2" t="s">
        <v>68</v>
      </c>
      <c r="K121" s="2" t="s">
        <v>95</v>
      </c>
      <c r="L121" s="2" t="s">
        <v>69</v>
      </c>
      <c r="M121" s="2">
        <v>6</v>
      </c>
      <c r="N121" s="2"/>
      <c r="O121" s="2"/>
      <c r="P121" s="2"/>
      <c r="Q121" s="54"/>
      <c r="R121" s="51"/>
      <c r="S121"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121" s="28"/>
      <c r="U121" s="2" t="s">
        <v>316</v>
      </c>
      <c r="V121" s="2"/>
      <c r="W121" s="30" t="str">
        <f>IF(Tableau2[[#This Row],[XP mastery]]=0,"",TRUNC((SQRT(8*(Tableau2[[#This Row],[XP mastery]]/5)+1)-1)/2))</f>
        <v/>
      </c>
      <c r="X121" s="24"/>
      <c r="Y121" s="2"/>
      <c r="Z121" s="2"/>
      <c r="AA121" s="2"/>
      <c r="AB121" s="2"/>
      <c r="AC121" s="2"/>
      <c r="AD121" s="2"/>
      <c r="AE121" s="2"/>
      <c r="AF121" s="2"/>
      <c r="AG121" s="2"/>
      <c r="AH121"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19</v>
      </c>
      <c r="AI121" s="32">
        <f>MAX(Tableau2[[#This Row],[Bonus talisman bâton 1]:[Bonus talisman dé 5]])+IF(Tableau2[[#This Row],[CT dé applicable?]]&lt;&gt;"",'valeurs casting'!$K$1,0)</f>
        <v>11</v>
      </c>
      <c r="AJ121" s="19" t="s">
        <v>1</v>
      </c>
      <c r="AK121" s="20" t="s">
        <v>13</v>
      </c>
      <c r="AL121" s="20"/>
      <c r="AM121" s="20"/>
      <c r="AN121" s="20"/>
      <c r="AO121" s="24"/>
      <c r="AP121" s="19"/>
      <c r="AQ121" s="20"/>
      <c r="AR121" s="20"/>
      <c r="AS121" s="20"/>
      <c r="AT121" s="20"/>
      <c r="AU121" s="37" t="s">
        <v>59</v>
      </c>
      <c r="AV121" s="16">
        <f>IF(AJ121&lt;&gt;"",VLOOKUP(AJ121,'valeurs casting'!$E$2:$F$9,2),0)</f>
        <v>3</v>
      </c>
      <c r="AW121" s="16">
        <f>IF(AK121&lt;&gt;"",VLOOKUP(AK121,'valeurs casting'!$E$2:$F$9,2),0)</f>
        <v>4</v>
      </c>
      <c r="AX121" s="16">
        <f>IF(AL121&lt;&gt;"",VLOOKUP(AL121,'valeurs casting'!$E$2:$F$9,2),0)</f>
        <v>0</v>
      </c>
      <c r="AY121" s="16">
        <f>IF(AM121&lt;&gt;"",VLOOKUP(AM121,'valeurs casting'!$E$2:$F$9,2),0)</f>
        <v>0</v>
      </c>
      <c r="AZ121" s="16">
        <f>IF(AN121&lt;&gt;"",VLOOKUP(AN121,'valeurs casting'!$E$2:$F$9,2),0)</f>
        <v>0</v>
      </c>
      <c r="BA121" s="16">
        <f>IF(AO121&lt;&gt;"",VLOOKUP(AO121,'valeurs casting'!$E$2:$F$9,2),0)</f>
        <v>0</v>
      </c>
      <c r="BB121" s="16">
        <f>IF(AP121&lt;&gt;"",VLOOKUP(AP121,'valeurs casting'!$G$2:$H$9,2),0)</f>
        <v>0</v>
      </c>
      <c r="BC121" s="16">
        <f>IF(AQ121&lt;&gt;"",VLOOKUP(AQ121,'valeurs casting'!$G$2:$H$9,2),0)</f>
        <v>0</v>
      </c>
      <c r="BD121" s="16">
        <f>IF(AR121&lt;&gt;"",VLOOKUP(AR121,'valeurs casting'!$G$2:$H$9,2),0)</f>
        <v>0</v>
      </c>
      <c r="BE121" s="16">
        <f>IF(AS121&lt;&gt;"",VLOOKUP(AS121,'valeurs casting'!$G$2:$H$9,2),0)</f>
        <v>0</v>
      </c>
      <c r="BF121" s="16">
        <f>IF(AT121&lt;&gt;"",VLOOKUP(AT121,'valeurs casting'!$G$2:$H$9,2),0)</f>
        <v>0</v>
      </c>
      <c r="BG121" s="2"/>
      <c r="BH121" s="2"/>
      <c r="BI121" s="2"/>
      <c r="BJ121" s="2"/>
      <c r="BK121" s="2"/>
    </row>
    <row r="122" spans="1:63" x14ac:dyDescent="0.3">
      <c r="A122" s="5" t="s">
        <v>321</v>
      </c>
      <c r="B122" s="15" t="s">
        <v>11</v>
      </c>
      <c r="C122" s="2"/>
      <c r="D122" s="15" t="s">
        <v>1</v>
      </c>
      <c r="E122" s="2"/>
      <c r="F122" s="32" t="str">
        <f>Tableau2[[#This Row],[Technique]]&amp;IF(Tableau2[[#This Row],[req. technique]]&lt;&gt;"","("&amp;Tableau2[[#This Row],[req. technique]]&amp;")","")&amp;Tableau2[[#This Row],[Forme]]&amp;IF(Tableau2[[#This Row],[req. forme]]&lt;&gt;"","("&amp;Tableau2[[#This Row],[req. forme]]&amp;")","")</f>
        <v>ReTe</v>
      </c>
      <c r="G122" s="71">
        <v>50</v>
      </c>
      <c r="H122" s="19">
        <v>3</v>
      </c>
      <c r="I122" s="2"/>
      <c r="J122" s="2" t="s">
        <v>68</v>
      </c>
      <c r="K122" s="2" t="s">
        <v>270</v>
      </c>
      <c r="L122" s="2" t="s">
        <v>271</v>
      </c>
      <c r="M122" s="2">
        <v>1</v>
      </c>
      <c r="N122" s="2"/>
      <c r="O122" s="2"/>
      <c r="P122" s="2"/>
      <c r="Q122" s="54">
        <v>1</v>
      </c>
      <c r="R122" s="50" t="s">
        <v>404</v>
      </c>
      <c r="S122"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50</v>
      </c>
      <c r="T122" s="28" t="s">
        <v>59</v>
      </c>
      <c r="U122" s="2" t="s">
        <v>327</v>
      </c>
      <c r="V122" s="2"/>
      <c r="W122" s="30" t="str">
        <f>IF(Tableau2[[#This Row],[XP mastery]]=0,"",TRUNC((SQRT(8*(Tableau2[[#This Row],[XP mastery]]/5)+1)-1)/2))</f>
        <v/>
      </c>
      <c r="X122" s="24"/>
      <c r="Y122" s="2"/>
      <c r="Z122" s="2"/>
      <c r="AA122" s="2"/>
      <c r="AB122" s="2"/>
      <c r="AC122" s="2"/>
      <c r="AD122" s="2"/>
      <c r="AE122" s="2"/>
      <c r="AF122" s="2"/>
      <c r="AG122" s="2"/>
      <c r="AH122"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20</v>
      </c>
      <c r="AI122" s="32">
        <f>MAX(Tableau2[[#This Row],[Bonus talisman bâton 1]:[Bonus talisman dé 5]])+IF(Tableau2[[#This Row],[CT dé applicable?]]&lt;&gt;"",'valeurs casting'!$K$1,0)</f>
        <v>4</v>
      </c>
      <c r="AJ122" s="19" t="s">
        <v>1</v>
      </c>
      <c r="AK122" s="20" t="s">
        <v>27</v>
      </c>
      <c r="AL122" s="20"/>
      <c r="AM122" s="20"/>
      <c r="AN122" s="20"/>
      <c r="AO122" s="24"/>
      <c r="AP122" s="19"/>
      <c r="AQ122" s="20"/>
      <c r="AR122" s="20"/>
      <c r="AS122" s="20"/>
      <c r="AT122" s="20"/>
      <c r="AU122" s="37"/>
      <c r="AV122" s="16">
        <f>IF(AJ122&lt;&gt;"",VLOOKUP(AJ122,'valeurs casting'!$E$2:$F$9,2),0)</f>
        <v>3</v>
      </c>
      <c r="AW122" s="16">
        <f>IF(AK122&lt;&gt;"",VLOOKUP(AK122,'valeurs casting'!$E$2:$F$9,2),0)</f>
        <v>4</v>
      </c>
      <c r="AX122" s="16">
        <f>IF(AL122&lt;&gt;"",VLOOKUP(AL122,'valeurs casting'!$E$2:$F$9,2),0)</f>
        <v>0</v>
      </c>
      <c r="AY122" s="16">
        <f>IF(AM122&lt;&gt;"",VLOOKUP(AM122,'valeurs casting'!$E$2:$F$9,2),0)</f>
        <v>0</v>
      </c>
      <c r="AZ122" s="16">
        <f>IF(AN122&lt;&gt;"",VLOOKUP(AN122,'valeurs casting'!$E$2:$F$9,2),0)</f>
        <v>0</v>
      </c>
      <c r="BA122" s="16">
        <f>IF(AO122&lt;&gt;"",VLOOKUP(AO122,'valeurs casting'!$E$2:$F$9,2),0)</f>
        <v>0</v>
      </c>
      <c r="BB122" s="16">
        <f>IF(AP122&lt;&gt;"",VLOOKUP(AP122,'valeurs casting'!$G$2:$H$9,2),0)</f>
        <v>0</v>
      </c>
      <c r="BC122" s="16">
        <f>IF(AQ122&lt;&gt;"",VLOOKUP(AQ122,'valeurs casting'!$G$2:$H$9,2),0)</f>
        <v>0</v>
      </c>
      <c r="BD122" s="16">
        <f>IF(AR122&lt;&gt;"",VLOOKUP(AR122,'valeurs casting'!$G$2:$H$9,2),0)</f>
        <v>0</v>
      </c>
      <c r="BE122" s="16">
        <f>IF(AS122&lt;&gt;"",VLOOKUP(AS122,'valeurs casting'!$G$2:$H$9,2),0)</f>
        <v>0</v>
      </c>
      <c r="BF122" s="16">
        <f>IF(AT122&lt;&gt;"",VLOOKUP(AT122,'valeurs casting'!$G$2:$H$9,2),0)</f>
        <v>0</v>
      </c>
      <c r="BG122" s="2"/>
      <c r="BH122" s="2"/>
      <c r="BI122" s="2"/>
      <c r="BJ122" s="2"/>
      <c r="BK122" s="2"/>
    </row>
    <row r="123" spans="1:63" x14ac:dyDescent="0.3">
      <c r="A123" s="5" t="s">
        <v>300</v>
      </c>
      <c r="B123" s="15" t="s">
        <v>7</v>
      </c>
      <c r="C123" s="2"/>
      <c r="D123" s="15" t="s">
        <v>1</v>
      </c>
      <c r="E123" s="2" t="s">
        <v>17</v>
      </c>
      <c r="F123" s="32" t="str">
        <f>Tableau2[[#This Row],[Technique]]&amp;IF(Tableau2[[#This Row],[req. technique]]&lt;&gt;"","("&amp;Tableau2[[#This Row],[req. technique]]&amp;")","")&amp;Tableau2[[#This Row],[Forme]]&amp;IF(Tableau2[[#This Row],[req. forme]]&lt;&gt;"","("&amp;Tableau2[[#This Row],[req. forme]]&amp;")","")</f>
        <v>CrTe(Ig)</v>
      </c>
      <c r="G123" s="71">
        <v>65</v>
      </c>
      <c r="H123" s="19">
        <v>3</v>
      </c>
      <c r="I123" s="2"/>
      <c r="J123" s="2" t="s">
        <v>68</v>
      </c>
      <c r="K123" s="2" t="s">
        <v>70</v>
      </c>
      <c r="L123" s="2" t="s">
        <v>76</v>
      </c>
      <c r="M123" s="2">
        <v>13</v>
      </c>
      <c r="N123" s="2"/>
      <c r="O123" s="2"/>
      <c r="P123" s="2"/>
      <c r="Q123" s="54"/>
      <c r="R123" s="51"/>
      <c r="S123" s="72">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65</v>
      </c>
      <c r="T123" s="28" t="s">
        <v>59</v>
      </c>
      <c r="U123" s="2" t="s">
        <v>302</v>
      </c>
      <c r="V123" s="2" t="s">
        <v>303</v>
      </c>
      <c r="W123" s="30" t="str">
        <f>IF(Tableau2[[#This Row],[XP mastery]]=0,"",TRUNC((SQRT(8*(Tableau2[[#This Row],[XP mastery]]/5)+1)-1)/2))</f>
        <v/>
      </c>
      <c r="X123" s="24"/>
      <c r="Y123" s="2"/>
      <c r="Z123" s="2"/>
      <c r="AA123" s="2"/>
      <c r="AB123" s="2"/>
      <c r="AC123" s="2"/>
      <c r="AD123" s="2"/>
      <c r="AE123" s="2"/>
      <c r="AF123" s="2"/>
      <c r="AG123" s="2"/>
      <c r="AH123"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23" s="32">
        <f>MAX(Tableau2[[#This Row],[Bonus talisman bâton 1]:[Bonus talisman dé 5]])+IF(Tableau2[[#This Row],[CT dé applicable?]]&lt;&gt;"",'valeurs casting'!$K$1,0)</f>
        <v>11</v>
      </c>
      <c r="AJ123" s="19" t="s">
        <v>1</v>
      </c>
      <c r="AK123" s="20"/>
      <c r="AL123" s="20"/>
      <c r="AM123" s="20"/>
      <c r="AN123" s="20"/>
      <c r="AO123" s="24"/>
      <c r="AP123" s="19" t="s">
        <v>17</v>
      </c>
      <c r="AQ123" s="20"/>
      <c r="AR123" s="20"/>
      <c r="AS123" s="20"/>
      <c r="AT123" s="20"/>
      <c r="AU123" s="37" t="s">
        <v>59</v>
      </c>
      <c r="AV123" s="16">
        <f>IF(AJ123&lt;&gt;"",VLOOKUP(AJ123,'valeurs casting'!$E$2:$F$9,2),0)</f>
        <v>3</v>
      </c>
      <c r="AW123" s="16">
        <f>IF(AK123&lt;&gt;"",VLOOKUP(AK123,'valeurs casting'!$E$2:$F$9,2),0)</f>
        <v>0</v>
      </c>
      <c r="AX123" s="16">
        <f>IF(AL123&lt;&gt;"",VLOOKUP(AL123,'valeurs casting'!$E$2:$F$9,2),0)</f>
        <v>0</v>
      </c>
      <c r="AY123" s="16">
        <f>IF(AM123&lt;&gt;"",VLOOKUP(AM123,'valeurs casting'!$E$2:$F$9,2),0)</f>
        <v>0</v>
      </c>
      <c r="AZ123" s="16">
        <f>IF(AN123&lt;&gt;"",VLOOKUP(AN123,'valeurs casting'!$E$2:$F$9,2),0)</f>
        <v>0</v>
      </c>
      <c r="BA123" s="16">
        <f>IF(AO123&lt;&gt;"",VLOOKUP(AO123,'valeurs casting'!$E$2:$F$9,2),0)</f>
        <v>0</v>
      </c>
      <c r="BB123" s="16">
        <f>IF(AP123&lt;&gt;"",VLOOKUP(AP123,'valeurs casting'!$G$2:$H$9,2),0)</f>
        <v>4</v>
      </c>
      <c r="BC123" s="16">
        <f>IF(AQ123&lt;&gt;"",VLOOKUP(AQ123,'valeurs casting'!$G$2:$H$9,2),0)</f>
        <v>0</v>
      </c>
      <c r="BD123" s="16">
        <f>IF(AR123&lt;&gt;"",VLOOKUP(AR123,'valeurs casting'!$G$2:$H$9,2),0)</f>
        <v>0</v>
      </c>
      <c r="BE123" s="16">
        <f>IF(AS123&lt;&gt;"",VLOOKUP(AS123,'valeurs casting'!$G$2:$H$9,2),0)</f>
        <v>0</v>
      </c>
      <c r="BF123" s="16">
        <f>IF(AT123&lt;&gt;"",VLOOKUP(AT123,'valeurs casting'!$G$2:$H$9,2),0)</f>
        <v>0</v>
      </c>
      <c r="BG123" s="2"/>
      <c r="BH123" s="2"/>
      <c r="BI123" s="2"/>
      <c r="BJ123" s="2"/>
      <c r="BK123" s="2"/>
    </row>
    <row r="124" spans="1:63" x14ac:dyDescent="0.3">
      <c r="A124" s="5" t="s">
        <v>298</v>
      </c>
      <c r="B124" s="15" t="s">
        <v>7</v>
      </c>
      <c r="C124" s="2"/>
      <c r="D124" s="15" t="s">
        <v>1</v>
      </c>
      <c r="E124" s="2"/>
      <c r="F124" s="32" t="str">
        <f>Tableau2[[#This Row],[Technique]]&amp;IF(Tableau2[[#This Row],[req. technique]]&lt;&gt;"","("&amp;Tableau2[[#This Row],[req. technique]]&amp;")","")&amp;Tableau2[[#This Row],[Forme]]&amp;IF(Tableau2[[#This Row],[req. forme]]&lt;&gt;"","("&amp;Tableau2[[#This Row],[req. forme]]&amp;")","")</f>
        <v>CrTe</v>
      </c>
      <c r="G124" s="71">
        <v>65</v>
      </c>
      <c r="H124" s="19">
        <v>3</v>
      </c>
      <c r="I124" s="2"/>
      <c r="J124" s="2" t="s">
        <v>68</v>
      </c>
      <c r="K124" s="2" t="s">
        <v>70</v>
      </c>
      <c r="L124" s="2" t="s">
        <v>69</v>
      </c>
      <c r="M124" s="2">
        <v>6</v>
      </c>
      <c r="N124" s="2"/>
      <c r="O124" s="2"/>
      <c r="P124" s="2">
        <v>-2</v>
      </c>
      <c r="Q124" s="54">
        <v>7</v>
      </c>
      <c r="R124" s="50" t="s">
        <v>401</v>
      </c>
      <c r="S124" s="73">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65</v>
      </c>
      <c r="T124" s="28" t="s">
        <v>59</v>
      </c>
      <c r="U124" s="2" t="s">
        <v>301</v>
      </c>
      <c r="V124" s="2"/>
      <c r="W124" s="30">
        <f>IF(Tableau2[[#This Row],[XP mastery]]=0,"",TRUNC((SQRT(8*(Tableau2[[#This Row],[XP mastery]]/5)+1)-1)/2))</f>
        <v>1</v>
      </c>
      <c r="X124" s="24">
        <v>7</v>
      </c>
      <c r="Y124" s="2"/>
      <c r="Z124" s="2"/>
      <c r="AA124" s="2"/>
      <c r="AB124" s="2"/>
      <c r="AC124" s="2"/>
      <c r="AD124" s="2"/>
      <c r="AE124" s="2"/>
      <c r="AF124" s="2"/>
      <c r="AG124" s="2" t="s">
        <v>59</v>
      </c>
      <c r="AH124" s="46">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27</v>
      </c>
      <c r="AI124" s="32">
        <f>MAX(Tableau2[[#This Row],[Bonus talisman bâton 1]:[Bonus talisman dé 5]])+IF(Tableau2[[#This Row],[CT dé applicable?]]&lt;&gt;"",'valeurs casting'!$K$1,0)</f>
        <v>3</v>
      </c>
      <c r="AJ124" s="19" t="s">
        <v>1</v>
      </c>
      <c r="AK124" s="20"/>
      <c r="AL124" s="20"/>
      <c r="AM124" s="20"/>
      <c r="AN124" s="20"/>
      <c r="AO124" s="24"/>
      <c r="AP124" s="19"/>
      <c r="AQ124" s="20"/>
      <c r="AR124" s="20"/>
      <c r="AS124" s="20"/>
      <c r="AT124" s="20"/>
      <c r="AU124" s="37"/>
      <c r="AV124" s="16">
        <f>IF(AJ124&lt;&gt;"",VLOOKUP(AJ124,'valeurs casting'!$E$2:$F$9,2),0)</f>
        <v>3</v>
      </c>
      <c r="AW124" s="16">
        <f>IF(AK124&lt;&gt;"",VLOOKUP(AK124,'valeurs casting'!$E$2:$F$9,2),0)</f>
        <v>0</v>
      </c>
      <c r="AX124" s="16">
        <f>IF(AL124&lt;&gt;"",VLOOKUP(AL124,'valeurs casting'!$E$2:$F$9,2),0)</f>
        <v>0</v>
      </c>
      <c r="AY124" s="16">
        <f>IF(AM124&lt;&gt;"",VLOOKUP(AM124,'valeurs casting'!$E$2:$F$9,2),0)</f>
        <v>0</v>
      </c>
      <c r="AZ124" s="16">
        <f>IF(AN124&lt;&gt;"",VLOOKUP(AN124,'valeurs casting'!$E$2:$F$9,2),0)</f>
        <v>0</v>
      </c>
      <c r="BA124" s="16">
        <f>IF(AO124&lt;&gt;"",VLOOKUP(AO124,'valeurs casting'!$E$2:$F$9,2),0)</f>
        <v>0</v>
      </c>
      <c r="BB124" s="16">
        <f>IF(AP124&lt;&gt;"",VLOOKUP(AP124,'valeurs casting'!$G$2:$H$9,2),0)</f>
        <v>0</v>
      </c>
      <c r="BC124" s="16">
        <f>IF(AQ124&lt;&gt;"",VLOOKUP(AQ124,'valeurs casting'!$G$2:$H$9,2),0)</f>
        <v>0</v>
      </c>
      <c r="BD124" s="16">
        <f>IF(AR124&lt;&gt;"",VLOOKUP(AR124,'valeurs casting'!$G$2:$H$9,2),0)</f>
        <v>0</v>
      </c>
      <c r="BE124" s="16">
        <f>IF(AS124&lt;&gt;"",VLOOKUP(AS124,'valeurs casting'!$G$2:$H$9,2),0)</f>
        <v>0</v>
      </c>
      <c r="BF124" s="16">
        <f>IF(AT124&lt;&gt;"",VLOOKUP(AT124,'valeurs casting'!$G$2:$H$9,2),0)</f>
        <v>0</v>
      </c>
      <c r="BG124" s="2"/>
      <c r="BH124" s="2"/>
      <c r="BI124" s="2"/>
      <c r="BJ124" s="2"/>
      <c r="BK124" s="2"/>
    </row>
    <row r="125" spans="1:63" x14ac:dyDescent="0.3">
      <c r="A125" s="14"/>
      <c r="B125" s="15"/>
      <c r="C125" s="2"/>
      <c r="D125" s="15"/>
      <c r="E125" s="2"/>
      <c r="F125" s="32" t="str">
        <f>Tableau2[[#This Row],[Technique]]&amp;IF(Tableau2[[#This Row],[req. technique]]&lt;&gt;"","("&amp;Tableau2[[#This Row],[req. technique]]&amp;")","")&amp;Tableau2[[#This Row],[Forme]]&amp;IF(Tableau2[[#This Row],[req. forme]]&lt;&gt;"","("&amp;Tableau2[[#This Row],[req. forme]]&amp;")","")</f>
        <v/>
      </c>
      <c r="G125" s="71"/>
      <c r="H125" s="19"/>
      <c r="I125" s="2"/>
      <c r="J125" s="2"/>
      <c r="K125" s="2"/>
      <c r="L125" s="2"/>
      <c r="M125" s="2"/>
      <c r="N125" s="2"/>
      <c r="O125" s="2"/>
      <c r="P125" s="2"/>
      <c r="Q125" s="54"/>
      <c r="R125" s="51"/>
      <c r="S125"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25" s="28"/>
      <c r="U125" s="2"/>
      <c r="V125" s="2"/>
      <c r="W125" s="30" t="str">
        <f>IF(Tableau2[[#This Row],[XP mastery]]=0,"",TRUNC((SQRT(8*(Tableau2[[#This Row],[XP mastery]]/5)+1)-1)/2))</f>
        <v/>
      </c>
      <c r="X125" s="24"/>
      <c r="Y125" s="2"/>
      <c r="Z125" s="2"/>
      <c r="AA125" s="2"/>
      <c r="AB125" s="2"/>
      <c r="AC125" s="2"/>
      <c r="AD125" s="2"/>
      <c r="AE125" s="2"/>
      <c r="AF125" s="2"/>
      <c r="AG125" s="2"/>
      <c r="AH125"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25" s="32">
        <f>MAX(Tableau2[[#This Row],[Bonus talisman bâton 1]:[Bonus talisman dé 5]])+IF(Tableau2[[#This Row],[CT dé applicable?]]&lt;&gt;"",'valeurs casting'!$K$1,0)</f>
        <v>0</v>
      </c>
      <c r="AJ125" s="19"/>
      <c r="AK125" s="20"/>
      <c r="AL125" s="20"/>
      <c r="AM125" s="20"/>
      <c r="AN125" s="20"/>
      <c r="AO125" s="24"/>
      <c r="AP125" s="19"/>
      <c r="AQ125" s="20"/>
      <c r="AR125" s="20"/>
      <c r="AS125" s="20"/>
      <c r="AT125" s="20"/>
      <c r="AU125" s="37"/>
      <c r="AV125" s="16">
        <f>IF(AJ125&lt;&gt;"",VLOOKUP(AJ125,'valeurs casting'!$E$2:$F$9,2),0)</f>
        <v>0</v>
      </c>
      <c r="AW125" s="16">
        <f>IF(AK125&lt;&gt;"",VLOOKUP(AK125,'valeurs casting'!$E$2:$F$9,2),0)</f>
        <v>0</v>
      </c>
      <c r="AX125" s="16">
        <f>IF(AL125&lt;&gt;"",VLOOKUP(AL125,'valeurs casting'!$E$2:$F$9,2),0)</f>
        <v>0</v>
      </c>
      <c r="AY125" s="16">
        <f>IF(AM125&lt;&gt;"",VLOOKUP(AM125,'valeurs casting'!$E$2:$F$9,2),0)</f>
        <v>0</v>
      </c>
      <c r="AZ125" s="16">
        <f>IF(AN125&lt;&gt;"",VLOOKUP(AN125,'valeurs casting'!$E$2:$F$9,2),0)</f>
        <v>0</v>
      </c>
      <c r="BA125" s="16">
        <f>IF(AO125&lt;&gt;"",VLOOKUP(AO125,'valeurs casting'!$E$2:$F$9,2),0)</f>
        <v>0</v>
      </c>
      <c r="BB125" s="16">
        <f>IF(AP125&lt;&gt;"",VLOOKUP(AP125,'valeurs casting'!$G$2:$H$9,2),0)</f>
        <v>0</v>
      </c>
      <c r="BC125" s="16">
        <f>IF(AQ125&lt;&gt;"",VLOOKUP(AQ125,'valeurs casting'!$G$2:$H$9,2),0)</f>
        <v>0</v>
      </c>
      <c r="BD125" s="16">
        <f>IF(AR125&lt;&gt;"",VLOOKUP(AR125,'valeurs casting'!$G$2:$H$9,2),0)</f>
        <v>0</v>
      </c>
      <c r="BE125" s="16">
        <f>IF(AS125&lt;&gt;"",VLOOKUP(AS125,'valeurs casting'!$G$2:$H$9,2),0)</f>
        <v>0</v>
      </c>
      <c r="BF125" s="16">
        <f>IF(AT125&lt;&gt;"",VLOOKUP(AT125,'valeurs casting'!$G$2:$H$9,2),0)</f>
        <v>0</v>
      </c>
      <c r="BG125" s="2"/>
      <c r="BH125" s="2"/>
      <c r="BI125" s="2"/>
      <c r="BJ125" s="2"/>
      <c r="BK125" s="2"/>
    </row>
    <row r="126" spans="1:63" x14ac:dyDescent="0.3">
      <c r="A126" s="14"/>
      <c r="B126" s="15"/>
      <c r="C126" s="2"/>
      <c r="D126" s="15"/>
      <c r="E126" s="2"/>
      <c r="F126" s="32" t="str">
        <f>Tableau2[[#This Row],[Technique]]&amp;IF(Tableau2[[#This Row],[req. technique]]&lt;&gt;"","("&amp;Tableau2[[#This Row],[req. technique]]&amp;")","")&amp;Tableau2[[#This Row],[Forme]]&amp;IF(Tableau2[[#This Row],[req. forme]]&lt;&gt;"","("&amp;Tableau2[[#This Row],[req. forme]]&amp;")","")</f>
        <v/>
      </c>
      <c r="G126" s="71"/>
      <c r="H126" s="19"/>
      <c r="I126" s="2"/>
      <c r="J126" s="2"/>
      <c r="K126" s="2"/>
      <c r="L126" s="2"/>
      <c r="M126" s="2"/>
      <c r="N126" s="2"/>
      <c r="O126" s="2"/>
      <c r="P126" s="2"/>
      <c r="Q126" s="54"/>
      <c r="R126" s="51"/>
      <c r="S126"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26" s="28"/>
      <c r="U126" s="2"/>
      <c r="V126" s="2"/>
      <c r="W126" s="30" t="str">
        <f>IF(Tableau2[[#This Row],[XP mastery]]=0,"",TRUNC((SQRT(8*(Tableau2[[#This Row],[XP mastery]]/5)+1)-1)/2))</f>
        <v/>
      </c>
      <c r="X126" s="24"/>
      <c r="Y126" s="2"/>
      <c r="Z126" s="2"/>
      <c r="AA126" s="2"/>
      <c r="AB126" s="2"/>
      <c r="AC126" s="2"/>
      <c r="AD126" s="2"/>
      <c r="AE126" s="2"/>
      <c r="AF126" s="2"/>
      <c r="AG126" s="2"/>
      <c r="AH126"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26" s="32">
        <f>MAX(Tableau2[[#This Row],[Bonus talisman bâton 1]:[Bonus talisman dé 5]])+IF(Tableau2[[#This Row],[CT dé applicable?]]&lt;&gt;"",'valeurs casting'!$K$1,0)</f>
        <v>0</v>
      </c>
      <c r="AJ126" s="19"/>
      <c r="AK126" s="20"/>
      <c r="AL126" s="20"/>
      <c r="AM126" s="20"/>
      <c r="AN126" s="20"/>
      <c r="AO126" s="24"/>
      <c r="AP126" s="19"/>
      <c r="AQ126" s="20"/>
      <c r="AR126" s="20"/>
      <c r="AS126" s="20"/>
      <c r="AT126" s="20"/>
      <c r="AU126" s="37"/>
      <c r="AV126" s="16">
        <f>IF(AJ126&lt;&gt;"",VLOOKUP(AJ126,'valeurs casting'!$E$2:$F$9,2),0)</f>
        <v>0</v>
      </c>
      <c r="AW126" s="16">
        <f>IF(AK126&lt;&gt;"",VLOOKUP(AK126,'valeurs casting'!$E$2:$F$9,2),0)</f>
        <v>0</v>
      </c>
      <c r="AX126" s="16">
        <f>IF(AL126&lt;&gt;"",VLOOKUP(AL126,'valeurs casting'!$E$2:$F$9,2),0)</f>
        <v>0</v>
      </c>
      <c r="AY126" s="16">
        <f>IF(AM126&lt;&gt;"",VLOOKUP(AM126,'valeurs casting'!$E$2:$F$9,2),0)</f>
        <v>0</v>
      </c>
      <c r="AZ126" s="16">
        <f>IF(AN126&lt;&gt;"",VLOOKUP(AN126,'valeurs casting'!$E$2:$F$9,2),0)</f>
        <v>0</v>
      </c>
      <c r="BA126" s="16">
        <f>IF(AO126&lt;&gt;"",VLOOKUP(AO126,'valeurs casting'!$E$2:$F$9,2),0)</f>
        <v>0</v>
      </c>
      <c r="BB126" s="16">
        <f>IF(AP126&lt;&gt;"",VLOOKUP(AP126,'valeurs casting'!$G$2:$H$9,2),0)</f>
        <v>0</v>
      </c>
      <c r="BC126" s="16">
        <f>IF(AQ126&lt;&gt;"",VLOOKUP(AQ126,'valeurs casting'!$G$2:$H$9,2),0)</f>
        <v>0</v>
      </c>
      <c r="BD126" s="16">
        <f>IF(AR126&lt;&gt;"",VLOOKUP(AR126,'valeurs casting'!$G$2:$H$9,2),0)</f>
        <v>0</v>
      </c>
      <c r="BE126" s="16">
        <f>IF(AS126&lt;&gt;"",VLOOKUP(AS126,'valeurs casting'!$G$2:$H$9,2),0)</f>
        <v>0</v>
      </c>
      <c r="BF126" s="16">
        <f>IF(AT126&lt;&gt;"",VLOOKUP(AT126,'valeurs casting'!$G$2:$H$9,2),0)</f>
        <v>0</v>
      </c>
      <c r="BG126" s="2"/>
      <c r="BH126" s="2"/>
      <c r="BI126" s="2"/>
      <c r="BJ126" s="2"/>
      <c r="BK126" s="2"/>
    </row>
    <row r="127" spans="1:63" x14ac:dyDescent="0.3">
      <c r="A127" s="14"/>
      <c r="B127" s="15"/>
      <c r="C127" s="2"/>
      <c r="D127" s="15"/>
      <c r="E127" s="2"/>
      <c r="F127" s="32" t="str">
        <f>Tableau2[[#This Row],[Technique]]&amp;IF(Tableau2[[#This Row],[req. technique]]&lt;&gt;"","("&amp;Tableau2[[#This Row],[req. technique]]&amp;")","")&amp;Tableau2[[#This Row],[Forme]]&amp;IF(Tableau2[[#This Row],[req. forme]]&lt;&gt;"","("&amp;Tableau2[[#This Row],[req. forme]]&amp;")","")</f>
        <v/>
      </c>
      <c r="G127" s="71"/>
      <c r="H127" s="19"/>
      <c r="I127" s="2"/>
      <c r="J127" s="2"/>
      <c r="K127" s="2"/>
      <c r="L127" s="2"/>
      <c r="M127" s="2"/>
      <c r="N127" s="2"/>
      <c r="O127" s="2"/>
      <c r="P127" s="2"/>
      <c r="Q127" s="54"/>
      <c r="R127" s="51"/>
      <c r="S127"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27" s="28"/>
      <c r="U127" s="2"/>
      <c r="V127" s="2"/>
      <c r="W127" s="30" t="str">
        <f>IF(Tableau2[[#This Row],[XP mastery]]=0,"",TRUNC((SQRT(8*(Tableau2[[#This Row],[XP mastery]]/5)+1)-1)/2))</f>
        <v/>
      </c>
      <c r="X127" s="24"/>
      <c r="Y127" s="2"/>
      <c r="Z127" s="2"/>
      <c r="AA127" s="2"/>
      <c r="AB127" s="2"/>
      <c r="AC127" s="2"/>
      <c r="AD127" s="2"/>
      <c r="AE127" s="2"/>
      <c r="AF127" s="2"/>
      <c r="AG127" s="2"/>
      <c r="AH127"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27" s="32">
        <f>MAX(Tableau2[[#This Row],[Bonus talisman bâton 1]:[Bonus talisman dé 5]])+IF(Tableau2[[#This Row],[CT dé applicable?]]&lt;&gt;"",'valeurs casting'!$K$1,0)</f>
        <v>0</v>
      </c>
      <c r="AJ127" s="19"/>
      <c r="AK127" s="20"/>
      <c r="AL127" s="20"/>
      <c r="AM127" s="20"/>
      <c r="AN127" s="20"/>
      <c r="AO127" s="24"/>
      <c r="AP127" s="19"/>
      <c r="AQ127" s="20"/>
      <c r="AR127" s="20"/>
      <c r="AS127" s="20"/>
      <c r="AT127" s="20"/>
      <c r="AU127" s="37"/>
      <c r="AV127" s="16">
        <f>IF(AJ127&lt;&gt;"",VLOOKUP(AJ127,'valeurs casting'!$E$2:$F$9,2),0)</f>
        <v>0</v>
      </c>
      <c r="AW127" s="16">
        <f>IF(AK127&lt;&gt;"",VLOOKUP(AK127,'valeurs casting'!$E$2:$F$9,2),0)</f>
        <v>0</v>
      </c>
      <c r="AX127" s="16">
        <f>IF(AL127&lt;&gt;"",VLOOKUP(AL127,'valeurs casting'!$E$2:$F$9,2),0)</f>
        <v>0</v>
      </c>
      <c r="AY127" s="16">
        <f>IF(AM127&lt;&gt;"",VLOOKUP(AM127,'valeurs casting'!$E$2:$F$9,2),0)</f>
        <v>0</v>
      </c>
      <c r="AZ127" s="16">
        <f>IF(AN127&lt;&gt;"",VLOOKUP(AN127,'valeurs casting'!$E$2:$F$9,2),0)</f>
        <v>0</v>
      </c>
      <c r="BA127" s="16">
        <f>IF(AO127&lt;&gt;"",VLOOKUP(AO127,'valeurs casting'!$E$2:$F$9,2),0)</f>
        <v>0</v>
      </c>
      <c r="BB127" s="16">
        <f>IF(AP127&lt;&gt;"",VLOOKUP(AP127,'valeurs casting'!$G$2:$H$9,2),0)</f>
        <v>0</v>
      </c>
      <c r="BC127" s="16">
        <f>IF(AQ127&lt;&gt;"",VLOOKUP(AQ127,'valeurs casting'!$G$2:$H$9,2),0)</f>
        <v>0</v>
      </c>
      <c r="BD127" s="16">
        <f>IF(AR127&lt;&gt;"",VLOOKUP(AR127,'valeurs casting'!$G$2:$H$9,2),0)</f>
        <v>0</v>
      </c>
      <c r="BE127" s="16">
        <f>IF(AS127&lt;&gt;"",VLOOKUP(AS127,'valeurs casting'!$G$2:$H$9,2),0)</f>
        <v>0</v>
      </c>
      <c r="BF127" s="16">
        <f>IF(AT127&lt;&gt;"",VLOOKUP(AT127,'valeurs casting'!$G$2:$H$9,2),0)</f>
        <v>0</v>
      </c>
      <c r="BG127" s="2"/>
      <c r="BH127" s="2"/>
      <c r="BI127" s="2"/>
      <c r="BJ127" s="2"/>
      <c r="BK127" s="2"/>
    </row>
    <row r="128" spans="1:63" x14ac:dyDescent="0.3">
      <c r="A128" s="14"/>
      <c r="B128" s="15"/>
      <c r="C128" s="2"/>
      <c r="D128" s="15"/>
      <c r="E128" s="2"/>
      <c r="F128" s="32" t="str">
        <f>Tableau2[[#This Row],[Technique]]&amp;IF(Tableau2[[#This Row],[req. technique]]&lt;&gt;"","("&amp;Tableau2[[#This Row],[req. technique]]&amp;")","")&amp;Tableau2[[#This Row],[Forme]]&amp;IF(Tableau2[[#This Row],[req. forme]]&lt;&gt;"","("&amp;Tableau2[[#This Row],[req. forme]]&amp;")","")</f>
        <v/>
      </c>
      <c r="G128" s="71"/>
      <c r="H128" s="19"/>
      <c r="I128" s="2"/>
      <c r="J128" s="2"/>
      <c r="K128" s="2"/>
      <c r="L128" s="2"/>
      <c r="M128" s="2"/>
      <c r="N128" s="2"/>
      <c r="O128" s="2"/>
      <c r="P128" s="2"/>
      <c r="Q128" s="54"/>
      <c r="R128" s="51"/>
      <c r="S128"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28" s="28"/>
      <c r="U128" s="2"/>
      <c r="V128" s="2"/>
      <c r="W128" s="30" t="str">
        <f>IF(Tableau2[[#This Row],[XP mastery]]=0,"",TRUNC((SQRT(8*(Tableau2[[#This Row],[XP mastery]]/5)+1)-1)/2))</f>
        <v/>
      </c>
      <c r="X128" s="24"/>
      <c r="Y128" s="2"/>
      <c r="Z128" s="2"/>
      <c r="AA128" s="2"/>
      <c r="AB128" s="2"/>
      <c r="AC128" s="2"/>
      <c r="AD128" s="2"/>
      <c r="AE128" s="2"/>
      <c r="AF128" s="2"/>
      <c r="AG128" s="2"/>
      <c r="AH128"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28" s="32">
        <f>MAX(Tableau2[[#This Row],[Bonus talisman bâton 1]:[Bonus talisman dé 5]])+IF(Tableau2[[#This Row],[CT dé applicable?]]&lt;&gt;"",'valeurs casting'!$K$1,0)</f>
        <v>0</v>
      </c>
      <c r="AJ128" s="19"/>
      <c r="AK128" s="20"/>
      <c r="AL128" s="20"/>
      <c r="AM128" s="20"/>
      <c r="AN128" s="20"/>
      <c r="AO128" s="24"/>
      <c r="AP128" s="19"/>
      <c r="AQ128" s="20"/>
      <c r="AR128" s="20"/>
      <c r="AS128" s="20"/>
      <c r="AT128" s="20"/>
      <c r="AU128" s="37"/>
      <c r="AV128" s="16">
        <f>IF(AJ128&lt;&gt;"",VLOOKUP(AJ128,'valeurs casting'!$E$2:$F$9,2),0)</f>
        <v>0</v>
      </c>
      <c r="AW128" s="16">
        <f>IF(AK128&lt;&gt;"",VLOOKUP(AK128,'valeurs casting'!$E$2:$F$9,2),0)</f>
        <v>0</v>
      </c>
      <c r="AX128" s="16">
        <f>IF(AL128&lt;&gt;"",VLOOKUP(AL128,'valeurs casting'!$E$2:$F$9,2),0)</f>
        <v>0</v>
      </c>
      <c r="AY128" s="16">
        <f>IF(AM128&lt;&gt;"",VLOOKUP(AM128,'valeurs casting'!$E$2:$F$9,2),0)</f>
        <v>0</v>
      </c>
      <c r="AZ128" s="16">
        <f>IF(AN128&lt;&gt;"",VLOOKUP(AN128,'valeurs casting'!$E$2:$F$9,2),0)</f>
        <v>0</v>
      </c>
      <c r="BA128" s="16">
        <f>IF(AO128&lt;&gt;"",VLOOKUP(AO128,'valeurs casting'!$E$2:$F$9,2),0)</f>
        <v>0</v>
      </c>
      <c r="BB128" s="16">
        <f>IF(AP128&lt;&gt;"",VLOOKUP(AP128,'valeurs casting'!$G$2:$H$9,2),0)</f>
        <v>0</v>
      </c>
      <c r="BC128" s="16">
        <f>IF(AQ128&lt;&gt;"",VLOOKUP(AQ128,'valeurs casting'!$G$2:$H$9,2),0)</f>
        <v>0</v>
      </c>
      <c r="BD128" s="16">
        <f>IF(AR128&lt;&gt;"",VLOOKUP(AR128,'valeurs casting'!$G$2:$H$9,2),0)</f>
        <v>0</v>
      </c>
      <c r="BE128" s="16">
        <f>IF(AS128&lt;&gt;"",VLOOKUP(AS128,'valeurs casting'!$G$2:$H$9,2),0)</f>
        <v>0</v>
      </c>
      <c r="BF128" s="16">
        <f>IF(AT128&lt;&gt;"",VLOOKUP(AT128,'valeurs casting'!$G$2:$H$9,2),0)</f>
        <v>0</v>
      </c>
      <c r="BG128" s="2"/>
      <c r="BH128" s="2"/>
      <c r="BI128" s="2"/>
      <c r="BJ128" s="2"/>
      <c r="BK128" s="2"/>
    </row>
    <row r="129" spans="1:63" x14ac:dyDescent="0.3">
      <c r="A129" s="14"/>
      <c r="B129" s="15"/>
      <c r="C129" s="2"/>
      <c r="D129" s="15"/>
      <c r="E129" s="2"/>
      <c r="F129" s="32" t="str">
        <f>Tableau2[[#This Row],[Technique]]&amp;IF(Tableau2[[#This Row],[req. technique]]&lt;&gt;"","("&amp;Tableau2[[#This Row],[req. technique]]&amp;")","")&amp;Tableau2[[#This Row],[Forme]]&amp;IF(Tableau2[[#This Row],[req. forme]]&lt;&gt;"","("&amp;Tableau2[[#This Row],[req. forme]]&amp;")","")</f>
        <v/>
      </c>
      <c r="G129" s="71"/>
      <c r="H129" s="19"/>
      <c r="I129" s="2"/>
      <c r="J129" s="2"/>
      <c r="K129" s="2"/>
      <c r="L129" s="2"/>
      <c r="M129" s="2"/>
      <c r="N129" s="2"/>
      <c r="O129" s="2"/>
      <c r="P129" s="2"/>
      <c r="Q129" s="54"/>
      <c r="R129" s="51"/>
      <c r="S129"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29" s="28"/>
      <c r="U129" s="2"/>
      <c r="V129" s="2"/>
      <c r="W129" s="30" t="str">
        <f>IF(Tableau2[[#This Row],[XP mastery]]=0,"",TRUNC((SQRT(8*(Tableau2[[#This Row],[XP mastery]]/5)+1)-1)/2))</f>
        <v/>
      </c>
      <c r="X129" s="24"/>
      <c r="Y129" s="2"/>
      <c r="Z129" s="2"/>
      <c r="AA129" s="2"/>
      <c r="AB129" s="2"/>
      <c r="AC129" s="2"/>
      <c r="AD129" s="2"/>
      <c r="AE129" s="2"/>
      <c r="AF129" s="2"/>
      <c r="AG129" s="2"/>
      <c r="AH129"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29" s="32">
        <f>MAX(Tableau2[[#This Row],[Bonus talisman bâton 1]:[Bonus talisman dé 5]])+IF(Tableau2[[#This Row],[CT dé applicable?]]&lt;&gt;"",'valeurs casting'!$K$1,0)</f>
        <v>0</v>
      </c>
      <c r="AJ129" s="19"/>
      <c r="AK129" s="20"/>
      <c r="AL129" s="20"/>
      <c r="AM129" s="20"/>
      <c r="AN129" s="20"/>
      <c r="AO129" s="24"/>
      <c r="AP129" s="19"/>
      <c r="AQ129" s="20"/>
      <c r="AR129" s="20"/>
      <c r="AS129" s="20"/>
      <c r="AT129" s="20"/>
      <c r="AU129" s="37"/>
      <c r="AV129" s="16">
        <f>IF(AJ129&lt;&gt;"",VLOOKUP(AJ129,'valeurs casting'!$E$2:$F$9,2),0)</f>
        <v>0</v>
      </c>
      <c r="AW129" s="16">
        <f>IF(AK129&lt;&gt;"",VLOOKUP(AK129,'valeurs casting'!$E$2:$F$9,2),0)</f>
        <v>0</v>
      </c>
      <c r="AX129" s="16">
        <f>IF(AL129&lt;&gt;"",VLOOKUP(AL129,'valeurs casting'!$E$2:$F$9,2),0)</f>
        <v>0</v>
      </c>
      <c r="AY129" s="16">
        <f>IF(AM129&lt;&gt;"",VLOOKUP(AM129,'valeurs casting'!$E$2:$F$9,2),0)</f>
        <v>0</v>
      </c>
      <c r="AZ129" s="16">
        <f>IF(AN129&lt;&gt;"",VLOOKUP(AN129,'valeurs casting'!$E$2:$F$9,2),0)</f>
        <v>0</v>
      </c>
      <c r="BA129" s="16">
        <f>IF(AO129&lt;&gt;"",VLOOKUP(AO129,'valeurs casting'!$E$2:$F$9,2),0)</f>
        <v>0</v>
      </c>
      <c r="BB129" s="16">
        <f>IF(AP129&lt;&gt;"",VLOOKUP(AP129,'valeurs casting'!$G$2:$H$9,2),0)</f>
        <v>0</v>
      </c>
      <c r="BC129" s="16">
        <f>IF(AQ129&lt;&gt;"",VLOOKUP(AQ129,'valeurs casting'!$G$2:$H$9,2),0)</f>
        <v>0</v>
      </c>
      <c r="BD129" s="16">
        <f>IF(AR129&lt;&gt;"",VLOOKUP(AR129,'valeurs casting'!$G$2:$H$9,2),0)</f>
        <v>0</v>
      </c>
      <c r="BE129" s="16">
        <f>IF(AS129&lt;&gt;"",VLOOKUP(AS129,'valeurs casting'!$G$2:$H$9,2),0)</f>
        <v>0</v>
      </c>
      <c r="BF129" s="16">
        <f>IF(AT129&lt;&gt;"",VLOOKUP(AT129,'valeurs casting'!$G$2:$H$9,2),0)</f>
        <v>0</v>
      </c>
      <c r="BG129" s="2"/>
      <c r="BH129" s="2"/>
      <c r="BI129" s="2"/>
      <c r="BJ129" s="2"/>
      <c r="BK129" s="2"/>
    </row>
    <row r="130" spans="1:63" x14ac:dyDescent="0.3">
      <c r="A130" s="14"/>
      <c r="B130" s="15"/>
      <c r="C130" s="2"/>
      <c r="D130" s="15"/>
      <c r="E130" s="2"/>
      <c r="F130" s="32" t="str">
        <f>Tableau2[[#This Row],[Technique]]&amp;IF(Tableau2[[#This Row],[req. technique]]&lt;&gt;"","("&amp;Tableau2[[#This Row],[req. technique]]&amp;")","")&amp;Tableau2[[#This Row],[Forme]]&amp;IF(Tableau2[[#This Row],[req. forme]]&lt;&gt;"","("&amp;Tableau2[[#This Row],[req. forme]]&amp;")","")</f>
        <v/>
      </c>
      <c r="G130" s="71"/>
      <c r="H130" s="19"/>
      <c r="I130" s="2"/>
      <c r="J130" s="2"/>
      <c r="K130" s="2"/>
      <c r="L130" s="2"/>
      <c r="M130" s="2"/>
      <c r="N130" s="2"/>
      <c r="O130" s="2"/>
      <c r="P130" s="2"/>
      <c r="Q130" s="54"/>
      <c r="R130" s="51"/>
      <c r="S130"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0" s="28"/>
      <c r="U130" s="2"/>
      <c r="V130" s="2"/>
      <c r="W130" s="30" t="str">
        <f>IF(Tableau2[[#This Row],[XP mastery]]=0,"",TRUNC((SQRT(8*(Tableau2[[#This Row],[XP mastery]]/5)+1)-1)/2))</f>
        <v/>
      </c>
      <c r="X130" s="24"/>
      <c r="Y130" s="2"/>
      <c r="Z130" s="2"/>
      <c r="AA130" s="2"/>
      <c r="AB130" s="2"/>
      <c r="AC130" s="2"/>
      <c r="AD130" s="2"/>
      <c r="AE130" s="2"/>
      <c r="AF130" s="2"/>
      <c r="AG130" s="2"/>
      <c r="AH130"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0" s="32">
        <f>MAX(Tableau2[[#This Row],[Bonus talisman bâton 1]:[Bonus talisman dé 5]])+IF(Tableau2[[#This Row],[CT dé applicable?]]&lt;&gt;"",'valeurs casting'!$K$1,0)</f>
        <v>0</v>
      </c>
      <c r="AJ130" s="19"/>
      <c r="AK130" s="20"/>
      <c r="AL130" s="20"/>
      <c r="AM130" s="20"/>
      <c r="AN130" s="20"/>
      <c r="AO130" s="24"/>
      <c r="AP130" s="19"/>
      <c r="AQ130" s="20"/>
      <c r="AR130" s="20"/>
      <c r="AS130" s="20"/>
      <c r="AT130" s="20"/>
      <c r="AU130" s="37"/>
      <c r="AV130" s="16">
        <f>IF(AJ130&lt;&gt;"",VLOOKUP(AJ130,'valeurs casting'!$E$2:$F$9,2),0)</f>
        <v>0</v>
      </c>
      <c r="AW130" s="16">
        <f>IF(AK130&lt;&gt;"",VLOOKUP(AK130,'valeurs casting'!$E$2:$F$9,2),0)</f>
        <v>0</v>
      </c>
      <c r="AX130" s="16">
        <f>IF(AL130&lt;&gt;"",VLOOKUP(AL130,'valeurs casting'!$E$2:$F$9,2),0)</f>
        <v>0</v>
      </c>
      <c r="AY130" s="16">
        <f>IF(AM130&lt;&gt;"",VLOOKUP(AM130,'valeurs casting'!$E$2:$F$9,2),0)</f>
        <v>0</v>
      </c>
      <c r="AZ130" s="16">
        <f>IF(AN130&lt;&gt;"",VLOOKUP(AN130,'valeurs casting'!$E$2:$F$9,2),0)</f>
        <v>0</v>
      </c>
      <c r="BA130" s="16">
        <f>IF(AO130&lt;&gt;"",VLOOKUP(AO130,'valeurs casting'!$E$2:$F$9,2),0)</f>
        <v>0</v>
      </c>
      <c r="BB130" s="16">
        <f>IF(AP130&lt;&gt;"",VLOOKUP(AP130,'valeurs casting'!$G$2:$H$9,2),0)</f>
        <v>0</v>
      </c>
      <c r="BC130" s="16">
        <f>IF(AQ130&lt;&gt;"",VLOOKUP(AQ130,'valeurs casting'!$G$2:$H$9,2),0)</f>
        <v>0</v>
      </c>
      <c r="BD130" s="16">
        <f>IF(AR130&lt;&gt;"",VLOOKUP(AR130,'valeurs casting'!$G$2:$H$9,2),0)</f>
        <v>0</v>
      </c>
      <c r="BE130" s="16">
        <f>IF(AS130&lt;&gt;"",VLOOKUP(AS130,'valeurs casting'!$G$2:$H$9,2),0)</f>
        <v>0</v>
      </c>
      <c r="BF130" s="16">
        <f>IF(AT130&lt;&gt;"",VLOOKUP(AT130,'valeurs casting'!$G$2:$H$9,2),0)</f>
        <v>0</v>
      </c>
      <c r="BG130" s="2"/>
      <c r="BH130" s="2"/>
      <c r="BI130" s="2"/>
      <c r="BJ130" s="2"/>
      <c r="BK130" s="2"/>
    </row>
    <row r="131" spans="1:63" x14ac:dyDescent="0.3">
      <c r="A131" s="14"/>
      <c r="B131" s="15"/>
      <c r="C131" s="2"/>
      <c r="D131" s="15"/>
      <c r="E131" s="2"/>
      <c r="F131" s="32" t="str">
        <f>Tableau2[[#This Row],[Technique]]&amp;IF(Tableau2[[#This Row],[req. technique]]&lt;&gt;"","("&amp;Tableau2[[#This Row],[req. technique]]&amp;")","")&amp;Tableau2[[#This Row],[Forme]]&amp;IF(Tableau2[[#This Row],[req. forme]]&lt;&gt;"","("&amp;Tableau2[[#This Row],[req. forme]]&amp;")","")</f>
        <v/>
      </c>
      <c r="G131" s="71"/>
      <c r="H131" s="19"/>
      <c r="I131" s="2"/>
      <c r="J131" s="2"/>
      <c r="K131" s="2"/>
      <c r="L131" s="2"/>
      <c r="M131" s="2"/>
      <c r="N131" s="2"/>
      <c r="O131" s="2"/>
      <c r="P131" s="2"/>
      <c r="Q131" s="54"/>
      <c r="R131" s="51"/>
      <c r="S131"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1" s="28"/>
      <c r="U131" s="2"/>
      <c r="V131" s="2"/>
      <c r="W131" s="30" t="str">
        <f>IF(Tableau2[[#This Row],[XP mastery]]=0,"",TRUNC((SQRT(8*(Tableau2[[#This Row],[XP mastery]]/5)+1)-1)/2))</f>
        <v/>
      </c>
      <c r="X131" s="24"/>
      <c r="Y131" s="2"/>
      <c r="Z131" s="2"/>
      <c r="AA131" s="2"/>
      <c r="AB131" s="2"/>
      <c r="AC131" s="2"/>
      <c r="AD131" s="2"/>
      <c r="AE131" s="2"/>
      <c r="AF131" s="2"/>
      <c r="AG131" s="2"/>
      <c r="AH131"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1" s="32">
        <f>MAX(Tableau2[[#This Row],[Bonus talisman bâton 1]:[Bonus talisman dé 5]])+IF(Tableau2[[#This Row],[CT dé applicable?]]&lt;&gt;"",'valeurs casting'!$K$1,0)</f>
        <v>0</v>
      </c>
      <c r="AJ131" s="19"/>
      <c r="AK131" s="20"/>
      <c r="AL131" s="20"/>
      <c r="AM131" s="20"/>
      <c r="AN131" s="20"/>
      <c r="AO131" s="24"/>
      <c r="AP131" s="19"/>
      <c r="AQ131" s="20"/>
      <c r="AR131" s="20"/>
      <c r="AS131" s="20"/>
      <c r="AT131" s="20"/>
      <c r="AU131" s="37"/>
      <c r="AV131" s="16">
        <f>IF(AJ131&lt;&gt;"",VLOOKUP(AJ131,'valeurs casting'!$E$2:$F$9,2),0)</f>
        <v>0</v>
      </c>
      <c r="AW131" s="16">
        <f>IF(AK131&lt;&gt;"",VLOOKUP(AK131,'valeurs casting'!$E$2:$F$9,2),0)</f>
        <v>0</v>
      </c>
      <c r="AX131" s="16">
        <f>IF(AL131&lt;&gt;"",VLOOKUP(AL131,'valeurs casting'!$E$2:$F$9,2),0)</f>
        <v>0</v>
      </c>
      <c r="AY131" s="16">
        <f>IF(AM131&lt;&gt;"",VLOOKUP(AM131,'valeurs casting'!$E$2:$F$9,2),0)</f>
        <v>0</v>
      </c>
      <c r="AZ131" s="16">
        <f>IF(AN131&lt;&gt;"",VLOOKUP(AN131,'valeurs casting'!$E$2:$F$9,2),0)</f>
        <v>0</v>
      </c>
      <c r="BA131" s="16">
        <f>IF(AO131&lt;&gt;"",VLOOKUP(AO131,'valeurs casting'!$E$2:$F$9,2),0)</f>
        <v>0</v>
      </c>
      <c r="BB131" s="16">
        <f>IF(AP131&lt;&gt;"",VLOOKUP(AP131,'valeurs casting'!$G$2:$H$9,2),0)</f>
        <v>0</v>
      </c>
      <c r="BC131" s="16">
        <f>IF(AQ131&lt;&gt;"",VLOOKUP(AQ131,'valeurs casting'!$G$2:$H$9,2),0)</f>
        <v>0</v>
      </c>
      <c r="BD131" s="16">
        <f>IF(AR131&lt;&gt;"",VLOOKUP(AR131,'valeurs casting'!$G$2:$H$9,2),0)</f>
        <v>0</v>
      </c>
      <c r="BE131" s="16">
        <f>IF(AS131&lt;&gt;"",VLOOKUP(AS131,'valeurs casting'!$G$2:$H$9,2),0)</f>
        <v>0</v>
      </c>
      <c r="BF131" s="16">
        <f>IF(AT131&lt;&gt;"",VLOOKUP(AT131,'valeurs casting'!$G$2:$H$9,2),0)</f>
        <v>0</v>
      </c>
      <c r="BG131" s="2"/>
      <c r="BH131" s="2"/>
      <c r="BI131" s="2"/>
      <c r="BJ131" s="2"/>
      <c r="BK131" s="2"/>
    </row>
    <row r="132" spans="1:63" x14ac:dyDescent="0.3">
      <c r="A132" s="14"/>
      <c r="B132" s="15"/>
      <c r="C132" s="2"/>
      <c r="D132" s="15"/>
      <c r="E132" s="2"/>
      <c r="F132" s="32" t="str">
        <f>Tableau2[[#This Row],[Technique]]&amp;IF(Tableau2[[#This Row],[req. technique]]&lt;&gt;"","("&amp;Tableau2[[#This Row],[req. technique]]&amp;")","")&amp;Tableau2[[#This Row],[Forme]]&amp;IF(Tableau2[[#This Row],[req. forme]]&lt;&gt;"","("&amp;Tableau2[[#This Row],[req. forme]]&amp;")","")</f>
        <v/>
      </c>
      <c r="G132" s="71"/>
      <c r="H132" s="19"/>
      <c r="I132" s="2"/>
      <c r="J132" s="2"/>
      <c r="K132" s="2"/>
      <c r="L132" s="2"/>
      <c r="M132" s="2"/>
      <c r="N132" s="2"/>
      <c r="O132" s="2"/>
      <c r="P132" s="2"/>
      <c r="Q132" s="54"/>
      <c r="R132" s="51"/>
      <c r="S132"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2" s="28"/>
      <c r="U132" s="2"/>
      <c r="V132" s="2"/>
      <c r="W132" s="30" t="str">
        <f>IF(Tableau2[[#This Row],[XP mastery]]=0,"",TRUNC((SQRT(8*(Tableau2[[#This Row],[XP mastery]]/5)+1)-1)/2))</f>
        <v/>
      </c>
      <c r="X132" s="24"/>
      <c r="Y132" s="2"/>
      <c r="Z132" s="2"/>
      <c r="AA132" s="2"/>
      <c r="AB132" s="2"/>
      <c r="AC132" s="2"/>
      <c r="AD132" s="2"/>
      <c r="AE132" s="2"/>
      <c r="AF132" s="2"/>
      <c r="AG132" s="2"/>
      <c r="AH132"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2" s="32">
        <f>MAX(Tableau2[[#This Row],[Bonus talisman bâton 1]:[Bonus talisman dé 5]])+IF(Tableau2[[#This Row],[CT dé applicable?]]&lt;&gt;"",'valeurs casting'!$K$1,0)</f>
        <v>0</v>
      </c>
      <c r="AJ132" s="19"/>
      <c r="AK132" s="20"/>
      <c r="AL132" s="20"/>
      <c r="AM132" s="20"/>
      <c r="AN132" s="20"/>
      <c r="AO132" s="24"/>
      <c r="AP132" s="19"/>
      <c r="AQ132" s="20"/>
      <c r="AR132" s="20"/>
      <c r="AS132" s="20"/>
      <c r="AT132" s="20"/>
      <c r="AU132" s="37"/>
      <c r="AV132" s="16">
        <f>IF(AJ132&lt;&gt;"",VLOOKUP(AJ132,'valeurs casting'!$E$2:$F$9,2),0)</f>
        <v>0</v>
      </c>
      <c r="AW132" s="16">
        <f>IF(AK132&lt;&gt;"",VLOOKUP(AK132,'valeurs casting'!$E$2:$F$9,2),0)</f>
        <v>0</v>
      </c>
      <c r="AX132" s="16">
        <f>IF(AL132&lt;&gt;"",VLOOKUP(AL132,'valeurs casting'!$E$2:$F$9,2),0)</f>
        <v>0</v>
      </c>
      <c r="AY132" s="16">
        <f>IF(AM132&lt;&gt;"",VLOOKUP(AM132,'valeurs casting'!$E$2:$F$9,2),0)</f>
        <v>0</v>
      </c>
      <c r="AZ132" s="16">
        <f>IF(AN132&lt;&gt;"",VLOOKUP(AN132,'valeurs casting'!$E$2:$F$9,2),0)</f>
        <v>0</v>
      </c>
      <c r="BA132" s="16">
        <f>IF(AO132&lt;&gt;"",VLOOKUP(AO132,'valeurs casting'!$E$2:$F$9,2),0)</f>
        <v>0</v>
      </c>
      <c r="BB132" s="16">
        <f>IF(AP132&lt;&gt;"",VLOOKUP(AP132,'valeurs casting'!$G$2:$H$9,2),0)</f>
        <v>0</v>
      </c>
      <c r="BC132" s="16">
        <f>IF(AQ132&lt;&gt;"",VLOOKUP(AQ132,'valeurs casting'!$G$2:$H$9,2),0)</f>
        <v>0</v>
      </c>
      <c r="BD132" s="16">
        <f>IF(AR132&lt;&gt;"",VLOOKUP(AR132,'valeurs casting'!$G$2:$H$9,2),0)</f>
        <v>0</v>
      </c>
      <c r="BE132" s="16">
        <f>IF(AS132&lt;&gt;"",VLOOKUP(AS132,'valeurs casting'!$G$2:$H$9,2),0)</f>
        <v>0</v>
      </c>
      <c r="BF132" s="16">
        <f>IF(AT132&lt;&gt;"",VLOOKUP(AT132,'valeurs casting'!$G$2:$H$9,2),0)</f>
        <v>0</v>
      </c>
      <c r="BG132" s="2"/>
      <c r="BH132" s="2"/>
      <c r="BI132" s="2"/>
      <c r="BJ132" s="2"/>
      <c r="BK132" s="2"/>
    </row>
    <row r="133" spans="1:63" x14ac:dyDescent="0.3">
      <c r="A133" s="14"/>
      <c r="B133" s="15"/>
      <c r="C133" s="2"/>
      <c r="D133" s="15"/>
      <c r="E133" s="2"/>
      <c r="F133" s="32" t="str">
        <f>Tableau2[[#This Row],[Technique]]&amp;IF(Tableau2[[#This Row],[req. technique]]&lt;&gt;"","("&amp;Tableau2[[#This Row],[req. technique]]&amp;")","")&amp;Tableau2[[#This Row],[Forme]]&amp;IF(Tableau2[[#This Row],[req. forme]]&lt;&gt;"","("&amp;Tableau2[[#This Row],[req. forme]]&amp;")","")</f>
        <v/>
      </c>
      <c r="G133" s="71"/>
      <c r="H133" s="19"/>
      <c r="I133" s="2"/>
      <c r="J133" s="2"/>
      <c r="K133" s="2"/>
      <c r="L133" s="2"/>
      <c r="M133" s="2"/>
      <c r="N133" s="2"/>
      <c r="O133" s="2"/>
      <c r="P133" s="2"/>
      <c r="Q133" s="54"/>
      <c r="R133" s="51"/>
      <c r="S133"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3" s="28"/>
      <c r="U133" s="2"/>
      <c r="V133" s="2"/>
      <c r="W133" s="30" t="str">
        <f>IF(Tableau2[[#This Row],[XP mastery]]=0,"",TRUNC((SQRT(8*(Tableau2[[#This Row],[XP mastery]]/5)+1)-1)/2))</f>
        <v/>
      </c>
      <c r="X133" s="24"/>
      <c r="Y133" s="2"/>
      <c r="Z133" s="2"/>
      <c r="AA133" s="2"/>
      <c r="AB133" s="2"/>
      <c r="AC133" s="2"/>
      <c r="AD133" s="2"/>
      <c r="AE133" s="2"/>
      <c r="AF133" s="2"/>
      <c r="AG133" s="2"/>
      <c r="AH133"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3" s="32">
        <f>MAX(Tableau2[[#This Row],[Bonus talisman bâton 1]:[Bonus talisman dé 5]])+IF(Tableau2[[#This Row],[CT dé applicable?]]&lt;&gt;"",'valeurs casting'!$K$1,0)</f>
        <v>0</v>
      </c>
      <c r="AJ133" s="19"/>
      <c r="AK133" s="20"/>
      <c r="AL133" s="20"/>
      <c r="AM133" s="20"/>
      <c r="AN133" s="20"/>
      <c r="AO133" s="24"/>
      <c r="AP133" s="19"/>
      <c r="AQ133" s="20"/>
      <c r="AR133" s="20"/>
      <c r="AS133" s="20"/>
      <c r="AT133" s="20"/>
      <c r="AU133" s="37"/>
      <c r="AV133" s="16">
        <f>IF(AJ133&lt;&gt;"",VLOOKUP(AJ133,'valeurs casting'!$E$2:$F$9,2),0)</f>
        <v>0</v>
      </c>
      <c r="AW133" s="16">
        <f>IF(AK133&lt;&gt;"",VLOOKUP(AK133,'valeurs casting'!$E$2:$F$9,2),0)</f>
        <v>0</v>
      </c>
      <c r="AX133" s="16">
        <f>IF(AL133&lt;&gt;"",VLOOKUP(AL133,'valeurs casting'!$E$2:$F$9,2),0)</f>
        <v>0</v>
      </c>
      <c r="AY133" s="16">
        <f>IF(AM133&lt;&gt;"",VLOOKUP(AM133,'valeurs casting'!$E$2:$F$9,2),0)</f>
        <v>0</v>
      </c>
      <c r="AZ133" s="16">
        <f>IF(AN133&lt;&gt;"",VLOOKUP(AN133,'valeurs casting'!$E$2:$F$9,2),0)</f>
        <v>0</v>
      </c>
      <c r="BA133" s="16">
        <f>IF(AO133&lt;&gt;"",VLOOKUP(AO133,'valeurs casting'!$E$2:$F$9,2),0)</f>
        <v>0</v>
      </c>
      <c r="BB133" s="16">
        <f>IF(AP133&lt;&gt;"",VLOOKUP(AP133,'valeurs casting'!$G$2:$H$9,2),0)</f>
        <v>0</v>
      </c>
      <c r="BC133" s="16">
        <f>IF(AQ133&lt;&gt;"",VLOOKUP(AQ133,'valeurs casting'!$G$2:$H$9,2),0)</f>
        <v>0</v>
      </c>
      <c r="BD133" s="16">
        <f>IF(AR133&lt;&gt;"",VLOOKUP(AR133,'valeurs casting'!$G$2:$H$9,2),0)</f>
        <v>0</v>
      </c>
      <c r="BE133" s="16">
        <f>IF(AS133&lt;&gt;"",VLOOKUP(AS133,'valeurs casting'!$G$2:$H$9,2),0)</f>
        <v>0</v>
      </c>
      <c r="BF133" s="16">
        <f>IF(AT133&lt;&gt;"",VLOOKUP(AT133,'valeurs casting'!$G$2:$H$9,2),0)</f>
        <v>0</v>
      </c>
      <c r="BG133" s="2"/>
      <c r="BH133" s="2"/>
      <c r="BI133" s="2"/>
      <c r="BJ133" s="2"/>
      <c r="BK133" s="2"/>
    </row>
    <row r="134" spans="1:63" x14ac:dyDescent="0.3">
      <c r="A134" s="14"/>
      <c r="B134" s="15"/>
      <c r="C134" s="2"/>
      <c r="D134" s="15"/>
      <c r="E134" s="2"/>
      <c r="F134" s="32" t="str">
        <f>Tableau2[[#This Row],[Technique]]&amp;IF(Tableau2[[#This Row],[req. technique]]&lt;&gt;"","("&amp;Tableau2[[#This Row],[req. technique]]&amp;")","")&amp;Tableau2[[#This Row],[Forme]]&amp;IF(Tableau2[[#This Row],[req. forme]]&lt;&gt;"","("&amp;Tableau2[[#This Row],[req. forme]]&amp;")","")</f>
        <v/>
      </c>
      <c r="G134" s="71"/>
      <c r="H134" s="19"/>
      <c r="I134" s="2"/>
      <c r="J134" s="2"/>
      <c r="K134" s="2"/>
      <c r="L134" s="2"/>
      <c r="M134" s="2"/>
      <c r="N134" s="2"/>
      <c r="O134" s="2"/>
      <c r="P134" s="2"/>
      <c r="Q134" s="54"/>
      <c r="R134" s="51"/>
      <c r="S134"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4" s="28"/>
      <c r="U134" s="2"/>
      <c r="V134" s="2"/>
      <c r="W134" s="30" t="str">
        <f>IF(Tableau2[[#This Row],[XP mastery]]=0,"",TRUNC((SQRT(8*(Tableau2[[#This Row],[XP mastery]]/5)+1)-1)/2))</f>
        <v/>
      </c>
      <c r="X134" s="24"/>
      <c r="Y134" s="2"/>
      <c r="Z134" s="2"/>
      <c r="AA134" s="2"/>
      <c r="AB134" s="2"/>
      <c r="AC134" s="2"/>
      <c r="AD134" s="2"/>
      <c r="AE134" s="2"/>
      <c r="AF134" s="2"/>
      <c r="AG134" s="2"/>
      <c r="AH134"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4" s="32">
        <f>MAX(Tableau2[[#This Row],[Bonus talisman bâton 1]:[Bonus talisman dé 5]])+IF(Tableau2[[#This Row],[CT dé applicable?]]&lt;&gt;"",'valeurs casting'!$K$1,0)</f>
        <v>0</v>
      </c>
      <c r="AJ134" s="19"/>
      <c r="AK134" s="20"/>
      <c r="AL134" s="20"/>
      <c r="AM134" s="20"/>
      <c r="AN134" s="20"/>
      <c r="AO134" s="24"/>
      <c r="AP134" s="19"/>
      <c r="AQ134" s="20"/>
      <c r="AR134" s="20"/>
      <c r="AS134" s="20"/>
      <c r="AT134" s="20"/>
      <c r="AU134" s="37"/>
      <c r="AV134" s="16">
        <f>IF(AJ134&lt;&gt;"",VLOOKUP(AJ134,'valeurs casting'!$E$2:$F$9,2),0)</f>
        <v>0</v>
      </c>
      <c r="AW134" s="16">
        <f>IF(AK134&lt;&gt;"",VLOOKUP(AK134,'valeurs casting'!$E$2:$F$9,2),0)</f>
        <v>0</v>
      </c>
      <c r="AX134" s="16">
        <f>IF(AL134&lt;&gt;"",VLOOKUP(AL134,'valeurs casting'!$E$2:$F$9,2),0)</f>
        <v>0</v>
      </c>
      <c r="AY134" s="16">
        <f>IF(AM134&lt;&gt;"",VLOOKUP(AM134,'valeurs casting'!$E$2:$F$9,2),0)</f>
        <v>0</v>
      </c>
      <c r="AZ134" s="16">
        <f>IF(AN134&lt;&gt;"",VLOOKUP(AN134,'valeurs casting'!$E$2:$F$9,2),0)</f>
        <v>0</v>
      </c>
      <c r="BA134" s="16">
        <f>IF(AO134&lt;&gt;"",VLOOKUP(AO134,'valeurs casting'!$E$2:$F$9,2),0)</f>
        <v>0</v>
      </c>
      <c r="BB134" s="16">
        <f>IF(AP134&lt;&gt;"",VLOOKUP(AP134,'valeurs casting'!$G$2:$H$9,2),0)</f>
        <v>0</v>
      </c>
      <c r="BC134" s="16">
        <f>IF(AQ134&lt;&gt;"",VLOOKUP(AQ134,'valeurs casting'!$G$2:$H$9,2),0)</f>
        <v>0</v>
      </c>
      <c r="BD134" s="16">
        <f>IF(AR134&lt;&gt;"",VLOOKUP(AR134,'valeurs casting'!$G$2:$H$9,2),0)</f>
        <v>0</v>
      </c>
      <c r="BE134" s="16">
        <f>IF(AS134&lt;&gt;"",VLOOKUP(AS134,'valeurs casting'!$G$2:$H$9,2),0)</f>
        <v>0</v>
      </c>
      <c r="BF134" s="16">
        <f>IF(AT134&lt;&gt;"",VLOOKUP(AT134,'valeurs casting'!$G$2:$H$9,2),0)</f>
        <v>0</v>
      </c>
      <c r="BG134" s="2"/>
      <c r="BH134" s="2"/>
      <c r="BI134" s="2"/>
      <c r="BJ134" s="2"/>
      <c r="BK134" s="2"/>
    </row>
    <row r="135" spans="1:63" x14ac:dyDescent="0.3">
      <c r="A135" s="14"/>
      <c r="B135" s="15"/>
      <c r="C135" s="2"/>
      <c r="D135" s="15"/>
      <c r="E135" s="2"/>
      <c r="F135" s="32" t="str">
        <f>Tableau2[[#This Row],[Technique]]&amp;IF(Tableau2[[#This Row],[req. technique]]&lt;&gt;"","("&amp;Tableau2[[#This Row],[req. technique]]&amp;")","")&amp;Tableau2[[#This Row],[Forme]]&amp;IF(Tableau2[[#This Row],[req. forme]]&lt;&gt;"","("&amp;Tableau2[[#This Row],[req. forme]]&amp;")","")</f>
        <v/>
      </c>
      <c r="G135" s="71"/>
      <c r="H135" s="19"/>
      <c r="I135" s="2"/>
      <c r="J135" s="2"/>
      <c r="K135" s="2"/>
      <c r="L135" s="2"/>
      <c r="M135" s="2"/>
      <c r="N135" s="2"/>
      <c r="O135" s="2"/>
      <c r="P135" s="2"/>
      <c r="Q135" s="54"/>
      <c r="R135" s="51"/>
      <c r="S135"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5" s="28"/>
      <c r="U135" s="2"/>
      <c r="V135" s="2"/>
      <c r="W135" s="30" t="str">
        <f>IF(Tableau2[[#This Row],[XP mastery]]=0,"",TRUNC((SQRT(8*(Tableau2[[#This Row],[XP mastery]]/5)+1)-1)/2))</f>
        <v/>
      </c>
      <c r="X135" s="24"/>
      <c r="Y135" s="2"/>
      <c r="Z135" s="2"/>
      <c r="AA135" s="2"/>
      <c r="AB135" s="2"/>
      <c r="AC135" s="2"/>
      <c r="AD135" s="2"/>
      <c r="AE135" s="2"/>
      <c r="AF135" s="2"/>
      <c r="AG135" s="2"/>
      <c r="AH135"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5" s="32">
        <f>MAX(Tableau2[[#This Row],[Bonus talisman bâton 1]:[Bonus talisman dé 5]])+IF(Tableau2[[#This Row],[CT dé applicable?]]&lt;&gt;"",'valeurs casting'!$K$1,0)</f>
        <v>0</v>
      </c>
      <c r="AJ135" s="19"/>
      <c r="AK135" s="20"/>
      <c r="AL135" s="20"/>
      <c r="AM135" s="20"/>
      <c r="AN135" s="20"/>
      <c r="AO135" s="24"/>
      <c r="AP135" s="19"/>
      <c r="AQ135" s="20"/>
      <c r="AR135" s="20"/>
      <c r="AS135" s="20"/>
      <c r="AT135" s="20"/>
      <c r="AU135" s="37"/>
      <c r="AV135" s="16">
        <f>IF(AJ135&lt;&gt;"",VLOOKUP(AJ135,'valeurs casting'!$E$2:$F$9,2),0)</f>
        <v>0</v>
      </c>
      <c r="AW135" s="16">
        <f>IF(AK135&lt;&gt;"",VLOOKUP(AK135,'valeurs casting'!$E$2:$F$9,2),0)</f>
        <v>0</v>
      </c>
      <c r="AX135" s="16">
        <f>IF(AL135&lt;&gt;"",VLOOKUP(AL135,'valeurs casting'!$E$2:$F$9,2),0)</f>
        <v>0</v>
      </c>
      <c r="AY135" s="16">
        <f>IF(AM135&lt;&gt;"",VLOOKUP(AM135,'valeurs casting'!$E$2:$F$9,2),0)</f>
        <v>0</v>
      </c>
      <c r="AZ135" s="16">
        <f>IF(AN135&lt;&gt;"",VLOOKUP(AN135,'valeurs casting'!$E$2:$F$9,2),0)</f>
        <v>0</v>
      </c>
      <c r="BA135" s="16">
        <f>IF(AO135&lt;&gt;"",VLOOKUP(AO135,'valeurs casting'!$E$2:$F$9,2),0)</f>
        <v>0</v>
      </c>
      <c r="BB135" s="16">
        <f>IF(AP135&lt;&gt;"",VLOOKUP(AP135,'valeurs casting'!$G$2:$H$9,2),0)</f>
        <v>0</v>
      </c>
      <c r="BC135" s="16">
        <f>IF(AQ135&lt;&gt;"",VLOOKUP(AQ135,'valeurs casting'!$G$2:$H$9,2),0)</f>
        <v>0</v>
      </c>
      <c r="BD135" s="16">
        <f>IF(AR135&lt;&gt;"",VLOOKUP(AR135,'valeurs casting'!$G$2:$H$9,2),0)</f>
        <v>0</v>
      </c>
      <c r="BE135" s="16">
        <f>IF(AS135&lt;&gt;"",VLOOKUP(AS135,'valeurs casting'!$G$2:$H$9,2),0)</f>
        <v>0</v>
      </c>
      <c r="BF135" s="16">
        <f>IF(AT135&lt;&gt;"",VLOOKUP(AT135,'valeurs casting'!$G$2:$H$9,2),0)</f>
        <v>0</v>
      </c>
      <c r="BG135" s="2"/>
      <c r="BH135" s="2"/>
      <c r="BI135" s="2"/>
      <c r="BJ135" s="2"/>
      <c r="BK135" s="2"/>
    </row>
    <row r="136" spans="1:63" x14ac:dyDescent="0.3">
      <c r="A136" s="14"/>
      <c r="B136" s="15"/>
      <c r="C136" s="2"/>
      <c r="D136" s="15"/>
      <c r="E136" s="2"/>
      <c r="F136" s="32" t="str">
        <f>Tableau2[[#This Row],[Technique]]&amp;IF(Tableau2[[#This Row],[req. technique]]&lt;&gt;"","("&amp;Tableau2[[#This Row],[req. technique]]&amp;")","")&amp;Tableau2[[#This Row],[Forme]]&amp;IF(Tableau2[[#This Row],[req. forme]]&lt;&gt;"","("&amp;Tableau2[[#This Row],[req. forme]]&amp;")","")</f>
        <v/>
      </c>
      <c r="G136" s="71"/>
      <c r="H136" s="19"/>
      <c r="I136" s="2"/>
      <c r="J136" s="2"/>
      <c r="K136" s="2"/>
      <c r="L136" s="2"/>
      <c r="M136" s="2"/>
      <c r="N136" s="2"/>
      <c r="O136" s="2"/>
      <c r="P136" s="2"/>
      <c r="Q136" s="54"/>
      <c r="R136" s="51"/>
      <c r="S136"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6" s="28"/>
      <c r="U136" s="2"/>
      <c r="V136" s="2"/>
      <c r="W136" s="30" t="str">
        <f>IF(Tableau2[[#This Row],[XP mastery]]=0,"",TRUNC((SQRT(8*(Tableau2[[#This Row],[XP mastery]]/5)+1)-1)/2))</f>
        <v/>
      </c>
      <c r="X136" s="24"/>
      <c r="Y136" s="2"/>
      <c r="Z136" s="2"/>
      <c r="AA136" s="2"/>
      <c r="AB136" s="2"/>
      <c r="AC136" s="2"/>
      <c r="AD136" s="2"/>
      <c r="AE136" s="2"/>
      <c r="AF136" s="2"/>
      <c r="AG136" s="2"/>
      <c r="AH136"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6" s="32">
        <f>MAX(Tableau2[[#This Row],[Bonus talisman bâton 1]:[Bonus talisman dé 5]])+IF(Tableau2[[#This Row],[CT dé applicable?]]&lt;&gt;"",'valeurs casting'!$K$1,0)</f>
        <v>0</v>
      </c>
      <c r="AJ136" s="19"/>
      <c r="AK136" s="20"/>
      <c r="AL136" s="20"/>
      <c r="AM136" s="20"/>
      <c r="AN136" s="20"/>
      <c r="AO136" s="24"/>
      <c r="AP136" s="19"/>
      <c r="AQ136" s="20"/>
      <c r="AR136" s="20"/>
      <c r="AS136" s="20"/>
      <c r="AT136" s="20"/>
      <c r="AU136" s="37"/>
      <c r="AV136" s="16">
        <f>IF(AJ136&lt;&gt;"",VLOOKUP(AJ136,'valeurs casting'!$E$2:$F$9,2),0)</f>
        <v>0</v>
      </c>
      <c r="AW136" s="16">
        <f>IF(AK136&lt;&gt;"",VLOOKUP(AK136,'valeurs casting'!$E$2:$F$9,2),0)</f>
        <v>0</v>
      </c>
      <c r="AX136" s="16">
        <f>IF(AL136&lt;&gt;"",VLOOKUP(AL136,'valeurs casting'!$E$2:$F$9,2),0)</f>
        <v>0</v>
      </c>
      <c r="AY136" s="16">
        <f>IF(AM136&lt;&gt;"",VLOOKUP(AM136,'valeurs casting'!$E$2:$F$9,2),0)</f>
        <v>0</v>
      </c>
      <c r="AZ136" s="16">
        <f>IF(AN136&lt;&gt;"",VLOOKUP(AN136,'valeurs casting'!$E$2:$F$9,2),0)</f>
        <v>0</v>
      </c>
      <c r="BA136" s="16">
        <f>IF(AO136&lt;&gt;"",VLOOKUP(AO136,'valeurs casting'!$E$2:$F$9,2),0)</f>
        <v>0</v>
      </c>
      <c r="BB136" s="16">
        <f>IF(AP136&lt;&gt;"",VLOOKUP(AP136,'valeurs casting'!$G$2:$H$9,2),0)</f>
        <v>0</v>
      </c>
      <c r="BC136" s="16">
        <f>IF(AQ136&lt;&gt;"",VLOOKUP(AQ136,'valeurs casting'!$G$2:$H$9,2),0)</f>
        <v>0</v>
      </c>
      <c r="BD136" s="16">
        <f>IF(AR136&lt;&gt;"",VLOOKUP(AR136,'valeurs casting'!$G$2:$H$9,2),0)</f>
        <v>0</v>
      </c>
      <c r="BE136" s="16">
        <f>IF(AS136&lt;&gt;"",VLOOKUP(AS136,'valeurs casting'!$G$2:$H$9,2),0)</f>
        <v>0</v>
      </c>
      <c r="BF136" s="16">
        <f>IF(AT136&lt;&gt;"",VLOOKUP(AT136,'valeurs casting'!$G$2:$H$9,2),0)</f>
        <v>0</v>
      </c>
      <c r="BG136" s="2"/>
      <c r="BH136" s="2"/>
      <c r="BI136" s="2"/>
      <c r="BJ136" s="2"/>
      <c r="BK136" s="2"/>
    </row>
    <row r="137" spans="1:63" x14ac:dyDescent="0.3">
      <c r="A137" s="14"/>
      <c r="B137" s="15"/>
      <c r="C137" s="2"/>
      <c r="D137" s="15"/>
      <c r="E137" s="2"/>
      <c r="F137" s="32" t="str">
        <f>Tableau2[[#This Row],[Technique]]&amp;IF(Tableau2[[#This Row],[req. technique]]&lt;&gt;"","("&amp;Tableau2[[#This Row],[req. technique]]&amp;")","")&amp;Tableau2[[#This Row],[Forme]]&amp;IF(Tableau2[[#This Row],[req. forme]]&lt;&gt;"","("&amp;Tableau2[[#This Row],[req. forme]]&amp;")","")</f>
        <v/>
      </c>
      <c r="G137" s="71"/>
      <c r="H137" s="19"/>
      <c r="I137" s="2"/>
      <c r="J137" s="2"/>
      <c r="K137" s="2"/>
      <c r="L137" s="2"/>
      <c r="M137" s="2"/>
      <c r="N137" s="2"/>
      <c r="O137" s="2"/>
      <c r="P137" s="2"/>
      <c r="Q137" s="54"/>
      <c r="R137" s="51"/>
      <c r="S137"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7" s="28"/>
      <c r="U137" s="2"/>
      <c r="V137" s="2"/>
      <c r="W137" s="30" t="str">
        <f>IF(Tableau2[[#This Row],[XP mastery]]=0,"",TRUNC((SQRT(8*(Tableau2[[#This Row],[XP mastery]]/5)+1)-1)/2))</f>
        <v/>
      </c>
      <c r="X137" s="24"/>
      <c r="Y137" s="2"/>
      <c r="Z137" s="2"/>
      <c r="AA137" s="2"/>
      <c r="AB137" s="2"/>
      <c r="AC137" s="2"/>
      <c r="AD137" s="2"/>
      <c r="AE137" s="2"/>
      <c r="AF137" s="2"/>
      <c r="AG137" s="2"/>
      <c r="AH137"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7" s="32">
        <f>MAX(Tableau2[[#This Row],[Bonus talisman bâton 1]:[Bonus talisman dé 5]])+IF(Tableau2[[#This Row],[CT dé applicable?]]&lt;&gt;"",'valeurs casting'!$K$1,0)</f>
        <v>0</v>
      </c>
      <c r="AJ137" s="19"/>
      <c r="AK137" s="20"/>
      <c r="AL137" s="20"/>
      <c r="AM137" s="20"/>
      <c r="AN137" s="20"/>
      <c r="AO137" s="24"/>
      <c r="AP137" s="19"/>
      <c r="AQ137" s="20"/>
      <c r="AR137" s="20"/>
      <c r="AS137" s="20"/>
      <c r="AT137" s="20"/>
      <c r="AU137" s="37"/>
      <c r="AV137" s="16">
        <f>IF(AJ137&lt;&gt;"",VLOOKUP(AJ137,'valeurs casting'!$E$2:$F$9,2),0)</f>
        <v>0</v>
      </c>
      <c r="AW137" s="16">
        <f>IF(AK137&lt;&gt;"",VLOOKUP(AK137,'valeurs casting'!$E$2:$F$9,2),0)</f>
        <v>0</v>
      </c>
      <c r="AX137" s="16">
        <f>IF(AL137&lt;&gt;"",VLOOKUP(AL137,'valeurs casting'!$E$2:$F$9,2),0)</f>
        <v>0</v>
      </c>
      <c r="AY137" s="16">
        <f>IF(AM137&lt;&gt;"",VLOOKUP(AM137,'valeurs casting'!$E$2:$F$9,2),0)</f>
        <v>0</v>
      </c>
      <c r="AZ137" s="16">
        <f>IF(AN137&lt;&gt;"",VLOOKUP(AN137,'valeurs casting'!$E$2:$F$9,2),0)</f>
        <v>0</v>
      </c>
      <c r="BA137" s="16">
        <f>IF(AO137&lt;&gt;"",VLOOKUP(AO137,'valeurs casting'!$E$2:$F$9,2),0)</f>
        <v>0</v>
      </c>
      <c r="BB137" s="16">
        <f>IF(AP137&lt;&gt;"",VLOOKUP(AP137,'valeurs casting'!$G$2:$H$9,2),0)</f>
        <v>0</v>
      </c>
      <c r="BC137" s="16">
        <f>IF(AQ137&lt;&gt;"",VLOOKUP(AQ137,'valeurs casting'!$G$2:$H$9,2),0)</f>
        <v>0</v>
      </c>
      <c r="BD137" s="16">
        <f>IF(AR137&lt;&gt;"",VLOOKUP(AR137,'valeurs casting'!$G$2:$H$9,2),0)</f>
        <v>0</v>
      </c>
      <c r="BE137" s="16">
        <f>IF(AS137&lt;&gt;"",VLOOKUP(AS137,'valeurs casting'!$G$2:$H$9,2),0)</f>
        <v>0</v>
      </c>
      <c r="BF137" s="16">
        <f>IF(AT137&lt;&gt;"",VLOOKUP(AT137,'valeurs casting'!$G$2:$H$9,2),0)</f>
        <v>0</v>
      </c>
      <c r="BG137" s="2"/>
      <c r="BH137" s="2"/>
      <c r="BI137" s="2"/>
      <c r="BJ137" s="2"/>
      <c r="BK137" s="2"/>
    </row>
    <row r="138" spans="1:63" x14ac:dyDescent="0.3">
      <c r="A138" s="14"/>
      <c r="B138" s="15"/>
      <c r="C138" s="2"/>
      <c r="D138" s="15"/>
      <c r="E138" s="2"/>
      <c r="F138" s="32" t="str">
        <f>Tableau2[[#This Row],[Technique]]&amp;IF(Tableau2[[#This Row],[req. technique]]&lt;&gt;"","("&amp;Tableau2[[#This Row],[req. technique]]&amp;")","")&amp;Tableau2[[#This Row],[Forme]]&amp;IF(Tableau2[[#This Row],[req. forme]]&lt;&gt;"","("&amp;Tableau2[[#This Row],[req. forme]]&amp;")","")</f>
        <v/>
      </c>
      <c r="G138" s="71"/>
      <c r="H138" s="19"/>
      <c r="I138" s="2"/>
      <c r="J138" s="2"/>
      <c r="K138" s="2"/>
      <c r="L138" s="2"/>
      <c r="M138" s="2"/>
      <c r="N138" s="2"/>
      <c r="O138" s="2"/>
      <c r="P138" s="2"/>
      <c r="Q138" s="54"/>
      <c r="R138" s="51"/>
      <c r="S138"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8" s="28"/>
      <c r="U138" s="2"/>
      <c r="V138" s="2"/>
      <c r="W138" s="30" t="str">
        <f>IF(Tableau2[[#This Row],[XP mastery]]=0,"",TRUNC((SQRT(8*(Tableau2[[#This Row],[XP mastery]]/5)+1)-1)/2))</f>
        <v/>
      </c>
      <c r="X138" s="24"/>
      <c r="Y138" s="2"/>
      <c r="Z138" s="2"/>
      <c r="AA138" s="2"/>
      <c r="AB138" s="2"/>
      <c r="AC138" s="2"/>
      <c r="AD138" s="2"/>
      <c r="AE138" s="2"/>
      <c r="AF138" s="2"/>
      <c r="AG138" s="2"/>
      <c r="AH138"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8" s="32">
        <f>MAX(Tableau2[[#This Row],[Bonus talisman bâton 1]:[Bonus talisman dé 5]])+IF(Tableau2[[#This Row],[CT dé applicable?]]&lt;&gt;"",'valeurs casting'!$K$1,0)</f>
        <v>0</v>
      </c>
      <c r="AJ138" s="19"/>
      <c r="AK138" s="20"/>
      <c r="AL138" s="20"/>
      <c r="AM138" s="20"/>
      <c r="AN138" s="20"/>
      <c r="AO138" s="24"/>
      <c r="AP138" s="19"/>
      <c r="AQ138" s="20"/>
      <c r="AR138" s="20"/>
      <c r="AS138" s="20"/>
      <c r="AT138" s="20"/>
      <c r="AU138" s="37"/>
      <c r="AV138" s="16">
        <f>IF(AJ138&lt;&gt;"",VLOOKUP(AJ138,'valeurs casting'!$E$2:$F$9,2),0)</f>
        <v>0</v>
      </c>
      <c r="AW138" s="16">
        <f>IF(AK138&lt;&gt;"",VLOOKUP(AK138,'valeurs casting'!$E$2:$F$9,2),0)</f>
        <v>0</v>
      </c>
      <c r="AX138" s="16">
        <f>IF(AL138&lt;&gt;"",VLOOKUP(AL138,'valeurs casting'!$E$2:$F$9,2),0)</f>
        <v>0</v>
      </c>
      <c r="AY138" s="16">
        <f>IF(AM138&lt;&gt;"",VLOOKUP(AM138,'valeurs casting'!$E$2:$F$9,2),0)</f>
        <v>0</v>
      </c>
      <c r="AZ138" s="16">
        <f>IF(AN138&lt;&gt;"",VLOOKUP(AN138,'valeurs casting'!$E$2:$F$9,2),0)</f>
        <v>0</v>
      </c>
      <c r="BA138" s="16">
        <f>IF(AO138&lt;&gt;"",VLOOKUP(AO138,'valeurs casting'!$E$2:$F$9,2),0)</f>
        <v>0</v>
      </c>
      <c r="BB138" s="16">
        <f>IF(AP138&lt;&gt;"",VLOOKUP(AP138,'valeurs casting'!$G$2:$H$9,2),0)</f>
        <v>0</v>
      </c>
      <c r="BC138" s="16">
        <f>IF(AQ138&lt;&gt;"",VLOOKUP(AQ138,'valeurs casting'!$G$2:$H$9,2),0)</f>
        <v>0</v>
      </c>
      <c r="BD138" s="16">
        <f>IF(AR138&lt;&gt;"",VLOOKUP(AR138,'valeurs casting'!$G$2:$H$9,2),0)</f>
        <v>0</v>
      </c>
      <c r="BE138" s="16">
        <f>IF(AS138&lt;&gt;"",VLOOKUP(AS138,'valeurs casting'!$G$2:$H$9,2),0)</f>
        <v>0</v>
      </c>
      <c r="BF138" s="16">
        <f>IF(AT138&lt;&gt;"",VLOOKUP(AT138,'valeurs casting'!$G$2:$H$9,2),0)</f>
        <v>0</v>
      </c>
      <c r="BG138" s="2"/>
      <c r="BH138" s="2"/>
      <c r="BI138" s="2"/>
      <c r="BJ138" s="2"/>
      <c r="BK138" s="2"/>
    </row>
    <row r="139" spans="1:63" x14ac:dyDescent="0.3">
      <c r="A139" s="14"/>
      <c r="B139" s="15"/>
      <c r="C139" s="2"/>
      <c r="D139" s="15"/>
      <c r="E139" s="2"/>
      <c r="F139" s="32" t="str">
        <f>Tableau2[[#This Row],[Technique]]&amp;IF(Tableau2[[#This Row],[req. technique]]&lt;&gt;"","("&amp;Tableau2[[#This Row],[req. technique]]&amp;")","")&amp;Tableau2[[#This Row],[Forme]]&amp;IF(Tableau2[[#This Row],[req. forme]]&lt;&gt;"","("&amp;Tableau2[[#This Row],[req. forme]]&amp;")","")</f>
        <v/>
      </c>
      <c r="G139" s="71"/>
      <c r="H139" s="19"/>
      <c r="I139" s="2"/>
      <c r="J139" s="2"/>
      <c r="K139" s="2"/>
      <c r="L139" s="2"/>
      <c r="M139" s="2"/>
      <c r="N139" s="2"/>
      <c r="O139" s="2"/>
      <c r="P139" s="2"/>
      <c r="Q139" s="54"/>
      <c r="R139" s="51"/>
      <c r="S139"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39" s="28"/>
      <c r="U139" s="2"/>
      <c r="V139" s="2"/>
      <c r="W139" s="30" t="str">
        <f>IF(Tableau2[[#This Row],[XP mastery]]=0,"",TRUNC((SQRT(8*(Tableau2[[#This Row],[XP mastery]]/5)+1)-1)/2))</f>
        <v/>
      </c>
      <c r="X139" s="24"/>
      <c r="Y139" s="2"/>
      <c r="Z139" s="2"/>
      <c r="AA139" s="2"/>
      <c r="AB139" s="2"/>
      <c r="AC139" s="2"/>
      <c r="AD139" s="2"/>
      <c r="AE139" s="2"/>
      <c r="AF139" s="2"/>
      <c r="AG139" s="2"/>
      <c r="AH139"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39" s="32">
        <f>MAX(Tableau2[[#This Row],[Bonus talisman bâton 1]:[Bonus talisman dé 5]])+IF(Tableau2[[#This Row],[CT dé applicable?]]&lt;&gt;"",'valeurs casting'!$K$1,0)</f>
        <v>0</v>
      </c>
      <c r="AJ139" s="19"/>
      <c r="AK139" s="20"/>
      <c r="AL139" s="20"/>
      <c r="AM139" s="20"/>
      <c r="AN139" s="20"/>
      <c r="AO139" s="24"/>
      <c r="AP139" s="19"/>
      <c r="AQ139" s="20"/>
      <c r="AR139" s="20"/>
      <c r="AS139" s="20"/>
      <c r="AT139" s="20"/>
      <c r="AU139" s="37"/>
      <c r="AV139" s="16">
        <f>IF(AJ139&lt;&gt;"",VLOOKUP(AJ139,'valeurs casting'!$E$2:$F$9,2),0)</f>
        <v>0</v>
      </c>
      <c r="AW139" s="16">
        <f>IF(AK139&lt;&gt;"",VLOOKUP(AK139,'valeurs casting'!$E$2:$F$9,2),0)</f>
        <v>0</v>
      </c>
      <c r="AX139" s="16">
        <f>IF(AL139&lt;&gt;"",VLOOKUP(AL139,'valeurs casting'!$E$2:$F$9,2),0)</f>
        <v>0</v>
      </c>
      <c r="AY139" s="16">
        <f>IF(AM139&lt;&gt;"",VLOOKUP(AM139,'valeurs casting'!$E$2:$F$9,2),0)</f>
        <v>0</v>
      </c>
      <c r="AZ139" s="16">
        <f>IF(AN139&lt;&gt;"",VLOOKUP(AN139,'valeurs casting'!$E$2:$F$9,2),0)</f>
        <v>0</v>
      </c>
      <c r="BA139" s="16">
        <f>IF(AO139&lt;&gt;"",VLOOKUP(AO139,'valeurs casting'!$E$2:$F$9,2),0)</f>
        <v>0</v>
      </c>
      <c r="BB139" s="16">
        <f>IF(AP139&lt;&gt;"",VLOOKUP(AP139,'valeurs casting'!$G$2:$H$9,2),0)</f>
        <v>0</v>
      </c>
      <c r="BC139" s="16">
        <f>IF(AQ139&lt;&gt;"",VLOOKUP(AQ139,'valeurs casting'!$G$2:$H$9,2),0)</f>
        <v>0</v>
      </c>
      <c r="BD139" s="16">
        <f>IF(AR139&lt;&gt;"",VLOOKUP(AR139,'valeurs casting'!$G$2:$H$9,2),0)</f>
        <v>0</v>
      </c>
      <c r="BE139" s="16">
        <f>IF(AS139&lt;&gt;"",VLOOKUP(AS139,'valeurs casting'!$G$2:$H$9,2),0)</f>
        <v>0</v>
      </c>
      <c r="BF139" s="16">
        <f>IF(AT139&lt;&gt;"",VLOOKUP(AT139,'valeurs casting'!$G$2:$H$9,2),0)</f>
        <v>0</v>
      </c>
      <c r="BG139" s="2"/>
      <c r="BH139" s="2"/>
      <c r="BI139" s="2"/>
      <c r="BJ139" s="2"/>
      <c r="BK139" s="2"/>
    </row>
    <row r="140" spans="1:63" x14ac:dyDescent="0.3">
      <c r="A140" s="14"/>
      <c r="B140" s="15"/>
      <c r="C140" s="2"/>
      <c r="D140" s="15"/>
      <c r="E140" s="2"/>
      <c r="F140" s="32" t="str">
        <f>Tableau2[[#This Row],[Technique]]&amp;IF(Tableau2[[#This Row],[req. technique]]&lt;&gt;"","("&amp;Tableau2[[#This Row],[req. technique]]&amp;")","")&amp;Tableau2[[#This Row],[Forme]]&amp;IF(Tableau2[[#This Row],[req. forme]]&lt;&gt;"","("&amp;Tableau2[[#This Row],[req. forme]]&amp;")","")</f>
        <v/>
      </c>
      <c r="G140" s="71"/>
      <c r="H140" s="19"/>
      <c r="I140" s="2"/>
      <c r="J140" s="2"/>
      <c r="K140" s="2"/>
      <c r="L140" s="2"/>
      <c r="M140" s="2"/>
      <c r="N140" s="2"/>
      <c r="O140" s="2"/>
      <c r="P140" s="2"/>
      <c r="Q140" s="54"/>
      <c r="R140" s="51"/>
      <c r="S140"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0" s="28"/>
      <c r="U140" s="2"/>
      <c r="V140" s="2"/>
      <c r="W140" s="30" t="str">
        <f>IF(Tableau2[[#This Row],[XP mastery]]=0,"",TRUNC((SQRT(8*(Tableau2[[#This Row],[XP mastery]]/5)+1)-1)/2))</f>
        <v/>
      </c>
      <c r="X140" s="24"/>
      <c r="Y140" s="2"/>
      <c r="Z140" s="2"/>
      <c r="AA140" s="2"/>
      <c r="AB140" s="2"/>
      <c r="AC140" s="2"/>
      <c r="AD140" s="2"/>
      <c r="AE140" s="2"/>
      <c r="AF140" s="2"/>
      <c r="AG140" s="2"/>
      <c r="AH140"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0" s="32">
        <f>MAX(Tableau2[[#This Row],[Bonus talisman bâton 1]:[Bonus talisman dé 5]])+IF(Tableau2[[#This Row],[CT dé applicable?]]&lt;&gt;"",'valeurs casting'!$K$1,0)</f>
        <v>0</v>
      </c>
      <c r="AJ140" s="19"/>
      <c r="AK140" s="20"/>
      <c r="AL140" s="20"/>
      <c r="AM140" s="20"/>
      <c r="AN140" s="20"/>
      <c r="AO140" s="24"/>
      <c r="AP140" s="19"/>
      <c r="AQ140" s="20"/>
      <c r="AR140" s="20"/>
      <c r="AS140" s="20"/>
      <c r="AT140" s="20"/>
      <c r="AU140" s="37"/>
      <c r="AV140" s="16">
        <f>IF(AJ140&lt;&gt;"",VLOOKUP(AJ140,'valeurs casting'!$E$2:$F$9,2),0)</f>
        <v>0</v>
      </c>
      <c r="AW140" s="16">
        <f>IF(AK140&lt;&gt;"",VLOOKUP(AK140,'valeurs casting'!$E$2:$F$9,2),0)</f>
        <v>0</v>
      </c>
      <c r="AX140" s="16">
        <f>IF(AL140&lt;&gt;"",VLOOKUP(AL140,'valeurs casting'!$E$2:$F$9,2),0)</f>
        <v>0</v>
      </c>
      <c r="AY140" s="16">
        <f>IF(AM140&lt;&gt;"",VLOOKUP(AM140,'valeurs casting'!$E$2:$F$9,2),0)</f>
        <v>0</v>
      </c>
      <c r="AZ140" s="16">
        <f>IF(AN140&lt;&gt;"",VLOOKUP(AN140,'valeurs casting'!$E$2:$F$9,2),0)</f>
        <v>0</v>
      </c>
      <c r="BA140" s="16">
        <f>IF(AO140&lt;&gt;"",VLOOKUP(AO140,'valeurs casting'!$E$2:$F$9,2),0)</f>
        <v>0</v>
      </c>
      <c r="BB140" s="16">
        <f>IF(AP140&lt;&gt;"",VLOOKUP(AP140,'valeurs casting'!$G$2:$H$9,2),0)</f>
        <v>0</v>
      </c>
      <c r="BC140" s="16">
        <f>IF(AQ140&lt;&gt;"",VLOOKUP(AQ140,'valeurs casting'!$G$2:$H$9,2),0)</f>
        <v>0</v>
      </c>
      <c r="BD140" s="16">
        <f>IF(AR140&lt;&gt;"",VLOOKUP(AR140,'valeurs casting'!$G$2:$H$9,2),0)</f>
        <v>0</v>
      </c>
      <c r="BE140" s="16">
        <f>IF(AS140&lt;&gt;"",VLOOKUP(AS140,'valeurs casting'!$G$2:$H$9,2),0)</f>
        <v>0</v>
      </c>
      <c r="BF140" s="16">
        <f>IF(AT140&lt;&gt;"",VLOOKUP(AT140,'valeurs casting'!$G$2:$H$9,2),0)</f>
        <v>0</v>
      </c>
      <c r="BG140" s="2"/>
      <c r="BH140" s="2"/>
      <c r="BI140" s="2"/>
      <c r="BJ140" s="2"/>
      <c r="BK140" s="2"/>
    </row>
    <row r="141" spans="1:63" x14ac:dyDescent="0.3">
      <c r="A141" s="14"/>
      <c r="B141" s="15"/>
      <c r="C141" s="2"/>
      <c r="D141" s="15"/>
      <c r="E141" s="2"/>
      <c r="F141" s="32" t="str">
        <f>Tableau2[[#This Row],[Technique]]&amp;IF(Tableau2[[#This Row],[req. technique]]&lt;&gt;"","("&amp;Tableau2[[#This Row],[req. technique]]&amp;")","")&amp;Tableau2[[#This Row],[Forme]]&amp;IF(Tableau2[[#This Row],[req. forme]]&lt;&gt;"","("&amp;Tableau2[[#This Row],[req. forme]]&amp;")","")</f>
        <v/>
      </c>
      <c r="G141" s="71"/>
      <c r="H141" s="19"/>
      <c r="I141" s="2"/>
      <c r="J141" s="2"/>
      <c r="K141" s="2"/>
      <c r="L141" s="2"/>
      <c r="M141" s="2"/>
      <c r="N141" s="2"/>
      <c r="O141" s="2"/>
      <c r="P141" s="2"/>
      <c r="Q141" s="54"/>
      <c r="R141" s="51"/>
      <c r="S141"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1" s="28"/>
      <c r="U141" s="2"/>
      <c r="V141" s="2"/>
      <c r="W141" s="30" t="str">
        <f>IF(Tableau2[[#This Row],[XP mastery]]=0,"",TRUNC((SQRT(8*(Tableau2[[#This Row],[XP mastery]]/5)+1)-1)/2))</f>
        <v/>
      </c>
      <c r="X141" s="24"/>
      <c r="Y141" s="2"/>
      <c r="Z141" s="2"/>
      <c r="AA141" s="2"/>
      <c r="AB141" s="2"/>
      <c r="AC141" s="2"/>
      <c r="AD141" s="2"/>
      <c r="AE141" s="2"/>
      <c r="AF141" s="2"/>
      <c r="AG141" s="2"/>
      <c r="AH141"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1" s="32">
        <f>MAX(Tableau2[[#This Row],[Bonus talisman bâton 1]:[Bonus talisman dé 5]])+IF(Tableau2[[#This Row],[CT dé applicable?]]&lt;&gt;"",'valeurs casting'!$K$1,0)</f>
        <v>0</v>
      </c>
      <c r="AJ141" s="19"/>
      <c r="AK141" s="20"/>
      <c r="AL141" s="20"/>
      <c r="AM141" s="20"/>
      <c r="AN141" s="20"/>
      <c r="AO141" s="24"/>
      <c r="AP141" s="19"/>
      <c r="AQ141" s="20"/>
      <c r="AR141" s="20"/>
      <c r="AS141" s="20"/>
      <c r="AT141" s="20"/>
      <c r="AU141" s="37"/>
      <c r="AV141" s="16">
        <f>IF(AJ141&lt;&gt;"",VLOOKUP(AJ141,'valeurs casting'!$E$2:$F$9,2),0)</f>
        <v>0</v>
      </c>
      <c r="AW141" s="16">
        <f>IF(AK141&lt;&gt;"",VLOOKUP(AK141,'valeurs casting'!$E$2:$F$9,2),0)</f>
        <v>0</v>
      </c>
      <c r="AX141" s="16">
        <f>IF(AL141&lt;&gt;"",VLOOKUP(AL141,'valeurs casting'!$E$2:$F$9,2),0)</f>
        <v>0</v>
      </c>
      <c r="AY141" s="16">
        <f>IF(AM141&lt;&gt;"",VLOOKUP(AM141,'valeurs casting'!$E$2:$F$9,2),0)</f>
        <v>0</v>
      </c>
      <c r="AZ141" s="16">
        <f>IF(AN141&lt;&gt;"",VLOOKUP(AN141,'valeurs casting'!$E$2:$F$9,2),0)</f>
        <v>0</v>
      </c>
      <c r="BA141" s="16">
        <f>IF(AO141&lt;&gt;"",VLOOKUP(AO141,'valeurs casting'!$E$2:$F$9,2),0)</f>
        <v>0</v>
      </c>
      <c r="BB141" s="16">
        <f>IF(AP141&lt;&gt;"",VLOOKUP(AP141,'valeurs casting'!$G$2:$H$9,2),0)</f>
        <v>0</v>
      </c>
      <c r="BC141" s="16">
        <f>IF(AQ141&lt;&gt;"",VLOOKUP(AQ141,'valeurs casting'!$G$2:$H$9,2),0)</f>
        <v>0</v>
      </c>
      <c r="BD141" s="16">
        <f>IF(AR141&lt;&gt;"",VLOOKUP(AR141,'valeurs casting'!$G$2:$H$9,2),0)</f>
        <v>0</v>
      </c>
      <c r="BE141" s="16">
        <f>IF(AS141&lt;&gt;"",VLOOKUP(AS141,'valeurs casting'!$G$2:$H$9,2),0)</f>
        <v>0</v>
      </c>
      <c r="BF141" s="16">
        <f>IF(AT141&lt;&gt;"",VLOOKUP(AT141,'valeurs casting'!$G$2:$H$9,2),0)</f>
        <v>0</v>
      </c>
      <c r="BG141" s="2"/>
      <c r="BH141" s="2"/>
      <c r="BI141" s="2"/>
      <c r="BJ141" s="2"/>
      <c r="BK141" s="2"/>
    </row>
    <row r="142" spans="1:63" x14ac:dyDescent="0.3">
      <c r="A142" s="14"/>
      <c r="B142" s="15"/>
      <c r="C142" s="2"/>
      <c r="D142" s="15"/>
      <c r="E142" s="2"/>
      <c r="F142" s="32" t="str">
        <f>Tableau2[[#This Row],[Technique]]&amp;IF(Tableau2[[#This Row],[req. technique]]&lt;&gt;"","("&amp;Tableau2[[#This Row],[req. technique]]&amp;")","")&amp;Tableau2[[#This Row],[Forme]]&amp;IF(Tableau2[[#This Row],[req. forme]]&lt;&gt;"","("&amp;Tableau2[[#This Row],[req. forme]]&amp;")","")</f>
        <v/>
      </c>
      <c r="G142" s="71"/>
      <c r="H142" s="19"/>
      <c r="I142" s="2"/>
      <c r="J142" s="2"/>
      <c r="K142" s="2"/>
      <c r="L142" s="2"/>
      <c r="M142" s="2"/>
      <c r="N142" s="2"/>
      <c r="O142" s="2"/>
      <c r="P142" s="2"/>
      <c r="Q142" s="54"/>
      <c r="R142" s="51"/>
      <c r="S142"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2" s="28"/>
      <c r="U142" s="2"/>
      <c r="V142" s="2"/>
      <c r="W142" s="30" t="str">
        <f>IF(Tableau2[[#This Row],[XP mastery]]=0,"",TRUNC((SQRT(8*(Tableau2[[#This Row],[XP mastery]]/5)+1)-1)/2))</f>
        <v/>
      </c>
      <c r="X142" s="24"/>
      <c r="Y142" s="2"/>
      <c r="Z142" s="2"/>
      <c r="AA142" s="2"/>
      <c r="AB142" s="2"/>
      <c r="AC142" s="2"/>
      <c r="AD142" s="2"/>
      <c r="AE142" s="2"/>
      <c r="AF142" s="2"/>
      <c r="AG142" s="2"/>
      <c r="AH142"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2" s="32">
        <f>MAX(Tableau2[[#This Row],[Bonus talisman bâton 1]:[Bonus talisman dé 5]])+IF(Tableau2[[#This Row],[CT dé applicable?]]&lt;&gt;"",'valeurs casting'!$K$1,0)</f>
        <v>0</v>
      </c>
      <c r="AJ142" s="19"/>
      <c r="AK142" s="20"/>
      <c r="AL142" s="20"/>
      <c r="AM142" s="20"/>
      <c r="AN142" s="20"/>
      <c r="AO142" s="24"/>
      <c r="AP142" s="19"/>
      <c r="AQ142" s="20"/>
      <c r="AR142" s="20"/>
      <c r="AS142" s="20"/>
      <c r="AT142" s="20"/>
      <c r="AU142" s="37"/>
      <c r="AV142" s="16">
        <f>IF(AJ142&lt;&gt;"",VLOOKUP(AJ142,'valeurs casting'!$E$2:$F$9,2),0)</f>
        <v>0</v>
      </c>
      <c r="AW142" s="16">
        <f>IF(AK142&lt;&gt;"",VLOOKUP(AK142,'valeurs casting'!$E$2:$F$9,2),0)</f>
        <v>0</v>
      </c>
      <c r="AX142" s="16">
        <f>IF(AL142&lt;&gt;"",VLOOKUP(AL142,'valeurs casting'!$E$2:$F$9,2),0)</f>
        <v>0</v>
      </c>
      <c r="AY142" s="16">
        <f>IF(AM142&lt;&gt;"",VLOOKUP(AM142,'valeurs casting'!$E$2:$F$9,2),0)</f>
        <v>0</v>
      </c>
      <c r="AZ142" s="16">
        <f>IF(AN142&lt;&gt;"",VLOOKUP(AN142,'valeurs casting'!$E$2:$F$9,2),0)</f>
        <v>0</v>
      </c>
      <c r="BA142" s="16">
        <f>IF(AO142&lt;&gt;"",VLOOKUP(AO142,'valeurs casting'!$E$2:$F$9,2),0)</f>
        <v>0</v>
      </c>
      <c r="BB142" s="16">
        <f>IF(AP142&lt;&gt;"",VLOOKUP(AP142,'valeurs casting'!$G$2:$H$9,2),0)</f>
        <v>0</v>
      </c>
      <c r="BC142" s="16">
        <f>IF(AQ142&lt;&gt;"",VLOOKUP(AQ142,'valeurs casting'!$G$2:$H$9,2),0)</f>
        <v>0</v>
      </c>
      <c r="BD142" s="16">
        <f>IF(AR142&lt;&gt;"",VLOOKUP(AR142,'valeurs casting'!$G$2:$H$9,2),0)</f>
        <v>0</v>
      </c>
      <c r="BE142" s="16">
        <f>IF(AS142&lt;&gt;"",VLOOKUP(AS142,'valeurs casting'!$G$2:$H$9,2),0)</f>
        <v>0</v>
      </c>
      <c r="BF142" s="16">
        <f>IF(AT142&lt;&gt;"",VLOOKUP(AT142,'valeurs casting'!$G$2:$H$9,2),0)</f>
        <v>0</v>
      </c>
      <c r="BG142" s="2"/>
      <c r="BH142" s="2"/>
      <c r="BI142" s="2"/>
      <c r="BJ142" s="2"/>
      <c r="BK142" s="2"/>
    </row>
    <row r="143" spans="1:63" x14ac:dyDescent="0.3">
      <c r="A143" s="14"/>
      <c r="B143" s="15"/>
      <c r="C143" s="2"/>
      <c r="D143" s="15"/>
      <c r="E143" s="2"/>
      <c r="F143" s="32" t="str">
        <f>Tableau2[[#This Row],[Technique]]&amp;IF(Tableau2[[#This Row],[req. technique]]&lt;&gt;"","("&amp;Tableau2[[#This Row],[req. technique]]&amp;")","")&amp;Tableau2[[#This Row],[Forme]]&amp;IF(Tableau2[[#This Row],[req. forme]]&lt;&gt;"","("&amp;Tableau2[[#This Row],[req. forme]]&amp;")","")</f>
        <v/>
      </c>
      <c r="G143" s="71"/>
      <c r="H143" s="19"/>
      <c r="I143" s="2"/>
      <c r="J143" s="2"/>
      <c r="K143" s="2"/>
      <c r="L143" s="2"/>
      <c r="M143" s="2"/>
      <c r="N143" s="2"/>
      <c r="O143" s="2"/>
      <c r="P143" s="2"/>
      <c r="Q143" s="54"/>
      <c r="R143" s="51"/>
      <c r="S143"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3" s="28"/>
      <c r="U143" s="2"/>
      <c r="V143" s="2"/>
      <c r="W143" s="30" t="str">
        <f>IF(Tableau2[[#This Row],[XP mastery]]=0,"",TRUNC((SQRT(8*(Tableau2[[#This Row],[XP mastery]]/5)+1)-1)/2))</f>
        <v/>
      </c>
      <c r="X143" s="24"/>
      <c r="Y143" s="2"/>
      <c r="Z143" s="2"/>
      <c r="AA143" s="2"/>
      <c r="AB143" s="2"/>
      <c r="AC143" s="2"/>
      <c r="AD143" s="2"/>
      <c r="AE143" s="2"/>
      <c r="AF143" s="2"/>
      <c r="AG143" s="2"/>
      <c r="AH143"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3" s="32">
        <f>MAX(Tableau2[[#This Row],[Bonus talisman bâton 1]:[Bonus talisman dé 5]])+IF(Tableau2[[#This Row],[CT dé applicable?]]&lt;&gt;"",'valeurs casting'!$K$1,0)</f>
        <v>0</v>
      </c>
      <c r="AJ143" s="19"/>
      <c r="AK143" s="20"/>
      <c r="AL143" s="20"/>
      <c r="AM143" s="20"/>
      <c r="AN143" s="20"/>
      <c r="AO143" s="24"/>
      <c r="AP143" s="19"/>
      <c r="AQ143" s="20"/>
      <c r="AR143" s="20"/>
      <c r="AS143" s="20"/>
      <c r="AT143" s="20"/>
      <c r="AU143" s="37"/>
      <c r="AV143" s="16">
        <f>IF(AJ143&lt;&gt;"",VLOOKUP(AJ143,'valeurs casting'!$E$2:$F$9,2),0)</f>
        <v>0</v>
      </c>
      <c r="AW143" s="16">
        <f>IF(AK143&lt;&gt;"",VLOOKUP(AK143,'valeurs casting'!$E$2:$F$9,2),0)</f>
        <v>0</v>
      </c>
      <c r="AX143" s="16">
        <f>IF(AL143&lt;&gt;"",VLOOKUP(AL143,'valeurs casting'!$E$2:$F$9,2),0)</f>
        <v>0</v>
      </c>
      <c r="AY143" s="16">
        <f>IF(AM143&lt;&gt;"",VLOOKUP(AM143,'valeurs casting'!$E$2:$F$9,2),0)</f>
        <v>0</v>
      </c>
      <c r="AZ143" s="16">
        <f>IF(AN143&lt;&gt;"",VLOOKUP(AN143,'valeurs casting'!$E$2:$F$9,2),0)</f>
        <v>0</v>
      </c>
      <c r="BA143" s="16">
        <f>IF(AO143&lt;&gt;"",VLOOKUP(AO143,'valeurs casting'!$E$2:$F$9,2),0)</f>
        <v>0</v>
      </c>
      <c r="BB143" s="16">
        <f>IF(AP143&lt;&gt;"",VLOOKUP(AP143,'valeurs casting'!$G$2:$H$9,2),0)</f>
        <v>0</v>
      </c>
      <c r="BC143" s="16">
        <f>IF(AQ143&lt;&gt;"",VLOOKUP(AQ143,'valeurs casting'!$G$2:$H$9,2),0)</f>
        <v>0</v>
      </c>
      <c r="BD143" s="16">
        <f>IF(AR143&lt;&gt;"",VLOOKUP(AR143,'valeurs casting'!$G$2:$H$9,2),0)</f>
        <v>0</v>
      </c>
      <c r="BE143" s="16">
        <f>IF(AS143&lt;&gt;"",VLOOKUP(AS143,'valeurs casting'!$G$2:$H$9,2),0)</f>
        <v>0</v>
      </c>
      <c r="BF143" s="16">
        <f>IF(AT143&lt;&gt;"",VLOOKUP(AT143,'valeurs casting'!$G$2:$H$9,2),0)</f>
        <v>0</v>
      </c>
      <c r="BG143" s="2"/>
      <c r="BH143" s="2"/>
      <c r="BI143" s="2"/>
      <c r="BJ143" s="2"/>
      <c r="BK143" s="2"/>
    </row>
    <row r="144" spans="1:63" x14ac:dyDescent="0.3">
      <c r="A144" s="14"/>
      <c r="B144" s="15"/>
      <c r="C144" s="2"/>
      <c r="D144" s="15"/>
      <c r="E144" s="2"/>
      <c r="F144" s="32" t="str">
        <f>Tableau2[[#This Row],[Technique]]&amp;IF(Tableau2[[#This Row],[req. technique]]&lt;&gt;"","("&amp;Tableau2[[#This Row],[req. technique]]&amp;")","")&amp;Tableau2[[#This Row],[Forme]]&amp;IF(Tableau2[[#This Row],[req. forme]]&lt;&gt;"","("&amp;Tableau2[[#This Row],[req. forme]]&amp;")","")</f>
        <v/>
      </c>
      <c r="G144" s="71"/>
      <c r="H144" s="19"/>
      <c r="I144" s="2"/>
      <c r="J144" s="2"/>
      <c r="K144" s="2"/>
      <c r="L144" s="2"/>
      <c r="M144" s="2"/>
      <c r="N144" s="2"/>
      <c r="O144" s="2"/>
      <c r="P144" s="2"/>
      <c r="Q144" s="54"/>
      <c r="R144" s="51"/>
      <c r="S144"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4" s="28"/>
      <c r="U144" s="2"/>
      <c r="V144" s="2"/>
      <c r="W144" s="30" t="str">
        <f>IF(Tableau2[[#This Row],[XP mastery]]=0,"",TRUNC((SQRT(8*(Tableau2[[#This Row],[XP mastery]]/5)+1)-1)/2))</f>
        <v/>
      </c>
      <c r="X144" s="24"/>
      <c r="Y144" s="2"/>
      <c r="Z144" s="2"/>
      <c r="AA144" s="2"/>
      <c r="AB144" s="2"/>
      <c r="AC144" s="2"/>
      <c r="AD144" s="2"/>
      <c r="AE144" s="2"/>
      <c r="AF144" s="2"/>
      <c r="AG144" s="2"/>
      <c r="AH144"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4" s="32">
        <f>MAX(Tableau2[[#This Row],[Bonus talisman bâton 1]:[Bonus talisman dé 5]])+IF(Tableau2[[#This Row],[CT dé applicable?]]&lt;&gt;"",'valeurs casting'!$K$1,0)</f>
        <v>0</v>
      </c>
      <c r="AJ144" s="19"/>
      <c r="AK144" s="20"/>
      <c r="AL144" s="20"/>
      <c r="AM144" s="20"/>
      <c r="AN144" s="20"/>
      <c r="AO144" s="24"/>
      <c r="AP144" s="19"/>
      <c r="AQ144" s="20"/>
      <c r="AR144" s="20"/>
      <c r="AS144" s="20"/>
      <c r="AT144" s="20"/>
      <c r="AU144" s="37"/>
      <c r="AV144" s="16">
        <f>IF(AJ144&lt;&gt;"",VLOOKUP(AJ144,'valeurs casting'!$E$2:$F$9,2),0)</f>
        <v>0</v>
      </c>
      <c r="AW144" s="16">
        <f>IF(AK144&lt;&gt;"",VLOOKUP(AK144,'valeurs casting'!$E$2:$F$9,2),0)</f>
        <v>0</v>
      </c>
      <c r="AX144" s="16">
        <f>IF(AL144&lt;&gt;"",VLOOKUP(AL144,'valeurs casting'!$E$2:$F$9,2),0)</f>
        <v>0</v>
      </c>
      <c r="AY144" s="16">
        <f>IF(AM144&lt;&gt;"",VLOOKUP(AM144,'valeurs casting'!$E$2:$F$9,2),0)</f>
        <v>0</v>
      </c>
      <c r="AZ144" s="16">
        <f>IF(AN144&lt;&gt;"",VLOOKUP(AN144,'valeurs casting'!$E$2:$F$9,2),0)</f>
        <v>0</v>
      </c>
      <c r="BA144" s="16">
        <f>IF(AO144&lt;&gt;"",VLOOKUP(AO144,'valeurs casting'!$E$2:$F$9,2),0)</f>
        <v>0</v>
      </c>
      <c r="BB144" s="16">
        <f>IF(AP144&lt;&gt;"",VLOOKUP(AP144,'valeurs casting'!$G$2:$H$9,2),0)</f>
        <v>0</v>
      </c>
      <c r="BC144" s="16">
        <f>IF(AQ144&lt;&gt;"",VLOOKUP(AQ144,'valeurs casting'!$G$2:$H$9,2),0)</f>
        <v>0</v>
      </c>
      <c r="BD144" s="16">
        <f>IF(AR144&lt;&gt;"",VLOOKUP(AR144,'valeurs casting'!$G$2:$H$9,2),0)</f>
        <v>0</v>
      </c>
      <c r="BE144" s="16">
        <f>IF(AS144&lt;&gt;"",VLOOKUP(AS144,'valeurs casting'!$G$2:$H$9,2),0)</f>
        <v>0</v>
      </c>
      <c r="BF144" s="16">
        <f>IF(AT144&lt;&gt;"",VLOOKUP(AT144,'valeurs casting'!$G$2:$H$9,2),0)</f>
        <v>0</v>
      </c>
      <c r="BG144" s="2"/>
      <c r="BH144" s="2"/>
      <c r="BI144" s="2"/>
      <c r="BJ144" s="2"/>
      <c r="BK144" s="2"/>
    </row>
    <row r="145" spans="1:63" x14ac:dyDescent="0.3">
      <c r="A145" s="14"/>
      <c r="B145" s="15"/>
      <c r="C145" s="2"/>
      <c r="D145" s="15"/>
      <c r="E145" s="2"/>
      <c r="F145" s="32" t="str">
        <f>Tableau2[[#This Row],[Technique]]&amp;IF(Tableau2[[#This Row],[req. technique]]&lt;&gt;"","("&amp;Tableau2[[#This Row],[req. technique]]&amp;")","")&amp;Tableau2[[#This Row],[Forme]]&amp;IF(Tableau2[[#This Row],[req. forme]]&lt;&gt;"","("&amp;Tableau2[[#This Row],[req. forme]]&amp;")","")</f>
        <v/>
      </c>
      <c r="G145" s="71"/>
      <c r="H145" s="19"/>
      <c r="I145" s="2"/>
      <c r="J145" s="2"/>
      <c r="K145" s="2"/>
      <c r="L145" s="2"/>
      <c r="M145" s="2"/>
      <c r="N145" s="2"/>
      <c r="O145" s="2"/>
      <c r="P145" s="2"/>
      <c r="Q145" s="54"/>
      <c r="R145" s="51"/>
      <c r="S145"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5" s="28"/>
      <c r="U145" s="2"/>
      <c r="V145" s="2"/>
      <c r="W145" s="30" t="str">
        <f>IF(Tableau2[[#This Row],[XP mastery]]=0,"",TRUNC((SQRT(8*(Tableau2[[#This Row],[XP mastery]]/5)+1)-1)/2))</f>
        <v/>
      </c>
      <c r="X145" s="24"/>
      <c r="Y145" s="2"/>
      <c r="Z145" s="2"/>
      <c r="AA145" s="2"/>
      <c r="AB145" s="2"/>
      <c r="AC145" s="2"/>
      <c r="AD145" s="2"/>
      <c r="AE145" s="2"/>
      <c r="AF145" s="2"/>
      <c r="AG145" s="2"/>
      <c r="AH145"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5" s="32">
        <f>MAX(Tableau2[[#This Row],[Bonus talisman bâton 1]:[Bonus talisman dé 5]])+IF(Tableau2[[#This Row],[CT dé applicable?]]&lt;&gt;"",'valeurs casting'!$K$1,0)</f>
        <v>0</v>
      </c>
      <c r="AJ145" s="19"/>
      <c r="AK145" s="20"/>
      <c r="AL145" s="20"/>
      <c r="AM145" s="20"/>
      <c r="AN145" s="20"/>
      <c r="AO145" s="24"/>
      <c r="AP145" s="19"/>
      <c r="AQ145" s="20"/>
      <c r="AR145" s="20"/>
      <c r="AS145" s="20"/>
      <c r="AT145" s="20"/>
      <c r="AU145" s="37"/>
      <c r="AV145" s="16">
        <f>IF(AJ145&lt;&gt;"",VLOOKUP(AJ145,'valeurs casting'!$E$2:$F$9,2),0)</f>
        <v>0</v>
      </c>
      <c r="AW145" s="16">
        <f>IF(AK145&lt;&gt;"",VLOOKUP(AK145,'valeurs casting'!$E$2:$F$9,2),0)</f>
        <v>0</v>
      </c>
      <c r="AX145" s="16">
        <f>IF(AL145&lt;&gt;"",VLOOKUP(AL145,'valeurs casting'!$E$2:$F$9,2),0)</f>
        <v>0</v>
      </c>
      <c r="AY145" s="16">
        <f>IF(AM145&lt;&gt;"",VLOOKUP(AM145,'valeurs casting'!$E$2:$F$9,2),0)</f>
        <v>0</v>
      </c>
      <c r="AZ145" s="16">
        <f>IF(AN145&lt;&gt;"",VLOOKUP(AN145,'valeurs casting'!$E$2:$F$9,2),0)</f>
        <v>0</v>
      </c>
      <c r="BA145" s="16">
        <f>IF(AO145&lt;&gt;"",VLOOKUP(AO145,'valeurs casting'!$E$2:$F$9,2),0)</f>
        <v>0</v>
      </c>
      <c r="BB145" s="16">
        <f>IF(AP145&lt;&gt;"",VLOOKUP(AP145,'valeurs casting'!$G$2:$H$9,2),0)</f>
        <v>0</v>
      </c>
      <c r="BC145" s="16">
        <f>IF(AQ145&lt;&gt;"",VLOOKUP(AQ145,'valeurs casting'!$G$2:$H$9,2),0)</f>
        <v>0</v>
      </c>
      <c r="BD145" s="16">
        <f>IF(AR145&lt;&gt;"",VLOOKUP(AR145,'valeurs casting'!$G$2:$H$9,2),0)</f>
        <v>0</v>
      </c>
      <c r="BE145" s="16">
        <f>IF(AS145&lt;&gt;"",VLOOKUP(AS145,'valeurs casting'!$G$2:$H$9,2),0)</f>
        <v>0</v>
      </c>
      <c r="BF145" s="16">
        <f>IF(AT145&lt;&gt;"",VLOOKUP(AT145,'valeurs casting'!$G$2:$H$9,2),0)</f>
        <v>0</v>
      </c>
      <c r="BG145" s="2"/>
      <c r="BH145" s="2"/>
      <c r="BI145" s="2"/>
      <c r="BJ145" s="2"/>
      <c r="BK145" s="2"/>
    </row>
    <row r="146" spans="1:63" x14ac:dyDescent="0.3">
      <c r="A146" s="14"/>
      <c r="B146" s="15"/>
      <c r="C146" s="2"/>
      <c r="D146" s="15"/>
      <c r="E146" s="2"/>
      <c r="F146" s="32" t="str">
        <f>Tableau2[[#This Row],[Technique]]&amp;IF(Tableau2[[#This Row],[req. technique]]&lt;&gt;"","("&amp;Tableau2[[#This Row],[req. technique]]&amp;")","")&amp;Tableau2[[#This Row],[Forme]]&amp;IF(Tableau2[[#This Row],[req. forme]]&lt;&gt;"","("&amp;Tableau2[[#This Row],[req. forme]]&amp;")","")</f>
        <v/>
      </c>
      <c r="G146" s="71"/>
      <c r="H146" s="19"/>
      <c r="I146" s="2"/>
      <c r="J146" s="2"/>
      <c r="K146" s="2"/>
      <c r="L146" s="2"/>
      <c r="M146" s="2"/>
      <c r="N146" s="2"/>
      <c r="O146" s="2"/>
      <c r="P146" s="2"/>
      <c r="Q146" s="54"/>
      <c r="R146" s="51"/>
      <c r="S146"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6" s="28"/>
      <c r="U146" s="2"/>
      <c r="V146" s="2"/>
      <c r="W146" s="30" t="str">
        <f>IF(Tableau2[[#This Row],[XP mastery]]=0,"",TRUNC((SQRT(8*(Tableau2[[#This Row],[XP mastery]]/5)+1)-1)/2))</f>
        <v/>
      </c>
      <c r="X146" s="24"/>
      <c r="Y146" s="2"/>
      <c r="Z146" s="2"/>
      <c r="AA146" s="2"/>
      <c r="AB146" s="2"/>
      <c r="AC146" s="2"/>
      <c r="AD146" s="2"/>
      <c r="AE146" s="2"/>
      <c r="AF146" s="2"/>
      <c r="AG146" s="2"/>
      <c r="AH146"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6" s="32">
        <f>MAX(Tableau2[[#This Row],[Bonus talisman bâton 1]:[Bonus talisman dé 5]])+IF(Tableau2[[#This Row],[CT dé applicable?]]&lt;&gt;"",'valeurs casting'!$K$1,0)</f>
        <v>0</v>
      </c>
      <c r="AJ146" s="19"/>
      <c r="AK146" s="20"/>
      <c r="AL146" s="20"/>
      <c r="AM146" s="20"/>
      <c r="AN146" s="20"/>
      <c r="AO146" s="24"/>
      <c r="AP146" s="19"/>
      <c r="AQ146" s="20"/>
      <c r="AR146" s="20"/>
      <c r="AS146" s="20"/>
      <c r="AT146" s="20"/>
      <c r="AU146" s="37"/>
      <c r="AV146" s="16">
        <f>IF(AJ146&lt;&gt;"",VLOOKUP(AJ146,'valeurs casting'!$E$2:$F$9,2),0)</f>
        <v>0</v>
      </c>
      <c r="AW146" s="16">
        <f>IF(AK146&lt;&gt;"",VLOOKUP(AK146,'valeurs casting'!$E$2:$F$9,2),0)</f>
        <v>0</v>
      </c>
      <c r="AX146" s="16">
        <f>IF(AL146&lt;&gt;"",VLOOKUP(AL146,'valeurs casting'!$E$2:$F$9,2),0)</f>
        <v>0</v>
      </c>
      <c r="AY146" s="16">
        <f>IF(AM146&lt;&gt;"",VLOOKUP(AM146,'valeurs casting'!$E$2:$F$9,2),0)</f>
        <v>0</v>
      </c>
      <c r="AZ146" s="16">
        <f>IF(AN146&lt;&gt;"",VLOOKUP(AN146,'valeurs casting'!$E$2:$F$9,2),0)</f>
        <v>0</v>
      </c>
      <c r="BA146" s="16">
        <f>IF(AO146&lt;&gt;"",VLOOKUP(AO146,'valeurs casting'!$E$2:$F$9,2),0)</f>
        <v>0</v>
      </c>
      <c r="BB146" s="16">
        <f>IF(AP146&lt;&gt;"",VLOOKUP(AP146,'valeurs casting'!$G$2:$H$9,2),0)</f>
        <v>0</v>
      </c>
      <c r="BC146" s="16">
        <f>IF(AQ146&lt;&gt;"",VLOOKUP(AQ146,'valeurs casting'!$G$2:$H$9,2),0)</f>
        <v>0</v>
      </c>
      <c r="BD146" s="16">
        <f>IF(AR146&lt;&gt;"",VLOOKUP(AR146,'valeurs casting'!$G$2:$H$9,2),0)</f>
        <v>0</v>
      </c>
      <c r="BE146" s="16">
        <f>IF(AS146&lt;&gt;"",VLOOKUP(AS146,'valeurs casting'!$G$2:$H$9,2),0)</f>
        <v>0</v>
      </c>
      <c r="BF146" s="16">
        <f>IF(AT146&lt;&gt;"",VLOOKUP(AT146,'valeurs casting'!$G$2:$H$9,2),0)</f>
        <v>0</v>
      </c>
      <c r="BG146" s="2"/>
      <c r="BH146" s="2"/>
      <c r="BI146" s="2"/>
      <c r="BJ146" s="2"/>
      <c r="BK146" s="2"/>
    </row>
    <row r="147" spans="1:63" x14ac:dyDescent="0.3">
      <c r="A147" s="14"/>
      <c r="B147" s="15"/>
      <c r="C147" s="2"/>
      <c r="D147" s="15"/>
      <c r="E147" s="2"/>
      <c r="F147" s="32" t="str">
        <f>Tableau2[[#This Row],[Technique]]&amp;IF(Tableau2[[#This Row],[req. technique]]&lt;&gt;"","("&amp;Tableau2[[#This Row],[req. technique]]&amp;")","")&amp;Tableau2[[#This Row],[Forme]]&amp;IF(Tableau2[[#This Row],[req. forme]]&lt;&gt;"","("&amp;Tableau2[[#This Row],[req. forme]]&amp;")","")</f>
        <v/>
      </c>
      <c r="G147" s="71"/>
      <c r="H147" s="19"/>
      <c r="I147" s="2"/>
      <c r="J147" s="2"/>
      <c r="K147" s="2"/>
      <c r="L147" s="2"/>
      <c r="M147" s="2"/>
      <c r="N147" s="2"/>
      <c r="O147" s="2"/>
      <c r="P147" s="2"/>
      <c r="Q147" s="54"/>
      <c r="R147" s="51"/>
      <c r="S147"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7" s="28"/>
      <c r="U147" s="2"/>
      <c r="V147" s="2"/>
      <c r="W147" s="30" t="str">
        <f>IF(Tableau2[[#This Row],[XP mastery]]=0,"",TRUNC((SQRT(8*(Tableau2[[#This Row],[XP mastery]]/5)+1)-1)/2))</f>
        <v/>
      </c>
      <c r="X147" s="24"/>
      <c r="Y147" s="2"/>
      <c r="Z147" s="2"/>
      <c r="AA147" s="2"/>
      <c r="AB147" s="2"/>
      <c r="AC147" s="2"/>
      <c r="AD147" s="2"/>
      <c r="AE147" s="2"/>
      <c r="AF147" s="2"/>
      <c r="AG147" s="2"/>
      <c r="AH147"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7" s="32">
        <f>MAX(Tableau2[[#This Row],[Bonus talisman bâton 1]:[Bonus talisman dé 5]])+IF(Tableau2[[#This Row],[CT dé applicable?]]&lt;&gt;"",'valeurs casting'!$K$1,0)</f>
        <v>0</v>
      </c>
      <c r="AJ147" s="19"/>
      <c r="AK147" s="20"/>
      <c r="AL147" s="20"/>
      <c r="AM147" s="20"/>
      <c r="AN147" s="20"/>
      <c r="AO147" s="24"/>
      <c r="AP147" s="19"/>
      <c r="AQ147" s="20"/>
      <c r="AR147" s="20"/>
      <c r="AS147" s="20"/>
      <c r="AT147" s="20"/>
      <c r="AU147" s="37"/>
      <c r="AV147" s="16">
        <f>IF(AJ147&lt;&gt;"",VLOOKUP(AJ147,'valeurs casting'!$E$2:$F$9,2),0)</f>
        <v>0</v>
      </c>
      <c r="AW147" s="16">
        <f>IF(AK147&lt;&gt;"",VLOOKUP(AK147,'valeurs casting'!$E$2:$F$9,2),0)</f>
        <v>0</v>
      </c>
      <c r="AX147" s="16">
        <f>IF(AL147&lt;&gt;"",VLOOKUP(AL147,'valeurs casting'!$E$2:$F$9,2),0)</f>
        <v>0</v>
      </c>
      <c r="AY147" s="16">
        <f>IF(AM147&lt;&gt;"",VLOOKUP(AM147,'valeurs casting'!$E$2:$F$9,2),0)</f>
        <v>0</v>
      </c>
      <c r="AZ147" s="16">
        <f>IF(AN147&lt;&gt;"",VLOOKUP(AN147,'valeurs casting'!$E$2:$F$9,2),0)</f>
        <v>0</v>
      </c>
      <c r="BA147" s="16">
        <f>IF(AO147&lt;&gt;"",VLOOKUP(AO147,'valeurs casting'!$E$2:$F$9,2),0)</f>
        <v>0</v>
      </c>
      <c r="BB147" s="16">
        <f>IF(AP147&lt;&gt;"",VLOOKUP(AP147,'valeurs casting'!$G$2:$H$9,2),0)</f>
        <v>0</v>
      </c>
      <c r="BC147" s="16">
        <f>IF(AQ147&lt;&gt;"",VLOOKUP(AQ147,'valeurs casting'!$G$2:$H$9,2),0)</f>
        <v>0</v>
      </c>
      <c r="BD147" s="16">
        <f>IF(AR147&lt;&gt;"",VLOOKUP(AR147,'valeurs casting'!$G$2:$H$9,2),0)</f>
        <v>0</v>
      </c>
      <c r="BE147" s="16">
        <f>IF(AS147&lt;&gt;"",VLOOKUP(AS147,'valeurs casting'!$G$2:$H$9,2),0)</f>
        <v>0</v>
      </c>
      <c r="BF147" s="16">
        <f>IF(AT147&lt;&gt;"",VLOOKUP(AT147,'valeurs casting'!$G$2:$H$9,2),0)</f>
        <v>0</v>
      </c>
      <c r="BG147" s="2"/>
      <c r="BH147" s="2"/>
      <c r="BI147" s="2"/>
      <c r="BJ147" s="2"/>
      <c r="BK147" s="2"/>
    </row>
    <row r="148" spans="1:63" x14ac:dyDescent="0.3">
      <c r="A148" s="14"/>
      <c r="B148" s="15"/>
      <c r="C148" s="2"/>
      <c r="D148" s="15"/>
      <c r="E148" s="2"/>
      <c r="F148" s="32" t="str">
        <f>Tableau2[[#This Row],[Technique]]&amp;IF(Tableau2[[#This Row],[req. technique]]&lt;&gt;"","("&amp;Tableau2[[#This Row],[req. technique]]&amp;")","")&amp;Tableau2[[#This Row],[Forme]]&amp;IF(Tableau2[[#This Row],[req. forme]]&lt;&gt;"","("&amp;Tableau2[[#This Row],[req. forme]]&amp;")","")</f>
        <v/>
      </c>
      <c r="G148" s="71"/>
      <c r="H148" s="19"/>
      <c r="I148" s="2"/>
      <c r="J148" s="2"/>
      <c r="K148" s="2"/>
      <c r="L148" s="2"/>
      <c r="M148" s="2"/>
      <c r="N148" s="2"/>
      <c r="O148" s="2"/>
      <c r="P148" s="2"/>
      <c r="Q148" s="54"/>
      <c r="R148" s="51"/>
      <c r="S148"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8" s="28"/>
      <c r="U148" s="2"/>
      <c r="V148" s="2"/>
      <c r="W148" s="30" t="str">
        <f>IF(Tableau2[[#This Row],[XP mastery]]=0,"",TRUNC((SQRT(8*(Tableau2[[#This Row],[XP mastery]]/5)+1)-1)/2))</f>
        <v/>
      </c>
      <c r="X148" s="24"/>
      <c r="Y148" s="2"/>
      <c r="Z148" s="2"/>
      <c r="AA148" s="2"/>
      <c r="AB148" s="2"/>
      <c r="AC148" s="2"/>
      <c r="AD148" s="2"/>
      <c r="AE148" s="2"/>
      <c r="AF148" s="2"/>
      <c r="AG148" s="2"/>
      <c r="AH148"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8" s="32">
        <f>MAX(Tableau2[[#This Row],[Bonus talisman bâton 1]:[Bonus talisman dé 5]])+IF(Tableau2[[#This Row],[CT dé applicable?]]&lt;&gt;"",'valeurs casting'!$K$1,0)</f>
        <v>0</v>
      </c>
      <c r="AJ148" s="19"/>
      <c r="AK148" s="20"/>
      <c r="AL148" s="20"/>
      <c r="AM148" s="20"/>
      <c r="AN148" s="20"/>
      <c r="AO148" s="24"/>
      <c r="AP148" s="19"/>
      <c r="AQ148" s="20"/>
      <c r="AR148" s="20"/>
      <c r="AS148" s="20"/>
      <c r="AT148" s="20"/>
      <c r="AU148" s="37"/>
      <c r="AV148" s="16">
        <f>IF(AJ148&lt;&gt;"",VLOOKUP(AJ148,'valeurs casting'!$E$2:$F$9,2),0)</f>
        <v>0</v>
      </c>
      <c r="AW148" s="16">
        <f>IF(AK148&lt;&gt;"",VLOOKUP(AK148,'valeurs casting'!$E$2:$F$9,2),0)</f>
        <v>0</v>
      </c>
      <c r="AX148" s="16">
        <f>IF(AL148&lt;&gt;"",VLOOKUP(AL148,'valeurs casting'!$E$2:$F$9,2),0)</f>
        <v>0</v>
      </c>
      <c r="AY148" s="16">
        <f>IF(AM148&lt;&gt;"",VLOOKUP(AM148,'valeurs casting'!$E$2:$F$9,2),0)</f>
        <v>0</v>
      </c>
      <c r="AZ148" s="16">
        <f>IF(AN148&lt;&gt;"",VLOOKUP(AN148,'valeurs casting'!$E$2:$F$9,2),0)</f>
        <v>0</v>
      </c>
      <c r="BA148" s="16">
        <f>IF(AO148&lt;&gt;"",VLOOKUP(AO148,'valeurs casting'!$E$2:$F$9,2),0)</f>
        <v>0</v>
      </c>
      <c r="BB148" s="16">
        <f>IF(AP148&lt;&gt;"",VLOOKUP(AP148,'valeurs casting'!$G$2:$H$9,2),0)</f>
        <v>0</v>
      </c>
      <c r="BC148" s="16">
        <f>IF(AQ148&lt;&gt;"",VLOOKUP(AQ148,'valeurs casting'!$G$2:$H$9,2),0)</f>
        <v>0</v>
      </c>
      <c r="BD148" s="16">
        <f>IF(AR148&lt;&gt;"",VLOOKUP(AR148,'valeurs casting'!$G$2:$H$9,2),0)</f>
        <v>0</v>
      </c>
      <c r="BE148" s="16">
        <f>IF(AS148&lt;&gt;"",VLOOKUP(AS148,'valeurs casting'!$G$2:$H$9,2),0)</f>
        <v>0</v>
      </c>
      <c r="BF148" s="16">
        <f>IF(AT148&lt;&gt;"",VLOOKUP(AT148,'valeurs casting'!$G$2:$H$9,2),0)</f>
        <v>0</v>
      </c>
      <c r="BG148" s="2"/>
      <c r="BH148" s="2"/>
      <c r="BI148" s="2"/>
      <c r="BJ148" s="2"/>
      <c r="BK148" s="2"/>
    </row>
    <row r="149" spans="1:63" x14ac:dyDescent="0.3">
      <c r="A149" s="14"/>
      <c r="B149" s="15"/>
      <c r="C149" s="2"/>
      <c r="D149" s="15"/>
      <c r="E149" s="2"/>
      <c r="F149" s="32" t="str">
        <f>Tableau2[[#This Row],[Technique]]&amp;IF(Tableau2[[#This Row],[req. technique]]&lt;&gt;"","("&amp;Tableau2[[#This Row],[req. technique]]&amp;")","")&amp;Tableau2[[#This Row],[Forme]]&amp;IF(Tableau2[[#This Row],[req. forme]]&lt;&gt;"","("&amp;Tableau2[[#This Row],[req. forme]]&amp;")","")</f>
        <v/>
      </c>
      <c r="G149" s="71"/>
      <c r="H149" s="19"/>
      <c r="I149" s="2"/>
      <c r="J149" s="2"/>
      <c r="K149" s="2"/>
      <c r="L149" s="2"/>
      <c r="M149" s="2"/>
      <c r="N149" s="2"/>
      <c r="O149" s="2"/>
      <c r="P149" s="2"/>
      <c r="Q149" s="54"/>
      <c r="R149" s="51"/>
      <c r="S149"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49" s="28"/>
      <c r="U149" s="2"/>
      <c r="V149" s="2"/>
      <c r="W149" s="30" t="str">
        <f>IF(Tableau2[[#This Row],[XP mastery]]=0,"",TRUNC((SQRT(8*(Tableau2[[#This Row],[XP mastery]]/5)+1)-1)/2))</f>
        <v/>
      </c>
      <c r="X149" s="24"/>
      <c r="Y149" s="2"/>
      <c r="Z149" s="2"/>
      <c r="AA149" s="2"/>
      <c r="AB149" s="2"/>
      <c r="AC149" s="2"/>
      <c r="AD149" s="2"/>
      <c r="AE149" s="2"/>
      <c r="AF149" s="2"/>
      <c r="AG149" s="2"/>
      <c r="AH149"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49" s="32">
        <f>MAX(Tableau2[[#This Row],[Bonus talisman bâton 1]:[Bonus talisman dé 5]])+IF(Tableau2[[#This Row],[CT dé applicable?]]&lt;&gt;"",'valeurs casting'!$K$1,0)</f>
        <v>0</v>
      </c>
      <c r="AJ149" s="19"/>
      <c r="AK149" s="20"/>
      <c r="AL149" s="20"/>
      <c r="AM149" s="20"/>
      <c r="AN149" s="20"/>
      <c r="AO149" s="24"/>
      <c r="AP149" s="19"/>
      <c r="AQ149" s="20"/>
      <c r="AR149" s="20"/>
      <c r="AS149" s="20"/>
      <c r="AT149" s="20"/>
      <c r="AU149" s="37"/>
      <c r="AV149" s="16">
        <f>IF(AJ149&lt;&gt;"",VLOOKUP(AJ149,'valeurs casting'!$E$2:$F$9,2),0)</f>
        <v>0</v>
      </c>
      <c r="AW149" s="16">
        <f>IF(AK149&lt;&gt;"",VLOOKUP(AK149,'valeurs casting'!$E$2:$F$9,2),0)</f>
        <v>0</v>
      </c>
      <c r="AX149" s="16">
        <f>IF(AL149&lt;&gt;"",VLOOKUP(AL149,'valeurs casting'!$E$2:$F$9,2),0)</f>
        <v>0</v>
      </c>
      <c r="AY149" s="16">
        <f>IF(AM149&lt;&gt;"",VLOOKUP(AM149,'valeurs casting'!$E$2:$F$9,2),0)</f>
        <v>0</v>
      </c>
      <c r="AZ149" s="16">
        <f>IF(AN149&lt;&gt;"",VLOOKUP(AN149,'valeurs casting'!$E$2:$F$9,2),0)</f>
        <v>0</v>
      </c>
      <c r="BA149" s="16">
        <f>IF(AO149&lt;&gt;"",VLOOKUP(AO149,'valeurs casting'!$E$2:$F$9,2),0)</f>
        <v>0</v>
      </c>
      <c r="BB149" s="16">
        <f>IF(AP149&lt;&gt;"",VLOOKUP(AP149,'valeurs casting'!$G$2:$H$9,2),0)</f>
        <v>0</v>
      </c>
      <c r="BC149" s="16">
        <f>IF(AQ149&lt;&gt;"",VLOOKUP(AQ149,'valeurs casting'!$G$2:$H$9,2),0)</f>
        <v>0</v>
      </c>
      <c r="BD149" s="16">
        <f>IF(AR149&lt;&gt;"",VLOOKUP(AR149,'valeurs casting'!$G$2:$H$9,2),0)</f>
        <v>0</v>
      </c>
      <c r="BE149" s="16">
        <f>IF(AS149&lt;&gt;"",VLOOKUP(AS149,'valeurs casting'!$G$2:$H$9,2),0)</f>
        <v>0</v>
      </c>
      <c r="BF149" s="16">
        <f>IF(AT149&lt;&gt;"",VLOOKUP(AT149,'valeurs casting'!$G$2:$H$9,2),0)</f>
        <v>0</v>
      </c>
      <c r="BG149" s="2"/>
      <c r="BH149" s="2"/>
      <c r="BI149" s="2"/>
      <c r="BJ149" s="2"/>
      <c r="BK149" s="2"/>
    </row>
    <row r="150" spans="1:63" x14ac:dyDescent="0.3">
      <c r="A150" s="14"/>
      <c r="B150" s="15"/>
      <c r="C150" s="2"/>
      <c r="D150" s="15"/>
      <c r="E150" s="2"/>
      <c r="F150" s="32" t="str">
        <f>Tableau2[[#This Row],[Technique]]&amp;IF(Tableau2[[#This Row],[req. technique]]&lt;&gt;"","("&amp;Tableau2[[#This Row],[req. technique]]&amp;")","")&amp;Tableau2[[#This Row],[Forme]]&amp;IF(Tableau2[[#This Row],[req. forme]]&lt;&gt;"","("&amp;Tableau2[[#This Row],[req. forme]]&amp;")","")</f>
        <v/>
      </c>
      <c r="G150" s="71"/>
      <c r="H150" s="19"/>
      <c r="I150" s="2"/>
      <c r="J150" s="2"/>
      <c r="K150" s="2"/>
      <c r="L150" s="2"/>
      <c r="M150" s="2"/>
      <c r="N150" s="2"/>
      <c r="O150" s="2"/>
      <c r="P150" s="2"/>
      <c r="Q150" s="54"/>
      <c r="R150" s="51"/>
      <c r="S150"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0" s="28"/>
      <c r="U150" s="2"/>
      <c r="V150" s="2"/>
      <c r="W150" s="30" t="str">
        <f>IF(Tableau2[[#This Row],[XP mastery]]=0,"",TRUNC((SQRT(8*(Tableau2[[#This Row],[XP mastery]]/5)+1)-1)/2))</f>
        <v/>
      </c>
      <c r="X150" s="24"/>
      <c r="Y150" s="2"/>
      <c r="Z150" s="2"/>
      <c r="AA150" s="2"/>
      <c r="AB150" s="2"/>
      <c r="AC150" s="2"/>
      <c r="AD150" s="2"/>
      <c r="AE150" s="2"/>
      <c r="AF150" s="2"/>
      <c r="AG150" s="2"/>
      <c r="AH150"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0" s="32">
        <f>MAX(Tableau2[[#This Row],[Bonus talisman bâton 1]:[Bonus talisman dé 5]])+IF(Tableau2[[#This Row],[CT dé applicable?]]&lt;&gt;"",'valeurs casting'!$K$1,0)</f>
        <v>0</v>
      </c>
      <c r="AJ150" s="19"/>
      <c r="AK150" s="20"/>
      <c r="AL150" s="20"/>
      <c r="AM150" s="20"/>
      <c r="AN150" s="20"/>
      <c r="AO150" s="24"/>
      <c r="AP150" s="19"/>
      <c r="AQ150" s="20"/>
      <c r="AR150" s="20"/>
      <c r="AS150" s="20"/>
      <c r="AT150" s="20"/>
      <c r="AU150" s="37"/>
      <c r="AV150" s="16">
        <f>IF(AJ150&lt;&gt;"",VLOOKUP(AJ150,'valeurs casting'!$E$2:$F$9,2),0)</f>
        <v>0</v>
      </c>
      <c r="AW150" s="16">
        <f>IF(AK150&lt;&gt;"",VLOOKUP(AK150,'valeurs casting'!$E$2:$F$9,2),0)</f>
        <v>0</v>
      </c>
      <c r="AX150" s="16">
        <f>IF(AL150&lt;&gt;"",VLOOKUP(AL150,'valeurs casting'!$E$2:$F$9,2),0)</f>
        <v>0</v>
      </c>
      <c r="AY150" s="16">
        <f>IF(AM150&lt;&gt;"",VLOOKUP(AM150,'valeurs casting'!$E$2:$F$9,2),0)</f>
        <v>0</v>
      </c>
      <c r="AZ150" s="16">
        <f>IF(AN150&lt;&gt;"",VLOOKUP(AN150,'valeurs casting'!$E$2:$F$9,2),0)</f>
        <v>0</v>
      </c>
      <c r="BA150" s="16">
        <f>IF(AO150&lt;&gt;"",VLOOKUP(AO150,'valeurs casting'!$E$2:$F$9,2),0)</f>
        <v>0</v>
      </c>
      <c r="BB150" s="16">
        <f>IF(AP150&lt;&gt;"",VLOOKUP(AP150,'valeurs casting'!$G$2:$H$9,2),0)</f>
        <v>0</v>
      </c>
      <c r="BC150" s="16">
        <f>IF(AQ150&lt;&gt;"",VLOOKUP(AQ150,'valeurs casting'!$G$2:$H$9,2),0)</f>
        <v>0</v>
      </c>
      <c r="BD150" s="16">
        <f>IF(AR150&lt;&gt;"",VLOOKUP(AR150,'valeurs casting'!$G$2:$H$9,2),0)</f>
        <v>0</v>
      </c>
      <c r="BE150" s="16">
        <f>IF(AS150&lt;&gt;"",VLOOKUP(AS150,'valeurs casting'!$G$2:$H$9,2),0)</f>
        <v>0</v>
      </c>
      <c r="BF150" s="16">
        <f>IF(AT150&lt;&gt;"",VLOOKUP(AT150,'valeurs casting'!$G$2:$H$9,2),0)</f>
        <v>0</v>
      </c>
      <c r="BG150" s="2"/>
      <c r="BH150" s="2"/>
      <c r="BI150" s="2"/>
      <c r="BJ150" s="2"/>
      <c r="BK150" s="2"/>
    </row>
    <row r="151" spans="1:63" x14ac:dyDescent="0.3">
      <c r="A151" s="14"/>
      <c r="B151" s="15"/>
      <c r="C151" s="2"/>
      <c r="D151" s="15"/>
      <c r="E151" s="2"/>
      <c r="F151" s="32" t="str">
        <f>Tableau2[[#This Row],[Technique]]&amp;IF(Tableau2[[#This Row],[req. technique]]&lt;&gt;"","("&amp;Tableau2[[#This Row],[req. technique]]&amp;")","")&amp;Tableau2[[#This Row],[Forme]]&amp;IF(Tableau2[[#This Row],[req. forme]]&lt;&gt;"","("&amp;Tableau2[[#This Row],[req. forme]]&amp;")","")</f>
        <v/>
      </c>
      <c r="G151" s="71"/>
      <c r="H151" s="19"/>
      <c r="I151" s="2"/>
      <c r="J151" s="2"/>
      <c r="K151" s="2"/>
      <c r="L151" s="2"/>
      <c r="M151" s="2"/>
      <c r="N151" s="2"/>
      <c r="O151" s="2"/>
      <c r="P151" s="2"/>
      <c r="Q151" s="54"/>
      <c r="R151" s="51"/>
      <c r="S151"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1" s="28"/>
      <c r="U151" s="2"/>
      <c r="V151" s="2"/>
      <c r="W151" s="30" t="str">
        <f>IF(Tableau2[[#This Row],[XP mastery]]=0,"",TRUNC((SQRT(8*(Tableau2[[#This Row],[XP mastery]]/5)+1)-1)/2))</f>
        <v/>
      </c>
      <c r="X151" s="24"/>
      <c r="Y151" s="2"/>
      <c r="Z151" s="2"/>
      <c r="AA151" s="2"/>
      <c r="AB151" s="2"/>
      <c r="AC151" s="2"/>
      <c r="AD151" s="2"/>
      <c r="AE151" s="2"/>
      <c r="AF151" s="2"/>
      <c r="AG151" s="2"/>
      <c r="AH151"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1" s="32">
        <f>MAX(Tableau2[[#This Row],[Bonus talisman bâton 1]:[Bonus talisman dé 5]])+IF(Tableau2[[#This Row],[CT dé applicable?]]&lt;&gt;"",'valeurs casting'!$K$1,0)</f>
        <v>0</v>
      </c>
      <c r="AJ151" s="19"/>
      <c r="AK151" s="20"/>
      <c r="AL151" s="20"/>
      <c r="AM151" s="20"/>
      <c r="AN151" s="20"/>
      <c r="AO151" s="24"/>
      <c r="AP151" s="19"/>
      <c r="AQ151" s="20"/>
      <c r="AR151" s="20"/>
      <c r="AS151" s="20"/>
      <c r="AT151" s="20"/>
      <c r="AU151" s="37"/>
      <c r="AV151" s="16">
        <f>IF(AJ151&lt;&gt;"",VLOOKUP(AJ151,'valeurs casting'!$E$2:$F$9,2),0)</f>
        <v>0</v>
      </c>
      <c r="AW151" s="16">
        <f>IF(AK151&lt;&gt;"",VLOOKUP(AK151,'valeurs casting'!$E$2:$F$9,2),0)</f>
        <v>0</v>
      </c>
      <c r="AX151" s="16">
        <f>IF(AL151&lt;&gt;"",VLOOKUP(AL151,'valeurs casting'!$E$2:$F$9,2),0)</f>
        <v>0</v>
      </c>
      <c r="AY151" s="16">
        <f>IF(AM151&lt;&gt;"",VLOOKUP(AM151,'valeurs casting'!$E$2:$F$9,2),0)</f>
        <v>0</v>
      </c>
      <c r="AZ151" s="16">
        <f>IF(AN151&lt;&gt;"",VLOOKUP(AN151,'valeurs casting'!$E$2:$F$9,2),0)</f>
        <v>0</v>
      </c>
      <c r="BA151" s="16">
        <f>IF(AO151&lt;&gt;"",VLOOKUP(AO151,'valeurs casting'!$E$2:$F$9,2),0)</f>
        <v>0</v>
      </c>
      <c r="BB151" s="16">
        <f>IF(AP151&lt;&gt;"",VLOOKUP(AP151,'valeurs casting'!$G$2:$H$9,2),0)</f>
        <v>0</v>
      </c>
      <c r="BC151" s="16">
        <f>IF(AQ151&lt;&gt;"",VLOOKUP(AQ151,'valeurs casting'!$G$2:$H$9,2),0)</f>
        <v>0</v>
      </c>
      <c r="BD151" s="16">
        <f>IF(AR151&lt;&gt;"",VLOOKUP(AR151,'valeurs casting'!$G$2:$H$9,2),0)</f>
        <v>0</v>
      </c>
      <c r="BE151" s="16">
        <f>IF(AS151&lt;&gt;"",VLOOKUP(AS151,'valeurs casting'!$G$2:$H$9,2),0)</f>
        <v>0</v>
      </c>
      <c r="BF151" s="16">
        <f>IF(AT151&lt;&gt;"",VLOOKUP(AT151,'valeurs casting'!$G$2:$H$9,2),0)</f>
        <v>0</v>
      </c>
      <c r="BG151" s="2"/>
      <c r="BH151" s="2"/>
      <c r="BI151" s="2"/>
      <c r="BJ151" s="2"/>
      <c r="BK151" s="2"/>
    </row>
    <row r="152" spans="1:63" x14ac:dyDescent="0.3">
      <c r="A152" s="14"/>
      <c r="B152" s="15"/>
      <c r="C152" s="2"/>
      <c r="D152" s="15"/>
      <c r="E152" s="2"/>
      <c r="F152" s="32" t="str">
        <f>Tableau2[[#This Row],[Technique]]&amp;IF(Tableau2[[#This Row],[req. technique]]&lt;&gt;"","("&amp;Tableau2[[#This Row],[req. technique]]&amp;")","")&amp;Tableau2[[#This Row],[Forme]]&amp;IF(Tableau2[[#This Row],[req. forme]]&lt;&gt;"","("&amp;Tableau2[[#This Row],[req. forme]]&amp;")","")</f>
        <v/>
      </c>
      <c r="G152" s="71"/>
      <c r="H152" s="19"/>
      <c r="I152" s="2"/>
      <c r="J152" s="2"/>
      <c r="K152" s="2"/>
      <c r="L152" s="2"/>
      <c r="M152" s="2"/>
      <c r="N152" s="2"/>
      <c r="O152" s="2"/>
      <c r="P152" s="2"/>
      <c r="Q152" s="54"/>
      <c r="R152" s="51"/>
      <c r="S152"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2" s="28"/>
      <c r="U152" s="2"/>
      <c r="V152" s="2"/>
      <c r="W152" s="30" t="str">
        <f>IF(Tableau2[[#This Row],[XP mastery]]=0,"",TRUNC((SQRT(8*(Tableau2[[#This Row],[XP mastery]]/5)+1)-1)/2))</f>
        <v/>
      </c>
      <c r="X152" s="24"/>
      <c r="Y152" s="2"/>
      <c r="Z152" s="2"/>
      <c r="AA152" s="2"/>
      <c r="AB152" s="2"/>
      <c r="AC152" s="2"/>
      <c r="AD152" s="2"/>
      <c r="AE152" s="2"/>
      <c r="AF152" s="2"/>
      <c r="AG152" s="2"/>
      <c r="AH152"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2" s="32">
        <f>MAX(Tableau2[[#This Row],[Bonus talisman bâton 1]:[Bonus talisman dé 5]])+IF(Tableau2[[#This Row],[CT dé applicable?]]&lt;&gt;"",'valeurs casting'!$K$1,0)</f>
        <v>0</v>
      </c>
      <c r="AJ152" s="19"/>
      <c r="AK152" s="20"/>
      <c r="AL152" s="20"/>
      <c r="AM152" s="20"/>
      <c r="AN152" s="20"/>
      <c r="AO152" s="24"/>
      <c r="AP152" s="19"/>
      <c r="AQ152" s="20"/>
      <c r="AR152" s="20"/>
      <c r="AS152" s="20"/>
      <c r="AT152" s="20"/>
      <c r="AU152" s="37"/>
      <c r="AV152" s="16">
        <f>IF(AJ152&lt;&gt;"",VLOOKUP(AJ152,'valeurs casting'!$E$2:$F$9,2),0)</f>
        <v>0</v>
      </c>
      <c r="AW152" s="16">
        <f>IF(AK152&lt;&gt;"",VLOOKUP(AK152,'valeurs casting'!$E$2:$F$9,2),0)</f>
        <v>0</v>
      </c>
      <c r="AX152" s="16">
        <f>IF(AL152&lt;&gt;"",VLOOKUP(AL152,'valeurs casting'!$E$2:$F$9,2),0)</f>
        <v>0</v>
      </c>
      <c r="AY152" s="16">
        <f>IF(AM152&lt;&gt;"",VLOOKUP(AM152,'valeurs casting'!$E$2:$F$9,2),0)</f>
        <v>0</v>
      </c>
      <c r="AZ152" s="16">
        <f>IF(AN152&lt;&gt;"",VLOOKUP(AN152,'valeurs casting'!$E$2:$F$9,2),0)</f>
        <v>0</v>
      </c>
      <c r="BA152" s="16">
        <f>IF(AO152&lt;&gt;"",VLOOKUP(AO152,'valeurs casting'!$E$2:$F$9,2),0)</f>
        <v>0</v>
      </c>
      <c r="BB152" s="16">
        <f>IF(AP152&lt;&gt;"",VLOOKUP(AP152,'valeurs casting'!$G$2:$H$9,2),0)</f>
        <v>0</v>
      </c>
      <c r="BC152" s="16">
        <f>IF(AQ152&lt;&gt;"",VLOOKUP(AQ152,'valeurs casting'!$G$2:$H$9,2),0)</f>
        <v>0</v>
      </c>
      <c r="BD152" s="16">
        <f>IF(AR152&lt;&gt;"",VLOOKUP(AR152,'valeurs casting'!$G$2:$H$9,2),0)</f>
        <v>0</v>
      </c>
      <c r="BE152" s="16">
        <f>IF(AS152&lt;&gt;"",VLOOKUP(AS152,'valeurs casting'!$G$2:$H$9,2),0)</f>
        <v>0</v>
      </c>
      <c r="BF152" s="16">
        <f>IF(AT152&lt;&gt;"",VLOOKUP(AT152,'valeurs casting'!$G$2:$H$9,2),0)</f>
        <v>0</v>
      </c>
      <c r="BG152" s="2"/>
      <c r="BH152" s="2"/>
      <c r="BI152" s="2"/>
      <c r="BJ152" s="2"/>
      <c r="BK152" s="2"/>
    </row>
    <row r="153" spans="1:63" x14ac:dyDescent="0.3">
      <c r="A153" s="14"/>
      <c r="B153" s="15"/>
      <c r="C153" s="2"/>
      <c r="D153" s="15"/>
      <c r="E153" s="2"/>
      <c r="F153" s="32" t="str">
        <f>Tableau2[[#This Row],[Technique]]&amp;IF(Tableau2[[#This Row],[req. technique]]&lt;&gt;"","("&amp;Tableau2[[#This Row],[req. technique]]&amp;")","")&amp;Tableau2[[#This Row],[Forme]]&amp;IF(Tableau2[[#This Row],[req. forme]]&lt;&gt;"","("&amp;Tableau2[[#This Row],[req. forme]]&amp;")","")</f>
        <v/>
      </c>
      <c r="G153" s="71"/>
      <c r="H153" s="19"/>
      <c r="I153" s="2"/>
      <c r="J153" s="2"/>
      <c r="K153" s="2"/>
      <c r="L153" s="2"/>
      <c r="M153" s="2"/>
      <c r="N153" s="2"/>
      <c r="O153" s="2"/>
      <c r="P153" s="2"/>
      <c r="Q153" s="54"/>
      <c r="R153" s="51"/>
      <c r="S153"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3" s="28"/>
      <c r="U153" s="2"/>
      <c r="V153" s="2"/>
      <c r="W153" s="30" t="str">
        <f>IF(Tableau2[[#This Row],[XP mastery]]=0,"",TRUNC((SQRT(8*(Tableau2[[#This Row],[XP mastery]]/5)+1)-1)/2))</f>
        <v/>
      </c>
      <c r="X153" s="24"/>
      <c r="Y153" s="2"/>
      <c r="Z153" s="2"/>
      <c r="AA153" s="2"/>
      <c r="AB153" s="2"/>
      <c r="AC153" s="2"/>
      <c r="AD153" s="2"/>
      <c r="AE153" s="2"/>
      <c r="AF153" s="2"/>
      <c r="AG153" s="2"/>
      <c r="AH153"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3" s="32">
        <f>MAX(Tableau2[[#This Row],[Bonus talisman bâton 1]:[Bonus talisman dé 5]])+IF(Tableau2[[#This Row],[CT dé applicable?]]&lt;&gt;"",'valeurs casting'!$K$1,0)</f>
        <v>0</v>
      </c>
      <c r="AJ153" s="19"/>
      <c r="AK153" s="20"/>
      <c r="AL153" s="20"/>
      <c r="AM153" s="20"/>
      <c r="AN153" s="20"/>
      <c r="AO153" s="24"/>
      <c r="AP153" s="19"/>
      <c r="AQ153" s="20"/>
      <c r="AR153" s="20"/>
      <c r="AS153" s="20"/>
      <c r="AT153" s="20"/>
      <c r="AU153" s="37"/>
      <c r="AV153" s="16">
        <f>IF(AJ153&lt;&gt;"",VLOOKUP(AJ153,'valeurs casting'!$E$2:$F$9,2),0)</f>
        <v>0</v>
      </c>
      <c r="AW153" s="16">
        <f>IF(AK153&lt;&gt;"",VLOOKUP(AK153,'valeurs casting'!$E$2:$F$9,2),0)</f>
        <v>0</v>
      </c>
      <c r="AX153" s="16">
        <f>IF(AL153&lt;&gt;"",VLOOKUP(AL153,'valeurs casting'!$E$2:$F$9,2),0)</f>
        <v>0</v>
      </c>
      <c r="AY153" s="16">
        <f>IF(AM153&lt;&gt;"",VLOOKUP(AM153,'valeurs casting'!$E$2:$F$9,2),0)</f>
        <v>0</v>
      </c>
      <c r="AZ153" s="16">
        <f>IF(AN153&lt;&gt;"",VLOOKUP(AN153,'valeurs casting'!$E$2:$F$9,2),0)</f>
        <v>0</v>
      </c>
      <c r="BA153" s="16">
        <f>IF(AO153&lt;&gt;"",VLOOKUP(AO153,'valeurs casting'!$E$2:$F$9,2),0)</f>
        <v>0</v>
      </c>
      <c r="BB153" s="16">
        <f>IF(AP153&lt;&gt;"",VLOOKUP(AP153,'valeurs casting'!$G$2:$H$9,2),0)</f>
        <v>0</v>
      </c>
      <c r="BC153" s="16">
        <f>IF(AQ153&lt;&gt;"",VLOOKUP(AQ153,'valeurs casting'!$G$2:$H$9,2),0)</f>
        <v>0</v>
      </c>
      <c r="BD153" s="16">
        <f>IF(AR153&lt;&gt;"",VLOOKUP(AR153,'valeurs casting'!$G$2:$H$9,2),0)</f>
        <v>0</v>
      </c>
      <c r="BE153" s="16">
        <f>IF(AS153&lt;&gt;"",VLOOKUP(AS153,'valeurs casting'!$G$2:$H$9,2),0)</f>
        <v>0</v>
      </c>
      <c r="BF153" s="16">
        <f>IF(AT153&lt;&gt;"",VLOOKUP(AT153,'valeurs casting'!$G$2:$H$9,2),0)</f>
        <v>0</v>
      </c>
      <c r="BG153" s="2"/>
      <c r="BH153" s="2"/>
      <c r="BI153" s="2"/>
      <c r="BJ153" s="2"/>
      <c r="BK153" s="2"/>
    </row>
    <row r="154" spans="1:63" x14ac:dyDescent="0.3">
      <c r="A154" s="14"/>
      <c r="B154" s="15"/>
      <c r="C154" s="2"/>
      <c r="D154" s="15"/>
      <c r="E154" s="2"/>
      <c r="F154" s="32" t="str">
        <f>Tableau2[[#This Row],[Technique]]&amp;IF(Tableau2[[#This Row],[req. technique]]&lt;&gt;"","("&amp;Tableau2[[#This Row],[req. technique]]&amp;")","")&amp;Tableau2[[#This Row],[Forme]]&amp;IF(Tableau2[[#This Row],[req. forme]]&lt;&gt;"","("&amp;Tableau2[[#This Row],[req. forme]]&amp;")","")</f>
        <v/>
      </c>
      <c r="G154" s="71"/>
      <c r="H154" s="19"/>
      <c r="I154" s="2"/>
      <c r="J154" s="2"/>
      <c r="K154" s="2"/>
      <c r="L154" s="2"/>
      <c r="M154" s="2"/>
      <c r="N154" s="2"/>
      <c r="O154" s="2"/>
      <c r="P154" s="2"/>
      <c r="Q154" s="54"/>
      <c r="R154" s="51"/>
      <c r="S154"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4" s="28"/>
      <c r="U154" s="2"/>
      <c r="V154" s="2"/>
      <c r="W154" s="30" t="str">
        <f>IF(Tableau2[[#This Row],[XP mastery]]=0,"",TRUNC((SQRT(8*(Tableau2[[#This Row],[XP mastery]]/5)+1)-1)/2))</f>
        <v/>
      </c>
      <c r="X154" s="24"/>
      <c r="Y154" s="2"/>
      <c r="Z154" s="2"/>
      <c r="AA154" s="2"/>
      <c r="AB154" s="2"/>
      <c r="AC154" s="2"/>
      <c r="AD154" s="2"/>
      <c r="AE154" s="2"/>
      <c r="AF154" s="2"/>
      <c r="AG154" s="2"/>
      <c r="AH154"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4" s="32">
        <f>MAX(Tableau2[[#This Row],[Bonus talisman bâton 1]:[Bonus talisman dé 5]])+IF(Tableau2[[#This Row],[CT dé applicable?]]&lt;&gt;"",'valeurs casting'!$K$1,0)</f>
        <v>0</v>
      </c>
      <c r="AJ154" s="19"/>
      <c r="AK154" s="20"/>
      <c r="AL154" s="20"/>
      <c r="AM154" s="20"/>
      <c r="AN154" s="20"/>
      <c r="AO154" s="24"/>
      <c r="AP154" s="19"/>
      <c r="AQ154" s="20"/>
      <c r="AR154" s="20"/>
      <c r="AS154" s="20"/>
      <c r="AT154" s="20"/>
      <c r="AU154" s="37"/>
      <c r="AV154" s="16">
        <f>IF(AJ154&lt;&gt;"",VLOOKUP(AJ154,'valeurs casting'!$E$2:$F$9,2),0)</f>
        <v>0</v>
      </c>
      <c r="AW154" s="16">
        <f>IF(AK154&lt;&gt;"",VLOOKUP(AK154,'valeurs casting'!$E$2:$F$9,2),0)</f>
        <v>0</v>
      </c>
      <c r="AX154" s="16">
        <f>IF(AL154&lt;&gt;"",VLOOKUP(AL154,'valeurs casting'!$E$2:$F$9,2),0)</f>
        <v>0</v>
      </c>
      <c r="AY154" s="16">
        <f>IF(AM154&lt;&gt;"",VLOOKUP(AM154,'valeurs casting'!$E$2:$F$9,2),0)</f>
        <v>0</v>
      </c>
      <c r="AZ154" s="16">
        <f>IF(AN154&lt;&gt;"",VLOOKUP(AN154,'valeurs casting'!$E$2:$F$9,2),0)</f>
        <v>0</v>
      </c>
      <c r="BA154" s="16">
        <f>IF(AO154&lt;&gt;"",VLOOKUP(AO154,'valeurs casting'!$E$2:$F$9,2),0)</f>
        <v>0</v>
      </c>
      <c r="BB154" s="16">
        <f>IF(AP154&lt;&gt;"",VLOOKUP(AP154,'valeurs casting'!$G$2:$H$9,2),0)</f>
        <v>0</v>
      </c>
      <c r="BC154" s="16">
        <f>IF(AQ154&lt;&gt;"",VLOOKUP(AQ154,'valeurs casting'!$G$2:$H$9,2),0)</f>
        <v>0</v>
      </c>
      <c r="BD154" s="16">
        <f>IF(AR154&lt;&gt;"",VLOOKUP(AR154,'valeurs casting'!$G$2:$H$9,2),0)</f>
        <v>0</v>
      </c>
      <c r="BE154" s="16">
        <f>IF(AS154&lt;&gt;"",VLOOKUP(AS154,'valeurs casting'!$G$2:$H$9,2),0)</f>
        <v>0</v>
      </c>
      <c r="BF154" s="16">
        <f>IF(AT154&lt;&gt;"",VLOOKUP(AT154,'valeurs casting'!$G$2:$H$9,2),0)</f>
        <v>0</v>
      </c>
      <c r="BG154" s="2"/>
      <c r="BH154" s="2"/>
      <c r="BI154" s="2"/>
      <c r="BJ154" s="2"/>
      <c r="BK154" s="2"/>
    </row>
    <row r="155" spans="1:63" x14ac:dyDescent="0.3">
      <c r="A155" s="14"/>
      <c r="B155" s="15"/>
      <c r="C155" s="2"/>
      <c r="D155" s="15"/>
      <c r="E155" s="2"/>
      <c r="F155" s="32" t="str">
        <f>Tableau2[[#This Row],[Technique]]&amp;IF(Tableau2[[#This Row],[req. technique]]&lt;&gt;"","("&amp;Tableau2[[#This Row],[req. technique]]&amp;")","")&amp;Tableau2[[#This Row],[Forme]]&amp;IF(Tableau2[[#This Row],[req. forme]]&lt;&gt;"","("&amp;Tableau2[[#This Row],[req. forme]]&amp;")","")</f>
        <v/>
      </c>
      <c r="G155" s="71"/>
      <c r="H155" s="19"/>
      <c r="I155" s="2"/>
      <c r="J155" s="2"/>
      <c r="K155" s="2"/>
      <c r="L155" s="2"/>
      <c r="M155" s="2"/>
      <c r="N155" s="2"/>
      <c r="O155" s="2"/>
      <c r="P155" s="2"/>
      <c r="Q155" s="54"/>
      <c r="R155" s="51"/>
      <c r="S155"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5" s="28"/>
      <c r="U155" s="2"/>
      <c r="V155" s="2"/>
      <c r="W155" s="30" t="str">
        <f>IF(Tableau2[[#This Row],[XP mastery]]=0,"",TRUNC((SQRT(8*(Tableau2[[#This Row],[XP mastery]]/5)+1)-1)/2))</f>
        <v/>
      </c>
      <c r="X155" s="24"/>
      <c r="Y155" s="2"/>
      <c r="Z155" s="2"/>
      <c r="AA155" s="2"/>
      <c r="AB155" s="2"/>
      <c r="AC155" s="2"/>
      <c r="AD155" s="2"/>
      <c r="AE155" s="2"/>
      <c r="AF155" s="2"/>
      <c r="AG155" s="2"/>
      <c r="AH155"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5" s="32">
        <f>MAX(Tableau2[[#This Row],[Bonus talisman bâton 1]:[Bonus talisman dé 5]])+IF(Tableau2[[#This Row],[CT dé applicable?]]&lt;&gt;"",'valeurs casting'!$K$1,0)</f>
        <v>0</v>
      </c>
      <c r="AJ155" s="19"/>
      <c r="AK155" s="20"/>
      <c r="AL155" s="20"/>
      <c r="AM155" s="20"/>
      <c r="AN155" s="20"/>
      <c r="AO155" s="24"/>
      <c r="AP155" s="19"/>
      <c r="AQ155" s="20"/>
      <c r="AR155" s="20"/>
      <c r="AS155" s="20"/>
      <c r="AT155" s="20"/>
      <c r="AU155" s="37"/>
      <c r="AV155" s="16">
        <f>IF(AJ155&lt;&gt;"",VLOOKUP(AJ155,'valeurs casting'!$E$2:$F$9,2),0)</f>
        <v>0</v>
      </c>
      <c r="AW155" s="16">
        <f>IF(AK155&lt;&gt;"",VLOOKUP(AK155,'valeurs casting'!$E$2:$F$9,2),0)</f>
        <v>0</v>
      </c>
      <c r="AX155" s="16">
        <f>IF(AL155&lt;&gt;"",VLOOKUP(AL155,'valeurs casting'!$E$2:$F$9,2),0)</f>
        <v>0</v>
      </c>
      <c r="AY155" s="16">
        <f>IF(AM155&lt;&gt;"",VLOOKUP(AM155,'valeurs casting'!$E$2:$F$9,2),0)</f>
        <v>0</v>
      </c>
      <c r="AZ155" s="16">
        <f>IF(AN155&lt;&gt;"",VLOOKUP(AN155,'valeurs casting'!$E$2:$F$9,2),0)</f>
        <v>0</v>
      </c>
      <c r="BA155" s="16">
        <f>IF(AO155&lt;&gt;"",VLOOKUP(AO155,'valeurs casting'!$E$2:$F$9,2),0)</f>
        <v>0</v>
      </c>
      <c r="BB155" s="16">
        <f>IF(AP155&lt;&gt;"",VLOOKUP(AP155,'valeurs casting'!$G$2:$H$9,2),0)</f>
        <v>0</v>
      </c>
      <c r="BC155" s="16">
        <f>IF(AQ155&lt;&gt;"",VLOOKUP(AQ155,'valeurs casting'!$G$2:$H$9,2),0)</f>
        <v>0</v>
      </c>
      <c r="BD155" s="16">
        <f>IF(AR155&lt;&gt;"",VLOOKUP(AR155,'valeurs casting'!$G$2:$H$9,2),0)</f>
        <v>0</v>
      </c>
      <c r="BE155" s="16">
        <f>IF(AS155&lt;&gt;"",VLOOKUP(AS155,'valeurs casting'!$G$2:$H$9,2),0)</f>
        <v>0</v>
      </c>
      <c r="BF155" s="16">
        <f>IF(AT155&lt;&gt;"",VLOOKUP(AT155,'valeurs casting'!$G$2:$H$9,2),0)</f>
        <v>0</v>
      </c>
      <c r="BG155" s="2"/>
      <c r="BH155" s="2"/>
      <c r="BI155" s="2"/>
      <c r="BJ155" s="2"/>
      <c r="BK155" s="2"/>
    </row>
    <row r="156" spans="1:63" x14ac:dyDescent="0.3">
      <c r="A156" s="14"/>
      <c r="B156" s="15"/>
      <c r="C156" s="2"/>
      <c r="D156" s="15"/>
      <c r="E156" s="2"/>
      <c r="F156" s="32" t="str">
        <f>Tableau2[[#This Row],[Technique]]&amp;IF(Tableau2[[#This Row],[req. technique]]&lt;&gt;"","("&amp;Tableau2[[#This Row],[req. technique]]&amp;")","")&amp;Tableau2[[#This Row],[Forme]]&amp;IF(Tableau2[[#This Row],[req. forme]]&lt;&gt;"","("&amp;Tableau2[[#This Row],[req. forme]]&amp;")","")</f>
        <v/>
      </c>
      <c r="G156" s="71"/>
      <c r="H156" s="19"/>
      <c r="I156" s="2"/>
      <c r="J156" s="2"/>
      <c r="K156" s="2"/>
      <c r="L156" s="2"/>
      <c r="M156" s="2"/>
      <c r="N156" s="2"/>
      <c r="O156" s="2"/>
      <c r="P156" s="2"/>
      <c r="Q156" s="54"/>
      <c r="R156" s="51"/>
      <c r="S156"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6" s="28"/>
      <c r="U156" s="2"/>
      <c r="V156" s="2"/>
      <c r="W156" s="30" t="str">
        <f>IF(Tableau2[[#This Row],[XP mastery]]=0,"",TRUNC((SQRT(8*(Tableau2[[#This Row],[XP mastery]]/5)+1)-1)/2))</f>
        <v/>
      </c>
      <c r="X156" s="24"/>
      <c r="Y156" s="2"/>
      <c r="Z156" s="2"/>
      <c r="AA156" s="2"/>
      <c r="AB156" s="2"/>
      <c r="AC156" s="2"/>
      <c r="AD156" s="2"/>
      <c r="AE156" s="2"/>
      <c r="AF156" s="2"/>
      <c r="AG156" s="2"/>
      <c r="AH156"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6" s="32">
        <f>MAX(Tableau2[[#This Row],[Bonus talisman bâton 1]:[Bonus talisman dé 5]])+IF(Tableau2[[#This Row],[CT dé applicable?]]&lt;&gt;"",'valeurs casting'!$K$1,0)</f>
        <v>0</v>
      </c>
      <c r="AJ156" s="19"/>
      <c r="AK156" s="20"/>
      <c r="AL156" s="20"/>
      <c r="AM156" s="20"/>
      <c r="AN156" s="20"/>
      <c r="AO156" s="24"/>
      <c r="AP156" s="19"/>
      <c r="AQ156" s="20"/>
      <c r="AR156" s="20"/>
      <c r="AS156" s="20"/>
      <c r="AT156" s="20"/>
      <c r="AU156" s="37"/>
      <c r="AV156" s="16">
        <f>IF(AJ156&lt;&gt;"",VLOOKUP(AJ156,'valeurs casting'!$E$2:$F$9,2),0)</f>
        <v>0</v>
      </c>
      <c r="AW156" s="16">
        <f>IF(AK156&lt;&gt;"",VLOOKUP(AK156,'valeurs casting'!$E$2:$F$9,2),0)</f>
        <v>0</v>
      </c>
      <c r="AX156" s="16">
        <f>IF(AL156&lt;&gt;"",VLOOKUP(AL156,'valeurs casting'!$E$2:$F$9,2),0)</f>
        <v>0</v>
      </c>
      <c r="AY156" s="16">
        <f>IF(AM156&lt;&gt;"",VLOOKUP(AM156,'valeurs casting'!$E$2:$F$9,2),0)</f>
        <v>0</v>
      </c>
      <c r="AZ156" s="16">
        <f>IF(AN156&lt;&gt;"",VLOOKUP(AN156,'valeurs casting'!$E$2:$F$9,2),0)</f>
        <v>0</v>
      </c>
      <c r="BA156" s="16">
        <f>IF(AO156&lt;&gt;"",VLOOKUP(AO156,'valeurs casting'!$E$2:$F$9,2),0)</f>
        <v>0</v>
      </c>
      <c r="BB156" s="16">
        <f>IF(AP156&lt;&gt;"",VLOOKUP(AP156,'valeurs casting'!$G$2:$H$9,2),0)</f>
        <v>0</v>
      </c>
      <c r="BC156" s="16">
        <f>IF(AQ156&lt;&gt;"",VLOOKUP(AQ156,'valeurs casting'!$G$2:$H$9,2),0)</f>
        <v>0</v>
      </c>
      <c r="BD156" s="16">
        <f>IF(AR156&lt;&gt;"",VLOOKUP(AR156,'valeurs casting'!$G$2:$H$9,2),0)</f>
        <v>0</v>
      </c>
      <c r="BE156" s="16">
        <f>IF(AS156&lt;&gt;"",VLOOKUP(AS156,'valeurs casting'!$G$2:$H$9,2),0)</f>
        <v>0</v>
      </c>
      <c r="BF156" s="16">
        <f>IF(AT156&lt;&gt;"",VLOOKUP(AT156,'valeurs casting'!$G$2:$H$9,2),0)</f>
        <v>0</v>
      </c>
      <c r="BG156" s="2"/>
      <c r="BH156" s="2"/>
      <c r="BI156" s="2"/>
      <c r="BJ156" s="2"/>
      <c r="BK156" s="2"/>
    </row>
    <row r="157" spans="1:63" x14ac:dyDescent="0.3">
      <c r="A157" s="14"/>
      <c r="B157" s="15"/>
      <c r="C157" s="2"/>
      <c r="D157" s="15"/>
      <c r="E157" s="2"/>
      <c r="F157" s="32" t="str">
        <f>Tableau2[[#This Row],[Technique]]&amp;IF(Tableau2[[#This Row],[req. technique]]&lt;&gt;"","("&amp;Tableau2[[#This Row],[req. technique]]&amp;")","")&amp;Tableau2[[#This Row],[Forme]]&amp;IF(Tableau2[[#This Row],[req. forme]]&lt;&gt;"","("&amp;Tableau2[[#This Row],[req. forme]]&amp;")","")</f>
        <v/>
      </c>
      <c r="G157" s="71"/>
      <c r="H157" s="19"/>
      <c r="I157" s="2"/>
      <c r="J157" s="2"/>
      <c r="K157" s="2"/>
      <c r="L157" s="2"/>
      <c r="M157" s="2"/>
      <c r="N157" s="2"/>
      <c r="O157" s="2"/>
      <c r="P157" s="2"/>
      <c r="Q157" s="54"/>
      <c r="R157" s="51"/>
      <c r="S157"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7" s="28"/>
      <c r="U157" s="2"/>
      <c r="V157" s="2"/>
      <c r="W157" s="30" t="str">
        <f>IF(Tableau2[[#This Row],[XP mastery]]=0,"",TRUNC((SQRT(8*(Tableau2[[#This Row],[XP mastery]]/5)+1)-1)/2))</f>
        <v/>
      </c>
      <c r="X157" s="24"/>
      <c r="Y157" s="2"/>
      <c r="Z157" s="2"/>
      <c r="AA157" s="2"/>
      <c r="AB157" s="2"/>
      <c r="AC157" s="2"/>
      <c r="AD157" s="2"/>
      <c r="AE157" s="2"/>
      <c r="AF157" s="2"/>
      <c r="AG157" s="2"/>
      <c r="AH157"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7" s="32">
        <f>MAX(Tableau2[[#This Row],[Bonus talisman bâton 1]:[Bonus talisman dé 5]])+IF(Tableau2[[#This Row],[CT dé applicable?]]&lt;&gt;"",'valeurs casting'!$K$1,0)</f>
        <v>0</v>
      </c>
      <c r="AJ157" s="19"/>
      <c r="AK157" s="20"/>
      <c r="AL157" s="20"/>
      <c r="AM157" s="20"/>
      <c r="AN157" s="20"/>
      <c r="AO157" s="24"/>
      <c r="AP157" s="19"/>
      <c r="AQ157" s="20"/>
      <c r="AR157" s="20"/>
      <c r="AS157" s="20"/>
      <c r="AT157" s="20"/>
      <c r="AU157" s="37"/>
      <c r="AV157" s="16">
        <f>IF(AJ157&lt;&gt;"",VLOOKUP(AJ157,'valeurs casting'!$E$2:$F$9,2),0)</f>
        <v>0</v>
      </c>
      <c r="AW157" s="16">
        <f>IF(AK157&lt;&gt;"",VLOOKUP(AK157,'valeurs casting'!$E$2:$F$9,2),0)</f>
        <v>0</v>
      </c>
      <c r="AX157" s="16">
        <f>IF(AL157&lt;&gt;"",VLOOKUP(AL157,'valeurs casting'!$E$2:$F$9,2),0)</f>
        <v>0</v>
      </c>
      <c r="AY157" s="16">
        <f>IF(AM157&lt;&gt;"",VLOOKUP(AM157,'valeurs casting'!$E$2:$F$9,2),0)</f>
        <v>0</v>
      </c>
      <c r="AZ157" s="16">
        <f>IF(AN157&lt;&gt;"",VLOOKUP(AN157,'valeurs casting'!$E$2:$F$9,2),0)</f>
        <v>0</v>
      </c>
      <c r="BA157" s="16">
        <f>IF(AO157&lt;&gt;"",VLOOKUP(AO157,'valeurs casting'!$E$2:$F$9,2),0)</f>
        <v>0</v>
      </c>
      <c r="BB157" s="16">
        <f>IF(AP157&lt;&gt;"",VLOOKUP(AP157,'valeurs casting'!$G$2:$H$9,2),0)</f>
        <v>0</v>
      </c>
      <c r="BC157" s="16">
        <f>IF(AQ157&lt;&gt;"",VLOOKUP(AQ157,'valeurs casting'!$G$2:$H$9,2),0)</f>
        <v>0</v>
      </c>
      <c r="BD157" s="16">
        <f>IF(AR157&lt;&gt;"",VLOOKUP(AR157,'valeurs casting'!$G$2:$H$9,2),0)</f>
        <v>0</v>
      </c>
      <c r="BE157" s="16">
        <f>IF(AS157&lt;&gt;"",VLOOKUP(AS157,'valeurs casting'!$G$2:$H$9,2),0)</f>
        <v>0</v>
      </c>
      <c r="BF157" s="16">
        <f>IF(AT157&lt;&gt;"",VLOOKUP(AT157,'valeurs casting'!$G$2:$H$9,2),0)</f>
        <v>0</v>
      </c>
      <c r="BG157" s="2"/>
      <c r="BH157" s="2"/>
      <c r="BI157" s="2"/>
      <c r="BJ157" s="2"/>
      <c r="BK157" s="2"/>
    </row>
    <row r="158" spans="1:63" x14ac:dyDescent="0.3">
      <c r="A158" s="14"/>
      <c r="B158" s="15"/>
      <c r="C158" s="2"/>
      <c r="D158" s="15"/>
      <c r="E158" s="2"/>
      <c r="F158" s="32" t="str">
        <f>Tableau2[[#This Row],[Technique]]&amp;IF(Tableau2[[#This Row],[req. technique]]&lt;&gt;"","("&amp;Tableau2[[#This Row],[req. technique]]&amp;")","")&amp;Tableau2[[#This Row],[Forme]]&amp;IF(Tableau2[[#This Row],[req. forme]]&lt;&gt;"","("&amp;Tableau2[[#This Row],[req. forme]]&amp;")","")</f>
        <v/>
      </c>
      <c r="G158" s="71"/>
      <c r="H158" s="19"/>
      <c r="I158" s="2"/>
      <c r="J158" s="2"/>
      <c r="K158" s="2"/>
      <c r="L158" s="2"/>
      <c r="M158" s="2"/>
      <c r="N158" s="2"/>
      <c r="O158" s="2"/>
      <c r="P158" s="2"/>
      <c r="Q158" s="54"/>
      <c r="R158" s="51"/>
      <c r="S158"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8" s="28"/>
      <c r="U158" s="2"/>
      <c r="V158" s="2"/>
      <c r="W158" s="30" t="str">
        <f>IF(Tableau2[[#This Row],[XP mastery]]=0,"",TRUNC((SQRT(8*(Tableau2[[#This Row],[XP mastery]]/5)+1)-1)/2))</f>
        <v/>
      </c>
      <c r="X158" s="24"/>
      <c r="Y158" s="2"/>
      <c r="Z158" s="2"/>
      <c r="AA158" s="2"/>
      <c r="AB158" s="2"/>
      <c r="AC158" s="2"/>
      <c r="AD158" s="2"/>
      <c r="AE158" s="2"/>
      <c r="AF158" s="2"/>
      <c r="AG158" s="2"/>
      <c r="AH158"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8" s="32">
        <f>MAX(Tableau2[[#This Row],[Bonus talisman bâton 1]:[Bonus talisman dé 5]])+IF(Tableau2[[#This Row],[CT dé applicable?]]&lt;&gt;"",'valeurs casting'!$K$1,0)</f>
        <v>0</v>
      </c>
      <c r="AJ158" s="19"/>
      <c r="AK158" s="20"/>
      <c r="AL158" s="20"/>
      <c r="AM158" s="20"/>
      <c r="AN158" s="20"/>
      <c r="AO158" s="24"/>
      <c r="AP158" s="19"/>
      <c r="AQ158" s="20"/>
      <c r="AR158" s="20"/>
      <c r="AS158" s="20"/>
      <c r="AT158" s="20"/>
      <c r="AU158" s="37"/>
      <c r="AV158" s="16">
        <f>IF(AJ158&lt;&gt;"",VLOOKUP(AJ158,'valeurs casting'!$E$2:$F$9,2),0)</f>
        <v>0</v>
      </c>
      <c r="AW158" s="16">
        <f>IF(AK158&lt;&gt;"",VLOOKUP(AK158,'valeurs casting'!$E$2:$F$9,2),0)</f>
        <v>0</v>
      </c>
      <c r="AX158" s="16">
        <f>IF(AL158&lt;&gt;"",VLOOKUP(AL158,'valeurs casting'!$E$2:$F$9,2),0)</f>
        <v>0</v>
      </c>
      <c r="AY158" s="16">
        <f>IF(AM158&lt;&gt;"",VLOOKUP(AM158,'valeurs casting'!$E$2:$F$9,2),0)</f>
        <v>0</v>
      </c>
      <c r="AZ158" s="16">
        <f>IF(AN158&lt;&gt;"",VLOOKUP(AN158,'valeurs casting'!$E$2:$F$9,2),0)</f>
        <v>0</v>
      </c>
      <c r="BA158" s="16">
        <f>IF(AO158&lt;&gt;"",VLOOKUP(AO158,'valeurs casting'!$E$2:$F$9,2),0)</f>
        <v>0</v>
      </c>
      <c r="BB158" s="16">
        <f>IF(AP158&lt;&gt;"",VLOOKUP(AP158,'valeurs casting'!$G$2:$H$9,2),0)</f>
        <v>0</v>
      </c>
      <c r="BC158" s="16">
        <f>IF(AQ158&lt;&gt;"",VLOOKUP(AQ158,'valeurs casting'!$G$2:$H$9,2),0)</f>
        <v>0</v>
      </c>
      <c r="BD158" s="16">
        <f>IF(AR158&lt;&gt;"",VLOOKUP(AR158,'valeurs casting'!$G$2:$H$9,2),0)</f>
        <v>0</v>
      </c>
      <c r="BE158" s="16">
        <f>IF(AS158&lt;&gt;"",VLOOKUP(AS158,'valeurs casting'!$G$2:$H$9,2),0)</f>
        <v>0</v>
      </c>
      <c r="BF158" s="16">
        <f>IF(AT158&lt;&gt;"",VLOOKUP(AT158,'valeurs casting'!$G$2:$H$9,2),0)</f>
        <v>0</v>
      </c>
      <c r="BG158" s="2"/>
      <c r="BH158" s="2"/>
      <c r="BI158" s="2"/>
      <c r="BJ158" s="2"/>
      <c r="BK158" s="2"/>
    </row>
    <row r="159" spans="1:63" x14ac:dyDescent="0.3">
      <c r="A159" s="14"/>
      <c r="B159" s="15"/>
      <c r="C159" s="2"/>
      <c r="D159" s="15"/>
      <c r="E159" s="2"/>
      <c r="F159" s="32" t="str">
        <f>Tableau2[[#This Row],[Technique]]&amp;IF(Tableau2[[#This Row],[req. technique]]&lt;&gt;"","("&amp;Tableau2[[#This Row],[req. technique]]&amp;")","")&amp;Tableau2[[#This Row],[Forme]]&amp;IF(Tableau2[[#This Row],[req. forme]]&lt;&gt;"","("&amp;Tableau2[[#This Row],[req. forme]]&amp;")","")</f>
        <v/>
      </c>
      <c r="G159" s="71"/>
      <c r="H159" s="19"/>
      <c r="I159" s="2"/>
      <c r="J159" s="2"/>
      <c r="K159" s="2"/>
      <c r="L159" s="2"/>
      <c r="M159" s="2"/>
      <c r="N159" s="2"/>
      <c r="O159" s="2"/>
      <c r="P159" s="2"/>
      <c r="Q159" s="54"/>
      <c r="R159" s="51"/>
      <c r="S159"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59" s="28"/>
      <c r="U159" s="2"/>
      <c r="V159" s="2"/>
      <c r="W159" s="30" t="str">
        <f>IF(Tableau2[[#This Row],[XP mastery]]=0,"",TRUNC((SQRT(8*(Tableau2[[#This Row],[XP mastery]]/5)+1)-1)/2))</f>
        <v/>
      </c>
      <c r="X159" s="24"/>
      <c r="Y159" s="2"/>
      <c r="Z159" s="2"/>
      <c r="AA159" s="2"/>
      <c r="AB159" s="2"/>
      <c r="AC159" s="2"/>
      <c r="AD159" s="2"/>
      <c r="AE159" s="2"/>
      <c r="AF159" s="2"/>
      <c r="AG159" s="2"/>
      <c r="AH159"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59" s="32">
        <f>MAX(Tableau2[[#This Row],[Bonus talisman bâton 1]:[Bonus talisman dé 5]])+IF(Tableau2[[#This Row],[CT dé applicable?]]&lt;&gt;"",'valeurs casting'!$K$1,0)</f>
        <v>0</v>
      </c>
      <c r="AJ159" s="19"/>
      <c r="AK159" s="20"/>
      <c r="AL159" s="20"/>
      <c r="AM159" s="20"/>
      <c r="AN159" s="20"/>
      <c r="AO159" s="24"/>
      <c r="AP159" s="19"/>
      <c r="AQ159" s="20"/>
      <c r="AR159" s="20"/>
      <c r="AS159" s="20"/>
      <c r="AT159" s="20"/>
      <c r="AU159" s="37"/>
      <c r="AV159" s="16">
        <f>IF(AJ159&lt;&gt;"",VLOOKUP(AJ159,'valeurs casting'!$E$2:$F$9,2),0)</f>
        <v>0</v>
      </c>
      <c r="AW159" s="16">
        <f>IF(AK159&lt;&gt;"",VLOOKUP(AK159,'valeurs casting'!$E$2:$F$9,2),0)</f>
        <v>0</v>
      </c>
      <c r="AX159" s="16">
        <f>IF(AL159&lt;&gt;"",VLOOKUP(AL159,'valeurs casting'!$E$2:$F$9,2),0)</f>
        <v>0</v>
      </c>
      <c r="AY159" s="16">
        <f>IF(AM159&lt;&gt;"",VLOOKUP(AM159,'valeurs casting'!$E$2:$F$9,2),0)</f>
        <v>0</v>
      </c>
      <c r="AZ159" s="16">
        <f>IF(AN159&lt;&gt;"",VLOOKUP(AN159,'valeurs casting'!$E$2:$F$9,2),0)</f>
        <v>0</v>
      </c>
      <c r="BA159" s="16">
        <f>IF(AO159&lt;&gt;"",VLOOKUP(AO159,'valeurs casting'!$E$2:$F$9,2),0)</f>
        <v>0</v>
      </c>
      <c r="BB159" s="16">
        <f>IF(AP159&lt;&gt;"",VLOOKUP(AP159,'valeurs casting'!$G$2:$H$9,2),0)</f>
        <v>0</v>
      </c>
      <c r="BC159" s="16">
        <f>IF(AQ159&lt;&gt;"",VLOOKUP(AQ159,'valeurs casting'!$G$2:$H$9,2),0)</f>
        <v>0</v>
      </c>
      <c r="BD159" s="16">
        <f>IF(AR159&lt;&gt;"",VLOOKUP(AR159,'valeurs casting'!$G$2:$H$9,2),0)</f>
        <v>0</v>
      </c>
      <c r="BE159" s="16">
        <f>IF(AS159&lt;&gt;"",VLOOKUP(AS159,'valeurs casting'!$G$2:$H$9,2),0)</f>
        <v>0</v>
      </c>
      <c r="BF159" s="16">
        <f>IF(AT159&lt;&gt;"",VLOOKUP(AT159,'valeurs casting'!$G$2:$H$9,2),0)</f>
        <v>0</v>
      </c>
      <c r="BG159" s="2"/>
      <c r="BH159" s="2"/>
      <c r="BI159" s="2"/>
      <c r="BJ159" s="2"/>
      <c r="BK159" s="2"/>
    </row>
    <row r="160" spans="1:63" x14ac:dyDescent="0.3">
      <c r="A160" s="14"/>
      <c r="B160" s="15"/>
      <c r="C160" s="2"/>
      <c r="D160" s="15"/>
      <c r="E160" s="2"/>
      <c r="F160" s="32" t="str">
        <f>Tableau2[[#This Row],[Technique]]&amp;IF(Tableau2[[#This Row],[req. technique]]&lt;&gt;"","("&amp;Tableau2[[#This Row],[req. technique]]&amp;")","")&amp;Tableau2[[#This Row],[Forme]]&amp;IF(Tableau2[[#This Row],[req. forme]]&lt;&gt;"","("&amp;Tableau2[[#This Row],[req. forme]]&amp;")","")</f>
        <v/>
      </c>
      <c r="G160" s="71"/>
      <c r="H160" s="19"/>
      <c r="I160" s="2"/>
      <c r="J160" s="2"/>
      <c r="K160" s="2"/>
      <c r="L160" s="2"/>
      <c r="M160" s="2"/>
      <c r="N160" s="2"/>
      <c r="O160" s="2"/>
      <c r="P160" s="2"/>
      <c r="Q160" s="54"/>
      <c r="R160" s="51"/>
      <c r="S160" s="72" t="e">
        <f>IF(IF(Tableau2[[#This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casting'!$J$25:$K$35,2))&lt;5,VLOOKUP(IF(Tableau2[[#This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casting'!$J$25:$K$35,2)),'valeurs casting'!$K$5:$L$9,2),IF(Tableau2[[#This Row],[Niveau base]]&lt;5,VLOOKUP(Tableau2[[#This Row],[Niveau base]],'valeurs casting'!$J$5:$K$9,2),Tableau2[[#This Row],[Niveau base]])+5*(SUM(Tableau2[[#This Row],[taille]:[valeur]])+VLOOKUP(Tableau2[[#This Row],[portée]],'valeurs casting'!$J$11:$K$16,2)+VLOOKUP(Tableau2[[#This Row],[durée]],'valeurs casting'!$J$17:$K$24,2)+VLOOKUP(Tableau2[[#This Row],[cible]],'valeurs casting'!$J$25:$K$35,2)))</f>
        <v>#N/A</v>
      </c>
      <c r="T160" s="28"/>
      <c r="U160" s="2"/>
      <c r="V160" s="2"/>
      <c r="W160" s="30" t="str">
        <f>IF(Tableau2[[#This Row],[XP mastery]]=0,"",TRUNC((SQRT(8*(Tableau2[[#This Row],[XP mastery]]/5)+1)-1)/2))</f>
        <v/>
      </c>
      <c r="X160" s="24"/>
      <c r="Y160" s="2"/>
      <c r="Z160" s="2"/>
      <c r="AA160" s="2"/>
      <c r="AB160" s="2"/>
      <c r="AC160" s="2"/>
      <c r="AD160" s="2"/>
      <c r="AE160" s="2"/>
      <c r="AF160" s="2"/>
      <c r="AG160" s="2"/>
      <c r="AH160" s="46" t="e">
        <f>'valeurs casting'!$K$2+MIN(VLOOKUP(Tableau2[[#This Row],[Technique]],Tableau1[],3),IF(Tableau2[[#This Row],[req. technique]]="",9999,VLOOKUP(LEFT(Tableau2[[#This Row],[req. technique]],2),Tableau1[],3)),IF(LEN(Tableau2[[#This Row],[req. technique]])&lt;=2,9999,VLOOKUP(LEFT(RIGHT(Tableau2[[#This Row],[req. technique]],-2+LEN(Tableau2[[#This Row],[req. technique]])),2),Tableau1[],3)),IF(LEN(Tableau2[[#This Row],[req. technique]])&lt;=4,9999,VLOOKUP(RIGHT(Tableau2[[#This Row],[req. technique]],-7+LEN(Tableau2[[#This Row],[req. technique]])),Tableau1[],3)))</f>
        <v>#N/A</v>
      </c>
      <c r="AI160" s="32">
        <f>MAX(Tableau2[[#This Row],[Bonus talisman bâton 1]:[Bonus talisman dé 5]])+IF(Tableau2[[#This Row],[CT dé applicable?]]&lt;&gt;"",'valeurs casting'!$K$1,0)</f>
        <v>0</v>
      </c>
      <c r="AJ160" s="19"/>
      <c r="AK160" s="20"/>
      <c r="AL160" s="20"/>
      <c r="AM160" s="20"/>
      <c r="AN160" s="20"/>
      <c r="AO160" s="24"/>
      <c r="AP160" s="19"/>
      <c r="AQ160" s="20"/>
      <c r="AR160" s="20"/>
      <c r="AS160" s="20"/>
      <c r="AT160" s="20"/>
      <c r="AU160" s="37"/>
      <c r="AV160" s="16">
        <f>IF(AJ160&lt;&gt;"",VLOOKUP(AJ160,'valeurs casting'!$E$2:$F$9,2),0)</f>
        <v>0</v>
      </c>
      <c r="AW160" s="16">
        <f>IF(AK160&lt;&gt;"",VLOOKUP(AK160,'valeurs casting'!$E$2:$F$9,2),0)</f>
        <v>0</v>
      </c>
      <c r="AX160" s="16">
        <f>IF(AL160&lt;&gt;"",VLOOKUP(AL160,'valeurs casting'!$E$2:$F$9,2),0)</f>
        <v>0</v>
      </c>
      <c r="AY160" s="16">
        <f>IF(AM160&lt;&gt;"",VLOOKUP(AM160,'valeurs casting'!$E$2:$F$9,2),0)</f>
        <v>0</v>
      </c>
      <c r="AZ160" s="16">
        <f>IF(AN160&lt;&gt;"",VLOOKUP(AN160,'valeurs casting'!$E$2:$F$9,2),0)</f>
        <v>0</v>
      </c>
      <c r="BA160" s="16">
        <f>IF(AO160&lt;&gt;"",VLOOKUP(AO160,'valeurs casting'!$E$2:$F$9,2),0)</f>
        <v>0</v>
      </c>
      <c r="BB160" s="16">
        <f>IF(AP160&lt;&gt;"",VLOOKUP(AP160,'valeurs casting'!$G$2:$H$9,2),0)</f>
        <v>0</v>
      </c>
      <c r="BC160" s="16">
        <f>IF(AQ160&lt;&gt;"",VLOOKUP(AQ160,'valeurs casting'!$G$2:$H$9,2),0)</f>
        <v>0</v>
      </c>
      <c r="BD160" s="16">
        <f>IF(AR160&lt;&gt;"",VLOOKUP(AR160,'valeurs casting'!$G$2:$H$9,2),0)</f>
        <v>0</v>
      </c>
      <c r="BE160" s="16">
        <f>IF(AS160&lt;&gt;"",VLOOKUP(AS160,'valeurs casting'!$G$2:$H$9,2),0)</f>
        <v>0</v>
      </c>
      <c r="BF160" s="16">
        <f>IF(AT160&lt;&gt;"",VLOOKUP(AT160,'valeurs casting'!$G$2:$H$9,2),0)</f>
        <v>0</v>
      </c>
      <c r="BG160" s="2"/>
      <c r="BH160" s="2"/>
      <c r="BI160" s="2"/>
      <c r="BJ160" s="2"/>
      <c r="BK160" s="2"/>
    </row>
  </sheetData>
  <mergeCells count="4">
    <mergeCell ref="AJ1:AO1"/>
    <mergeCell ref="AP1:AU1"/>
    <mergeCell ref="W1:AG1"/>
    <mergeCell ref="Q1:R1"/>
  </mergeCells>
  <conditionalFormatting sqref="S3:S160">
    <cfRule type="expression" dxfId="0" priority="1">
      <formula>S3=G3</formula>
    </cfRule>
  </conditionalFormatting>
  <dataValidations disablePrompts="1" count="2">
    <dataValidation type="list" allowBlank="1" showInputMessage="1" showErrorMessage="1" sqref="AK161:AP1048576 AJ3:AO160">
      <formula1>Talisman_baton</formula1>
    </dataValidation>
    <dataValidation type="list" allowBlank="1" showInputMessage="1" showErrorMessage="1" sqref="AQ161:AV1048576 AP3:AU160">
      <formula1>talisman_dé</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2" workbookViewId="0">
      <selection activeCell="L10" sqref="L10"/>
    </sheetView>
  </sheetViews>
  <sheetFormatPr baseColWidth="10" defaultRowHeight="14.4" x14ac:dyDescent="0.3"/>
  <cols>
    <col min="1" max="2" width="8.33203125" customWidth="1"/>
    <col min="3" max="3" width="5.5546875" customWidth="1"/>
    <col min="4" max="4" width="1.44140625" customWidth="1"/>
    <col min="9" max="9" width="1.88671875" customWidth="1"/>
  </cols>
  <sheetData>
    <row r="1" spans="1:12" ht="15" thickBot="1" x14ac:dyDescent="0.35">
      <c r="A1" t="s">
        <v>21</v>
      </c>
      <c r="B1" t="s">
        <v>392</v>
      </c>
      <c r="C1" t="s">
        <v>22</v>
      </c>
      <c r="E1" s="80" t="s">
        <v>28</v>
      </c>
      <c r="F1" s="81"/>
      <c r="G1" s="80" t="s">
        <v>29</v>
      </c>
      <c r="H1" s="81"/>
      <c r="I1" s="1"/>
      <c r="J1" s="58" t="s">
        <v>228</v>
      </c>
      <c r="K1" s="56">
        <v>7</v>
      </c>
    </row>
    <row r="2" spans="1:12" ht="15" thickBot="1" x14ac:dyDescent="0.35">
      <c r="A2" s="59" t="s">
        <v>12</v>
      </c>
      <c r="B2" s="47">
        <v>29</v>
      </c>
      <c r="C2" s="57">
        <f>IF(Tableau1[[#This Row],[XP]]=0,0,TRUNC((SQRT(8*(Tableau1[[#This Row],[XP]])+1)-1)/2))</f>
        <v>7</v>
      </c>
      <c r="E2" s="60" t="s">
        <v>13</v>
      </c>
      <c r="F2" s="61">
        <v>4</v>
      </c>
      <c r="G2" s="60" t="s">
        <v>30</v>
      </c>
      <c r="H2" s="61">
        <v>4</v>
      </c>
      <c r="J2" s="58" t="s">
        <v>391</v>
      </c>
      <c r="K2" s="56">
        <v>3</v>
      </c>
    </row>
    <row r="3" spans="1:12" ht="15" thickBot="1" x14ac:dyDescent="0.35">
      <c r="A3" s="59" t="s">
        <v>13</v>
      </c>
      <c r="B3" s="47">
        <v>207</v>
      </c>
      <c r="C3" s="57">
        <f>IF(Tableau1[[#This Row],[XP]]=0,0,TRUNC((SQRT(8*(Tableau1[[#This Row],[XP]])+1)-1)/2))</f>
        <v>19</v>
      </c>
      <c r="E3" s="60" t="s">
        <v>27</v>
      </c>
      <c r="F3" s="61">
        <v>4</v>
      </c>
      <c r="G3" s="60" t="s">
        <v>17</v>
      </c>
      <c r="H3" s="61">
        <v>4</v>
      </c>
    </row>
    <row r="4" spans="1:12" x14ac:dyDescent="0.3">
      <c r="A4" s="59" t="s">
        <v>14</v>
      </c>
      <c r="B4" s="47">
        <v>406</v>
      </c>
      <c r="C4" s="57">
        <f>IF(Tableau1[[#This Row],[XP]]=0,0,TRUNC((SQRT(8*(Tableau1[[#This Row],[XP]])+1)-1)/2))</f>
        <v>28</v>
      </c>
      <c r="E4" s="60" t="s">
        <v>26</v>
      </c>
      <c r="F4" s="61">
        <v>4</v>
      </c>
      <c r="G4" s="60" t="s">
        <v>8</v>
      </c>
      <c r="H4" s="61">
        <v>2</v>
      </c>
      <c r="J4" s="69" t="s">
        <v>60</v>
      </c>
      <c r="K4" s="70" t="s">
        <v>413</v>
      </c>
      <c r="L4" s="67" t="s">
        <v>414</v>
      </c>
    </row>
    <row r="5" spans="1:12" x14ac:dyDescent="0.3">
      <c r="A5" s="59" t="s">
        <v>15</v>
      </c>
      <c r="B5" s="47">
        <v>142</v>
      </c>
      <c r="C5" s="57">
        <f>IF(Tableau1[[#This Row],[XP]]=0,0,TRUNC((SQRT(8*(Tableau1[[#This Row],[XP]])+1)-1)/2))</f>
        <v>16</v>
      </c>
      <c r="E5" s="60" t="s">
        <v>23</v>
      </c>
      <c r="F5" s="61">
        <v>6</v>
      </c>
      <c r="G5" s="60" t="s">
        <v>31</v>
      </c>
      <c r="H5" s="61">
        <v>3</v>
      </c>
      <c r="J5" s="64">
        <v>0</v>
      </c>
      <c r="K5" s="20">
        <v>-20</v>
      </c>
      <c r="L5" s="42">
        <v>0</v>
      </c>
    </row>
    <row r="6" spans="1:12" x14ac:dyDescent="0.3">
      <c r="A6" s="59" t="s">
        <v>7</v>
      </c>
      <c r="B6" s="47">
        <v>300</v>
      </c>
      <c r="C6" s="57">
        <f>IF(Tableau1[[#This Row],[XP]]=0,0,TRUNC((SQRT(8*(Tableau1[[#This Row],[XP]])+1)-1)/2))</f>
        <v>24</v>
      </c>
      <c r="E6" s="60" t="s">
        <v>9</v>
      </c>
      <c r="F6" s="61">
        <v>5</v>
      </c>
      <c r="G6" s="60" t="s">
        <v>32</v>
      </c>
      <c r="H6" s="61">
        <v>5</v>
      </c>
      <c r="J6" s="64">
        <v>1</v>
      </c>
      <c r="K6" s="20">
        <v>-15</v>
      </c>
      <c r="L6" s="42">
        <v>1</v>
      </c>
    </row>
    <row r="7" spans="1:12" x14ac:dyDescent="0.3">
      <c r="A7" s="59" t="s">
        <v>16</v>
      </c>
      <c r="B7" s="47">
        <v>15</v>
      </c>
      <c r="C7" s="57">
        <f>IF(Tableau1[[#This Row],[XP]]=0,0,TRUNC((SQRT(8*(Tableau1[[#This Row],[XP]])+1)-1)/2))</f>
        <v>5</v>
      </c>
      <c r="E7" s="60" t="s">
        <v>24</v>
      </c>
      <c r="F7" s="61">
        <v>4</v>
      </c>
      <c r="G7" s="60"/>
      <c r="H7" s="61"/>
      <c r="J7" s="64">
        <v>2</v>
      </c>
      <c r="K7" s="20">
        <v>-10</v>
      </c>
      <c r="L7" s="42">
        <v>2</v>
      </c>
    </row>
    <row r="8" spans="1:12" x14ac:dyDescent="0.3">
      <c r="A8" s="59" t="s">
        <v>17</v>
      </c>
      <c r="B8" s="47">
        <v>266</v>
      </c>
      <c r="C8" s="57">
        <f>IF(Tableau1[[#This Row],[XP]]=0,0,TRUNC((SQRT(8*(Tableau1[[#This Row],[XP]])+1)-1)/2))</f>
        <v>22</v>
      </c>
      <c r="E8" s="60" t="s">
        <v>1</v>
      </c>
      <c r="F8" s="61">
        <v>3</v>
      </c>
      <c r="G8" s="60"/>
      <c r="H8" s="61"/>
      <c r="J8" s="64">
        <v>3</v>
      </c>
      <c r="K8" s="20">
        <v>-5</v>
      </c>
      <c r="L8" s="42">
        <v>3</v>
      </c>
    </row>
    <row r="9" spans="1:12" ht="15" thickBot="1" x14ac:dyDescent="0.35">
      <c r="A9" s="59" t="s">
        <v>18</v>
      </c>
      <c r="B9" s="47">
        <v>21</v>
      </c>
      <c r="C9" s="57">
        <f>IF(Tableau1[[#This Row],[XP]]=0,0,TRUNC((SQRT(8*(Tableau1[[#This Row],[XP]])+1)-1)/2))</f>
        <v>6</v>
      </c>
      <c r="E9" s="60" t="s">
        <v>25</v>
      </c>
      <c r="F9" s="61">
        <v>5</v>
      </c>
      <c r="G9" s="60"/>
      <c r="H9" s="61"/>
      <c r="J9" s="65">
        <v>4</v>
      </c>
      <c r="K9" s="68">
        <v>0</v>
      </c>
      <c r="L9" s="44">
        <v>4</v>
      </c>
    </row>
    <row r="10" spans="1:12" ht="15" thickBot="1" x14ac:dyDescent="0.35">
      <c r="A10" s="59" t="s">
        <v>8</v>
      </c>
      <c r="B10" s="47">
        <v>138</v>
      </c>
      <c r="C10" s="57">
        <f>IF(Tableau1[[#This Row],[XP]]=0,0,TRUNC((SQRT(8*(Tableau1[[#This Row],[XP]])+1)-1)/2))</f>
        <v>16</v>
      </c>
      <c r="E10" s="60"/>
      <c r="F10" s="61"/>
      <c r="G10" s="60"/>
      <c r="H10" s="61"/>
    </row>
    <row r="11" spans="1:12" x14ac:dyDescent="0.3">
      <c r="A11" s="59" t="s">
        <v>19</v>
      </c>
      <c r="B11" s="47">
        <v>86</v>
      </c>
      <c r="C11" s="57">
        <f>IF(Tableau1[[#This Row],[XP]]=0,0,TRUNC((SQRT(8*(Tableau1[[#This Row],[XP]])+1)-1)/2))</f>
        <v>12</v>
      </c>
      <c r="E11" s="60"/>
      <c r="F11" s="61"/>
      <c r="G11" s="60"/>
      <c r="H11" s="61"/>
      <c r="J11" s="66" t="s">
        <v>269</v>
      </c>
      <c r="K11" s="67">
        <v>4</v>
      </c>
    </row>
    <row r="12" spans="1:12" x14ac:dyDescent="0.3">
      <c r="A12" s="59" t="s">
        <v>9</v>
      </c>
      <c r="B12" s="47">
        <v>78</v>
      </c>
      <c r="C12" s="57">
        <f>IF(Tableau1[[#This Row],[XP]]=0,0,TRUNC((SQRT(8*(Tableau1[[#This Row],[XP]])+1)-1)/2))</f>
        <v>12</v>
      </c>
      <c r="E12" s="60"/>
      <c r="F12" s="61"/>
      <c r="G12" s="60"/>
      <c r="H12" s="61"/>
      <c r="J12" s="41" t="s">
        <v>255</v>
      </c>
      <c r="K12" s="42">
        <v>1</v>
      </c>
    </row>
    <row r="13" spans="1:12" x14ac:dyDescent="0.3">
      <c r="A13" s="59" t="s">
        <v>10</v>
      </c>
      <c r="B13" s="47">
        <v>61</v>
      </c>
      <c r="C13" s="57">
        <f>IF(Tableau1[[#This Row],[XP]]=0,0,TRUNC((SQRT(8*(Tableau1[[#This Row],[XP]])+1)-1)/2))</f>
        <v>10</v>
      </c>
      <c r="E13" s="60"/>
      <c r="F13" s="61"/>
      <c r="G13" s="60"/>
      <c r="H13" s="61"/>
      <c r="J13" s="41" t="s">
        <v>132</v>
      </c>
      <c r="K13" s="42">
        <v>0</v>
      </c>
    </row>
    <row r="14" spans="1:12" x14ac:dyDescent="0.3">
      <c r="A14" s="59" t="s">
        <v>11</v>
      </c>
      <c r="B14" s="47">
        <v>158</v>
      </c>
      <c r="C14" s="57">
        <f>IF(Tableau1[[#This Row],[XP]]=0,0,TRUNC((SQRT(8*(Tableau1[[#This Row],[XP]])+1)-1)/2))</f>
        <v>17</v>
      </c>
      <c r="E14" s="60"/>
      <c r="F14" s="61"/>
      <c r="G14" s="60"/>
      <c r="H14" s="61"/>
      <c r="J14" s="41" t="s">
        <v>93</v>
      </c>
      <c r="K14" s="42">
        <v>3</v>
      </c>
    </row>
    <row r="15" spans="1:12" x14ac:dyDescent="0.3">
      <c r="A15" s="59" t="s">
        <v>1</v>
      </c>
      <c r="B15" s="47">
        <v>217</v>
      </c>
      <c r="C15" s="57">
        <f>IF(Tableau1[[#This Row],[XP]]=0,0,TRUNC((SQRT(8*(Tableau1[[#This Row],[XP]])+1)-1)/2))</f>
        <v>20</v>
      </c>
      <c r="E15" s="60"/>
      <c r="F15" s="61"/>
      <c r="G15" s="60"/>
      <c r="H15" s="61"/>
      <c r="J15" s="41" t="s">
        <v>68</v>
      </c>
      <c r="K15" s="42">
        <v>1</v>
      </c>
    </row>
    <row r="16" spans="1:12" ht="15" thickBot="1" x14ac:dyDescent="0.35">
      <c r="A16" s="59" t="s">
        <v>20</v>
      </c>
      <c r="B16" s="47">
        <v>154</v>
      </c>
      <c r="C16" s="57">
        <f>IF(Tableau1[[#This Row],[XP]]=0,0,TRUNC((SQRT(8*(Tableau1[[#This Row],[XP]])+1)-1)/2))</f>
        <v>17</v>
      </c>
      <c r="E16" s="60"/>
      <c r="F16" s="61"/>
      <c r="G16" s="60"/>
      <c r="H16" s="61"/>
      <c r="J16" s="43" t="s">
        <v>85</v>
      </c>
      <c r="K16" s="44">
        <v>2</v>
      </c>
    </row>
    <row r="17" spans="5:11" x14ac:dyDescent="0.3">
      <c r="E17" s="60"/>
      <c r="F17" s="61"/>
      <c r="G17" s="60"/>
      <c r="H17" s="61"/>
      <c r="J17" s="66" t="s">
        <v>75</v>
      </c>
      <c r="K17" s="67">
        <v>1</v>
      </c>
    </row>
    <row r="18" spans="5:11" x14ac:dyDescent="0.3">
      <c r="E18" s="60"/>
      <c r="F18" s="61"/>
      <c r="G18" s="60"/>
      <c r="H18" s="61"/>
      <c r="J18" s="41" t="s">
        <v>102</v>
      </c>
      <c r="K18" s="42">
        <v>1</v>
      </c>
    </row>
    <row r="19" spans="5:11" x14ac:dyDescent="0.3">
      <c r="E19" s="60"/>
      <c r="F19" s="61"/>
      <c r="G19" s="60"/>
      <c r="H19" s="61"/>
      <c r="J19" s="41" t="s">
        <v>70</v>
      </c>
      <c r="K19" s="42">
        <v>0</v>
      </c>
    </row>
    <row r="20" spans="5:11" x14ac:dyDescent="0.3">
      <c r="E20" s="60"/>
      <c r="F20" s="61"/>
      <c r="G20" s="60"/>
      <c r="H20" s="61"/>
      <c r="J20" s="41" t="s">
        <v>95</v>
      </c>
      <c r="K20" s="42">
        <v>3</v>
      </c>
    </row>
    <row r="21" spans="5:11" ht="15" thickBot="1" x14ac:dyDescent="0.35">
      <c r="E21" s="62"/>
      <c r="F21" s="63"/>
      <c r="G21" s="62"/>
      <c r="H21" s="63"/>
      <c r="J21" s="41" t="s">
        <v>80</v>
      </c>
      <c r="K21" s="42">
        <v>2</v>
      </c>
    </row>
    <row r="22" spans="5:11" x14ac:dyDescent="0.3">
      <c r="J22" s="41" t="s">
        <v>410</v>
      </c>
      <c r="K22" s="42">
        <v>4</v>
      </c>
    </row>
    <row r="23" spans="5:11" x14ac:dyDescent="0.3">
      <c r="J23" s="41" t="s">
        <v>108</v>
      </c>
      <c r="K23" s="42">
        <v>2</v>
      </c>
    </row>
    <row r="24" spans="5:11" ht="15" thickBot="1" x14ac:dyDescent="0.35">
      <c r="J24" s="43" t="s">
        <v>270</v>
      </c>
      <c r="K24" s="44">
        <v>4</v>
      </c>
    </row>
    <row r="25" spans="5:11" x14ac:dyDescent="0.3">
      <c r="J25" s="66" t="s">
        <v>271</v>
      </c>
      <c r="K25" s="67">
        <v>4</v>
      </c>
    </row>
    <row r="26" spans="5:11" x14ac:dyDescent="0.3">
      <c r="J26" s="41" t="s">
        <v>69</v>
      </c>
      <c r="K26" s="42">
        <v>2</v>
      </c>
    </row>
    <row r="27" spans="5:11" x14ac:dyDescent="0.3">
      <c r="J27" s="41" t="s">
        <v>412</v>
      </c>
      <c r="K27" s="42">
        <v>3</v>
      </c>
    </row>
    <row r="28" spans="5:11" x14ac:dyDescent="0.3">
      <c r="J28" s="41" t="s">
        <v>76</v>
      </c>
      <c r="K28" s="42">
        <v>0</v>
      </c>
    </row>
    <row r="29" spans="5:11" x14ac:dyDescent="0.3">
      <c r="J29" s="41" t="s">
        <v>109</v>
      </c>
      <c r="K29" s="42">
        <v>1</v>
      </c>
    </row>
    <row r="30" spans="5:11" x14ac:dyDescent="0.3">
      <c r="J30" s="41" t="s">
        <v>382</v>
      </c>
      <c r="K30" s="42">
        <v>2</v>
      </c>
    </row>
    <row r="31" spans="5:11" x14ac:dyDescent="0.3">
      <c r="J31" s="41" t="s">
        <v>312</v>
      </c>
      <c r="K31" s="42">
        <v>2</v>
      </c>
    </row>
    <row r="32" spans="5:11" x14ac:dyDescent="0.3">
      <c r="J32" s="41" t="s">
        <v>324</v>
      </c>
      <c r="K32" s="42">
        <v>3</v>
      </c>
    </row>
    <row r="33" spans="10:11" x14ac:dyDescent="0.3">
      <c r="J33" s="41" t="s">
        <v>411</v>
      </c>
      <c r="K33" s="42">
        <v>0</v>
      </c>
    </row>
    <row r="34" spans="10:11" x14ac:dyDescent="0.3">
      <c r="J34" s="41" t="s">
        <v>68</v>
      </c>
      <c r="K34" s="42">
        <v>1</v>
      </c>
    </row>
    <row r="35" spans="10:11" ht="15" thickBot="1" x14ac:dyDescent="0.35">
      <c r="J35" s="43" t="s">
        <v>356</v>
      </c>
      <c r="K35" s="44">
        <v>4</v>
      </c>
    </row>
  </sheetData>
  <sortState ref="J25:K35">
    <sortCondition ref="J25"/>
  </sortState>
  <mergeCells count="2">
    <mergeCell ref="E1:F1"/>
    <mergeCell ref="G1:H1"/>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BF6C93D-7114-48B2-8C2F-CA5BFD6F042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17</vt:i4>
      </vt:variant>
    </vt:vector>
  </HeadingPairs>
  <TitlesOfParts>
    <vt:vector size="19" baseType="lpstr">
      <vt:lpstr>sorts</vt:lpstr>
      <vt:lpstr>valeurs casting</vt:lpstr>
      <vt:lpstr>An</vt:lpstr>
      <vt:lpstr>Aq</vt:lpstr>
      <vt:lpstr>Au</vt:lpstr>
      <vt:lpstr>Co</vt:lpstr>
      <vt:lpstr>Cr</vt:lpstr>
      <vt:lpstr>He</vt:lpstr>
      <vt:lpstr>Ig</vt:lpstr>
      <vt:lpstr>Im</vt:lpstr>
      <vt:lpstr>In</vt:lpstr>
      <vt:lpstr>Me</vt:lpstr>
      <vt:lpstr>Mu</vt:lpstr>
      <vt:lpstr>Pe</vt:lpstr>
      <vt:lpstr>Re</vt:lpstr>
      <vt:lpstr>Talisman_baton</vt:lpstr>
      <vt:lpstr>talisman_dé</vt:lpstr>
      <vt:lpstr>Te</vt:lpstr>
      <vt:lpstr>Vi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2018-07-06T12:11:19Z</dcterms:modified>
</cp:coreProperties>
</file>