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80" windowWidth="15480" windowHeight="997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P3" i="1"/>
  <c r="P4"/>
  <c r="P5"/>
  <c r="P6"/>
  <c r="P7"/>
  <c r="P8"/>
  <c r="P9"/>
  <c r="P2"/>
  <c r="O2"/>
  <c r="O3"/>
  <c r="O4"/>
  <c r="O5"/>
  <c r="O6"/>
  <c r="O7"/>
  <c r="O8"/>
  <c r="O9"/>
  <c r="N3"/>
  <c r="N4"/>
  <c r="N5"/>
  <c r="N6"/>
  <c r="N7"/>
  <c r="N8"/>
  <c r="N9"/>
  <c r="N2"/>
  <c r="M3"/>
  <c r="M4"/>
  <c r="M5"/>
  <c r="M6"/>
  <c r="M7"/>
  <c r="M8"/>
  <c r="M9"/>
  <c r="L3"/>
  <c r="L4"/>
  <c r="L5"/>
  <c r="L6"/>
  <c r="L7"/>
  <c r="L8"/>
  <c r="L9"/>
  <c r="L2"/>
  <c r="M2"/>
  <c r="K10"/>
  <c r="L10"/>
  <c r="M10"/>
</calcChain>
</file>

<file path=xl/sharedStrings.xml><?xml version="1.0" encoding="utf-8"?>
<sst xmlns="http://schemas.openxmlformats.org/spreadsheetml/2006/main" count="57" uniqueCount="46">
  <si>
    <t>Cde Client</t>
  </si>
  <si>
    <t>Qte Cdée</t>
  </si>
  <si>
    <t>Code PF</t>
  </si>
  <si>
    <t>Descript</t>
  </si>
  <si>
    <t>Descript 2</t>
  </si>
  <si>
    <t>Date Lanc</t>
  </si>
  <si>
    <t>Hre Lanc</t>
  </si>
  <si>
    <t>Equipements</t>
  </si>
  <si>
    <t>Tps Moyen</t>
  </si>
  <si>
    <t>Qte  MEO</t>
  </si>
  <si>
    <t>MEO MP</t>
  </si>
  <si>
    <t>NB Hre Exec</t>
  </si>
  <si>
    <t>Nb Jrs Exec</t>
  </si>
  <si>
    <t>Échéance</t>
  </si>
  <si>
    <t>Hre Fin</t>
  </si>
  <si>
    <t>N° Sem</t>
  </si>
  <si>
    <t>CC114365.6</t>
  </si>
  <si>
    <t>PF001075</t>
  </si>
  <si>
    <t>FILM DECOR LE GOURMAND</t>
  </si>
  <si>
    <t>100 G</t>
  </si>
  <si>
    <t>HELIO CERUTTI 08 C</t>
  </si>
  <si>
    <t>CC114289.3</t>
  </si>
  <si>
    <t>PF002278</t>
  </si>
  <si>
    <t>FILM OPP/CAST COUSCOUS M</t>
  </si>
  <si>
    <t>LA BELLE HELIO1KG 340/60</t>
  </si>
  <si>
    <t>CC114289.4</t>
  </si>
  <si>
    <t>PF002683</t>
  </si>
  <si>
    <t>EL HARRA 1KG 340/60</t>
  </si>
  <si>
    <t>CC114360.4</t>
  </si>
  <si>
    <t>PF003362</t>
  </si>
  <si>
    <t>FILM PE BLANC ISIS 900G</t>
  </si>
  <si>
    <t>HELIO LAIZE 544*60</t>
  </si>
  <si>
    <t>CC114360.3</t>
  </si>
  <si>
    <t>PF003361</t>
  </si>
  <si>
    <t>FILM PE BLANC ISIS 500G</t>
  </si>
  <si>
    <t>HELIO LAIZE 409/50</t>
  </si>
  <si>
    <t>CC114360.1</t>
  </si>
  <si>
    <t>PF003360</t>
  </si>
  <si>
    <t>FILM PE BLANC ISIS 190G</t>
  </si>
  <si>
    <t>V3 HELIO LAIZE 320/50</t>
  </si>
  <si>
    <t>CC114358.1</t>
  </si>
  <si>
    <t>PF003359</t>
  </si>
  <si>
    <t>FILM PE BLANC ISIS 360G</t>
  </si>
  <si>
    <t>HELIO LAIZE 409/45</t>
  </si>
  <si>
    <t>CC114360.2</t>
  </si>
  <si>
    <t>TOTAUX</t>
  </si>
</sst>
</file>

<file path=xl/styles.xml><?xml version="1.0" encoding="utf-8"?>
<styleSheet xmlns="http://schemas.openxmlformats.org/spreadsheetml/2006/main">
  <numFmts count="3">
    <numFmt numFmtId="164" formatCode="0.00000"/>
    <numFmt numFmtId="166" formatCode="[hh]:mm"/>
    <numFmt numFmtId="167" formatCode="[$-F400]h:mm:ss\ AM/PM"/>
  </numFmts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2" fontId="0" fillId="0" borderId="1" xfId="0" applyNumberFormat="1" applyBorder="1"/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7" fontId="0" fillId="0" borderId="0" xfId="0" applyNumberFormat="1"/>
    <xf numFmtId="16" fontId="0" fillId="0" borderId="0" xfId="0" applyNumberFormat="1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9</xdr:row>
      <xdr:rowOff>180975</xdr:rowOff>
    </xdr:from>
    <xdr:to>
      <xdr:col>7</xdr:col>
      <xdr:colOff>1181100</xdr:colOff>
      <xdr:row>12</xdr:row>
      <xdr:rowOff>142875</xdr:rowOff>
    </xdr:to>
    <xdr:sp macro="" textlink="">
      <xdr:nvSpPr>
        <xdr:cNvPr id="1025" name="ZoneTexte 1"/>
        <xdr:cNvSpPr txBox="1">
          <a:spLocks noChangeArrowheads="1"/>
        </xdr:cNvSpPr>
      </xdr:nvSpPr>
      <xdr:spPr bwMode="auto">
        <a:xfrm>
          <a:off x="6172200" y="1895475"/>
          <a:ext cx="1981200" cy="533400"/>
        </a:xfrm>
        <a:prstGeom prst="rect">
          <a:avLst/>
        </a:prstGeom>
        <a:solidFill>
          <a:srgbClr val="C0504D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Temps Moyens Machine en Heure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7</xdr:col>
      <xdr:colOff>409575</xdr:colOff>
      <xdr:row>7</xdr:row>
      <xdr:rowOff>104776</xdr:rowOff>
    </xdr:from>
    <xdr:to>
      <xdr:col>8</xdr:col>
      <xdr:colOff>95250</xdr:colOff>
      <xdr:row>9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7896225" y="1438276"/>
          <a:ext cx="962025" cy="4286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104775</xdr:colOff>
      <xdr:row>8</xdr:row>
      <xdr:rowOff>142876</xdr:rowOff>
    </xdr:from>
    <xdr:to>
      <xdr:col>11</xdr:col>
      <xdr:colOff>352425</xdr:colOff>
      <xdr:row>11</xdr:row>
      <xdr:rowOff>133350</xdr:rowOff>
    </xdr:to>
    <xdr:cxnSp macro="">
      <xdr:nvCxnSpPr>
        <xdr:cNvPr id="7" name="Connecteur droit avec flèche 6"/>
        <xdr:cNvCxnSpPr/>
      </xdr:nvCxnSpPr>
      <xdr:spPr>
        <a:xfrm flipV="1">
          <a:off x="10582275" y="1666876"/>
          <a:ext cx="1104900" cy="561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828675</xdr:colOff>
      <xdr:row>11</xdr:row>
      <xdr:rowOff>142875</xdr:rowOff>
    </xdr:from>
    <xdr:ext cx="1586268" cy="276225"/>
    <xdr:sp macro="" textlink="">
      <xdr:nvSpPr>
        <xdr:cNvPr id="10" name="ZoneTexte 9"/>
        <xdr:cNvSpPr txBox="1"/>
      </xdr:nvSpPr>
      <xdr:spPr>
        <a:xfrm>
          <a:off x="9591675" y="2238375"/>
          <a:ext cx="1586268" cy="276225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MEO</a:t>
          </a:r>
          <a:r>
            <a:rPr lang="fr-FR" sz="1100" baseline="0"/>
            <a:t> MP*Tps Moyen</a:t>
          </a:r>
          <a:endParaRPr lang="fr-FR" sz="1100"/>
        </a:p>
      </xdr:txBody>
    </xdr:sp>
    <xdr:clientData/>
  </xdr:oneCellAnchor>
  <xdr:twoCellAnchor>
    <xdr:from>
      <xdr:col>11</xdr:col>
      <xdr:colOff>676275</xdr:colOff>
      <xdr:row>8</xdr:row>
      <xdr:rowOff>47626</xdr:rowOff>
    </xdr:from>
    <xdr:to>
      <xdr:col>12</xdr:col>
      <xdr:colOff>457200</xdr:colOff>
      <xdr:row>11</xdr:row>
      <xdr:rowOff>123825</xdr:rowOff>
    </xdr:to>
    <xdr:cxnSp macro="">
      <xdr:nvCxnSpPr>
        <xdr:cNvPr id="11" name="Connecteur droit avec flèche 10"/>
        <xdr:cNvCxnSpPr/>
      </xdr:nvCxnSpPr>
      <xdr:spPr>
        <a:xfrm flipV="1">
          <a:off x="12011025" y="1571626"/>
          <a:ext cx="638175" cy="6476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838200</xdr:colOff>
      <xdr:row>11</xdr:row>
      <xdr:rowOff>133350</xdr:rowOff>
    </xdr:from>
    <xdr:ext cx="1586268" cy="647700"/>
    <xdr:sp macro="" textlink="">
      <xdr:nvSpPr>
        <xdr:cNvPr id="13" name="ZoneTexte 12"/>
        <xdr:cNvSpPr txBox="1"/>
      </xdr:nvSpPr>
      <xdr:spPr>
        <a:xfrm>
          <a:off x="11315700" y="2228850"/>
          <a:ext cx="1586268" cy="647700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Nb</a:t>
          </a:r>
          <a:r>
            <a:rPr lang="fr-FR" sz="1100" baseline="0"/>
            <a:t> de Jrs en Fonction des</a:t>
          </a:r>
        </a:p>
        <a:p>
          <a:r>
            <a:rPr lang="fr-FR" sz="1100" baseline="0"/>
            <a:t>Heures d'Execution</a:t>
          </a:r>
        </a:p>
        <a:p>
          <a:r>
            <a:rPr lang="fr-FR" sz="1100" baseline="0"/>
            <a:t>=Nd Hre Exec/24</a:t>
          </a:r>
          <a:endParaRPr lang="fr-FR" sz="1100"/>
        </a:p>
      </xdr:txBody>
    </xdr:sp>
    <xdr:clientData/>
  </xdr:oneCellAnchor>
  <xdr:twoCellAnchor>
    <xdr:from>
      <xdr:col>13</xdr:col>
      <xdr:colOff>142875</xdr:colOff>
      <xdr:row>8</xdr:row>
      <xdr:rowOff>85726</xdr:rowOff>
    </xdr:from>
    <xdr:to>
      <xdr:col>13</xdr:col>
      <xdr:colOff>590550</xdr:colOff>
      <xdr:row>17</xdr:row>
      <xdr:rowOff>180975</xdr:rowOff>
    </xdr:to>
    <xdr:cxnSp macro="">
      <xdr:nvCxnSpPr>
        <xdr:cNvPr id="14" name="Connecteur droit avec flèche 13"/>
        <xdr:cNvCxnSpPr/>
      </xdr:nvCxnSpPr>
      <xdr:spPr>
        <a:xfrm flipV="1">
          <a:off x="13192125" y="1609726"/>
          <a:ext cx="447675" cy="18097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666750</xdr:colOff>
      <xdr:row>17</xdr:row>
      <xdr:rowOff>171450</xdr:rowOff>
    </xdr:from>
    <xdr:ext cx="1733550" cy="257175"/>
    <xdr:sp macro="" textlink="">
      <xdr:nvSpPr>
        <xdr:cNvPr id="18" name="ZoneTexte 17"/>
        <xdr:cNvSpPr txBox="1"/>
      </xdr:nvSpPr>
      <xdr:spPr>
        <a:xfrm>
          <a:off x="12001500" y="3409950"/>
          <a:ext cx="1733550" cy="257175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=Date de Lanc+Nb</a:t>
          </a:r>
          <a:r>
            <a:rPr lang="fr-FR" sz="1100" baseline="0"/>
            <a:t> Jrs Exec</a:t>
          </a:r>
          <a:endParaRPr lang="fr-FR" sz="1100"/>
        </a:p>
      </xdr:txBody>
    </xdr:sp>
    <xdr:clientData/>
  </xdr:oneCellAnchor>
  <xdr:twoCellAnchor>
    <xdr:from>
      <xdr:col>14</xdr:col>
      <xdr:colOff>209550</xdr:colOff>
      <xdr:row>8</xdr:row>
      <xdr:rowOff>9527</xdr:rowOff>
    </xdr:from>
    <xdr:to>
      <xdr:col>14</xdr:col>
      <xdr:colOff>314325</xdr:colOff>
      <xdr:row>11</xdr:row>
      <xdr:rowOff>133350</xdr:rowOff>
    </xdr:to>
    <xdr:cxnSp macro="">
      <xdr:nvCxnSpPr>
        <xdr:cNvPr id="19" name="Connecteur droit avec flèche 18"/>
        <xdr:cNvCxnSpPr/>
      </xdr:nvCxnSpPr>
      <xdr:spPr>
        <a:xfrm flipV="1">
          <a:off x="14116050" y="1533527"/>
          <a:ext cx="104775" cy="6953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485775</xdr:colOff>
      <xdr:row>11</xdr:row>
      <xdr:rowOff>161925</xdr:rowOff>
    </xdr:from>
    <xdr:ext cx="1495425" cy="257175"/>
    <xdr:sp macro="" textlink="">
      <xdr:nvSpPr>
        <xdr:cNvPr id="21" name="ZoneTexte 20"/>
        <xdr:cNvSpPr txBox="1"/>
      </xdr:nvSpPr>
      <xdr:spPr>
        <a:xfrm>
          <a:off x="13535025" y="2257425"/>
          <a:ext cx="1495425" cy="257175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=Hre</a:t>
          </a:r>
          <a:r>
            <a:rPr lang="fr-FR" sz="1100" baseline="0"/>
            <a:t> Lanc+Nb Hre Exec </a:t>
          </a:r>
          <a:endParaRPr lang="fr-FR" sz="1100"/>
        </a:p>
      </xdr:txBody>
    </xdr:sp>
    <xdr:clientData/>
  </xdr:oneCellAnchor>
  <xdr:twoCellAnchor editAs="oneCell">
    <xdr:from>
      <xdr:col>4</xdr:col>
      <xdr:colOff>695325</xdr:colOff>
      <xdr:row>15</xdr:row>
      <xdr:rowOff>171450</xdr:rowOff>
    </xdr:from>
    <xdr:to>
      <xdr:col>4</xdr:col>
      <xdr:colOff>771525</xdr:colOff>
      <xdr:row>17</xdr:row>
      <xdr:rowOff>19050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4467225" y="3028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</xdr:colOff>
      <xdr:row>15</xdr:row>
      <xdr:rowOff>85725</xdr:rowOff>
    </xdr:from>
    <xdr:to>
      <xdr:col>11</xdr:col>
      <xdr:colOff>609600</xdr:colOff>
      <xdr:row>23</xdr:row>
      <xdr:rowOff>95250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5400675" y="2943225"/>
          <a:ext cx="5772150" cy="1533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joins mon classeur et je m'explique, Je veux en fait;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1/ Déterminer le temps d’exécution qui est le produit d'heure et une quantité NB Hre Exec=(Tps Moyen*MEO MP)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2/ Déterminer Nb Jrs Exec=NB Hre Exec/24.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3/ Date d'Échéance=Date Lac+Nb Jrs Exec.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4/ Calculé les heures de fin : Hre Fin=Hre Lanc+Nb Jrs Exec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Enfin avoir un total en bas des heures d’exécution, Dernière date d’échéance, dernière Heure de la colonne Hre Fin.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2"/>
  <sheetViews>
    <sheetView tabSelected="1" view="pageLayout" topLeftCell="F1" zoomScaleNormal="100" workbookViewId="0">
      <selection activeCell="O21" sqref="O21"/>
    </sheetView>
  </sheetViews>
  <sheetFormatPr baseColWidth="10" defaultRowHeight="15"/>
  <cols>
    <col min="1" max="1" width="10.85546875" bestFit="1" customWidth="1"/>
    <col min="2" max="2" width="9.28515625" bestFit="1" customWidth="1"/>
    <col min="3" max="3" width="9.140625" bestFit="1" customWidth="1"/>
    <col min="4" max="4" width="27.28515625" bestFit="1" customWidth="1"/>
    <col min="5" max="5" width="24" bestFit="1" customWidth="1"/>
    <col min="6" max="7" width="12" bestFit="1" customWidth="1"/>
    <col min="8" max="8" width="17.85546875" bestFit="1" customWidth="1"/>
    <col min="9" max="15" width="12" bestFit="1" customWidth="1"/>
    <col min="16" max="16" width="9.5703125" bestFit="1" customWidth="1"/>
  </cols>
  <sheetData>
    <row r="1" spans="1:16" s="1" customForma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</row>
    <row r="2" spans="1:16">
      <c r="A2" s="4" t="s">
        <v>16</v>
      </c>
      <c r="B2" s="2">
        <v>32000</v>
      </c>
      <c r="C2" s="4" t="s">
        <v>17</v>
      </c>
      <c r="D2" s="4" t="s">
        <v>18</v>
      </c>
      <c r="E2" s="4" t="s">
        <v>19</v>
      </c>
      <c r="F2" s="5">
        <v>40867</v>
      </c>
      <c r="G2" s="3">
        <v>0.58333333333333337</v>
      </c>
      <c r="H2" s="4" t="s">
        <v>20</v>
      </c>
      <c r="I2" s="4">
        <v>6.6666666666666697E-3</v>
      </c>
      <c r="J2" s="6">
        <v>1.05</v>
      </c>
      <c r="K2" s="7">
        <v>33600</v>
      </c>
      <c r="L2" s="13">
        <f>K2*I2</f>
        <v>224.00000000000011</v>
      </c>
      <c r="M2" s="12">
        <f>INT(L2/24)</f>
        <v>9</v>
      </c>
      <c r="N2" s="5">
        <f>F2+M2</f>
        <v>40876</v>
      </c>
      <c r="O2" s="10">
        <f t="shared" ref="O2:O8" si="0">MOD(G2+(L2/24),1)</f>
        <v>0.9166666666666714</v>
      </c>
      <c r="P2" s="4">
        <f>INT(MOD(INT(($N2-2)/7)+0.6,52+5/28))+1</f>
        <v>48</v>
      </c>
    </row>
    <row r="3" spans="1:16">
      <c r="A3" s="4" t="s">
        <v>21</v>
      </c>
      <c r="B3" s="2">
        <v>6000</v>
      </c>
      <c r="C3" s="4" t="s">
        <v>22</v>
      </c>
      <c r="D3" s="4" t="s">
        <v>23</v>
      </c>
      <c r="E3" s="4" t="s">
        <v>24</v>
      </c>
      <c r="F3" s="5">
        <v>40867.006481481483</v>
      </c>
      <c r="G3" s="3">
        <v>0.73888888888888893</v>
      </c>
      <c r="H3" s="4" t="s">
        <v>20</v>
      </c>
      <c r="I3" s="4">
        <v>6.6666666666666671E-3</v>
      </c>
      <c r="J3" s="6">
        <v>15.8394375101</v>
      </c>
      <c r="K3" s="7">
        <v>95036.625060599996</v>
      </c>
      <c r="L3" s="13">
        <f t="shared" ref="L3:L9" si="1">K3*I3</f>
        <v>633.57750040400003</v>
      </c>
      <c r="M3" s="12">
        <f t="shared" ref="M3:M9" si="2">INT(L3/24)</f>
        <v>26</v>
      </c>
      <c r="N3" s="5">
        <f t="shared" ref="N3:N9" si="3">F3+M3</f>
        <v>40893.006481481483</v>
      </c>
      <c r="O3" s="10">
        <f t="shared" si="0"/>
        <v>0.13795140572222664</v>
      </c>
      <c r="P3" s="4">
        <f t="shared" ref="P3:P9" si="4">INT(MOD(INT(($N3-2)/7)+0.6,52+5/28))+1</f>
        <v>50</v>
      </c>
    </row>
    <row r="4" spans="1:16">
      <c r="A4" s="4" t="s">
        <v>25</v>
      </c>
      <c r="B4" s="2">
        <v>4000</v>
      </c>
      <c r="C4" s="4" t="s">
        <v>26</v>
      </c>
      <c r="D4" s="4" t="s">
        <v>23</v>
      </c>
      <c r="E4" s="4" t="s">
        <v>27</v>
      </c>
      <c r="F4" s="5">
        <v>40867.024814163786</v>
      </c>
      <c r="G4" s="3">
        <v>1.1788732641694446</v>
      </c>
      <c r="H4" s="4" t="s">
        <v>20</v>
      </c>
      <c r="I4" s="4">
        <v>6.6666666666666671E-3</v>
      </c>
      <c r="J4" s="6">
        <v>16.1680788685</v>
      </c>
      <c r="K4" s="7">
        <v>64672.315474000003</v>
      </c>
      <c r="L4" s="13">
        <f t="shared" si="1"/>
        <v>431.14876982666669</v>
      </c>
      <c r="M4" s="12">
        <f t="shared" si="2"/>
        <v>17</v>
      </c>
      <c r="N4" s="5">
        <f t="shared" si="3"/>
        <v>40884.024814163786</v>
      </c>
      <c r="O4" s="10">
        <f t="shared" si="0"/>
        <v>0.14340534028055529</v>
      </c>
      <c r="P4" s="4">
        <f t="shared" si="4"/>
        <v>49</v>
      </c>
    </row>
    <row r="5" spans="1:16">
      <c r="A5" s="4" t="s">
        <v>28</v>
      </c>
      <c r="B5" s="2">
        <v>9000</v>
      </c>
      <c r="C5" s="4" t="s">
        <v>29</v>
      </c>
      <c r="D5" s="4" t="s">
        <v>30</v>
      </c>
      <c r="E5" s="4" t="s">
        <v>31</v>
      </c>
      <c r="F5" s="5">
        <v>40867.037289533284</v>
      </c>
      <c r="G5" s="3">
        <v>1.4782821321046298</v>
      </c>
      <c r="H5" s="4" t="s">
        <v>20</v>
      </c>
      <c r="I5" s="4">
        <v>6.6666666666666671E-3</v>
      </c>
      <c r="J5" s="6">
        <v>31.199803129999999</v>
      </c>
      <c r="K5" s="7">
        <v>280798.22817000002</v>
      </c>
      <c r="L5" s="13">
        <f t="shared" si="1"/>
        <v>1871.9881878000003</v>
      </c>
      <c r="M5" s="12">
        <f t="shared" si="2"/>
        <v>77</v>
      </c>
      <c r="N5" s="5">
        <f t="shared" si="3"/>
        <v>40944.037289533284</v>
      </c>
      <c r="O5" s="10">
        <f t="shared" si="0"/>
        <v>0.47778995710463334</v>
      </c>
      <c r="P5" s="4">
        <f t="shared" si="4"/>
        <v>5</v>
      </c>
    </row>
    <row r="6" spans="1:16">
      <c r="A6" s="4" t="s">
        <v>32</v>
      </c>
      <c r="B6" s="2">
        <v>5000</v>
      </c>
      <c r="C6" s="4" t="s">
        <v>33</v>
      </c>
      <c r="D6" s="4" t="s">
        <v>34</v>
      </c>
      <c r="E6" s="4" t="s">
        <v>35</v>
      </c>
      <c r="F6" s="5">
        <v>40867.091455858164</v>
      </c>
      <c r="G6" s="3">
        <v>2.7782739291879635</v>
      </c>
      <c r="H6" s="4" t="s">
        <v>20</v>
      </c>
      <c r="I6" s="4">
        <v>6.6666666666666671E-3</v>
      </c>
      <c r="J6" s="6">
        <v>24.476970470000001</v>
      </c>
      <c r="K6" s="7">
        <v>122384.85235</v>
      </c>
      <c r="L6" s="13">
        <f t="shared" si="1"/>
        <v>815.89901566666674</v>
      </c>
      <c r="M6" s="12">
        <f t="shared" si="2"/>
        <v>33</v>
      </c>
      <c r="N6" s="5">
        <f t="shared" si="3"/>
        <v>40900.091455858164</v>
      </c>
      <c r="O6" s="10">
        <f t="shared" si="0"/>
        <v>0.77406624863240836</v>
      </c>
      <c r="P6" s="4">
        <f t="shared" si="4"/>
        <v>51</v>
      </c>
    </row>
    <row r="7" spans="1:16">
      <c r="A7" s="4" t="s">
        <v>36</v>
      </c>
      <c r="B7" s="2">
        <v>1500</v>
      </c>
      <c r="C7" s="4" t="s">
        <v>37</v>
      </c>
      <c r="D7" s="4" t="s">
        <v>38</v>
      </c>
      <c r="E7" s="4" t="s">
        <v>39</v>
      </c>
      <c r="F7" s="5">
        <v>40867.115064047277</v>
      </c>
      <c r="G7" s="3">
        <v>3.3448704678453707</v>
      </c>
      <c r="H7" s="4" t="s">
        <v>20</v>
      </c>
      <c r="I7" s="4">
        <v>6.6666666666666671E-3</v>
      </c>
      <c r="J7" s="6">
        <v>20.8564185</v>
      </c>
      <c r="K7" s="7">
        <v>31284.62775</v>
      </c>
      <c r="L7" s="13">
        <f t="shared" si="1"/>
        <v>208.56418500000001</v>
      </c>
      <c r="M7" s="12">
        <f t="shared" si="2"/>
        <v>8</v>
      </c>
      <c r="N7" s="5">
        <f t="shared" si="3"/>
        <v>40875.115064047277</v>
      </c>
      <c r="O7" s="10">
        <f t="shared" si="0"/>
        <v>3.5044842845369573E-2</v>
      </c>
      <c r="P7" s="4">
        <f t="shared" si="4"/>
        <v>48</v>
      </c>
    </row>
    <row r="8" spans="1:16">
      <c r="A8" s="4" t="s">
        <v>40</v>
      </c>
      <c r="B8" s="2">
        <v>8000</v>
      </c>
      <c r="C8" s="4" t="s">
        <v>41</v>
      </c>
      <c r="D8" s="4" t="s">
        <v>42</v>
      </c>
      <c r="E8" s="4" t="s">
        <v>43</v>
      </c>
      <c r="F8" s="5">
        <v>40867.121098890595</v>
      </c>
      <c r="G8" s="3">
        <v>3.489706707428704</v>
      </c>
      <c r="H8" s="4" t="s">
        <v>20</v>
      </c>
      <c r="I8" s="4">
        <v>6.6666666666666671E-3</v>
      </c>
      <c r="J8" s="6">
        <v>26.89288079</v>
      </c>
      <c r="K8" s="7">
        <v>215143.04631999999</v>
      </c>
      <c r="L8" s="13">
        <f t="shared" si="1"/>
        <v>1434.2869754666667</v>
      </c>
      <c r="M8" s="12">
        <f t="shared" si="2"/>
        <v>59</v>
      </c>
      <c r="N8" s="5">
        <f t="shared" si="3"/>
        <v>40926.121098890595</v>
      </c>
      <c r="O8" s="10">
        <f t="shared" si="0"/>
        <v>0.25166401853981313</v>
      </c>
      <c r="P8" s="4">
        <f t="shared" si="4"/>
        <v>3</v>
      </c>
    </row>
    <row r="9" spans="1:16">
      <c r="A9" s="4" t="s">
        <v>44</v>
      </c>
      <c r="B9" s="2">
        <v>22000</v>
      </c>
      <c r="C9" s="4" t="s">
        <v>41</v>
      </c>
      <c r="D9" s="4" t="s">
        <v>42</v>
      </c>
      <c r="E9" s="4" t="s">
        <v>43</v>
      </c>
      <c r="F9" s="5">
        <v>40867.162600249838</v>
      </c>
      <c r="G9" s="3">
        <v>4.4857393292805554</v>
      </c>
      <c r="H9" s="4" t="s">
        <v>20</v>
      </c>
      <c r="I9" s="4">
        <v>6.6666666666666671E-3</v>
      </c>
      <c r="J9" s="6">
        <v>26.89288079</v>
      </c>
      <c r="K9" s="7">
        <v>591643.37737999996</v>
      </c>
      <c r="L9" s="13">
        <f t="shared" si="1"/>
        <v>3944.2891825333331</v>
      </c>
      <c r="M9" s="12">
        <f t="shared" si="2"/>
        <v>164</v>
      </c>
      <c r="N9" s="5">
        <f t="shared" si="3"/>
        <v>41031.162600249838</v>
      </c>
      <c r="O9" s="10">
        <f>MOD(G9+(L9/24),1)</f>
        <v>0.83112193483611918</v>
      </c>
      <c r="P9" s="4">
        <f t="shared" si="4"/>
        <v>18</v>
      </c>
    </row>
    <row r="10" spans="1:16">
      <c r="I10" s="18" t="s">
        <v>45</v>
      </c>
      <c r="J10" s="18"/>
      <c r="K10" s="9">
        <f>SUM(K2:K9)</f>
        <v>1434563.0725046</v>
      </c>
      <c r="L10" s="17">
        <f>SUM(L2:L9)</f>
        <v>9563.7538166973336</v>
      </c>
      <c r="M10" s="11">
        <f>SUM(M2:M9)</f>
        <v>393</v>
      </c>
    </row>
    <row r="21" spans="14:15">
      <c r="N21" s="15"/>
      <c r="O21" s="16"/>
    </row>
    <row r="22" spans="14:15">
      <c r="O22" s="14"/>
    </row>
  </sheetData>
  <mergeCells count="1">
    <mergeCell ref="I10:J1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1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Dédé</cp:lastModifiedBy>
  <dcterms:created xsi:type="dcterms:W3CDTF">2011-11-20T10:42:32Z</dcterms:created>
  <dcterms:modified xsi:type="dcterms:W3CDTF">2011-11-21T17:55:13Z</dcterms:modified>
</cp:coreProperties>
</file>