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activeTab="1"/>
  </bookViews>
  <sheets>
    <sheet name="CHANTIER" sheetId="7" r:id="rId1"/>
    <sheet name="MENUISERIE" sheetId="1" r:id="rId2"/>
    <sheet name="COMMANDE MENUISERIES" sheetId="6" r:id="rId3"/>
    <sheet name="COMMANDE PLIAGE" sheetId="3" r:id="rId4"/>
    <sheet name="COMMANDE VERRE" sheetId="4" r:id="rId5"/>
    <sheet name="COMMANDE EQUERRES ET CLAMEAUX" sheetId="5" r:id="rId6"/>
    <sheet name="INDEX" sheetId="2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 a="1"/>
  <c r="K16" i="1" s="1"/>
  <c r="K11" i="2" l="1"/>
  <c r="K7" i="1"/>
  <c r="Z8" i="1" l="1"/>
  <c r="Z9" i="1"/>
  <c r="Z10" i="1"/>
  <c r="Z11" i="1"/>
  <c r="Z12" i="1"/>
  <c r="Z7" i="1"/>
  <c r="L10" i="6"/>
  <c r="L11" i="6"/>
  <c r="L12" i="6"/>
  <c r="L13" i="6"/>
  <c r="L14" i="6"/>
  <c r="K10" i="6"/>
  <c r="K11" i="6"/>
  <c r="K12" i="6"/>
  <c r="K13" i="6"/>
  <c r="K14" i="6"/>
  <c r="J10" i="6"/>
  <c r="J11" i="6"/>
  <c r="J12" i="6"/>
  <c r="J13" i="6"/>
  <c r="J14" i="6"/>
  <c r="I10" i="6"/>
  <c r="I11" i="6"/>
  <c r="I12" i="6"/>
  <c r="I13" i="6"/>
  <c r="I14" i="6"/>
  <c r="H10" i="6"/>
  <c r="H11" i="6"/>
  <c r="H12" i="6"/>
  <c r="H13" i="6"/>
  <c r="H14" i="6"/>
  <c r="G10" i="6"/>
  <c r="G11" i="6"/>
  <c r="G12" i="6"/>
  <c r="G13" i="6"/>
  <c r="G14" i="6"/>
  <c r="F10" i="6"/>
  <c r="F11" i="6"/>
  <c r="F12" i="6"/>
  <c r="F13" i="6"/>
  <c r="F14" i="6"/>
  <c r="E10" i="6"/>
  <c r="E11" i="6"/>
  <c r="E12" i="6"/>
  <c r="E13" i="6"/>
  <c r="E14" i="6"/>
  <c r="D10" i="6"/>
  <c r="D11" i="6"/>
  <c r="D12" i="6"/>
  <c r="D13" i="6"/>
  <c r="D14" i="6"/>
  <c r="C10" i="6"/>
  <c r="C11" i="6"/>
  <c r="C12" i="6"/>
  <c r="C13" i="6"/>
  <c r="C14" i="6"/>
  <c r="B10" i="6"/>
  <c r="B11" i="6"/>
  <c r="B12" i="6"/>
  <c r="B13" i="6"/>
  <c r="B14" i="6"/>
  <c r="A10" i="6"/>
  <c r="A11" i="6"/>
  <c r="A12" i="6"/>
  <c r="A13" i="6"/>
  <c r="A14" i="6"/>
  <c r="P8" i="1"/>
  <c r="P9" i="1"/>
  <c r="P10" i="1"/>
  <c r="P11" i="1"/>
  <c r="P12" i="1"/>
  <c r="AF8" i="1"/>
  <c r="AH8" i="1"/>
  <c r="AI8" i="1"/>
  <c r="AF9" i="1"/>
  <c r="AH9" i="1"/>
  <c r="AI9" i="1"/>
  <c r="AF10" i="1"/>
  <c r="AH10" i="1"/>
  <c r="AI10" i="1"/>
  <c r="AF11" i="1"/>
  <c r="AH11" i="1"/>
  <c r="AI11" i="1"/>
  <c r="AF12" i="1"/>
  <c r="AH12" i="1"/>
  <c r="AI12" i="1"/>
  <c r="L8" i="1"/>
  <c r="L9" i="1"/>
  <c r="L10" i="1"/>
  <c r="L11" i="1"/>
  <c r="L12" i="1"/>
  <c r="K8" i="1"/>
  <c r="K9" i="1"/>
  <c r="K10" i="1"/>
  <c r="K11" i="1"/>
  <c r="K12" i="1"/>
  <c r="J8" i="1"/>
  <c r="J9" i="1"/>
  <c r="J10" i="1"/>
  <c r="J11" i="1"/>
  <c r="J12" i="1"/>
  <c r="I8" i="1"/>
  <c r="I9" i="1"/>
  <c r="I10" i="1"/>
  <c r="I11" i="1"/>
  <c r="I12" i="1"/>
  <c r="AF7" i="1"/>
  <c r="G9" i="4"/>
  <c r="F9" i="4"/>
  <c r="D9" i="4"/>
  <c r="C9" i="4"/>
  <c r="B9" i="4"/>
  <c r="A9" i="4"/>
  <c r="I9" i="6"/>
  <c r="H9" i="6"/>
  <c r="G9" i="6"/>
  <c r="F9" i="6"/>
  <c r="E9" i="6"/>
  <c r="D9" i="6"/>
  <c r="C9" i="6"/>
  <c r="B9" i="6"/>
  <c r="L9" i="6" s="1"/>
  <c r="A9" i="6"/>
  <c r="AH7" i="1"/>
  <c r="J7" i="1"/>
  <c r="J9" i="6" s="1"/>
  <c r="P7" i="1"/>
  <c r="E9" i="4" s="1"/>
  <c r="AI7" i="1"/>
  <c r="L7" i="1"/>
  <c r="K9" i="6" l="1"/>
  <c r="I7" i="1" l="1"/>
</calcChain>
</file>

<file path=xl/sharedStrings.xml><?xml version="1.0" encoding="utf-8"?>
<sst xmlns="http://schemas.openxmlformats.org/spreadsheetml/2006/main" count="173" uniqueCount="91">
  <si>
    <t>N°</t>
  </si>
  <si>
    <t xml:space="preserve">Type </t>
  </si>
  <si>
    <t>largeur</t>
  </si>
  <si>
    <t>hauteur</t>
  </si>
  <si>
    <t>Dimension Brut</t>
  </si>
  <si>
    <t>longueur</t>
  </si>
  <si>
    <t>Quantité</t>
  </si>
  <si>
    <t>Dimension hors tout</t>
  </si>
  <si>
    <t>ME01</t>
  </si>
  <si>
    <t>Frappe</t>
  </si>
  <si>
    <t>Fixe</t>
  </si>
  <si>
    <t>Oscilotbattant</t>
  </si>
  <si>
    <t>Oscilot battant</t>
  </si>
  <si>
    <t>battant</t>
  </si>
  <si>
    <t>Nombre de rails</t>
  </si>
  <si>
    <t>Nombre de vantaux</t>
  </si>
  <si>
    <t>Type</t>
  </si>
  <si>
    <t>Equerres d'accroche</t>
  </si>
  <si>
    <t>Désignation</t>
  </si>
  <si>
    <t>Ep vue dormant</t>
  </si>
  <si>
    <t>Dimension Talons passage</t>
  </si>
  <si>
    <t>Dimension talons refoulement</t>
  </si>
  <si>
    <t xml:space="preserve">longueur </t>
  </si>
  <si>
    <t>hauteur des talons /Niveau fini +1,00m</t>
  </si>
  <si>
    <t>CLAMEAUX</t>
  </si>
  <si>
    <t>Allège</t>
  </si>
  <si>
    <t>oui</t>
  </si>
  <si>
    <t>non</t>
  </si>
  <si>
    <t>Bande fillante</t>
  </si>
  <si>
    <t>ZONE A REMPLIR</t>
  </si>
  <si>
    <t>Bacs passage</t>
  </si>
  <si>
    <t>Bacs refoulement</t>
  </si>
  <si>
    <t>type</t>
  </si>
  <si>
    <t>ep</t>
  </si>
  <si>
    <t xml:space="preserve">hauteur hors tout </t>
  </si>
  <si>
    <t>galandage</t>
  </si>
  <si>
    <t>frappe</t>
  </si>
  <si>
    <t>fixe</t>
  </si>
  <si>
    <t>.+100-ep vue dormant</t>
  </si>
  <si>
    <t>porte</t>
  </si>
  <si>
    <t>Galandage</t>
  </si>
  <si>
    <t>Coulissant</t>
  </si>
  <si>
    <t>Dimensions Fini(Devis)</t>
  </si>
  <si>
    <t>Verres</t>
  </si>
  <si>
    <t>COMMANDE MENUISERIE :</t>
  </si>
  <si>
    <t>COMMANDE PLIAGE</t>
  </si>
  <si>
    <t>COMMANDE VERRE</t>
  </si>
  <si>
    <t>Collage</t>
  </si>
  <si>
    <t>Adresse</t>
  </si>
  <si>
    <t>Nom</t>
  </si>
  <si>
    <t xml:space="preserve">Mail </t>
  </si>
  <si>
    <t>Maitre d'ouvrage</t>
  </si>
  <si>
    <t>N° de téléphone</t>
  </si>
  <si>
    <t>Maitre d'œuvre</t>
  </si>
  <si>
    <t>Commande:</t>
  </si>
  <si>
    <t>MENUISERIE</t>
  </si>
  <si>
    <t>PLIAGE</t>
  </si>
  <si>
    <t>VERRES</t>
  </si>
  <si>
    <t>EQUERRES ET CLAMEAUX</t>
  </si>
  <si>
    <t>Fournisseur</t>
  </si>
  <si>
    <t>telephone</t>
  </si>
  <si>
    <t>mail</t>
  </si>
  <si>
    <t>date commande</t>
  </si>
  <si>
    <t>Date de livraison</t>
  </si>
  <si>
    <t>RCN</t>
  </si>
  <si>
    <t>Laude</t>
  </si>
  <si>
    <t>TVITEC</t>
  </si>
  <si>
    <t>Louineaux</t>
  </si>
  <si>
    <t>Date de Validation plans:</t>
  </si>
  <si>
    <t>Date de validation devis:</t>
  </si>
  <si>
    <t>ME02</t>
  </si>
  <si>
    <t>ME03</t>
  </si>
  <si>
    <t>ME04</t>
  </si>
  <si>
    <t>ME05</t>
  </si>
  <si>
    <t>ME06</t>
  </si>
  <si>
    <t>BOIS</t>
  </si>
  <si>
    <t>ratio galandage</t>
  </si>
  <si>
    <t>1V</t>
  </si>
  <si>
    <t>2V 2R</t>
  </si>
  <si>
    <t>3V 3R</t>
  </si>
  <si>
    <t>4V 4R</t>
  </si>
  <si>
    <t>5V 5R</t>
  </si>
  <si>
    <t>2V 1R</t>
  </si>
  <si>
    <t>3V 2R</t>
  </si>
  <si>
    <t>4V 2R</t>
  </si>
  <si>
    <t>5V 3R</t>
  </si>
  <si>
    <t>6V 3R</t>
  </si>
  <si>
    <t>TYPE</t>
  </si>
  <si>
    <t>RAIL</t>
  </si>
  <si>
    <t>VANTAUX</t>
  </si>
  <si>
    <t>ALLEGE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</si>
</sst>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87B46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3" borderId="11" xfId="0" applyFill="1" applyBorder="1"/>
    <xf numFmtId="0" fontId="0" fillId="3" borderId="1" xfId="0" applyFill="1" applyBorder="1"/>
    <xf numFmtId="0" fontId="0" fillId="3" borderId="10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11" xfId="0" applyFill="1" applyBorder="1"/>
    <xf numFmtId="0" fontId="0" fillId="4" borderId="10" xfId="0" applyFill="1" applyBorder="1"/>
    <xf numFmtId="0" fontId="0" fillId="5" borderId="1" xfId="0" applyFill="1" applyBorder="1"/>
    <xf numFmtId="0" fontId="0" fillId="5" borderId="2" xfId="0" applyFill="1" applyBorder="1"/>
    <xf numFmtId="0" fontId="0" fillId="5" borderId="8" xfId="0" applyFill="1" applyBorder="1"/>
    <xf numFmtId="0" fontId="0" fillId="5" borderId="10" xfId="0" applyFill="1" applyBorder="1"/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12" xfId="0" applyFill="1" applyBorder="1"/>
    <xf numFmtId="0" fontId="0" fillId="6" borderId="10" xfId="0" applyFill="1" applyBorder="1"/>
    <xf numFmtId="0" fontId="0" fillId="6" borderId="8" xfId="0" applyFill="1" applyBorder="1"/>
    <xf numFmtId="0" fontId="1" fillId="0" borderId="0" xfId="0" applyFont="1"/>
    <xf numFmtId="0" fontId="2" fillId="0" borderId="0" xfId="0" applyFont="1"/>
    <xf numFmtId="0" fontId="0" fillId="3" borderId="12" xfId="0" applyFill="1" applyBorder="1"/>
    <xf numFmtId="0" fontId="0" fillId="6" borderId="11" xfId="0" applyFill="1" applyBorder="1"/>
    <xf numFmtId="0" fontId="0" fillId="4" borderId="12" xfId="0" applyFill="1" applyBorder="1"/>
    <xf numFmtId="0" fontId="3" fillId="0" borderId="0" xfId="0" applyFont="1"/>
    <xf numFmtId="0" fontId="0" fillId="0" borderId="14" xfId="0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4" xfId="0" applyBorder="1" applyAlignment="1">
      <alignment horizontal="right" indent="1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right" indent="1"/>
    </xf>
    <xf numFmtId="0" fontId="0" fillId="0" borderId="21" xfId="0" applyBorder="1"/>
    <xf numFmtId="0" fontId="0" fillId="0" borderId="22" xfId="0" applyBorder="1"/>
    <xf numFmtId="0" fontId="0" fillId="7" borderId="8" xfId="0" applyFill="1" applyBorder="1"/>
    <xf numFmtId="0" fontId="0" fillId="7" borderId="10" xfId="0" applyFill="1" applyBorder="1"/>
    <xf numFmtId="0" fontId="0" fillId="7" borderId="5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13" xfId="0" applyFill="1" applyBorder="1" applyAlignment="1">
      <alignment horizontal="center" wrapText="1"/>
    </xf>
    <xf numFmtId="0" fontId="0" fillId="5" borderId="20" xfId="0" applyFill="1" applyBorder="1" applyAlignment="1">
      <alignment horizontal="center" wrapText="1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87B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8"/>
  <sheetViews>
    <sheetView view="pageLayout" zoomScaleNormal="100" workbookViewId="0">
      <selection activeCell="F2" sqref="F2"/>
    </sheetView>
  </sheetViews>
  <sheetFormatPr baseColWidth="10" defaultRowHeight="14.4" x14ac:dyDescent="0.3"/>
  <cols>
    <col min="1" max="1" width="22" customWidth="1"/>
    <col min="3" max="3" width="13.88671875" customWidth="1"/>
    <col min="4" max="4" width="11.88671875" customWidth="1"/>
    <col min="5" max="5" width="12.5546875" customWidth="1"/>
    <col min="6" max="6" width="11.44140625" customWidth="1"/>
  </cols>
  <sheetData>
    <row r="2" spans="1:6" x14ac:dyDescent="0.3">
      <c r="A2" t="s">
        <v>51</v>
      </c>
      <c r="D2" t="s">
        <v>53</v>
      </c>
    </row>
    <row r="3" spans="1:6" x14ac:dyDescent="0.3">
      <c r="A3" t="s">
        <v>49</v>
      </c>
      <c r="D3" t="s">
        <v>49</v>
      </c>
    </row>
    <row r="4" spans="1:6" x14ac:dyDescent="0.3">
      <c r="A4" t="s">
        <v>48</v>
      </c>
      <c r="D4" t="s">
        <v>48</v>
      </c>
    </row>
    <row r="5" spans="1:6" x14ac:dyDescent="0.3">
      <c r="A5" t="s">
        <v>50</v>
      </c>
      <c r="D5" t="s">
        <v>50</v>
      </c>
    </row>
    <row r="6" spans="1:6" x14ac:dyDescent="0.3">
      <c r="A6" t="s">
        <v>52</v>
      </c>
      <c r="D6" t="s">
        <v>52</v>
      </c>
    </row>
    <row r="8" spans="1:6" x14ac:dyDescent="0.3">
      <c r="A8" s="29" t="s">
        <v>69</v>
      </c>
    </row>
    <row r="10" spans="1:6" x14ac:dyDescent="0.3">
      <c r="A10" s="29" t="s">
        <v>68</v>
      </c>
    </row>
    <row r="13" spans="1:6" ht="15" thickBot="1" x14ac:dyDescent="0.35">
      <c r="A13" s="24" t="s">
        <v>54</v>
      </c>
    </row>
    <row r="14" spans="1:6" ht="29.4" thickBot="1" x14ac:dyDescent="0.35">
      <c r="B14" s="31" t="s">
        <v>59</v>
      </c>
      <c r="C14" s="32" t="s">
        <v>60</v>
      </c>
      <c r="D14" s="32" t="s">
        <v>61</v>
      </c>
      <c r="E14" s="33" t="s">
        <v>62</v>
      </c>
      <c r="F14" s="34" t="s">
        <v>63</v>
      </c>
    </row>
    <row r="15" spans="1:6" x14ac:dyDescent="0.3">
      <c r="A15" s="37" t="s">
        <v>55</v>
      </c>
      <c r="B15" s="35" t="s">
        <v>64</v>
      </c>
      <c r="C15" s="30"/>
      <c r="D15" s="30"/>
      <c r="E15" s="30"/>
      <c r="F15" s="30"/>
    </row>
    <row r="16" spans="1:6" x14ac:dyDescent="0.3">
      <c r="A16" s="38" t="s">
        <v>56</v>
      </c>
      <c r="B16" s="36" t="s">
        <v>65</v>
      </c>
      <c r="C16" s="3"/>
      <c r="D16" s="3"/>
      <c r="E16" s="3"/>
      <c r="F16" s="3"/>
    </row>
    <row r="17" spans="1:6" x14ac:dyDescent="0.3">
      <c r="A17" s="38" t="s">
        <v>57</v>
      </c>
      <c r="B17" s="36" t="s">
        <v>66</v>
      </c>
      <c r="C17" s="3"/>
      <c r="D17" s="3"/>
      <c r="E17" s="3"/>
      <c r="F17" s="3"/>
    </row>
    <row r="18" spans="1:6" ht="15" thickBot="1" x14ac:dyDescent="0.35">
      <c r="A18" s="39" t="s">
        <v>58</v>
      </c>
      <c r="B18" s="36" t="s">
        <v>67</v>
      </c>
      <c r="C18" s="3"/>
      <c r="D18" s="3"/>
      <c r="E18" s="3"/>
      <c r="F18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K20"/>
  <sheetViews>
    <sheetView tabSelected="1" workbookViewId="0">
      <selection activeCell="K16" sqref="K16"/>
    </sheetView>
  </sheetViews>
  <sheetFormatPr baseColWidth="10" defaultRowHeight="14.4" x14ac:dyDescent="0.3"/>
  <cols>
    <col min="1" max="1" width="11.44140625" style="1"/>
    <col min="2" max="3" width="15.6640625" style="1" customWidth="1"/>
    <col min="4" max="6" width="19.6640625" style="1" customWidth="1"/>
    <col min="7" max="7" width="12.44140625" customWidth="1"/>
    <col min="8" max="8" width="12.33203125" customWidth="1"/>
    <col min="10" max="10" width="13.109375" customWidth="1"/>
    <col min="12" max="12" width="12.5546875" customWidth="1"/>
    <col min="13" max="13" width="34" customWidth="1"/>
    <col min="14" max="17" width="12.5546875" customWidth="1"/>
    <col min="18" max="18" width="17.109375" customWidth="1"/>
    <col min="32" max="32" width="12.6640625" customWidth="1"/>
    <col min="33" max="33" width="14.44140625" customWidth="1"/>
    <col min="34" max="34" width="13.5546875" customWidth="1"/>
    <col min="35" max="35" width="23" customWidth="1"/>
  </cols>
  <sheetData>
    <row r="3" spans="1:37" ht="15" thickBot="1" x14ac:dyDescent="0.35"/>
    <row r="4" spans="1:37" ht="15" thickBot="1" x14ac:dyDescent="0.35">
      <c r="A4" s="49" t="s">
        <v>29</v>
      </c>
      <c r="B4" s="50"/>
      <c r="C4" s="50"/>
      <c r="D4" s="50"/>
      <c r="E4" s="50"/>
      <c r="F4" s="50"/>
      <c r="G4" s="50"/>
      <c r="H4" s="51"/>
    </row>
    <row r="5" spans="1:37" ht="15" thickBot="1" x14ac:dyDescent="0.35">
      <c r="A5" s="62" t="s">
        <v>18</v>
      </c>
      <c r="B5" s="63"/>
      <c r="C5" s="63"/>
      <c r="D5" s="63"/>
      <c r="E5" s="63"/>
      <c r="F5" s="64"/>
      <c r="G5" s="62" t="s">
        <v>42</v>
      </c>
      <c r="H5" s="64"/>
      <c r="I5" s="62" t="s">
        <v>4</v>
      </c>
      <c r="J5" s="64"/>
      <c r="K5" s="62" t="s">
        <v>7</v>
      </c>
      <c r="L5" s="64"/>
      <c r="M5" s="55" t="s">
        <v>43</v>
      </c>
      <c r="N5" s="56"/>
      <c r="O5" s="56"/>
      <c r="P5" s="56"/>
      <c r="Q5" s="56"/>
      <c r="R5" s="57"/>
      <c r="S5" s="52" t="s">
        <v>30</v>
      </c>
      <c r="T5" s="53"/>
      <c r="U5" s="54"/>
      <c r="V5" s="52" t="s">
        <v>31</v>
      </c>
      <c r="W5" s="53"/>
      <c r="X5" s="54"/>
      <c r="Y5" s="52" t="s">
        <v>28</v>
      </c>
      <c r="Z5" s="54"/>
      <c r="AA5" s="67" t="s">
        <v>17</v>
      </c>
      <c r="AB5" s="68"/>
      <c r="AC5" s="65" t="s">
        <v>24</v>
      </c>
      <c r="AD5" s="66"/>
      <c r="AE5" s="14" t="s">
        <v>20</v>
      </c>
      <c r="AF5" s="15"/>
      <c r="AG5" s="58" t="s">
        <v>21</v>
      </c>
      <c r="AH5" s="59"/>
      <c r="AI5" s="60" t="s">
        <v>23</v>
      </c>
      <c r="AJ5" s="47" t="s">
        <v>75</v>
      </c>
      <c r="AK5" s="48"/>
    </row>
    <row r="6" spans="1:37" ht="15" thickBot="1" x14ac:dyDescent="0.35">
      <c r="A6" s="18" t="s">
        <v>0</v>
      </c>
      <c r="B6" s="19" t="s">
        <v>1</v>
      </c>
      <c r="C6" s="19" t="s">
        <v>14</v>
      </c>
      <c r="D6" s="19" t="s">
        <v>15</v>
      </c>
      <c r="E6" s="19" t="s">
        <v>19</v>
      </c>
      <c r="F6" s="20" t="s">
        <v>25</v>
      </c>
      <c r="G6" s="21" t="s">
        <v>2</v>
      </c>
      <c r="H6" s="22" t="s">
        <v>3</v>
      </c>
      <c r="I6" s="23" t="s">
        <v>2</v>
      </c>
      <c r="J6" s="22" t="s">
        <v>3</v>
      </c>
      <c r="K6" s="23" t="s">
        <v>2</v>
      </c>
      <c r="L6" s="27" t="s">
        <v>3</v>
      </c>
      <c r="M6" s="4" t="s">
        <v>16</v>
      </c>
      <c r="N6" s="5" t="s">
        <v>2</v>
      </c>
      <c r="O6" s="5" t="s">
        <v>3</v>
      </c>
      <c r="P6" s="5" t="s">
        <v>6</v>
      </c>
      <c r="Q6" s="5" t="s">
        <v>33</v>
      </c>
      <c r="R6" s="6" t="s">
        <v>47</v>
      </c>
      <c r="S6" s="28" t="s">
        <v>16</v>
      </c>
      <c r="T6" s="11" t="s">
        <v>5</v>
      </c>
      <c r="U6" s="12" t="s">
        <v>6</v>
      </c>
      <c r="V6" s="10" t="s">
        <v>32</v>
      </c>
      <c r="W6" s="11" t="s">
        <v>5</v>
      </c>
      <c r="X6" s="12" t="s">
        <v>6</v>
      </c>
      <c r="Y6" s="10" t="s">
        <v>16</v>
      </c>
      <c r="Z6" s="13" t="s">
        <v>5</v>
      </c>
      <c r="AA6" s="26" t="s">
        <v>16</v>
      </c>
      <c r="AB6" s="7" t="s">
        <v>6</v>
      </c>
      <c r="AC6" s="8" t="s">
        <v>16</v>
      </c>
      <c r="AD6" s="9" t="s">
        <v>6</v>
      </c>
      <c r="AE6" s="16" t="s">
        <v>2</v>
      </c>
      <c r="AF6" s="15" t="s">
        <v>5</v>
      </c>
      <c r="AG6" s="16" t="s">
        <v>2</v>
      </c>
      <c r="AH6" s="17" t="s">
        <v>22</v>
      </c>
      <c r="AI6" s="61"/>
      <c r="AJ6" s="45" t="s">
        <v>2</v>
      </c>
      <c r="AK6" s="46" t="s">
        <v>3</v>
      </c>
    </row>
    <row r="7" spans="1:37" x14ac:dyDescent="0.3">
      <c r="A7" s="41" t="s">
        <v>8</v>
      </c>
      <c r="B7" s="41" t="s">
        <v>40</v>
      </c>
      <c r="C7" s="41">
        <v>2</v>
      </c>
      <c r="D7" s="41">
        <v>2</v>
      </c>
      <c r="E7" s="41">
        <v>25</v>
      </c>
      <c r="F7" s="41" t="s">
        <v>26</v>
      </c>
      <c r="G7" s="30">
        <v>2000</v>
      </c>
      <c r="H7" s="41">
        <v>2500</v>
      </c>
      <c r="I7" s="30">
        <f>G7+20</f>
        <v>2020</v>
      </c>
      <c r="J7" s="30">
        <f>CHOOSE(MATCH(B7,{"Galandage";"Oscilotbattant";"Fixe";"Coulissant";"Frappe";"Porte"},0),H7+124,H7+100,H7+100,H7+124,H7+100,H7+100,"")</f>
        <v>2624</v>
      </c>
      <c r="K7" s="30">
        <f>CHOOSE(MATCH(B7,{"Galandage";"Oscilotbattant";"Fixe";"Coulissant";"Frappe";"Porte"},0),50+(G7*2.03),100+G7-E7,100+G7-(E7*2),100+G7-(E7*2),100+G7-(E7*2),100+G7-(E7*2),"")</f>
        <v>4110</v>
      </c>
      <c r="L7" s="30">
        <f>CHOOSE(MATCH(B7,{"Galandage";"Oscilotbattant";"Fixe";"Coulissant";"Frappe";"Porte"},0),124+H7,100+H7-E7,100+H7-E7,124+H7-E7,100+H7-E7,60+H7-E7,"")</f>
        <v>2624</v>
      </c>
      <c r="M7" s="30"/>
      <c r="N7" s="30"/>
      <c r="O7" s="30"/>
      <c r="P7" s="30">
        <f>D7</f>
        <v>2</v>
      </c>
      <c r="Q7" s="30"/>
      <c r="R7" s="30"/>
      <c r="S7" s="30"/>
      <c r="T7" s="30"/>
      <c r="U7" s="30"/>
      <c r="V7" s="30"/>
      <c r="W7" s="30"/>
      <c r="X7" s="30"/>
      <c r="Y7" s="30"/>
      <c r="Z7" s="42">
        <f>IF(F7="non","",L7+20)</f>
        <v>2644</v>
      </c>
      <c r="AA7" s="30"/>
      <c r="AB7" s="30"/>
      <c r="AC7" s="30"/>
      <c r="AD7" s="30"/>
      <c r="AE7" s="30"/>
      <c r="AF7" s="30">
        <f>I7</f>
        <v>2020</v>
      </c>
      <c r="AG7" s="30"/>
      <c r="AH7" s="30">
        <f>K7-I7+50</f>
        <v>2140</v>
      </c>
      <c r="AI7" s="43">
        <f>CHOOSE(MATCH(B7,{"Galandage";"Oscilotbattant";"Fixe";"Coulissant";"Frappe";"Porte"},0),1080,1020,1020,1080,1020,1010,"")</f>
        <v>1080</v>
      </c>
      <c r="AJ7" s="30"/>
      <c r="AK7" s="30"/>
    </row>
    <row r="8" spans="1:37" x14ac:dyDescent="0.3">
      <c r="A8" s="2" t="s">
        <v>70</v>
      </c>
      <c r="B8" s="2" t="s">
        <v>41</v>
      </c>
      <c r="C8" s="2">
        <v>2</v>
      </c>
      <c r="D8" s="2">
        <v>2</v>
      </c>
      <c r="E8" s="2">
        <v>25</v>
      </c>
      <c r="F8" s="2" t="s">
        <v>27</v>
      </c>
      <c r="G8" s="3">
        <v>1800</v>
      </c>
      <c r="H8" s="2">
        <v>2500</v>
      </c>
      <c r="I8" s="3">
        <f t="shared" ref="I8:I12" si="0">G8+20</f>
        <v>1820</v>
      </c>
      <c r="J8" s="3">
        <f>CHOOSE(MATCH(B8,{"Galandage";"Oscilotbattant";"Fixe";"Coulissant";"Frappe";"Porte"},0),H8+124,H8+100,H8+100,H8+124,H8+100,H8+100,"")</f>
        <v>2624</v>
      </c>
      <c r="K8" s="3">
        <f>CHOOSE(MATCH(B8,{"Galandage";"Oscilotbattant";"Fixe";"Coulissant";"Frappe";"Porte"},0),50+(G8*2.03),100+G8-E8,100+G8-(E8*2),100+G8-(E8*2),100+G8-(E8*2),100+G8-(E8*2),"")</f>
        <v>1850</v>
      </c>
      <c r="L8" s="3">
        <f>CHOOSE(MATCH(B8,{"Galandage";"Oscilotbattant";"Fixe";"Coulissant";"Frappe";"Porte"},0),124+H8,100+H8-E8,100+H8-E8,124+H8-E8,100+H8-E8,60+H8-E8,"")</f>
        <v>2599</v>
      </c>
      <c r="M8" s="3"/>
      <c r="N8" s="3"/>
      <c r="O8" s="3"/>
      <c r="P8" s="3">
        <f t="shared" ref="P8:P12" si="1">D8</f>
        <v>2</v>
      </c>
      <c r="Q8" s="3"/>
      <c r="R8" s="3"/>
      <c r="S8" s="3"/>
      <c r="T8" s="3"/>
      <c r="U8" s="3"/>
      <c r="V8" s="3"/>
      <c r="W8" s="3"/>
      <c r="X8" s="3"/>
      <c r="Y8" s="3"/>
      <c r="Z8" s="40" t="str">
        <f t="shared" ref="Z8:Z12" si="2">IF(F8="non","",L8+20)</f>
        <v/>
      </c>
      <c r="AA8" s="3"/>
      <c r="AB8" s="3"/>
      <c r="AC8" s="3"/>
      <c r="AD8" s="3"/>
      <c r="AE8" s="3"/>
      <c r="AF8" s="3">
        <f t="shared" ref="AF8:AF12" si="3">I8</f>
        <v>1820</v>
      </c>
      <c r="AG8" s="3"/>
      <c r="AH8" s="3">
        <f t="shared" ref="AH8:AH12" si="4">K8-I8+50</f>
        <v>80</v>
      </c>
      <c r="AI8" s="44">
        <f>CHOOSE(MATCH(B8,{"Galandage";"Oscilotbattant";"Fixe";"Coulissant";"Frappe";"Porte"},0),1080,1020,1020,1080,1020,1010,"")</f>
        <v>1080</v>
      </c>
      <c r="AJ8" s="3"/>
      <c r="AK8" s="3"/>
    </row>
    <row r="9" spans="1:37" x14ac:dyDescent="0.3">
      <c r="A9" s="2" t="s">
        <v>71</v>
      </c>
      <c r="B9" s="2" t="s">
        <v>9</v>
      </c>
      <c r="C9" s="2">
        <v>2</v>
      </c>
      <c r="D9" s="2">
        <v>1</v>
      </c>
      <c r="E9" s="2">
        <v>25</v>
      </c>
      <c r="F9" s="2" t="s">
        <v>26</v>
      </c>
      <c r="G9" s="3">
        <v>1000</v>
      </c>
      <c r="H9" s="2">
        <v>2500</v>
      </c>
      <c r="I9" s="3">
        <f t="shared" si="0"/>
        <v>1020</v>
      </c>
      <c r="J9" s="3">
        <f>CHOOSE(MATCH(B9,{"Galandage";"Oscilotbattant";"Fixe";"Coulissant";"Frappe";"Porte"},0),H9+124,H9+100,H9+100,H9+124,H9+100,H9+100,"")</f>
        <v>2600</v>
      </c>
      <c r="K9" s="3">
        <f>CHOOSE(MATCH(B9,{"Galandage";"Oscilotbattant";"Fixe";"Coulissant";"Frappe";"Porte"},0),50+(G9*2.03),100+G9-E9,100+G9-(E9*2),100+G9-(E9*2),100+G9-(E9*2),100+G9-(E9*2),"")</f>
        <v>1050</v>
      </c>
      <c r="L9" s="3">
        <f>CHOOSE(MATCH(B9,{"Galandage";"Oscilotbattant";"Fixe";"Coulissant";"Frappe";"Porte"},0),124+H9,100+H9-E9,100+H9-E9,124+H9-E9,100+H9-E9,60+H9-E9,"")</f>
        <v>2575</v>
      </c>
      <c r="M9" s="3"/>
      <c r="N9" s="3"/>
      <c r="O9" s="3"/>
      <c r="P9" s="3">
        <f t="shared" si="1"/>
        <v>1</v>
      </c>
      <c r="Q9" s="3"/>
      <c r="R9" s="3"/>
      <c r="S9" s="3"/>
      <c r="T9" s="3"/>
      <c r="U9" s="3"/>
      <c r="V9" s="3"/>
      <c r="W9" s="3"/>
      <c r="X9" s="3"/>
      <c r="Y9" s="3"/>
      <c r="Z9" s="40">
        <f t="shared" si="2"/>
        <v>2595</v>
      </c>
      <c r="AA9" s="3"/>
      <c r="AB9" s="3"/>
      <c r="AC9" s="3"/>
      <c r="AD9" s="3"/>
      <c r="AE9" s="3"/>
      <c r="AF9" s="3">
        <f t="shared" si="3"/>
        <v>1020</v>
      </c>
      <c r="AG9" s="3"/>
      <c r="AH9" s="3">
        <f t="shared" si="4"/>
        <v>80</v>
      </c>
      <c r="AI9" s="44">
        <f>CHOOSE(MATCH(B9,{"Galandage";"Oscilotbattant";"Fixe";"Coulissant";"Frappe";"Porte"},0),1080,1020,1020,1080,1020,1010,"")</f>
        <v>1020</v>
      </c>
      <c r="AJ9" s="3"/>
      <c r="AK9" s="3"/>
    </row>
    <row r="10" spans="1:37" x14ac:dyDescent="0.3">
      <c r="A10" s="2" t="s">
        <v>72</v>
      </c>
      <c r="B10" s="2" t="s">
        <v>10</v>
      </c>
      <c r="C10" s="2">
        <v>1</v>
      </c>
      <c r="D10" s="2">
        <v>1</v>
      </c>
      <c r="E10" s="2">
        <v>25</v>
      </c>
      <c r="F10" s="2" t="s">
        <v>27</v>
      </c>
      <c r="G10" s="3">
        <v>1500</v>
      </c>
      <c r="H10" s="2">
        <v>2500</v>
      </c>
      <c r="I10" s="3">
        <f t="shared" si="0"/>
        <v>1520</v>
      </c>
      <c r="J10" s="3">
        <f>CHOOSE(MATCH(B10,{"Galandage";"Oscilotbattant";"Fixe";"Coulissant";"Frappe";"Porte"},0),H10+124,H10+100,H10+100,H10+124,H10+100,H10+100,"")</f>
        <v>2600</v>
      </c>
      <c r="K10" s="3">
        <f>CHOOSE(MATCH(B10,{"Galandage";"Oscilotbattant";"Fixe";"Coulissant";"Frappe";"Porte"},0),50+(G10*2.03),100+G10-E10,100+G10-(E10*2),100+G10-(E10*2),100+G10-(E10*2),100+G10-(E10*2),"")</f>
        <v>1550</v>
      </c>
      <c r="L10" s="3">
        <f>CHOOSE(MATCH(B10,{"Galandage";"Oscilotbattant";"Fixe";"Coulissant";"Frappe";"Porte"},0),124+H10,100+H10-E10,100+H10-E10,124+H10-E10,100+H10-E10,60+H10-E10,"")</f>
        <v>2575</v>
      </c>
      <c r="M10" s="3"/>
      <c r="N10" s="3"/>
      <c r="O10" s="3"/>
      <c r="P10" s="3">
        <f t="shared" si="1"/>
        <v>1</v>
      </c>
      <c r="Q10" s="3"/>
      <c r="R10" s="3"/>
      <c r="S10" s="3"/>
      <c r="T10" s="3"/>
      <c r="U10" s="3"/>
      <c r="V10" s="3"/>
      <c r="W10" s="3"/>
      <c r="X10" s="3"/>
      <c r="Y10" s="3"/>
      <c r="Z10" s="40" t="str">
        <f t="shared" si="2"/>
        <v/>
      </c>
      <c r="AA10" s="3"/>
      <c r="AB10" s="3"/>
      <c r="AC10" s="3"/>
      <c r="AD10" s="3"/>
      <c r="AE10" s="3"/>
      <c r="AF10" s="3">
        <f t="shared" si="3"/>
        <v>1520</v>
      </c>
      <c r="AG10" s="3"/>
      <c r="AH10" s="3">
        <f t="shared" si="4"/>
        <v>80</v>
      </c>
      <c r="AI10" s="44">
        <f>CHOOSE(MATCH(B10,{"Galandage";"Oscilotbattant";"Fixe";"Coulissant";"Frappe";"Porte"},0),1080,1020,1020,1080,1020,1010,"")</f>
        <v>1020</v>
      </c>
      <c r="AJ10" s="3"/>
      <c r="AK10" s="3"/>
    </row>
    <row r="11" spans="1:37" x14ac:dyDescent="0.3">
      <c r="A11" s="2" t="s">
        <v>73</v>
      </c>
      <c r="B11" s="2" t="s">
        <v>11</v>
      </c>
      <c r="C11" s="2">
        <v>1</v>
      </c>
      <c r="D11" s="2">
        <v>1</v>
      </c>
      <c r="E11" s="2">
        <v>25</v>
      </c>
      <c r="F11" s="2" t="s">
        <v>27</v>
      </c>
      <c r="G11" s="3">
        <v>600</v>
      </c>
      <c r="H11" s="2">
        <v>2500</v>
      </c>
      <c r="I11" s="3">
        <f t="shared" si="0"/>
        <v>620</v>
      </c>
      <c r="J11" s="3">
        <f>CHOOSE(MATCH(B11,{"Galandage";"Oscilotbattant";"Fixe";"Coulissant";"Frappe";"Porte"},0),H11+124,H11+100,H11+100,H11+124,H11+100,H11+100,"")</f>
        <v>2600</v>
      </c>
      <c r="K11" s="3">
        <f>CHOOSE(MATCH(B11,{"Galandage";"Oscilotbattant";"Fixe";"Coulissant";"Frappe";"Porte"},0),50+(G11*2.03),100+G11-E11,100+G11-(E11*2),100+G11-(E11*2),100+G11-(E11*2),100+G11-(E11*2),"")</f>
        <v>675</v>
      </c>
      <c r="L11" s="3">
        <f>CHOOSE(MATCH(B11,{"Galandage";"Oscilotbattant";"Fixe";"Coulissant";"Frappe";"Porte"},0),124+H11,100+H11-E11,100+H11-E11,124+H11-E11,100+H11-E11,60+H11-E11,"")</f>
        <v>2575</v>
      </c>
      <c r="M11" s="3"/>
      <c r="N11" s="3"/>
      <c r="O11" s="3"/>
      <c r="P11" s="3">
        <f t="shared" si="1"/>
        <v>1</v>
      </c>
      <c r="Q11" s="3"/>
      <c r="R11" s="3"/>
      <c r="S11" s="3"/>
      <c r="T11" s="3"/>
      <c r="U11" s="3"/>
      <c r="V11" s="3"/>
      <c r="W11" s="3"/>
      <c r="X11" s="3"/>
      <c r="Y11" s="3"/>
      <c r="Z11" s="40" t="str">
        <f t="shared" si="2"/>
        <v/>
      </c>
      <c r="AA11" s="3"/>
      <c r="AB11" s="3"/>
      <c r="AC11" s="3"/>
      <c r="AD11" s="3"/>
      <c r="AE11" s="3"/>
      <c r="AF11" s="3">
        <f t="shared" si="3"/>
        <v>620</v>
      </c>
      <c r="AG11" s="3"/>
      <c r="AH11" s="3">
        <f t="shared" si="4"/>
        <v>105</v>
      </c>
      <c r="AI11" s="44">
        <f>CHOOSE(MATCH(B11,{"Galandage";"Oscilotbattant";"Fixe";"Coulissant";"Frappe";"Porte"},0),1080,1020,1020,1080,1020,1010,"")</f>
        <v>1020</v>
      </c>
      <c r="AJ11" s="3"/>
      <c r="AK11" s="3"/>
    </row>
    <row r="12" spans="1:37" x14ac:dyDescent="0.3">
      <c r="A12" s="2" t="s">
        <v>74</v>
      </c>
      <c r="B12" s="2" t="s">
        <v>39</v>
      </c>
      <c r="C12" s="2">
        <v>1</v>
      </c>
      <c r="D12" s="2">
        <v>1</v>
      </c>
      <c r="E12" s="2">
        <v>25</v>
      </c>
      <c r="F12" s="2" t="s">
        <v>27</v>
      </c>
      <c r="G12" s="3">
        <v>1000</v>
      </c>
      <c r="H12" s="2">
        <v>2500</v>
      </c>
      <c r="I12" s="3">
        <f t="shared" si="0"/>
        <v>1020</v>
      </c>
      <c r="J12" s="3">
        <f>CHOOSE(MATCH(B12,{"Galandage";"Oscilotbattant";"Fixe";"Coulissant";"Frappe";"Porte"},0),H12+124,H12+100,H12+100,H12+124,H12+100,H12+100,"")</f>
        <v>2600</v>
      </c>
      <c r="K12" s="3">
        <f>CHOOSE(MATCH(B12,{"Galandage";"Oscilotbattant";"Fixe";"Coulissant";"Frappe";"Porte"},0),50+(G12*2.03),100+G12-E12,100+G12-(E12*2),100+G12-(E12*2),100+G12-(E12*2),100+G12-(E12*2),"")</f>
        <v>1050</v>
      </c>
      <c r="L12" s="3">
        <f>CHOOSE(MATCH(B12,{"Galandage";"Oscilotbattant";"Fixe";"Coulissant";"Frappe";"Porte"},0),124+H12,100+H12-E12,100+H12-E12,124+H12-E12,100+H12-E12,60+H12-E12,"")</f>
        <v>2535</v>
      </c>
      <c r="M12" s="3"/>
      <c r="N12" s="3"/>
      <c r="O12" s="3"/>
      <c r="P12" s="3">
        <f t="shared" si="1"/>
        <v>1</v>
      </c>
      <c r="Q12" s="3"/>
      <c r="R12" s="3"/>
      <c r="S12" s="3"/>
      <c r="T12" s="3"/>
      <c r="U12" s="3"/>
      <c r="V12" s="3"/>
      <c r="W12" s="3"/>
      <c r="X12" s="3"/>
      <c r="Y12" s="3"/>
      <c r="Z12" s="40" t="str">
        <f t="shared" si="2"/>
        <v/>
      </c>
      <c r="AA12" s="3"/>
      <c r="AB12" s="3"/>
      <c r="AC12" s="3"/>
      <c r="AD12" s="3"/>
      <c r="AE12" s="3"/>
      <c r="AF12" s="3">
        <f t="shared" si="3"/>
        <v>1020</v>
      </c>
      <c r="AG12" s="3"/>
      <c r="AH12" s="3">
        <f t="shared" si="4"/>
        <v>80</v>
      </c>
      <c r="AI12" s="44">
        <f>CHOOSE(MATCH(B12,{"Galandage";"Oscilotbattant";"Fixe";"Coulissant";"Frappe";"Porte"},0),1080,1020,1020,1080,1020,1010,"")</f>
        <v>1010</v>
      </c>
      <c r="AJ12" s="3"/>
      <c r="AK12" s="3"/>
    </row>
    <row r="13" spans="1:37" x14ac:dyDescent="0.3">
      <c r="H13" s="1"/>
    </row>
    <row r="14" spans="1:37" x14ac:dyDescent="0.3">
      <c r="H14" s="1"/>
    </row>
    <row r="15" spans="1:37" x14ac:dyDescent="0.3">
      <c r="H15" s="1"/>
    </row>
    <row r="16" spans="1:37" x14ac:dyDescent="0.3">
      <c r="B16" s="1" t="s">
        <v>40</v>
      </c>
      <c r="C16" s="1">
        <v>2</v>
      </c>
      <c r="D16" s="1">
        <v>2</v>
      </c>
      <c r="G16">
        <v>2000</v>
      </c>
      <c r="H16" s="1"/>
      <c r="K16">
        <f t="array" ref="K16">INDEX($K$7:$K$12,MATCH(1,($B$7:$B$12=B16)*($C$7:$C$12=C16)*($D$7:$D$12=D16)*($G$7:$G$12=G16),0))</f>
        <v>4110</v>
      </c>
    </row>
    <row r="17" spans="8:8" x14ac:dyDescent="0.3">
      <c r="H17" s="1"/>
    </row>
    <row r="18" spans="8:8" x14ac:dyDescent="0.3">
      <c r="H18" s="1"/>
    </row>
    <row r="19" spans="8:8" x14ac:dyDescent="0.3">
      <c r="H19" s="1"/>
    </row>
    <row r="20" spans="8:8" x14ac:dyDescent="0.3">
      <c r="H20" s="1"/>
    </row>
  </sheetData>
  <mergeCells count="14">
    <mergeCell ref="AJ5:AK5"/>
    <mergeCell ref="A4:H4"/>
    <mergeCell ref="V5:X5"/>
    <mergeCell ref="M5:R5"/>
    <mergeCell ref="AG5:AH5"/>
    <mergeCell ref="AI5:AI6"/>
    <mergeCell ref="A5:F5"/>
    <mergeCell ref="Y5:Z5"/>
    <mergeCell ref="AC5:AD5"/>
    <mergeCell ref="G5:H5"/>
    <mergeCell ref="I5:J5"/>
    <mergeCell ref="S5:U5"/>
    <mergeCell ref="K5:L5"/>
    <mergeCell ref="AA5:AB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allowBlank="1" showInputMessage="1" showErrorMessage="1">
          <x14:formula1>
            <xm:f>INDEX!$A$3:$A$9</xm:f>
          </x14:formula1>
          <xm:sqref>B7:B20</xm:sqref>
        </x14:dataValidation>
        <x14:dataValidation type="list" allowBlank="1" showInputMessage="1" showErrorMessage="1">
          <x14:formula1>
            <xm:f>INDEX!$B$3:$B$9</xm:f>
          </x14:formula1>
          <xm:sqref>D7:D20</xm:sqref>
        </x14:dataValidation>
        <x14:dataValidation type="list" allowBlank="1" showInputMessage="1" showErrorMessage="1">
          <x14:formula1>
            <xm:f>INDEX!$C$3:$C$10</xm:f>
          </x14:formula1>
          <xm:sqref>C7:C20</xm:sqref>
        </x14:dataValidation>
        <x14:dataValidation type="list" allowBlank="1" showInputMessage="1" showErrorMessage="1">
          <x14:formula1>
            <xm:f>INDEX!$D$3:$D$4</xm:f>
          </x14:formula1>
          <xm:sqref>F7:F20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9"/>
  <sheetViews>
    <sheetView workbookViewId="0">
      <selection activeCell="H9" sqref="H9"/>
    </sheetView>
  </sheetViews>
  <sheetFormatPr baseColWidth="10" defaultRowHeight="14.4" x14ac:dyDescent="0.3"/>
  <cols>
    <col min="2" max="2" width="13.5546875" customWidth="1"/>
  </cols>
  <sheetData>
    <row r="3" spans="1:12" ht="18" x14ac:dyDescent="0.35">
      <c r="A3" s="25" t="s">
        <v>44</v>
      </c>
    </row>
    <row r="6" spans="1:12" ht="15" thickBot="1" x14ac:dyDescent="0.35"/>
    <row r="7" spans="1:12" ht="15" thickBot="1" x14ac:dyDescent="0.35">
      <c r="A7" s="62" t="s">
        <v>18</v>
      </c>
      <c r="B7" s="63"/>
      <c r="C7" s="63"/>
      <c r="D7" s="63"/>
      <c r="E7" s="63"/>
      <c r="F7" s="64"/>
      <c r="G7" s="62" t="s">
        <v>42</v>
      </c>
      <c r="H7" s="64"/>
      <c r="I7" s="62" t="s">
        <v>4</v>
      </c>
      <c r="J7" s="64"/>
      <c r="K7" s="62" t="s">
        <v>7</v>
      </c>
      <c r="L7" s="64"/>
    </row>
    <row r="8" spans="1:12" ht="15" thickBot="1" x14ac:dyDescent="0.35">
      <c r="A8" s="18" t="s">
        <v>0</v>
      </c>
      <c r="B8" s="19" t="s">
        <v>1</v>
      </c>
      <c r="C8" s="19" t="s">
        <v>14</v>
      </c>
      <c r="D8" s="19" t="s">
        <v>15</v>
      </c>
      <c r="E8" s="19" t="s">
        <v>19</v>
      </c>
      <c r="F8" s="20" t="s">
        <v>25</v>
      </c>
      <c r="G8" s="21" t="s">
        <v>2</v>
      </c>
      <c r="H8" s="22" t="s">
        <v>3</v>
      </c>
      <c r="I8" s="23" t="s">
        <v>2</v>
      </c>
      <c r="J8" s="22" t="s">
        <v>3</v>
      </c>
      <c r="K8" s="23" t="s">
        <v>2</v>
      </c>
      <c r="L8" s="22" t="s">
        <v>3</v>
      </c>
    </row>
    <row r="9" spans="1:12" x14ac:dyDescent="0.3">
      <c r="A9" s="1" t="str">
        <f>MENUISERIE!A7</f>
        <v>ME01</v>
      </c>
      <c r="B9" s="1" t="str">
        <f>MENUISERIE!B7</f>
        <v>Galandage</v>
      </c>
      <c r="C9" s="1">
        <f>MENUISERIE!C7</f>
        <v>2</v>
      </c>
      <c r="D9" s="1">
        <f>MENUISERIE!D7</f>
        <v>2</v>
      </c>
      <c r="E9" s="1">
        <f>MENUISERIE!E7</f>
        <v>25</v>
      </c>
      <c r="F9" s="1" t="str">
        <f>MENUISERIE!F7</f>
        <v>oui</v>
      </c>
      <c r="G9">
        <f>MENUISERIE!G7</f>
        <v>2000</v>
      </c>
      <c r="H9" s="1">
        <f>MENUISERIE!H7</f>
        <v>2500</v>
      </c>
      <c r="I9">
        <f>MENUISERIE!I7</f>
        <v>2020</v>
      </c>
      <c r="J9">
        <f>MENUISERIE!J7</f>
        <v>2624</v>
      </c>
      <c r="K9">
        <f>CHOOSE(MATCH(B9,{"Galandage";"Oscilotbattant";"Fixe";"Coulissant";"Frappe";"Porte"},0),50+(G9*2.03),100+G9-E9,100+G9-(E9*2),100+G9-(E9*2),100+G9-(E9*2),100+G9-(E9*2),"")</f>
        <v>4110</v>
      </c>
      <c r="L9">
        <f>CHOOSE(MATCH(B9,{"Galandage";"Oscilotbattant";"Fixe";"Coulissant";"Frappe";"Porte"},0),124+H9,100+H9-E9,100+H9-E9,124+H9-E9,100+H9-E9,60+H9-E9,"")</f>
        <v>2624</v>
      </c>
    </row>
    <row r="10" spans="1:12" x14ac:dyDescent="0.3">
      <c r="A10" s="1" t="str">
        <f>MENUISERIE!A8</f>
        <v>ME02</v>
      </c>
      <c r="B10" s="1" t="str">
        <f>MENUISERIE!B8</f>
        <v>Coulissant</v>
      </c>
      <c r="C10" s="1">
        <f>MENUISERIE!C8</f>
        <v>2</v>
      </c>
      <c r="D10" s="1">
        <f>MENUISERIE!D8</f>
        <v>2</v>
      </c>
      <c r="E10" s="1">
        <f>MENUISERIE!E8</f>
        <v>25</v>
      </c>
      <c r="F10" s="1" t="str">
        <f>MENUISERIE!F8</f>
        <v>non</v>
      </c>
      <c r="G10">
        <f>MENUISERIE!G8</f>
        <v>1800</v>
      </c>
      <c r="H10" s="1">
        <f>MENUISERIE!H8</f>
        <v>2500</v>
      </c>
      <c r="I10">
        <f>MENUISERIE!I8</f>
        <v>1820</v>
      </c>
      <c r="J10">
        <f>MENUISERIE!J8</f>
        <v>2624</v>
      </c>
      <c r="K10">
        <f>CHOOSE(MATCH(B10,{"Galandage";"Oscilotbattant";"Fixe";"Coulissant";"Frappe";"Porte"},0),50+(G10*2.03),100+G10-E10,100+G10-(E10*2),100+G10-(E10*2),100+G10-(E10*2),100+G10-(E10*2),"")</f>
        <v>1850</v>
      </c>
      <c r="L10">
        <f>CHOOSE(MATCH(B10,{"Galandage";"Oscilotbattant";"Fixe";"Coulissant";"Frappe";"Porte"},0),124+H10,100+H10-E10,100+H10-E10,124+H10-E10,100+H10-E10,60+H10-E10,"")</f>
        <v>2599</v>
      </c>
    </row>
    <row r="11" spans="1:12" x14ac:dyDescent="0.3">
      <c r="A11" s="1" t="str">
        <f>MENUISERIE!A9</f>
        <v>ME03</v>
      </c>
      <c r="B11" s="1" t="str">
        <f>MENUISERIE!B9</f>
        <v>Frappe</v>
      </c>
      <c r="C11" s="1">
        <f>MENUISERIE!C9</f>
        <v>2</v>
      </c>
      <c r="D11" s="1">
        <f>MENUISERIE!D9</f>
        <v>1</v>
      </c>
      <c r="E11" s="1">
        <f>MENUISERIE!E9</f>
        <v>25</v>
      </c>
      <c r="F11" s="1" t="str">
        <f>MENUISERIE!F9</f>
        <v>oui</v>
      </c>
      <c r="G11">
        <f>MENUISERIE!G9</f>
        <v>1000</v>
      </c>
      <c r="H11" s="1">
        <f>MENUISERIE!H9</f>
        <v>2500</v>
      </c>
      <c r="I11">
        <f>MENUISERIE!I9</f>
        <v>1020</v>
      </c>
      <c r="J11">
        <f>MENUISERIE!J9</f>
        <v>2600</v>
      </c>
      <c r="K11">
        <f>CHOOSE(MATCH(B11,{"Galandage";"Oscilotbattant";"Fixe";"Coulissant";"Frappe";"Porte"},0),50+(G11*2.03),100+G11-E11,100+G11-(E11*2),100+G11-(E11*2),100+G11-(E11*2),100+G11-(E11*2),"")</f>
        <v>1050</v>
      </c>
      <c r="L11">
        <f>CHOOSE(MATCH(B11,{"Galandage";"Oscilotbattant";"Fixe";"Coulissant";"Frappe";"Porte"},0),124+H11,100+H11-E11,100+H11-E11,124+H11-E11,100+H11-E11,60+H11-E11,"")</f>
        <v>2575</v>
      </c>
    </row>
    <row r="12" spans="1:12" x14ac:dyDescent="0.3">
      <c r="A12" s="1" t="str">
        <f>MENUISERIE!A10</f>
        <v>ME04</v>
      </c>
      <c r="B12" s="1" t="str">
        <f>MENUISERIE!B10</f>
        <v>Fixe</v>
      </c>
      <c r="C12" s="1">
        <f>MENUISERIE!C10</f>
        <v>1</v>
      </c>
      <c r="D12" s="1">
        <f>MENUISERIE!D10</f>
        <v>1</v>
      </c>
      <c r="E12" s="1">
        <f>MENUISERIE!E10</f>
        <v>25</v>
      </c>
      <c r="F12" s="1" t="str">
        <f>MENUISERIE!F10</f>
        <v>non</v>
      </c>
      <c r="G12">
        <f>MENUISERIE!G10</f>
        <v>1500</v>
      </c>
      <c r="H12" s="1">
        <f>MENUISERIE!H10</f>
        <v>2500</v>
      </c>
      <c r="I12">
        <f>MENUISERIE!I10</f>
        <v>1520</v>
      </c>
      <c r="J12">
        <f>MENUISERIE!J10</f>
        <v>2600</v>
      </c>
      <c r="K12">
        <f>CHOOSE(MATCH(B12,{"Galandage";"Oscilotbattant";"Fixe";"Coulissant";"Frappe";"Porte"},0),50+(G12*2.03),100+G12-E12,100+G12-(E12*2),100+G12-(E12*2),100+G12-(E12*2),100+G12-(E12*2),"")</f>
        <v>1550</v>
      </c>
      <c r="L12">
        <f>CHOOSE(MATCH(B12,{"Galandage";"Oscilotbattant";"Fixe";"Coulissant";"Frappe";"Porte"},0),124+H12,100+H12-E12,100+H12-E12,124+H12-E12,100+H12-E12,60+H12-E12,"")</f>
        <v>2575</v>
      </c>
    </row>
    <row r="13" spans="1:12" x14ac:dyDescent="0.3">
      <c r="A13" s="1" t="str">
        <f>MENUISERIE!A11</f>
        <v>ME05</v>
      </c>
      <c r="B13" s="1" t="str">
        <f>MENUISERIE!B11</f>
        <v>Oscilotbattant</v>
      </c>
      <c r="C13" s="1">
        <f>MENUISERIE!C11</f>
        <v>1</v>
      </c>
      <c r="D13" s="1">
        <f>MENUISERIE!D11</f>
        <v>1</v>
      </c>
      <c r="E13" s="1">
        <f>MENUISERIE!E11</f>
        <v>25</v>
      </c>
      <c r="F13" s="1" t="str">
        <f>MENUISERIE!F11</f>
        <v>non</v>
      </c>
      <c r="G13">
        <f>MENUISERIE!G11</f>
        <v>600</v>
      </c>
      <c r="H13" s="1">
        <f>MENUISERIE!H11</f>
        <v>2500</v>
      </c>
      <c r="I13">
        <f>MENUISERIE!I11</f>
        <v>620</v>
      </c>
      <c r="J13">
        <f>MENUISERIE!J11</f>
        <v>2600</v>
      </c>
      <c r="K13">
        <f>CHOOSE(MATCH(B13,{"Galandage";"Oscilotbattant";"Fixe";"Coulissant";"Frappe";"Porte"},0),50+(G13*2.03),100+G13-E13,100+G13-(E13*2),100+G13-(E13*2),100+G13-(E13*2),100+G13-(E13*2),"")</f>
        <v>675</v>
      </c>
      <c r="L13">
        <f>CHOOSE(MATCH(B13,{"Galandage";"Oscilotbattant";"Fixe";"Coulissant";"Frappe";"Porte"},0),124+H13,100+H13-E13,100+H13-E13,124+H13-E13,100+H13-E13,60+H13-E13,"")</f>
        <v>2575</v>
      </c>
    </row>
    <row r="14" spans="1:12" x14ac:dyDescent="0.3">
      <c r="A14" s="1" t="str">
        <f>MENUISERIE!A12</f>
        <v>ME06</v>
      </c>
      <c r="B14" s="1" t="str">
        <f>MENUISERIE!B12</f>
        <v>porte</v>
      </c>
      <c r="C14" s="1">
        <f>MENUISERIE!C12</f>
        <v>1</v>
      </c>
      <c r="D14" s="1">
        <f>MENUISERIE!D12</f>
        <v>1</v>
      </c>
      <c r="E14" s="1">
        <f>MENUISERIE!E12</f>
        <v>25</v>
      </c>
      <c r="F14" s="1" t="str">
        <f>MENUISERIE!F12</f>
        <v>non</v>
      </c>
      <c r="G14">
        <f>MENUISERIE!G12</f>
        <v>1000</v>
      </c>
      <c r="H14" s="1">
        <f>MENUISERIE!H12</f>
        <v>2500</v>
      </c>
      <c r="I14">
        <f>MENUISERIE!I12</f>
        <v>1020</v>
      </c>
      <c r="J14">
        <f>MENUISERIE!J12</f>
        <v>2600</v>
      </c>
      <c r="K14">
        <f>CHOOSE(MATCH(B14,{"Galandage";"Oscilotbattant";"Fixe";"Coulissant";"Frappe";"Porte"},0),50+(G14*2.03),100+G14-E14,100+G14-(E14*2),100+G14-(E14*2),100+G14-(E14*2),100+G14-(E14*2),"")</f>
        <v>1050</v>
      </c>
      <c r="L14">
        <f>CHOOSE(MATCH(B14,{"Galandage";"Oscilotbattant";"Fixe";"Coulissant";"Frappe";"Porte"},0),124+H14,100+H14-E14,100+H14-E14,124+H14-E14,100+H14-E14,60+H14-E14,"")</f>
        <v>2535</v>
      </c>
    </row>
    <row r="15" spans="1:12" x14ac:dyDescent="0.3">
      <c r="A15" s="1"/>
      <c r="B15" s="1"/>
      <c r="C15" s="1"/>
      <c r="D15" s="1"/>
      <c r="E15" s="1"/>
      <c r="F15" s="1"/>
      <c r="H15" s="1"/>
    </row>
    <row r="16" spans="1:12" x14ac:dyDescent="0.3">
      <c r="A16" s="1"/>
      <c r="B16" s="1"/>
      <c r="C16" s="1"/>
      <c r="D16" s="1"/>
      <c r="E16" s="1"/>
      <c r="F16" s="1"/>
      <c r="H16" s="1"/>
    </row>
    <row r="17" spans="1:8" x14ac:dyDescent="0.3">
      <c r="A17" s="1"/>
      <c r="B17" s="1"/>
      <c r="C17" s="1"/>
      <c r="D17" s="1"/>
      <c r="E17" s="1"/>
      <c r="F17" s="1"/>
      <c r="H17" s="1"/>
    </row>
    <row r="18" spans="1:8" x14ac:dyDescent="0.3">
      <c r="A18" s="1"/>
      <c r="B18" s="1"/>
      <c r="C18" s="1"/>
      <c r="D18" s="1"/>
      <c r="E18" s="1"/>
      <c r="F18" s="1"/>
      <c r="H18" s="1"/>
    </row>
    <row r="19" spans="1:8" x14ac:dyDescent="0.3">
      <c r="A19" s="1"/>
      <c r="B19" s="1"/>
      <c r="C19" s="1"/>
      <c r="D19" s="1"/>
      <c r="E19" s="1"/>
      <c r="F19" s="1"/>
      <c r="H19" s="1"/>
    </row>
  </sheetData>
  <mergeCells count="4">
    <mergeCell ref="A7:F7"/>
    <mergeCell ref="G7:H7"/>
    <mergeCell ref="I7:J7"/>
    <mergeCell ref="K7:L7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allowBlank="1" showInputMessage="1" showErrorMessage="1">
          <x14:formula1>
            <xm:f>INDEX!$D$3:$D$4</xm:f>
          </x14:formula1>
          <xm:sqref>F9:F19</xm:sqref>
        </x14:dataValidation>
        <x14:dataValidation type="list" allowBlank="1" showInputMessage="1" showErrorMessage="1">
          <x14:formula1>
            <xm:f>INDEX!$C$3:$C$10</xm:f>
          </x14:formula1>
          <xm:sqref>C9:C19</xm:sqref>
        </x14:dataValidation>
        <x14:dataValidation type="list" allowBlank="1" showInputMessage="1" showErrorMessage="1">
          <x14:formula1>
            <xm:f>INDEX!$B$3:$B$9</xm:f>
          </x14:formula1>
          <xm:sqref>D9:D19</xm:sqref>
        </x14:dataValidation>
        <x14:dataValidation type="list" allowBlank="1" showInputMessage="1" showErrorMessage="1">
          <x14:formula1>
            <xm:f>INDEX!$A$3:$A$9</xm:f>
          </x14:formula1>
          <xm:sqref>B9:B19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F17" sqref="F17"/>
    </sheetView>
  </sheetViews>
  <sheetFormatPr baseColWidth="10" defaultRowHeight="14.4" x14ac:dyDescent="0.3"/>
  <sheetData>
    <row r="3" spans="1:13" ht="18" x14ac:dyDescent="0.35">
      <c r="A3" s="25" t="s">
        <v>45</v>
      </c>
    </row>
    <row r="6" spans="1:13" ht="15" thickBot="1" x14ac:dyDescent="0.35"/>
    <row r="7" spans="1:13" ht="15" thickBot="1" x14ac:dyDescent="0.35">
      <c r="B7" s="52" t="s">
        <v>30</v>
      </c>
      <c r="C7" s="53"/>
      <c r="D7" s="54"/>
      <c r="G7" s="52" t="s">
        <v>31</v>
      </c>
      <c r="H7" s="53"/>
      <c r="I7" s="54"/>
      <c r="L7" s="52" t="s">
        <v>28</v>
      </c>
      <c r="M7" s="54"/>
    </row>
    <row r="8" spans="1:13" ht="15" thickBot="1" x14ac:dyDescent="0.35">
      <c r="A8" s="18" t="s">
        <v>0</v>
      </c>
      <c r="B8" s="10" t="s">
        <v>16</v>
      </c>
      <c r="C8" s="11" t="s">
        <v>5</v>
      </c>
      <c r="D8" s="13" t="s">
        <v>6</v>
      </c>
      <c r="F8" s="18" t="s">
        <v>0</v>
      </c>
      <c r="G8" s="10" t="s">
        <v>32</v>
      </c>
      <c r="H8" s="11" t="s">
        <v>5</v>
      </c>
      <c r="I8" s="13" t="s">
        <v>6</v>
      </c>
      <c r="K8" s="18" t="s">
        <v>0</v>
      </c>
      <c r="L8" s="10" t="s">
        <v>16</v>
      </c>
      <c r="M8" s="13" t="s">
        <v>5</v>
      </c>
    </row>
  </sheetData>
  <mergeCells count="3">
    <mergeCell ref="B7:D7"/>
    <mergeCell ref="G7:I7"/>
    <mergeCell ref="L7:M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9"/>
  <sheetViews>
    <sheetView workbookViewId="0">
      <selection activeCell="F16" sqref="F16"/>
    </sheetView>
  </sheetViews>
  <sheetFormatPr baseColWidth="10" defaultRowHeight="14.4" x14ac:dyDescent="0.3"/>
  <sheetData>
    <row r="3" spans="1:7" ht="18" x14ac:dyDescent="0.35">
      <c r="A3" s="25" t="s">
        <v>46</v>
      </c>
    </row>
    <row r="6" spans="1:7" ht="15" thickBot="1" x14ac:dyDescent="0.35"/>
    <row r="7" spans="1:7" ht="15" thickBot="1" x14ac:dyDescent="0.35">
      <c r="B7" s="55" t="s">
        <v>43</v>
      </c>
      <c r="C7" s="56"/>
      <c r="D7" s="56"/>
      <c r="E7" s="56"/>
      <c r="F7" s="56"/>
      <c r="G7" s="57"/>
    </row>
    <row r="8" spans="1:7" ht="15" thickBot="1" x14ac:dyDescent="0.35">
      <c r="A8" s="18" t="s">
        <v>0</v>
      </c>
      <c r="B8" s="4" t="s">
        <v>16</v>
      </c>
      <c r="C8" s="5" t="s">
        <v>2</v>
      </c>
      <c r="D8" s="5" t="s">
        <v>3</v>
      </c>
      <c r="E8" s="5" t="s">
        <v>6</v>
      </c>
      <c r="F8" s="5" t="s">
        <v>33</v>
      </c>
      <c r="G8" s="6" t="s">
        <v>47</v>
      </c>
    </row>
    <row r="9" spans="1:7" x14ac:dyDescent="0.3">
      <c r="A9" t="str">
        <f>MENUISERIE!A7</f>
        <v>ME01</v>
      </c>
      <c r="B9">
        <f>MENUISERIE!M7</f>
        <v>0</v>
      </c>
      <c r="C9">
        <f>MENUISERIE!N7</f>
        <v>0</v>
      </c>
      <c r="D9">
        <f>MENUISERIE!O7</f>
        <v>0</v>
      </c>
      <c r="E9">
        <f>MENUISERIE!P7</f>
        <v>2</v>
      </c>
      <c r="F9">
        <f>MENUISERIE!Q7</f>
        <v>0</v>
      </c>
      <c r="G9">
        <f>MENUISERIE!R7</f>
        <v>0</v>
      </c>
    </row>
  </sheetData>
  <mergeCells count="1">
    <mergeCell ref="B7:G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1" sqref="H21"/>
    </sheetView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activeCell="K5" sqref="K5"/>
    </sheetView>
  </sheetViews>
  <sheetFormatPr baseColWidth="10" defaultRowHeight="14.4" x14ac:dyDescent="0.3"/>
  <cols>
    <col min="1" max="1" width="14" customWidth="1"/>
    <col min="6" max="6" width="17.109375" customWidth="1"/>
  </cols>
  <sheetData>
    <row r="1" spans="1:11" x14ac:dyDescent="0.3">
      <c r="A1" t="s">
        <v>87</v>
      </c>
      <c r="B1" t="s">
        <v>88</v>
      </c>
      <c r="C1" t="s">
        <v>89</v>
      </c>
      <c r="D1" t="s">
        <v>90</v>
      </c>
    </row>
    <row r="2" spans="1:11" x14ac:dyDescent="0.3">
      <c r="B2">
        <v>0</v>
      </c>
      <c r="C2">
        <v>0</v>
      </c>
    </row>
    <row r="3" spans="1:11" x14ac:dyDescent="0.3">
      <c r="A3" t="s">
        <v>40</v>
      </c>
      <c r="B3">
        <v>1</v>
      </c>
      <c r="C3">
        <v>1</v>
      </c>
      <c r="D3" t="s">
        <v>26</v>
      </c>
      <c r="F3" t="s">
        <v>34</v>
      </c>
      <c r="G3" t="s">
        <v>3</v>
      </c>
      <c r="J3" s="69" t="s">
        <v>76</v>
      </c>
      <c r="K3" s="69"/>
    </row>
    <row r="4" spans="1:11" x14ac:dyDescent="0.3">
      <c r="A4" t="s">
        <v>41</v>
      </c>
      <c r="B4">
        <v>2</v>
      </c>
      <c r="C4">
        <v>2</v>
      </c>
      <c r="D4" t="s">
        <v>27</v>
      </c>
      <c r="F4" t="s">
        <v>35</v>
      </c>
      <c r="G4">
        <v>124</v>
      </c>
      <c r="J4" t="s">
        <v>77</v>
      </c>
      <c r="K4">
        <v>1.9864999999999999</v>
      </c>
    </row>
    <row r="5" spans="1:11" x14ac:dyDescent="0.3">
      <c r="A5" t="s">
        <v>9</v>
      </c>
      <c r="B5">
        <v>3</v>
      </c>
      <c r="C5">
        <v>3</v>
      </c>
      <c r="F5" t="s">
        <v>36</v>
      </c>
      <c r="G5" t="s">
        <v>38</v>
      </c>
      <c r="J5" t="s">
        <v>78</v>
      </c>
      <c r="K5">
        <v>1.48407</v>
      </c>
    </row>
    <row r="6" spans="1:11" x14ac:dyDescent="0.3">
      <c r="A6" t="s">
        <v>10</v>
      </c>
      <c r="B6">
        <v>4</v>
      </c>
      <c r="C6">
        <v>4</v>
      </c>
      <c r="F6" t="s">
        <v>37</v>
      </c>
      <c r="G6" t="s">
        <v>38</v>
      </c>
      <c r="J6" t="s">
        <v>79</v>
      </c>
      <c r="K6">
        <v>1.33</v>
      </c>
    </row>
    <row r="7" spans="1:11" x14ac:dyDescent="0.3">
      <c r="A7" t="s">
        <v>11</v>
      </c>
      <c r="B7">
        <v>5</v>
      </c>
      <c r="C7">
        <v>5</v>
      </c>
      <c r="F7" t="s">
        <v>12</v>
      </c>
      <c r="G7" t="s">
        <v>38</v>
      </c>
      <c r="J7" t="s">
        <v>80</v>
      </c>
      <c r="K7">
        <v>1.24444</v>
      </c>
    </row>
    <row r="8" spans="1:11" x14ac:dyDescent="0.3">
      <c r="A8" t="s">
        <v>13</v>
      </c>
      <c r="B8">
        <v>6</v>
      </c>
      <c r="C8">
        <v>6</v>
      </c>
      <c r="F8" t="s">
        <v>13</v>
      </c>
      <c r="G8" t="s">
        <v>38</v>
      </c>
      <c r="J8" t="s">
        <v>81</v>
      </c>
    </row>
    <row r="9" spans="1:11" x14ac:dyDescent="0.3">
      <c r="A9" t="s">
        <v>39</v>
      </c>
      <c r="B9">
        <v>7</v>
      </c>
      <c r="C9">
        <v>7</v>
      </c>
      <c r="F9" t="s">
        <v>39</v>
      </c>
      <c r="J9" t="s">
        <v>82</v>
      </c>
    </row>
    <row r="10" spans="1:11" x14ac:dyDescent="0.3">
      <c r="B10">
        <v>8</v>
      </c>
      <c r="C10">
        <v>8</v>
      </c>
      <c r="J10" t="s">
        <v>83</v>
      </c>
    </row>
    <row r="11" spans="1:11" x14ac:dyDescent="0.3">
      <c r="J11" t="s">
        <v>84</v>
      </c>
      <c r="K11">
        <f>+K5*2</f>
        <v>2.96814</v>
      </c>
    </row>
    <row r="12" spans="1:11" x14ac:dyDescent="0.3">
      <c r="J12" t="s">
        <v>85</v>
      </c>
    </row>
    <row r="13" spans="1:11" x14ac:dyDescent="0.3">
      <c r="J13" t="s">
        <v>86</v>
      </c>
      <c r="K13">
        <v>2.66</v>
      </c>
    </row>
  </sheetData>
  <mergeCells count="1">
    <mergeCell ref="J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CHANTIER</vt:lpstr>
      <vt:lpstr>MENUISERIE</vt:lpstr>
      <vt:lpstr>COMMANDE MENUISERIES</vt:lpstr>
      <vt:lpstr>COMMANDE PLIAGE</vt:lpstr>
      <vt:lpstr>COMMANDE VERRE</vt:lpstr>
      <vt:lpstr>COMMANDE EQUERRES ET CLAMEAUX</vt:lpstr>
      <vt:lpstr>INDEX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BOSS</dc:creator>
  <cp:lastModifiedBy>Dede</cp:lastModifiedBy>
  <dcterms:created xsi:type="dcterms:W3CDTF">2019-03-07T13:17:46Z</dcterms:created>
  <dcterms:modified xsi:type="dcterms:W3CDTF">2019-03-20T13:16:23Z</dcterms:modified>
</cp:coreProperties>
</file>