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3825" windowWidth="19170" windowHeight="3885"/>
  </bookViews>
  <sheets>
    <sheet name="RECAP" sheetId="1" r:id="rId1"/>
    <sheet name="MGC" sheetId="2" r:id="rId2"/>
    <sheet name="MJC" sheetId="11" r:id="rId3"/>
    <sheet name="SMD" sheetId="5" r:id="rId4"/>
    <sheet name="CM" sheetId="4" r:id="rId5"/>
    <sheet name="Feuil1" sheetId="7" r:id="rId6"/>
  </sheets>
  <definedNames>
    <definedName name="repere">OFFSET(Feuil1!$AA$2,,,COUNTA(Feuil1!$AA:$AA)-1)</definedName>
    <definedName name="Tablo">OFFSET(Feuil1!$AA$2:$AB$2,,,COUNTA(repere))</definedName>
  </definedNames>
  <calcPr calcId="114210" fullCalcOnLoad="1"/>
</workbook>
</file>

<file path=xl/calcChain.xml><?xml version="1.0" encoding="utf-8"?>
<calcChain xmlns="http://schemas.openxmlformats.org/spreadsheetml/2006/main">
  <c r="J5" i="1"/>
  <c r="K5"/>
  <c r="L5"/>
  <c r="M5"/>
  <c r="N5"/>
  <c r="O5"/>
  <c r="P5"/>
  <c r="H5"/>
  <c r="I5"/>
  <c r="G5"/>
  <c r="F5"/>
  <c r="E5"/>
  <c r="D5"/>
  <c r="C8"/>
  <c r="B8"/>
  <c r="C7"/>
  <c r="B7"/>
  <c r="C6"/>
  <c r="B6"/>
  <c r="C5"/>
  <c r="B5"/>
  <c r="B2" i="7"/>
  <c r="C2"/>
  <c r="D2"/>
  <c r="F2"/>
  <c r="H2"/>
  <c r="J2"/>
  <c r="L2"/>
  <c r="N2"/>
  <c r="P2"/>
  <c r="R2"/>
  <c r="T2"/>
  <c r="U2"/>
  <c r="V2"/>
  <c r="B3"/>
  <c r="C3"/>
  <c r="D3"/>
  <c r="F3"/>
  <c r="B4"/>
  <c r="C4"/>
  <c r="D4"/>
  <c r="F4"/>
  <c r="B5"/>
  <c r="C5"/>
  <c r="D5"/>
  <c r="F5"/>
  <c r="V9"/>
  <c r="V10"/>
  <c r="V11"/>
  <c r="V8"/>
  <c r="U9"/>
  <c r="U10"/>
  <c r="U11"/>
  <c r="U8"/>
  <c r="T9"/>
  <c r="T10"/>
  <c r="T11"/>
  <c r="T8"/>
  <c r="R9"/>
  <c r="R10"/>
  <c r="R11"/>
  <c r="R8"/>
  <c r="P9"/>
  <c r="P10"/>
  <c r="P11"/>
  <c r="P8"/>
  <c r="N9"/>
  <c r="N10"/>
  <c r="N11"/>
  <c r="N8"/>
  <c r="L9"/>
  <c r="L10"/>
  <c r="L11"/>
  <c r="L8"/>
  <c r="J9"/>
  <c r="J10"/>
  <c r="J11"/>
  <c r="J8"/>
  <c r="H9"/>
  <c r="H10"/>
  <c r="H11"/>
  <c r="H8"/>
  <c r="F9"/>
  <c r="F10"/>
  <c r="F11"/>
  <c r="F8"/>
  <c r="D9"/>
  <c r="D10"/>
  <c r="D11"/>
  <c r="D8"/>
  <c r="C9"/>
  <c r="C10"/>
  <c r="C11"/>
  <c r="C8"/>
  <c r="B9"/>
  <c r="B10"/>
  <c r="B11"/>
  <c r="B8"/>
  <c r="J21" i="11"/>
  <c r="J20"/>
  <c r="J19"/>
  <c r="J18"/>
  <c r="L15"/>
  <c r="I15"/>
  <c r="F15"/>
  <c r="Q15"/>
  <c r="B97"/>
  <c r="B91"/>
  <c r="J21" i="5"/>
  <c r="J20"/>
  <c r="J19"/>
  <c r="J18"/>
  <c r="L15"/>
  <c r="I15"/>
  <c r="F15"/>
  <c r="I6" i="1"/>
  <c r="I7"/>
  <c r="I8"/>
  <c r="H6"/>
  <c r="H7"/>
  <c r="H8"/>
  <c r="G6"/>
  <c r="G7"/>
  <c r="G8"/>
  <c r="F6"/>
  <c r="F7"/>
  <c r="F8"/>
  <c r="E6"/>
  <c r="E7"/>
  <c r="E8"/>
  <c r="D6"/>
  <c r="D7"/>
  <c r="D8"/>
  <c r="J21" i="4"/>
  <c r="J20"/>
  <c r="J19"/>
  <c r="J18"/>
  <c r="L15"/>
  <c r="I15"/>
  <c r="F15"/>
  <c r="J21" i="2"/>
  <c r="J20"/>
  <c r="J19"/>
  <c r="J18"/>
  <c r="L15"/>
  <c r="I15"/>
  <c r="O97" i="11"/>
  <c r="G97"/>
  <c r="P97"/>
  <c r="H97"/>
  <c r="C97"/>
  <c r="O91"/>
  <c r="G91"/>
  <c r="P91"/>
  <c r="H91"/>
  <c r="C91"/>
  <c r="F15" i="2"/>
  <c r="Q15" i="5"/>
  <c r="Q15" i="4"/>
  <c r="Q15" i="2"/>
  <c r="B91"/>
  <c r="B97" i="5"/>
  <c r="B91"/>
  <c r="B97" i="4"/>
  <c r="B91"/>
  <c r="B97" i="2"/>
  <c r="O97" i="5"/>
  <c r="G97"/>
  <c r="P97"/>
  <c r="H97"/>
  <c r="C97"/>
  <c r="O91"/>
  <c r="G91"/>
  <c r="P91"/>
  <c r="H91"/>
  <c r="C91"/>
  <c r="O97" i="4"/>
  <c r="G97"/>
  <c r="P97"/>
  <c r="H97"/>
  <c r="C97"/>
  <c r="O91"/>
  <c r="G91"/>
  <c r="P91"/>
  <c r="H91"/>
  <c r="C91"/>
  <c r="O97" i="2"/>
  <c r="G97"/>
  <c r="P97"/>
  <c r="H97"/>
  <c r="C97"/>
  <c r="O91"/>
  <c r="G91"/>
  <c r="P91"/>
  <c r="H91"/>
  <c r="C91"/>
</calcChain>
</file>

<file path=xl/sharedStrings.xml><?xml version="1.0" encoding="utf-8"?>
<sst xmlns="http://schemas.openxmlformats.org/spreadsheetml/2006/main" count="424" uniqueCount="67">
  <si>
    <t>TYPE</t>
  </si>
  <si>
    <t>LINEAIRE</t>
  </si>
  <si>
    <t>REPERE</t>
  </si>
  <si>
    <t>REPERE :</t>
  </si>
  <si>
    <t>Schéma:</t>
  </si>
  <si>
    <t>Commentaires:</t>
  </si>
  <si>
    <t>Longueur Hors Tout</t>
  </si>
  <si>
    <t>M</t>
  </si>
  <si>
    <t>+</t>
  </si>
  <si>
    <t>T.G</t>
  </si>
  <si>
    <t>DE</t>
  </si>
  <si>
    <t>DE PROFONDEUR Hors Tout</t>
  </si>
  <si>
    <t>SOIT</t>
  </si>
  <si>
    <t>Hauteur</t>
  </si>
  <si>
    <t>Modules</t>
  </si>
  <si>
    <t>x</t>
  </si>
  <si>
    <t>-</t>
  </si>
  <si>
    <t>soit</t>
  </si>
  <si>
    <t>m</t>
  </si>
  <si>
    <t>C</t>
  </si>
  <si>
    <t>de</t>
  </si>
  <si>
    <t>de prof.</t>
  </si>
  <si>
    <t>et de</t>
  </si>
  <si>
    <t>mm en LARG.</t>
  </si>
  <si>
    <t>PHOTO NON CONTRACTUELLE</t>
  </si>
  <si>
    <t>LA COULEUR</t>
  </si>
  <si>
    <r>
      <t xml:space="preserve">- </t>
    </r>
    <r>
      <rPr>
        <sz val="16"/>
        <color indexed="23"/>
        <rFont val="Rockwell"/>
        <family val="1"/>
      </rPr>
      <t>Intérieur :</t>
    </r>
  </si>
  <si>
    <t>RAL</t>
  </si>
  <si>
    <r>
      <t>-</t>
    </r>
    <r>
      <rPr>
        <sz val="16"/>
        <color indexed="23"/>
        <rFont val="Rockwell"/>
        <family val="1"/>
      </rPr>
      <t xml:space="preserve"> Extérieur :</t>
    </r>
  </si>
  <si>
    <r>
      <t>-</t>
    </r>
    <r>
      <rPr>
        <sz val="16"/>
        <color indexed="23"/>
        <rFont val="Rockwell"/>
        <family val="1"/>
      </rPr>
      <t xml:space="preserve"> Plinthes :</t>
    </r>
  </si>
  <si>
    <r>
      <t>-</t>
    </r>
    <r>
      <rPr>
        <sz val="16"/>
        <color indexed="23"/>
        <rFont val="Rockwell"/>
        <family val="1"/>
      </rPr>
      <t xml:space="preserve"> Pare-chocs :</t>
    </r>
  </si>
  <si>
    <t>AMBIANCE suivant NORME ISO 23953</t>
  </si>
  <si>
    <t>CLASSE 3 (3M1) : 25°C / 60% HR</t>
  </si>
  <si>
    <t>DONNEES ELECTRIQUES</t>
  </si>
  <si>
    <t>LONGUEUR</t>
  </si>
  <si>
    <t>CORDON CHAUFFANT</t>
  </si>
  <si>
    <t>RESISTANCE DE DEGIVRAGE</t>
  </si>
  <si>
    <t>ECLAIRAGE</t>
  </si>
  <si>
    <t>MONO</t>
  </si>
  <si>
    <t>TRI</t>
  </si>
  <si>
    <t>W ELEC.</t>
  </si>
  <si>
    <t>A</t>
  </si>
  <si>
    <t>30'</t>
  </si>
  <si>
    <t>CLASSE 2 (M1) : 22°C / 65% HR</t>
  </si>
  <si>
    <t>*(GCE) :</t>
  </si>
  <si>
    <t>Gains en Cosonmmation Energétique</t>
  </si>
  <si>
    <t>Prix du linéaire CF tableau de récapitulation</t>
  </si>
  <si>
    <t xml:space="preserve">PUISS </t>
  </si>
  <si>
    <t>LONG</t>
  </si>
  <si>
    <t>repere</t>
  </si>
  <si>
    <t>lineaire</t>
  </si>
  <si>
    <t>TY</t>
  </si>
  <si>
    <t>X</t>
  </si>
  <si>
    <t>V</t>
  </si>
  <si>
    <t>CC</t>
  </si>
  <si>
    <t>R</t>
  </si>
  <si>
    <t>E</t>
  </si>
  <si>
    <t>B</t>
  </si>
  <si>
    <t>D</t>
  </si>
  <si>
    <t>PUISS1</t>
  </si>
  <si>
    <t>PUISS2</t>
  </si>
  <si>
    <t>RD</t>
  </si>
  <si>
    <t>feuille</t>
  </si>
  <si>
    <t>MGC</t>
  </si>
  <si>
    <t>MJC</t>
  </si>
  <si>
    <t>SMD</t>
  </si>
  <si>
    <t>CM</t>
  </si>
</sst>
</file>

<file path=xl/styles.xml><?xml version="1.0" encoding="utf-8"?>
<styleSheet xmlns="http://schemas.openxmlformats.org/spreadsheetml/2006/main">
  <numFmts count="3">
    <numFmt numFmtId="164" formatCode="_-* #,##0.00\ [$€-1]_-;\-* #,##0.00\ [$€-1]_-;_-* &quot;-&quot;??\ [$€-1]_-"/>
    <numFmt numFmtId="165" formatCode="_-* #,##0.00\ _F_-;\-* #,##0.00\ _F_-;_-* &quot;-&quot;??\ _F_-;_-@_-"/>
    <numFmt numFmtId="166" formatCode="0.000"/>
  </numFmts>
  <fonts count="27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8"/>
      <name val="Tahoma"/>
      <family val="2"/>
    </font>
    <font>
      <sz val="16"/>
      <name val="Rockwell"/>
      <family val="1"/>
    </font>
    <font>
      <sz val="12"/>
      <color indexed="8"/>
      <name val="Rockwell"/>
      <family val="1"/>
    </font>
    <font>
      <sz val="16"/>
      <color indexed="8"/>
      <name val="Rockwell"/>
      <family val="1"/>
    </font>
    <font>
      <b/>
      <sz val="16"/>
      <name val="Rockwell"/>
      <family val="1"/>
    </font>
    <font>
      <b/>
      <i/>
      <u/>
      <sz val="16"/>
      <name val="Rockwell"/>
      <family val="1"/>
    </font>
    <font>
      <b/>
      <sz val="12"/>
      <name val="Rockwell"/>
      <family val="1"/>
    </font>
    <font>
      <i/>
      <sz val="16"/>
      <name val="Rockwell"/>
      <family val="1"/>
    </font>
    <font>
      <sz val="14"/>
      <color indexed="8"/>
      <name val="Rockwell"/>
      <family val="1"/>
    </font>
    <font>
      <sz val="11"/>
      <color indexed="8"/>
      <name val="Rockwell"/>
      <family val="1"/>
    </font>
    <font>
      <sz val="16"/>
      <color indexed="23"/>
      <name val="Rockwell"/>
      <family val="1"/>
    </font>
    <font>
      <sz val="16"/>
      <color indexed="23"/>
      <name val="Rockwell"/>
      <family val="1"/>
    </font>
    <font>
      <sz val="14"/>
      <color indexed="23"/>
      <name val="Rockwell"/>
      <family val="1"/>
    </font>
    <font>
      <sz val="14"/>
      <name val="Rockwell"/>
      <family val="1"/>
    </font>
    <font>
      <b/>
      <sz val="16"/>
      <color indexed="23"/>
      <name val="Rockwell"/>
      <family val="1"/>
    </font>
    <font>
      <sz val="14"/>
      <color indexed="23"/>
      <name val="Rockwell"/>
      <family val="1"/>
    </font>
    <font>
      <b/>
      <i/>
      <u/>
      <sz val="16"/>
      <color indexed="8"/>
      <name val="Rockwell"/>
      <family val="1"/>
    </font>
    <font>
      <sz val="16"/>
      <color indexed="8"/>
      <name val="Calibri"/>
      <family val="2"/>
    </font>
    <font>
      <sz val="12"/>
      <name val="Rockwell"/>
      <family val="1"/>
    </font>
    <font>
      <sz val="10"/>
      <name val="Rockwell"/>
      <family val="1"/>
    </font>
    <font>
      <sz val="8"/>
      <name val="Rockwell"/>
      <family val="1"/>
    </font>
    <font>
      <sz val="11"/>
      <name val="Rockwell"/>
      <family val="1"/>
    </font>
    <font>
      <sz val="10"/>
      <color indexed="8"/>
      <name val="Rockwell"/>
      <family val="1"/>
    </font>
    <font>
      <sz val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</cellStyleXfs>
  <cellXfs count="226">
    <xf numFmtId="0" fontId="0" fillId="0" borderId="0" xfId="0"/>
    <xf numFmtId="0" fontId="4" fillId="0" borderId="0" xfId="4" applyFont="1"/>
    <xf numFmtId="0" fontId="4" fillId="0" borderId="0" xfId="4" applyFont="1" applyAlignment="1">
      <alignment horizontal="right"/>
    </xf>
    <xf numFmtId="14" fontId="4" fillId="0" borderId="0" xfId="4" applyNumberFormat="1" applyFont="1" applyAlignment="1">
      <alignment horizontal="left"/>
    </xf>
    <xf numFmtId="0" fontId="5" fillId="0" borderId="0" xfId="0" applyFont="1"/>
    <xf numFmtId="0" fontId="6" fillId="0" borderId="0" xfId="0" applyFont="1"/>
    <xf numFmtId="0" fontId="4" fillId="0" borderId="0" xfId="4" applyFont="1" applyAlignment="1">
      <alignment horizontal="center"/>
    </xf>
    <xf numFmtId="0" fontId="4" fillId="0" borderId="0" xfId="4" applyFont="1" applyAlignment="1">
      <alignment horizontal="center" vertical="top"/>
    </xf>
    <xf numFmtId="0" fontId="7" fillId="0" borderId="0" xfId="4" applyFont="1" applyBorder="1" applyAlignment="1"/>
    <xf numFmtId="0" fontId="7" fillId="0" borderId="1" xfId="4" applyFont="1" applyBorder="1" applyAlignment="1">
      <alignment horizontal="center"/>
    </xf>
    <xf numFmtId="49" fontId="7" fillId="0" borderId="1" xfId="4" applyNumberFormat="1" applyFont="1" applyBorder="1" applyAlignment="1"/>
    <xf numFmtId="49" fontId="7" fillId="0" borderId="2" xfId="4" applyNumberFormat="1" applyFont="1" applyBorder="1" applyAlignment="1"/>
    <xf numFmtId="49" fontId="7" fillId="0" borderId="0" xfId="4" applyNumberFormat="1" applyFont="1" applyBorder="1" applyAlignment="1"/>
    <xf numFmtId="0" fontId="7" fillId="0" borderId="3" xfId="4" applyFont="1" applyBorder="1" applyAlignment="1"/>
    <xf numFmtId="0" fontId="7" fillId="0" borderId="4" xfId="4" applyFont="1" applyBorder="1" applyAlignment="1"/>
    <xf numFmtId="49" fontId="7" fillId="0" borderId="4" xfId="4" applyNumberFormat="1" applyFont="1" applyBorder="1" applyAlignment="1"/>
    <xf numFmtId="49" fontId="7" fillId="0" borderId="5" xfId="4" applyNumberFormat="1" applyFont="1" applyBorder="1" applyAlignment="1"/>
    <xf numFmtId="0" fontId="7" fillId="0" borderId="6" xfId="4" applyFont="1" applyBorder="1" applyAlignment="1"/>
    <xf numFmtId="49" fontId="7" fillId="0" borderId="7" xfId="4" applyNumberFormat="1" applyFont="1" applyBorder="1" applyAlignment="1"/>
    <xf numFmtId="0" fontId="7" fillId="0" borderId="8" xfId="4" applyFont="1" applyBorder="1" applyAlignment="1"/>
    <xf numFmtId="0" fontId="7" fillId="0" borderId="9" xfId="4" applyFont="1" applyBorder="1" applyAlignment="1"/>
    <xf numFmtId="49" fontId="7" fillId="0" borderId="9" xfId="4" applyNumberFormat="1" applyFont="1" applyBorder="1" applyAlignment="1"/>
    <xf numFmtId="49" fontId="7" fillId="0" borderId="10" xfId="4" applyNumberFormat="1" applyFont="1" applyBorder="1" applyAlignment="1"/>
    <xf numFmtId="0" fontId="7" fillId="0" borderId="0" xfId="4" applyFont="1" applyBorder="1" applyAlignment="1">
      <alignment horizontal="center"/>
    </xf>
    <xf numFmtId="0" fontId="7" fillId="0" borderId="11" xfId="4" applyFont="1" applyBorder="1" applyAlignment="1"/>
    <xf numFmtId="0" fontId="7" fillId="0" borderId="1" xfId="4" applyFont="1" applyBorder="1" applyAlignment="1"/>
    <xf numFmtId="0" fontId="7" fillId="0" borderId="2" xfId="4" applyFont="1" applyBorder="1" applyAlignment="1"/>
    <xf numFmtId="0" fontId="8" fillId="0" borderId="0" xfId="4" applyFont="1" applyAlignment="1"/>
    <xf numFmtId="166" fontId="7" fillId="0" borderId="0" xfId="4" applyNumberFormat="1" applyFont="1" applyAlignment="1">
      <alignment horizontal="center"/>
    </xf>
    <xf numFmtId="0" fontId="7" fillId="0" borderId="0" xfId="4" applyFont="1" applyAlignment="1">
      <alignment horizontal="center"/>
    </xf>
    <xf numFmtId="166" fontId="7" fillId="0" borderId="0" xfId="4" applyNumberFormat="1" applyFont="1" applyAlignment="1"/>
    <xf numFmtId="0" fontId="6" fillId="0" borderId="0" xfId="0" applyFont="1" applyAlignment="1">
      <alignment horizontal="center"/>
    </xf>
    <xf numFmtId="166" fontId="4" fillId="0" borderId="0" xfId="4" applyNumberFormat="1" applyFont="1" applyAlignment="1">
      <alignment horizontal="center"/>
    </xf>
    <xf numFmtId="0" fontId="7" fillId="0" borderId="0" xfId="4" applyFont="1"/>
    <xf numFmtId="0" fontId="4" fillId="0" borderId="0" xfId="4" applyFont="1" applyBorder="1"/>
    <xf numFmtId="0" fontId="7" fillId="2" borderId="0" xfId="4" applyFont="1" applyFill="1" applyBorder="1" applyAlignment="1">
      <alignment horizontal="center"/>
    </xf>
    <xf numFmtId="0" fontId="4" fillId="0" borderId="0" xfId="4" applyFont="1" applyBorder="1" applyAlignment="1">
      <alignment horizontal="center"/>
    </xf>
    <xf numFmtId="1" fontId="4" fillId="0" borderId="0" xfId="4" applyNumberFormat="1" applyFont="1" applyBorder="1" applyAlignment="1">
      <alignment horizontal="left"/>
    </xf>
    <xf numFmtId="0" fontId="10" fillId="0" borderId="0" xfId="4" applyFont="1" applyBorder="1" applyAlignment="1">
      <alignment horizontal="center"/>
    </xf>
    <xf numFmtId="166" fontId="10" fillId="0" borderId="0" xfId="4" applyNumberFormat="1" applyFont="1" applyBorder="1" applyAlignment="1">
      <alignment horizontal="center"/>
    </xf>
    <xf numFmtId="0" fontId="10" fillId="0" borderId="0" xfId="4" applyFont="1" applyBorder="1"/>
    <xf numFmtId="0" fontId="4" fillId="0" borderId="0" xfId="4" applyFont="1" applyBorder="1" applyAlignment="1">
      <alignment horizontal="left"/>
    </xf>
    <xf numFmtId="0" fontId="4" fillId="0" borderId="0" xfId="4" applyFont="1" applyBorder="1" applyAlignment="1"/>
    <xf numFmtId="0" fontId="4" fillId="0" borderId="3" xfId="4" applyFont="1" applyBorder="1" applyAlignment="1"/>
    <xf numFmtId="0" fontId="7" fillId="2" borderId="12" xfId="4" applyFont="1" applyFill="1" applyBorder="1" applyAlignment="1">
      <alignment horizontal="center"/>
    </xf>
    <xf numFmtId="0" fontId="4" fillId="0" borderId="4" xfId="4" applyFont="1" applyBorder="1" applyAlignment="1">
      <alignment horizontal="center"/>
    </xf>
    <xf numFmtId="0" fontId="4" fillId="0" borderId="12" xfId="4" applyFont="1" applyBorder="1" applyAlignment="1">
      <alignment horizontal="center"/>
    </xf>
    <xf numFmtId="1" fontId="4" fillId="0" borderId="4" xfId="4" applyNumberFormat="1" applyFont="1" applyBorder="1" applyAlignment="1">
      <alignment horizontal="left"/>
    </xf>
    <xf numFmtId="0" fontId="10" fillId="0" borderId="4" xfId="4" applyFont="1" applyBorder="1" applyAlignment="1">
      <alignment horizontal="center"/>
    </xf>
    <xf numFmtId="166" fontId="10" fillId="0" borderId="12" xfId="4" applyNumberFormat="1" applyFont="1" applyBorder="1" applyAlignment="1">
      <alignment horizontal="center"/>
    </xf>
    <xf numFmtId="0" fontId="6" fillId="0" borderId="4" xfId="0" applyFont="1" applyBorder="1"/>
    <xf numFmtId="0" fontId="10" fillId="0" borderId="4" xfId="4" applyFont="1" applyBorder="1"/>
    <xf numFmtId="0" fontId="4" fillId="0" borderId="4" xfId="4" applyFont="1" applyBorder="1"/>
    <xf numFmtId="0" fontId="4" fillId="0" borderId="4" xfId="4" applyFont="1" applyBorder="1" applyAlignment="1">
      <alignment horizontal="left"/>
    </xf>
    <xf numFmtId="0" fontId="4" fillId="0" borderId="5" xfId="4" applyFont="1" applyBorder="1" applyAlignment="1">
      <alignment horizontal="left"/>
    </xf>
    <xf numFmtId="0" fontId="4" fillId="0" borderId="6" xfId="4" applyFont="1" applyBorder="1"/>
    <xf numFmtId="0" fontId="6" fillId="0" borderId="0" xfId="0" applyFont="1" applyBorder="1"/>
    <xf numFmtId="0" fontId="4" fillId="0" borderId="7" xfId="4" applyFont="1" applyBorder="1" applyAlignment="1">
      <alignment horizontal="left"/>
    </xf>
    <xf numFmtId="0" fontId="4" fillId="0" borderId="7" xfId="4" applyFont="1" applyBorder="1" applyAlignment="1"/>
    <xf numFmtId="0" fontId="4" fillId="0" borderId="7" xfId="4" applyFont="1" applyBorder="1"/>
    <xf numFmtId="0" fontId="4" fillId="0" borderId="8" xfId="4" applyFont="1" applyBorder="1"/>
    <xf numFmtId="0" fontId="4" fillId="0" borderId="9" xfId="4" applyFont="1" applyBorder="1" applyAlignment="1">
      <alignment horizontal="center"/>
    </xf>
    <xf numFmtId="0" fontId="4" fillId="0" borderId="9" xfId="4" applyFont="1" applyBorder="1" applyAlignment="1">
      <alignment horizontal="left"/>
    </xf>
    <xf numFmtId="0" fontId="10" fillId="0" borderId="9" xfId="4" applyFont="1" applyBorder="1" applyAlignment="1">
      <alignment horizontal="center"/>
    </xf>
    <xf numFmtId="0" fontId="11" fillId="0" borderId="9" xfId="0" applyFont="1" applyBorder="1"/>
    <xf numFmtId="0" fontId="12" fillId="0" borderId="9" xfId="0" applyFont="1" applyBorder="1"/>
    <xf numFmtId="0" fontId="4" fillId="0" borderId="12" xfId="4" applyFont="1" applyBorder="1"/>
    <xf numFmtId="0" fontId="4" fillId="0" borderId="9" xfId="4" applyFont="1" applyBorder="1" applyAlignment="1"/>
    <xf numFmtId="0" fontId="4" fillId="0" borderId="9" xfId="4" applyFont="1" applyBorder="1"/>
    <xf numFmtId="0" fontId="4" fillId="0" borderId="10" xfId="4" applyFont="1" applyBorder="1"/>
    <xf numFmtId="0" fontId="10" fillId="0" borderId="9" xfId="4" applyFont="1" applyBorder="1"/>
    <xf numFmtId="0" fontId="8" fillId="0" borderId="3" xfId="4" applyFont="1" applyBorder="1"/>
    <xf numFmtId="0" fontId="8" fillId="0" borderId="6" xfId="4" applyFont="1" applyBorder="1"/>
    <xf numFmtId="0" fontId="13" fillId="0" borderId="6" xfId="0" applyFont="1" applyBorder="1" applyAlignment="1">
      <alignment horizontal="left" readingOrder="1"/>
    </xf>
    <xf numFmtId="0" fontId="14" fillId="0" borderId="6" xfId="0" applyFont="1" applyBorder="1" applyAlignment="1">
      <alignment horizontal="left" readingOrder="1"/>
    </xf>
    <xf numFmtId="0" fontId="15" fillId="0" borderId="6" xfId="0" quotePrefix="1" applyFont="1" applyBorder="1" applyAlignment="1">
      <alignment readingOrder="1"/>
    </xf>
    <xf numFmtId="0" fontId="16" fillId="0" borderId="0" xfId="4" applyFont="1" applyBorder="1" applyAlignment="1"/>
    <xf numFmtId="0" fontId="6" fillId="0" borderId="6" xfId="0" applyFont="1" applyBorder="1" applyAlignment="1">
      <alignment horizontal="left" readingOrder="1"/>
    </xf>
    <xf numFmtId="0" fontId="4" fillId="0" borderId="8" xfId="4" applyFont="1" applyBorder="1" applyAlignment="1">
      <alignment horizontal="left" readingOrder="1"/>
    </xf>
    <xf numFmtId="0" fontId="4" fillId="0" borderId="3" xfId="4" applyFont="1" applyBorder="1"/>
    <xf numFmtId="0" fontId="14" fillId="0" borderId="6" xfId="4" applyFont="1" applyBorder="1" applyAlignment="1">
      <alignment horizontal="left" readingOrder="1"/>
    </xf>
    <xf numFmtId="0" fontId="13" fillId="0" borderId="0" xfId="4" applyFont="1" applyBorder="1"/>
    <xf numFmtId="0" fontId="13" fillId="0" borderId="0" xfId="4" applyFont="1" applyBorder="1" applyAlignment="1">
      <alignment horizontal="center"/>
    </xf>
    <xf numFmtId="0" fontId="17" fillId="0" borderId="0" xfId="4" applyFont="1" applyBorder="1" applyAlignment="1">
      <alignment horizontal="center"/>
    </xf>
    <xf numFmtId="0" fontId="17" fillId="0" borderId="0" xfId="0" applyFont="1" applyBorder="1" applyAlignment="1">
      <alignment horizontal="left" readingOrder="1"/>
    </xf>
    <xf numFmtId="0" fontId="13" fillId="0" borderId="0" xfId="4" applyFont="1" applyBorder="1" applyAlignment="1">
      <alignment horizontal="left"/>
    </xf>
    <xf numFmtId="0" fontId="6" fillId="0" borderId="8" xfId="0" applyFont="1" applyBorder="1" applyAlignment="1">
      <alignment horizontal="left" readingOrder="1"/>
    </xf>
    <xf numFmtId="0" fontId="6" fillId="0" borderId="3" xfId="0" applyFont="1" applyBorder="1" applyAlignment="1">
      <alignment horizontal="left" readingOrder="1"/>
    </xf>
    <xf numFmtId="0" fontId="19" fillId="0" borderId="6" xfId="0" applyFont="1" applyBorder="1" applyAlignment="1">
      <alignment horizontal="left" readingOrder="1"/>
    </xf>
    <xf numFmtId="0" fontId="4" fillId="0" borderId="3" xfId="4" applyFont="1" applyBorder="1" applyAlignment="1">
      <alignment horizontal="left" readingOrder="1"/>
    </xf>
    <xf numFmtId="0" fontId="4" fillId="0" borderId="5" xfId="4" applyFont="1" applyBorder="1"/>
    <xf numFmtId="0" fontId="4" fillId="0" borderId="4" xfId="4" applyFont="1" applyBorder="1" applyAlignment="1"/>
    <xf numFmtId="0" fontId="4" fillId="0" borderId="5" xfId="4" applyFont="1" applyBorder="1" applyAlignment="1"/>
    <xf numFmtId="0" fontId="8" fillId="0" borderId="6" xfId="4" applyFont="1" applyBorder="1" applyAlignment="1">
      <alignment horizontal="left" readingOrder="1"/>
    </xf>
    <xf numFmtId="0" fontId="4" fillId="0" borderId="6" xfId="4" applyFont="1" applyBorder="1" applyAlignment="1">
      <alignment horizontal="left" readingOrder="1"/>
    </xf>
    <xf numFmtId="0" fontId="4" fillId="0" borderId="0" xfId="4" applyFont="1" applyBorder="1" applyAlignment="1">
      <alignment horizontal="right"/>
    </xf>
    <xf numFmtId="0" fontId="4" fillId="0" borderId="8" xfId="4" applyFont="1" applyBorder="1" applyAlignment="1"/>
    <xf numFmtId="0" fontId="4" fillId="0" borderId="10" xfId="4" applyFont="1" applyBorder="1" applyAlignment="1"/>
    <xf numFmtId="0" fontId="17" fillId="0" borderId="6" xfId="4" applyFont="1" applyBorder="1" applyAlignment="1">
      <alignment horizontal="left" readingOrder="1"/>
    </xf>
    <xf numFmtId="0" fontId="13" fillId="0" borderId="6" xfId="4" applyFont="1" applyBorder="1" applyAlignment="1">
      <alignment horizontal="left" readingOrder="1"/>
    </xf>
    <xf numFmtId="0" fontId="13" fillId="0" borderId="6" xfId="0" quotePrefix="1" applyFont="1" applyBorder="1" applyAlignment="1">
      <alignment horizontal="left" readingOrder="1"/>
    </xf>
    <xf numFmtId="0" fontId="17" fillId="0" borderId="6" xfId="0" applyFont="1" applyBorder="1" applyAlignment="1">
      <alignment horizontal="left" readingOrder="1"/>
    </xf>
    <xf numFmtId="0" fontId="17" fillId="0" borderId="0" xfId="0" quotePrefix="1" applyFont="1" applyBorder="1" applyAlignment="1">
      <alignment horizontal="left" readingOrder="1"/>
    </xf>
    <xf numFmtId="0" fontId="18" fillId="0" borderId="6" xfId="0" quotePrefix="1" applyFont="1" applyBorder="1" applyAlignment="1">
      <alignment horizontal="left" readingOrder="1"/>
    </xf>
    <xf numFmtId="0" fontId="14" fillId="0" borderId="8" xfId="0" applyFont="1" applyBorder="1" applyAlignment="1">
      <alignment horizontal="left" readingOrder="1"/>
    </xf>
    <xf numFmtId="0" fontId="7" fillId="0" borderId="9" xfId="4" applyFont="1" applyBorder="1"/>
    <xf numFmtId="0" fontId="8" fillId="0" borderId="3" xfId="4" applyFont="1" applyBorder="1" applyAlignment="1">
      <alignment horizontal="left" readingOrder="1"/>
    </xf>
    <xf numFmtId="0" fontId="7" fillId="0" borderId="4" xfId="4" applyFont="1" applyBorder="1"/>
    <xf numFmtId="0" fontId="7" fillId="0" borderId="0" xfId="4" applyFont="1" applyBorder="1"/>
    <xf numFmtId="0" fontId="20" fillId="0" borderId="6" xfId="0" quotePrefix="1" applyFont="1" applyBorder="1" applyAlignment="1">
      <alignment horizontal="left" readingOrder="1"/>
    </xf>
    <xf numFmtId="0" fontId="20" fillId="0" borderId="8" xfId="0" quotePrefix="1" applyFont="1" applyBorder="1" applyAlignment="1">
      <alignment horizontal="left" readingOrder="1"/>
    </xf>
    <xf numFmtId="0" fontId="21" fillId="0" borderId="12" xfId="4" applyFont="1" applyBorder="1" applyAlignment="1">
      <alignment horizontal="center" vertical="center"/>
    </xf>
    <xf numFmtId="0" fontId="21" fillId="0" borderId="13" xfId="4" applyFont="1" applyBorder="1" applyAlignment="1">
      <alignment horizontal="center" vertical="center"/>
    </xf>
    <xf numFmtId="0" fontId="21" fillId="0" borderId="8" xfId="4" applyFont="1" applyBorder="1" applyAlignment="1">
      <alignment horizontal="center" vertical="center"/>
    </xf>
    <xf numFmtId="166" fontId="21" fillId="0" borderId="14" xfId="4" applyNumberFormat="1" applyFont="1" applyBorder="1" applyAlignment="1">
      <alignment horizontal="left" readingOrder="1"/>
    </xf>
    <xf numFmtId="0" fontId="21" fillId="0" borderId="14" xfId="4" applyFont="1" applyBorder="1"/>
    <xf numFmtId="0" fontId="21" fillId="0" borderId="14" xfId="4" applyFont="1" applyBorder="1" applyAlignment="1">
      <alignment horizontal="center"/>
    </xf>
    <xf numFmtId="166" fontId="21" fillId="0" borderId="3" xfId="4" applyNumberFormat="1" applyFont="1" applyBorder="1"/>
    <xf numFmtId="166" fontId="21" fillId="0" borderId="11" xfId="4" applyNumberFormat="1" applyFont="1" applyBorder="1" applyAlignment="1">
      <alignment horizontal="left" readingOrder="1"/>
    </xf>
    <xf numFmtId="0" fontId="21" fillId="0" borderId="1" xfId="4" applyFont="1" applyBorder="1"/>
    <xf numFmtId="166" fontId="21" fillId="0" borderId="1" xfId="4" applyNumberFormat="1" applyFont="1" applyBorder="1"/>
    <xf numFmtId="166" fontId="21" fillId="0" borderId="12" xfId="4" applyNumberFormat="1" applyFont="1" applyBorder="1" applyAlignment="1">
      <alignment horizontal="left" readingOrder="1"/>
    </xf>
    <xf numFmtId="0" fontId="21" fillId="0" borderId="12" xfId="4" applyFont="1" applyBorder="1"/>
    <xf numFmtId="0" fontId="21" fillId="0" borderId="12" xfId="4" applyFont="1" applyBorder="1" applyAlignment="1">
      <alignment horizontal="center"/>
    </xf>
    <xf numFmtId="166" fontId="21" fillId="0" borderId="12" xfId="4" applyNumberFormat="1" applyFont="1" applyBorder="1"/>
    <xf numFmtId="0" fontId="9" fillId="0" borderId="1" xfId="4" applyFont="1" applyBorder="1" applyAlignment="1">
      <alignment horizontal="center" vertical="center"/>
    </xf>
    <xf numFmtId="0" fontId="9" fillId="0" borderId="2" xfId="4" applyFont="1" applyBorder="1" applyAlignment="1">
      <alignment horizontal="center" vertical="center"/>
    </xf>
    <xf numFmtId="0" fontId="4" fillId="0" borderId="1" xfId="4" applyFont="1" applyBorder="1" applyAlignment="1">
      <alignment horizontal="center"/>
    </xf>
    <xf numFmtId="0" fontId="9" fillId="0" borderId="11" xfId="4" applyFont="1" applyBorder="1" applyAlignment="1">
      <alignment horizontal="center" vertical="center"/>
    </xf>
    <xf numFmtId="0" fontId="7" fillId="0" borderId="2" xfId="4" applyFont="1" applyBorder="1" applyAlignment="1">
      <alignment horizontal="center"/>
    </xf>
    <xf numFmtId="0" fontId="7" fillId="0" borderId="11" xfId="4" applyFont="1" applyBorder="1" applyAlignment="1">
      <alignment horizontal="center" vertical="center"/>
    </xf>
    <xf numFmtId="0" fontId="22" fillId="0" borderId="12" xfId="4" applyFont="1" applyBorder="1" applyAlignment="1">
      <alignment horizontal="center" vertical="center"/>
    </xf>
    <xf numFmtId="0" fontId="25" fillId="0" borderId="12" xfId="0" applyFont="1" applyBorder="1"/>
    <xf numFmtId="0" fontId="25" fillId="0" borderId="12" xfId="0" applyFont="1" applyBorder="1" applyAlignment="1">
      <alignment horizontal="center"/>
    </xf>
    <xf numFmtId="0" fontId="0" fillId="0" borderId="12" xfId="0" applyBorder="1"/>
    <xf numFmtId="0" fontId="0" fillId="0" borderId="12" xfId="0" applyBorder="1" applyAlignment="1">
      <alignment horizontal="center"/>
    </xf>
    <xf numFmtId="0" fontId="25" fillId="0" borderId="11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5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/>
    <xf numFmtId="0" fontId="25" fillId="3" borderId="12" xfId="0" applyFont="1" applyFill="1" applyBorder="1" applyAlignment="1">
      <alignment horizontal="center"/>
    </xf>
    <xf numFmtId="0" fontId="25" fillId="3" borderId="1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25" fillId="3" borderId="1" xfId="0" applyFont="1" applyFill="1" applyBorder="1" applyAlignment="1">
      <alignment horizontal="center"/>
    </xf>
    <xf numFmtId="0" fontId="25" fillId="3" borderId="2" xfId="0" applyFont="1" applyFill="1" applyBorder="1" applyAlignment="1">
      <alignment horizontal="center"/>
    </xf>
    <xf numFmtId="0" fontId="0" fillId="3" borderId="1" xfId="0" applyFill="1" applyBorder="1"/>
    <xf numFmtId="0" fontId="0" fillId="3" borderId="2" xfId="0" applyFill="1" applyBorder="1"/>
    <xf numFmtId="0" fontId="25" fillId="4" borderId="12" xfId="0" applyFont="1" applyFill="1" applyBorder="1"/>
    <xf numFmtId="0" fontId="25" fillId="5" borderId="12" xfId="0" applyFont="1" applyFill="1" applyBorder="1" applyAlignment="1">
      <alignment horizontal="center"/>
    </xf>
    <xf numFmtId="0" fontId="25" fillId="0" borderId="12" xfId="0" applyFont="1" applyBorder="1" applyAlignment="1">
      <alignment horizontal="center"/>
    </xf>
    <xf numFmtId="0" fontId="25" fillId="0" borderId="11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5" fillId="0" borderId="2" xfId="0" applyFont="1" applyBorder="1" applyAlignment="1">
      <alignment horizontal="center"/>
    </xf>
    <xf numFmtId="14" fontId="4" fillId="0" borderId="0" xfId="4" applyNumberFormat="1" applyFont="1" applyAlignment="1">
      <alignment horizontal="center"/>
    </xf>
    <xf numFmtId="0" fontId="4" fillId="0" borderId="0" xfId="4" applyFont="1" applyAlignment="1">
      <alignment horizontal="center"/>
    </xf>
    <xf numFmtId="0" fontId="4" fillId="0" borderId="0" xfId="4" applyFont="1" applyAlignment="1">
      <alignment horizontal="center" vertical="top"/>
    </xf>
    <xf numFmtId="0" fontId="7" fillId="0" borderId="11" xfId="4" applyFont="1" applyBorder="1" applyAlignment="1">
      <alignment horizontal="center"/>
    </xf>
    <xf numFmtId="0" fontId="7" fillId="0" borderId="1" xfId="4" applyFont="1" applyBorder="1" applyAlignment="1">
      <alignment horizontal="center"/>
    </xf>
    <xf numFmtId="0" fontId="4" fillId="0" borderId="3" xfId="4" applyFont="1" applyBorder="1" applyAlignment="1">
      <alignment horizontal="center"/>
    </xf>
    <xf numFmtId="0" fontId="4" fillId="0" borderId="4" xfId="4" applyFont="1" applyBorder="1" applyAlignment="1">
      <alignment horizontal="center"/>
    </xf>
    <xf numFmtId="0" fontId="4" fillId="0" borderId="5" xfId="4" applyFont="1" applyBorder="1" applyAlignment="1">
      <alignment horizontal="center"/>
    </xf>
    <xf numFmtId="0" fontId="4" fillId="0" borderId="6" xfId="4" applyFont="1" applyBorder="1" applyAlignment="1">
      <alignment horizontal="center"/>
    </xf>
    <xf numFmtId="0" fontId="4" fillId="0" borderId="0" xfId="4" applyFont="1" applyBorder="1" applyAlignment="1">
      <alignment horizontal="center"/>
    </xf>
    <xf numFmtId="0" fontId="4" fillId="0" borderId="7" xfId="4" applyFont="1" applyBorder="1" applyAlignment="1">
      <alignment horizontal="center"/>
    </xf>
    <xf numFmtId="0" fontId="4" fillId="0" borderId="8" xfId="4" applyFont="1" applyBorder="1" applyAlignment="1">
      <alignment horizontal="center"/>
    </xf>
    <xf numFmtId="0" fontId="4" fillId="0" borderId="9" xfId="4" applyFont="1" applyBorder="1" applyAlignment="1">
      <alignment horizontal="center"/>
    </xf>
    <xf numFmtId="0" fontId="4" fillId="0" borderId="10" xfId="4" applyFont="1" applyBorder="1" applyAlignment="1">
      <alignment horizontal="center"/>
    </xf>
    <xf numFmtId="0" fontId="14" fillId="0" borderId="6" xfId="0" quotePrefix="1" applyFont="1" applyBorder="1" applyAlignment="1">
      <alignment readingOrder="1"/>
    </xf>
    <xf numFmtId="0" fontId="14" fillId="0" borderId="0" xfId="0" quotePrefix="1" applyFont="1" applyBorder="1" applyAlignment="1">
      <alignment readingOrder="1"/>
    </xf>
    <xf numFmtId="166" fontId="9" fillId="0" borderId="0" xfId="4" applyNumberFormat="1" applyFont="1" applyAlignment="1">
      <alignment horizontal="center"/>
    </xf>
    <xf numFmtId="0" fontId="11" fillId="0" borderId="6" xfId="0" quotePrefix="1" applyFont="1" applyBorder="1" applyAlignment="1">
      <alignment readingOrder="1"/>
    </xf>
    <xf numFmtId="0" fontId="11" fillId="0" borderId="0" xfId="0" quotePrefix="1" applyFont="1" applyBorder="1" applyAlignment="1">
      <alignment readingOrder="1"/>
    </xf>
    <xf numFmtId="0" fontId="15" fillId="0" borderId="6" xfId="0" quotePrefix="1" applyFont="1" applyBorder="1" applyAlignment="1">
      <alignment readingOrder="1"/>
    </xf>
    <xf numFmtId="0" fontId="15" fillId="0" borderId="0" xfId="0" quotePrefix="1" applyFont="1" applyBorder="1" applyAlignment="1">
      <alignment readingOrder="1"/>
    </xf>
    <xf numFmtId="49" fontId="7" fillId="0" borderId="0" xfId="4" applyNumberFormat="1" applyFont="1" applyBorder="1" applyAlignment="1">
      <alignment horizontal="center" vertical="center"/>
    </xf>
    <xf numFmtId="49" fontId="7" fillId="0" borderId="9" xfId="4" applyNumberFormat="1" applyFont="1" applyBorder="1" applyAlignment="1">
      <alignment horizontal="center" vertical="center"/>
    </xf>
    <xf numFmtId="49" fontId="7" fillId="0" borderId="0" xfId="4" applyNumberFormat="1" applyFont="1" applyBorder="1" applyAlignment="1">
      <alignment horizontal="center" vertical="center" textRotation="90"/>
    </xf>
    <xf numFmtId="49" fontId="7" fillId="0" borderId="9" xfId="4" applyNumberFormat="1" applyFont="1" applyBorder="1" applyAlignment="1">
      <alignment horizontal="center" vertical="center" textRotation="90"/>
    </xf>
    <xf numFmtId="0" fontId="7" fillId="0" borderId="0" xfId="4" applyFont="1" applyBorder="1" applyAlignment="1">
      <alignment horizontal="center" vertical="center" textRotation="180"/>
    </xf>
    <xf numFmtId="0" fontId="7" fillId="0" borderId="9" xfId="4" applyFont="1" applyBorder="1" applyAlignment="1">
      <alignment horizontal="center" vertical="center" textRotation="180"/>
    </xf>
    <xf numFmtId="0" fontId="13" fillId="0" borderId="6" xfId="0" quotePrefix="1" applyFont="1" applyBorder="1" applyAlignment="1">
      <alignment horizontal="left" readingOrder="1"/>
    </xf>
    <xf numFmtId="0" fontId="13" fillId="0" borderId="0" xfId="0" quotePrefix="1" applyFont="1" applyBorder="1" applyAlignment="1">
      <alignment horizontal="left" readingOrder="1"/>
    </xf>
    <xf numFmtId="0" fontId="18" fillId="0" borderId="0" xfId="4" applyFont="1" applyBorder="1" applyAlignment="1">
      <alignment horizontal="center"/>
    </xf>
    <xf numFmtId="0" fontId="18" fillId="0" borderId="6" xfId="0" quotePrefix="1" applyFont="1" applyBorder="1" applyAlignment="1">
      <alignment horizontal="left" readingOrder="1"/>
    </xf>
    <xf numFmtId="0" fontId="18" fillId="0" borderId="0" xfId="0" quotePrefix="1" applyFont="1" applyBorder="1" applyAlignment="1">
      <alignment horizontal="left" readingOrder="1"/>
    </xf>
    <xf numFmtId="0" fontId="22" fillId="0" borderId="14" xfId="4" applyFont="1" applyFill="1" applyBorder="1" applyAlignment="1">
      <alignment horizontal="center" vertical="center" readingOrder="1"/>
    </xf>
    <xf numFmtId="0" fontId="22" fillId="0" borderId="15" xfId="4" applyFont="1" applyFill="1" applyBorder="1" applyAlignment="1">
      <alignment horizontal="center" vertical="center" readingOrder="1"/>
    </xf>
    <xf numFmtId="0" fontId="22" fillId="0" borderId="13" xfId="4" applyFont="1" applyFill="1" applyBorder="1" applyAlignment="1">
      <alignment horizontal="center" vertical="center" readingOrder="1"/>
    </xf>
    <xf numFmtId="0" fontId="22" fillId="0" borderId="12" xfId="4" applyFont="1" applyBorder="1" applyAlignment="1">
      <alignment horizontal="center" vertical="center" wrapText="1"/>
    </xf>
    <xf numFmtId="0" fontId="23" fillId="0" borderId="14" xfId="4" applyFont="1" applyBorder="1" applyAlignment="1">
      <alignment horizontal="center" vertical="center" wrapText="1"/>
    </xf>
    <xf numFmtId="0" fontId="23" fillId="0" borderId="15" xfId="4" applyFont="1" applyBorder="1" applyAlignment="1">
      <alignment horizontal="center" vertical="center" wrapText="1"/>
    </xf>
    <xf numFmtId="0" fontId="23" fillId="0" borderId="13" xfId="4" applyFont="1" applyBorder="1" applyAlignment="1">
      <alignment horizontal="center" vertical="center" wrapText="1"/>
    </xf>
    <xf numFmtId="0" fontId="13" fillId="0" borderId="6" xfId="0" quotePrefix="1" applyFont="1" applyBorder="1" applyAlignment="1">
      <alignment horizontal="center" readingOrder="1"/>
    </xf>
    <xf numFmtId="0" fontId="13" fillId="0" borderId="0" xfId="0" quotePrefix="1" applyFont="1" applyBorder="1" applyAlignment="1">
      <alignment horizontal="center" readingOrder="1"/>
    </xf>
    <xf numFmtId="0" fontId="17" fillId="0" borderId="6" xfId="0" quotePrefix="1" applyFont="1" applyBorder="1" applyAlignment="1">
      <alignment horizontal="center" readingOrder="1"/>
    </xf>
    <xf numFmtId="0" fontId="17" fillId="0" borderId="0" xfId="0" quotePrefix="1" applyFont="1" applyBorder="1" applyAlignment="1">
      <alignment horizontal="center" readingOrder="1"/>
    </xf>
    <xf numFmtId="0" fontId="17" fillId="0" borderId="0" xfId="4" applyFont="1" applyBorder="1" applyAlignment="1">
      <alignment horizontal="left"/>
    </xf>
    <xf numFmtId="0" fontId="4" fillId="0" borderId="11" xfId="4" applyFont="1" applyFill="1" applyBorder="1" applyAlignment="1">
      <alignment horizontal="center" vertical="center" readingOrder="1"/>
    </xf>
    <xf numFmtId="0" fontId="4" fillId="0" borderId="1" xfId="4" applyFont="1" applyFill="1" applyBorder="1" applyAlignment="1">
      <alignment horizontal="center" vertical="center" readingOrder="1"/>
    </xf>
    <xf numFmtId="0" fontId="4" fillId="0" borderId="2" xfId="4" applyFont="1" applyFill="1" applyBorder="1" applyAlignment="1">
      <alignment horizontal="center" vertical="center" readingOrder="1"/>
    </xf>
    <xf numFmtId="0" fontId="21" fillId="0" borderId="12" xfId="4" applyFont="1" applyBorder="1" applyAlignment="1">
      <alignment horizontal="center"/>
    </xf>
    <xf numFmtId="0" fontId="17" fillId="0" borderId="6" xfId="0" applyFont="1" applyBorder="1" applyAlignment="1">
      <alignment horizontal="left" readingOrder="1"/>
    </xf>
    <xf numFmtId="0" fontId="17" fillId="0" borderId="0" xfId="0" quotePrefix="1" applyFont="1" applyBorder="1" applyAlignment="1">
      <alignment horizontal="left" readingOrder="1"/>
    </xf>
    <xf numFmtId="0" fontId="4" fillId="0" borderId="11" xfId="4" applyFont="1" applyBorder="1" applyAlignment="1">
      <alignment horizontal="center" readingOrder="1"/>
    </xf>
    <xf numFmtId="0" fontId="4" fillId="0" borderId="1" xfId="4" applyFont="1" applyBorder="1" applyAlignment="1">
      <alignment horizontal="center" readingOrder="1"/>
    </xf>
    <xf numFmtId="0" fontId="21" fillId="0" borderId="11" xfId="4" applyFont="1" applyBorder="1" applyAlignment="1">
      <alignment horizontal="center"/>
    </xf>
    <xf numFmtId="0" fontId="21" fillId="0" borderId="2" xfId="4" applyFont="1" applyBorder="1" applyAlignment="1">
      <alignment horizontal="center" vertical="center"/>
    </xf>
    <xf numFmtId="0" fontId="21" fillId="0" borderId="12" xfId="4" applyFont="1" applyBorder="1" applyAlignment="1">
      <alignment horizontal="center" vertical="center"/>
    </xf>
    <xf numFmtId="0" fontId="21" fillId="0" borderId="11" xfId="4" applyFont="1" applyBorder="1" applyAlignment="1">
      <alignment horizontal="center" vertical="center"/>
    </xf>
    <xf numFmtId="0" fontId="4" fillId="0" borderId="2" xfId="4" applyFont="1" applyBorder="1" applyAlignment="1">
      <alignment horizontal="center" vertical="center"/>
    </xf>
    <xf numFmtId="0" fontId="4" fillId="0" borderId="12" xfId="4" applyFont="1" applyBorder="1" applyAlignment="1">
      <alignment horizontal="center" vertical="center"/>
    </xf>
    <xf numFmtId="0" fontId="4" fillId="0" borderId="11" xfId="4" applyFont="1" applyBorder="1" applyAlignment="1">
      <alignment horizontal="center" vertical="center"/>
    </xf>
    <xf numFmtId="0" fontId="24" fillId="0" borderId="12" xfId="4" applyFont="1" applyBorder="1" applyAlignment="1">
      <alignment horizontal="center" vertical="center" wrapText="1"/>
    </xf>
    <xf numFmtId="0" fontId="21" fillId="0" borderId="3" xfId="4" applyFont="1" applyBorder="1" applyAlignment="1">
      <alignment horizontal="center" vertical="center"/>
    </xf>
    <xf numFmtId="0" fontId="21" fillId="0" borderId="4" xfId="4" applyFont="1" applyBorder="1" applyAlignment="1">
      <alignment horizontal="center" vertical="center"/>
    </xf>
    <xf numFmtId="0" fontId="21" fillId="0" borderId="8" xfId="4" applyFont="1" applyBorder="1" applyAlignment="1">
      <alignment horizontal="center" vertical="center"/>
    </xf>
    <xf numFmtId="0" fontId="21" fillId="0" borderId="9" xfId="4" applyFont="1" applyBorder="1" applyAlignment="1">
      <alignment horizontal="center" vertical="center"/>
    </xf>
    <xf numFmtId="0" fontId="24" fillId="0" borderId="3" xfId="4" applyFont="1" applyBorder="1" applyAlignment="1">
      <alignment horizontal="center" vertical="center"/>
    </xf>
    <xf numFmtId="0" fontId="24" fillId="0" borderId="5" xfId="4" applyFont="1" applyBorder="1" applyAlignment="1">
      <alignment horizontal="center" vertical="center"/>
    </xf>
    <xf numFmtId="0" fontId="24" fillId="0" borderId="8" xfId="4" applyFont="1" applyBorder="1" applyAlignment="1">
      <alignment horizontal="center" vertical="center"/>
    </xf>
    <xf numFmtId="0" fontId="24" fillId="0" borderId="10" xfId="4" applyFont="1" applyBorder="1" applyAlignment="1">
      <alignment horizontal="center" vertical="center"/>
    </xf>
    <xf numFmtId="0" fontId="23" fillId="0" borderId="12" xfId="4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5">
    <cellStyle name="Euro" xfId="1"/>
    <cellStyle name="Euro 2" xfId="2"/>
    <cellStyle name="Milliers 2" xfId="3"/>
    <cellStyle name="Normal" xfId="0" builtinId="0"/>
    <cellStyle name="Normal 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6</xdr:row>
      <xdr:rowOff>152400</xdr:rowOff>
    </xdr:from>
    <xdr:to>
      <xdr:col>15</xdr:col>
      <xdr:colOff>285750</xdr:colOff>
      <xdr:row>10</xdr:row>
      <xdr:rowOff>114300</xdr:rowOff>
    </xdr:to>
    <xdr:sp macro="" textlink="">
      <xdr:nvSpPr>
        <xdr:cNvPr id="15361" name="AutoShape 1"/>
        <xdr:cNvSpPr>
          <a:spLocks noChangeArrowheads="1"/>
        </xdr:cNvSpPr>
      </xdr:nvSpPr>
      <xdr:spPr bwMode="auto">
        <a:xfrm>
          <a:off x="4724400" y="1295400"/>
          <a:ext cx="6991350" cy="723900"/>
        </a:xfrm>
        <a:prstGeom prst="wedgeRoundRectCallout">
          <a:avLst>
            <a:gd name="adj1" fmla="val -43051"/>
            <a:gd name="adj2" fmla="val -100000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Sur la zone en vert, il est intéressant de modifier la formule en G5, car cette nouvelle formule s'incrémente vers la droite.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 noter que sur ton fichier (celui que tu as envoyé, les 3 cellules au dessus des rouges sont décalées)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609600</xdr:colOff>
      <xdr:row>9</xdr:row>
      <xdr:rowOff>104775</xdr:rowOff>
    </xdr:from>
    <xdr:to>
      <xdr:col>27</xdr:col>
      <xdr:colOff>276225</xdr:colOff>
      <xdr:row>21</xdr:row>
      <xdr:rowOff>161925</xdr:rowOff>
    </xdr:to>
    <xdr:sp macro="" textlink="">
      <xdr:nvSpPr>
        <xdr:cNvPr id="14337" name="Text Box 1"/>
        <xdr:cNvSpPr txBox="1">
          <a:spLocks noChangeArrowheads="1"/>
        </xdr:cNvSpPr>
      </xdr:nvSpPr>
      <xdr:spPr bwMode="auto">
        <a:xfrm>
          <a:off x="7315200" y="1362075"/>
          <a:ext cx="3181350" cy="2343150"/>
        </a:xfrm>
        <a:prstGeom prst="rect">
          <a:avLst/>
        </a:prstGeom>
        <a:solidFill>
          <a:srgbClr val="FF99CC"/>
        </a:solidFill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Formules nommées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=DECALER(Feuil1!$AA$2;;;NBVAL(Feuil1!$AA:$AA)-1)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est nommée </a:t>
          </a:r>
          <a:r>
            <a:rPr lang="fr-FR" sz="1100" b="1" i="0" u="none" strike="noStrike" baseline="0">
              <a:solidFill>
                <a:srgbClr val="800080"/>
              </a:solidFill>
              <a:latin typeface="Calibri"/>
            </a:rPr>
            <a:t>repere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=DECALER(Feuil1!$AA$2:$AB$2;;;NBVAL(repere))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est nommé </a:t>
          </a:r>
          <a:r>
            <a:rPr lang="fr-FR" sz="1100" b="1" i="0" u="none" strike="noStrike" baseline="0">
              <a:solidFill>
                <a:srgbClr val="800080"/>
              </a:solidFill>
              <a:latin typeface="Calibri"/>
            </a:rPr>
            <a:t>Tablo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Ces noms sont ensuite utilisés dans les formules. Ils représentent la liste dybamique des "repere" et du tableau de correspondance en colonnes AA et AB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Ils peuvent se trouver n'importe ou dans le classeur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zoomScaleNormal="100" workbookViewId="0">
      <selection activeCell="G5" sqref="G5"/>
    </sheetView>
  </sheetViews>
  <sheetFormatPr baseColWidth="10" defaultRowHeight="15"/>
  <sheetData>
    <row r="1" spans="1:16">
      <c r="A1" s="152" t="s">
        <v>2</v>
      </c>
      <c r="B1" s="152" t="s">
        <v>1</v>
      </c>
      <c r="C1" s="152" t="s">
        <v>0</v>
      </c>
      <c r="D1" s="152" t="s">
        <v>48</v>
      </c>
      <c r="E1" s="152" t="s">
        <v>47</v>
      </c>
      <c r="F1" s="152"/>
      <c r="G1" s="153" t="s">
        <v>10</v>
      </c>
      <c r="H1" s="154"/>
      <c r="I1" s="154"/>
      <c r="J1" s="154"/>
      <c r="K1" s="154"/>
      <c r="L1" s="154"/>
      <c r="M1" s="154"/>
      <c r="N1" s="154"/>
      <c r="O1" s="154"/>
      <c r="P1" s="155"/>
    </row>
    <row r="2" spans="1:16">
      <c r="A2" s="152"/>
      <c r="B2" s="152"/>
      <c r="C2" s="152"/>
      <c r="D2" s="152"/>
      <c r="E2" s="132">
        <v>1</v>
      </c>
      <c r="F2" s="132">
        <v>2</v>
      </c>
      <c r="G2" s="152" t="s">
        <v>53</v>
      </c>
      <c r="H2" s="152"/>
      <c r="I2" s="152" t="s">
        <v>54</v>
      </c>
      <c r="J2" s="152"/>
      <c r="K2" s="152" t="s">
        <v>55</v>
      </c>
      <c r="L2" s="152"/>
      <c r="M2" s="152"/>
      <c r="N2" s="152"/>
      <c r="O2" s="152" t="s">
        <v>56</v>
      </c>
      <c r="P2" s="152"/>
    </row>
    <row r="3" spans="1:16">
      <c r="A3" s="152"/>
      <c r="B3" s="152"/>
      <c r="C3" s="152"/>
      <c r="D3" s="152"/>
      <c r="E3" s="132"/>
      <c r="F3" s="132"/>
      <c r="G3" s="132"/>
      <c r="H3" s="132"/>
      <c r="I3" s="132"/>
      <c r="J3" s="132"/>
      <c r="K3" s="152" t="s">
        <v>38</v>
      </c>
      <c r="L3" s="152"/>
      <c r="M3" s="152" t="s">
        <v>39</v>
      </c>
      <c r="N3" s="152"/>
      <c r="O3" s="133"/>
      <c r="P3" s="133"/>
    </row>
    <row r="4" spans="1:16">
      <c r="A4" s="133"/>
      <c r="B4" s="133"/>
      <c r="C4" s="133"/>
      <c r="D4" s="133"/>
      <c r="E4" s="132"/>
      <c r="F4" s="132"/>
      <c r="G4" s="131" t="s">
        <v>40</v>
      </c>
      <c r="H4" s="131" t="s">
        <v>41</v>
      </c>
      <c r="I4" s="131" t="s">
        <v>40</v>
      </c>
      <c r="J4" s="131" t="s">
        <v>41</v>
      </c>
      <c r="K4" s="131" t="s">
        <v>40</v>
      </c>
      <c r="L4" s="131" t="s">
        <v>41</v>
      </c>
      <c r="M4" s="131" t="s">
        <v>40</v>
      </c>
      <c r="N4" s="131" t="s">
        <v>41</v>
      </c>
      <c r="O4" s="131" t="s">
        <v>40</v>
      </c>
      <c r="P4" s="131" t="s">
        <v>41</v>
      </c>
    </row>
    <row r="5" spans="1:16">
      <c r="A5" s="133">
        <v>1</v>
      </c>
      <c r="B5" s="133" t="str">
        <f ca="1">IF($A5="","",INDIRECT(VLOOKUP($A5,Tablo,2,0)&amp;"!$F$4"))</f>
        <v>A</v>
      </c>
      <c r="C5" s="133" t="str">
        <f ca="1">IF($A5="","",INDIRECT(VLOOKUP($A5,Tablo,2,0)&amp;"!$C$13"))</f>
        <v>A</v>
      </c>
      <c r="D5" s="133">
        <f ca="1">IF($A5="","",INDIRECT(VLOOKUP($A5,Tablo,2,0)&amp;"!$Q$15"))</f>
        <v>13.75</v>
      </c>
      <c r="E5" s="133">
        <f ca="1">IF($A5="","",INDIRECT(VLOOKUP($A5,Tablo,2,0)&amp;"!$C$91"))</f>
        <v>13887.5</v>
      </c>
      <c r="F5" s="133">
        <f ca="1">IF($A5="","",INDIRECT(VLOOKUP($A5,Tablo,2,0)&amp;"!$C$97"))</f>
        <v>13887.5</v>
      </c>
      <c r="G5" s="151">
        <f t="shared" ref="G5:P5" ca="1" si="0">IF($A5="","",INDIRECT(VLOOKUP($A5,Tablo,2,0)&amp;"!$"&amp;CHAR(COLUMN()+64)&amp;"$91"))</f>
        <v>220</v>
      </c>
      <c r="H5" s="151">
        <f t="shared" ca="1" si="0"/>
        <v>2.2000000000000002</v>
      </c>
      <c r="I5" s="151">
        <f t="shared" ca="1" si="0"/>
        <v>0</v>
      </c>
      <c r="J5" s="151">
        <f t="shared" ca="1" si="0"/>
        <v>0</v>
      </c>
      <c r="K5" s="151">
        <f t="shared" ca="1" si="0"/>
        <v>0</v>
      </c>
      <c r="L5" s="151">
        <f t="shared" ca="1" si="0"/>
        <v>0</v>
      </c>
      <c r="M5" s="151">
        <f t="shared" ca="1" si="0"/>
        <v>0</v>
      </c>
      <c r="N5" s="151">
        <f t="shared" ca="1" si="0"/>
        <v>0</v>
      </c>
      <c r="O5" s="151">
        <f t="shared" ca="1" si="0"/>
        <v>671</v>
      </c>
      <c r="P5" s="151">
        <f t="shared" ca="1" si="0"/>
        <v>2.8874999999999997</v>
      </c>
    </row>
    <row r="6" spans="1:16">
      <c r="A6" s="133">
        <v>2</v>
      </c>
      <c r="B6" s="133" t="str">
        <f ca="1">IF($A6="","",INDIRECT(VLOOKUP($A6,Tablo,2,0)&amp;"!$F$4"))</f>
        <v>B</v>
      </c>
      <c r="C6" s="133" t="str">
        <f ca="1">IF($A6="","",INDIRECT(VLOOKUP($A6,Tablo,2,0)&amp;"!$C$13"))</f>
        <v>B</v>
      </c>
      <c r="D6" s="133" t="str">
        <f ca="1">IF($A6=MGC!$E$4,MGC!$Q$15,"")</f>
        <v/>
      </c>
      <c r="E6" s="133" t="str">
        <f ca="1">IF($A6=MGC!$E$4,MGC!$C$91,"")</f>
        <v/>
      </c>
      <c r="F6" s="133" t="str">
        <f ca="1">IF($A6=MGC!$E$4,MGC!$C$97,"")</f>
        <v/>
      </c>
      <c r="G6" s="133" t="str">
        <f ca="1">IF($A6=MGC!$E$4,MGC!$G$91,"")</f>
        <v/>
      </c>
      <c r="H6" s="133" t="str">
        <f ca="1">IF($A6=MGC!$E$4,MGC!$H$91,"")</f>
        <v/>
      </c>
      <c r="I6" s="133" t="str">
        <f ca="1">IF($A6=MGC!$E$4,MGC!$I$91,"")</f>
        <v/>
      </c>
      <c r="J6" s="150"/>
      <c r="K6" s="150"/>
      <c r="L6" s="150"/>
      <c r="M6" s="132"/>
      <c r="N6" s="132"/>
      <c r="O6" s="132"/>
      <c r="P6" s="132"/>
    </row>
    <row r="7" spans="1:16">
      <c r="A7" s="133">
        <v>3</v>
      </c>
      <c r="B7" s="133" t="str">
        <f ca="1">IF($A7="","",INDIRECT(VLOOKUP($A7,Tablo,2,0)&amp;"!$F$4"))</f>
        <v>C</v>
      </c>
      <c r="C7" s="133" t="str">
        <f ca="1">IF($A7="","",INDIRECT(VLOOKUP($A7,Tablo,2,0)&amp;"!$C$13"))</f>
        <v>C</v>
      </c>
      <c r="D7" s="133" t="str">
        <f ca="1">IF($A7=MGC!$E$4,MGC!$Q$15,"")</f>
        <v/>
      </c>
      <c r="E7" s="133" t="str">
        <f ca="1">IF($A7=MGC!$E$4,MGC!$C$91,"")</f>
        <v/>
      </c>
      <c r="F7" s="133" t="str">
        <f ca="1">IF($A7=MGC!$E$4,MGC!$C$97,"")</f>
        <v/>
      </c>
      <c r="G7" s="133" t="str">
        <f ca="1">IF($A7=MGC!$E$4,MGC!$G$91,"")</f>
        <v/>
      </c>
      <c r="H7" s="133" t="str">
        <f ca="1">IF($A7=MGC!$E$4,MGC!$H$91,"")</f>
        <v/>
      </c>
      <c r="I7" s="133" t="str">
        <f ca="1">IF($A7=MGC!$E$4,MGC!$I$91,"")</f>
        <v/>
      </c>
      <c r="J7" s="132"/>
      <c r="K7" s="132"/>
      <c r="L7" s="132"/>
      <c r="M7" s="132"/>
      <c r="N7" s="132"/>
      <c r="O7" s="132"/>
      <c r="P7" s="132"/>
    </row>
    <row r="8" spans="1:16">
      <c r="A8" s="135">
        <v>4</v>
      </c>
      <c r="B8" s="135" t="str">
        <f ca="1">IF($A8="","",INDIRECT(VLOOKUP($A8,Tablo,2,0)&amp;"!$F$4"))</f>
        <v>D</v>
      </c>
      <c r="C8" s="133" t="str">
        <f ca="1">IF($A8="","",INDIRECT(VLOOKUP($A8,Tablo,2,0)&amp;"!$C$13"))</f>
        <v>D</v>
      </c>
      <c r="D8" s="135" t="str">
        <f ca="1">IF($A8=MGC!$E$4,MGC!$Q$15,"")</f>
        <v/>
      </c>
      <c r="E8" s="135" t="str">
        <f ca="1">IF($A8=MGC!$E$4,MGC!$C$91,"")</f>
        <v/>
      </c>
      <c r="F8" s="135" t="str">
        <f ca="1">IF($A8=MGC!$E$4,MGC!$C$97,"")</f>
        <v/>
      </c>
      <c r="G8" s="135" t="str">
        <f ca="1">IF($A8=MGC!$E$4,MGC!$G$91,"")</f>
        <v/>
      </c>
      <c r="H8" s="135" t="str">
        <f ca="1">IF($A8=MGC!$E$4,MGC!$H$91,"")</f>
        <v/>
      </c>
      <c r="I8" s="135" t="str">
        <f ca="1">IF($A8=MGC!$E$4,MGC!$I$91,"")</f>
        <v/>
      </c>
      <c r="J8" s="134"/>
      <c r="K8" s="134"/>
      <c r="L8" s="134"/>
      <c r="M8" s="134"/>
      <c r="N8" s="134"/>
      <c r="O8" s="134"/>
      <c r="P8" s="134"/>
    </row>
  </sheetData>
  <mergeCells count="12">
    <mergeCell ref="A1:A3"/>
    <mergeCell ref="B1:B3"/>
    <mergeCell ref="C1:C3"/>
    <mergeCell ref="K3:L3"/>
    <mergeCell ref="M3:N3"/>
    <mergeCell ref="D1:D3"/>
    <mergeCell ref="G1:P1"/>
    <mergeCell ref="E1:F1"/>
    <mergeCell ref="G2:H2"/>
    <mergeCell ref="I2:J2"/>
    <mergeCell ref="K2:N2"/>
    <mergeCell ref="O2:P2"/>
  </mergeCells>
  <phoneticPr fontId="26" type="noConversion"/>
  <pageMargins left="0.7" right="0.7" top="0.75" bottom="0.75" header="0.3" footer="0.3"/>
  <pageSetup paperSize="9" scale="48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1:U102"/>
  <sheetViews>
    <sheetView view="pageBreakPreview" zoomScale="50" zoomScaleNormal="50" zoomScaleSheetLayoutView="50" workbookViewId="0">
      <selection activeCell="B88" sqref="B88:P90"/>
    </sheetView>
  </sheetViews>
  <sheetFormatPr baseColWidth="10" defaultRowHeight="20.25"/>
  <cols>
    <col min="1" max="1" width="11.42578125" style="4"/>
    <col min="2" max="3" width="14.7109375" style="5" bestFit="1" customWidth="1"/>
    <col min="4" max="4" width="11.42578125" style="5"/>
    <col min="5" max="6" width="12.5703125" style="5" bestFit="1" customWidth="1"/>
    <col min="7" max="9" width="11.42578125" style="5"/>
    <col min="10" max="10" width="13.5703125" style="5" bestFit="1" customWidth="1"/>
    <col min="11" max="11" width="13.5703125" style="5" customWidth="1"/>
    <col min="12" max="12" width="11.42578125" style="5"/>
    <col min="13" max="13" width="17.85546875" style="5" bestFit="1" customWidth="1"/>
    <col min="14" max="18" width="11.42578125" style="5"/>
    <col min="19" max="19" width="12.5703125" style="5" bestFit="1" customWidth="1"/>
    <col min="20" max="21" width="11.42578125" style="5"/>
    <col min="22" max="16384" width="11.42578125" style="4"/>
  </cols>
  <sheetData>
    <row r="1" spans="2:21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2"/>
      <c r="S1" s="156"/>
      <c r="T1" s="156"/>
      <c r="U1" s="3"/>
    </row>
    <row r="2" spans="2:21">
      <c r="C2" s="1"/>
      <c r="D2" s="1"/>
      <c r="E2" s="1"/>
      <c r="F2" s="1"/>
      <c r="G2" s="1"/>
      <c r="H2" s="1"/>
      <c r="I2" s="1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6"/>
    </row>
    <row r="3" spans="2:21">
      <c r="B3" s="1"/>
      <c r="C3" s="1"/>
      <c r="D3" s="1"/>
      <c r="E3" s="1"/>
      <c r="F3" s="1"/>
      <c r="G3" s="1"/>
      <c r="H3" s="1"/>
      <c r="I3" s="1"/>
      <c r="J3" s="1"/>
      <c r="K3" s="1"/>
      <c r="L3" s="158"/>
      <c r="M3" s="158"/>
      <c r="N3" s="158"/>
      <c r="O3" s="158"/>
      <c r="P3" s="158"/>
      <c r="Q3" s="158"/>
      <c r="R3" s="158"/>
      <c r="S3" s="158"/>
      <c r="T3" s="158"/>
      <c r="U3" s="7"/>
    </row>
    <row r="4" spans="2:21">
      <c r="B4" s="8"/>
      <c r="C4" s="159" t="s">
        <v>3</v>
      </c>
      <c r="D4" s="160"/>
      <c r="E4" s="9">
        <v>1</v>
      </c>
      <c r="F4" s="10" t="s">
        <v>41</v>
      </c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1"/>
      <c r="U4" s="8"/>
    </row>
    <row r="5" spans="2:21">
      <c r="B5" s="8"/>
      <c r="C5" s="8"/>
      <c r="D5" s="8"/>
      <c r="E5" s="8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8"/>
    </row>
    <row r="6" spans="2:21">
      <c r="B6" s="8"/>
      <c r="C6" s="13" t="s">
        <v>4</v>
      </c>
      <c r="D6" s="14"/>
      <c r="E6" s="14"/>
      <c r="F6" s="15"/>
      <c r="G6" s="15"/>
      <c r="H6" s="15"/>
      <c r="I6" s="15"/>
      <c r="J6" s="15"/>
      <c r="K6" s="16"/>
      <c r="L6" s="15"/>
      <c r="M6" s="15"/>
      <c r="N6" s="15"/>
      <c r="O6" s="15"/>
      <c r="P6" s="15"/>
      <c r="Q6" s="15"/>
      <c r="R6" s="15"/>
      <c r="S6" s="15"/>
      <c r="T6" s="16"/>
      <c r="U6" s="8"/>
    </row>
    <row r="7" spans="2:21">
      <c r="B7" s="8"/>
      <c r="C7" s="17"/>
      <c r="D7" s="8"/>
      <c r="E7" s="8"/>
      <c r="F7" s="12"/>
      <c r="G7" s="12"/>
      <c r="H7" s="12"/>
      <c r="I7" s="12"/>
      <c r="J7" s="12"/>
      <c r="K7" s="18"/>
      <c r="L7" s="12"/>
      <c r="M7" s="12"/>
      <c r="N7" s="12"/>
      <c r="O7" s="12"/>
      <c r="P7" s="12"/>
      <c r="Q7" s="12"/>
      <c r="R7" s="12"/>
      <c r="S7" s="12"/>
      <c r="T7" s="18"/>
      <c r="U7" s="8"/>
    </row>
    <row r="8" spans="2:21">
      <c r="B8" s="8"/>
      <c r="C8" s="17"/>
      <c r="D8" s="8"/>
      <c r="J8" s="12"/>
      <c r="K8" s="18"/>
      <c r="L8" s="12"/>
      <c r="M8" s="12"/>
      <c r="N8" s="12"/>
      <c r="O8" s="12"/>
      <c r="P8" s="12"/>
      <c r="Q8" s="12"/>
      <c r="R8" s="12"/>
      <c r="S8" s="12"/>
      <c r="T8" s="18"/>
      <c r="U8" s="8"/>
    </row>
    <row r="9" spans="2:21">
      <c r="B9" s="8"/>
      <c r="C9" s="17"/>
      <c r="D9" s="8"/>
      <c r="J9" s="12"/>
      <c r="K9" s="18"/>
      <c r="L9" s="12"/>
      <c r="M9" s="12"/>
      <c r="N9" s="12"/>
      <c r="O9" s="12"/>
      <c r="P9" s="12"/>
      <c r="Q9" s="12"/>
      <c r="R9" s="12"/>
      <c r="S9" s="12"/>
      <c r="T9" s="18"/>
      <c r="U9" s="8"/>
    </row>
    <row r="10" spans="2:21">
      <c r="B10" s="8"/>
      <c r="C10" s="17"/>
      <c r="D10" s="8"/>
      <c r="E10" s="181"/>
      <c r="F10" s="177"/>
      <c r="G10" s="177"/>
      <c r="H10" s="177"/>
      <c r="I10" s="179"/>
      <c r="J10" s="12"/>
      <c r="K10" s="18"/>
      <c r="L10" s="12"/>
      <c r="M10" s="12"/>
      <c r="N10" s="12"/>
      <c r="O10" s="12"/>
      <c r="P10" s="12"/>
      <c r="Q10" s="12"/>
      <c r="R10" s="12"/>
      <c r="S10" s="12"/>
      <c r="T10" s="18"/>
      <c r="U10" s="8"/>
    </row>
    <row r="11" spans="2:21">
      <c r="B11" s="8"/>
      <c r="C11" s="19"/>
      <c r="D11" s="20"/>
      <c r="E11" s="182"/>
      <c r="F11" s="178"/>
      <c r="G11" s="178"/>
      <c r="H11" s="178"/>
      <c r="I11" s="180"/>
      <c r="J11" s="21"/>
      <c r="K11" s="22"/>
      <c r="L11" s="21"/>
      <c r="M11" s="21"/>
      <c r="N11" s="21"/>
      <c r="O11" s="21"/>
      <c r="P11" s="21"/>
      <c r="Q11" s="21"/>
      <c r="R11" s="21"/>
      <c r="S11" s="21"/>
      <c r="T11" s="22"/>
      <c r="U11" s="8"/>
    </row>
    <row r="12" spans="2:21"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</row>
    <row r="13" spans="2:21">
      <c r="B13" s="23"/>
      <c r="C13" s="130" t="s">
        <v>41</v>
      </c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129"/>
      <c r="U13" s="23"/>
    </row>
    <row r="14" spans="2:21" ht="21.75"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</row>
    <row r="15" spans="2:21">
      <c r="B15" s="1"/>
      <c r="C15" s="157" t="s">
        <v>6</v>
      </c>
      <c r="D15" s="157"/>
      <c r="E15" s="157"/>
      <c r="F15" s="28">
        <f>J18+J19+J20+J21</f>
        <v>13.75</v>
      </c>
      <c r="G15" s="29" t="s">
        <v>7</v>
      </c>
      <c r="H15" s="29" t="s">
        <v>8</v>
      </c>
      <c r="I15" s="29">
        <f>D22</f>
        <v>0</v>
      </c>
      <c r="J15" s="29" t="s">
        <v>9</v>
      </c>
      <c r="K15" s="29" t="s">
        <v>10</v>
      </c>
      <c r="L15" s="28">
        <f>J22</f>
        <v>1.095</v>
      </c>
      <c r="M15" s="172" t="s">
        <v>11</v>
      </c>
      <c r="N15" s="172"/>
      <c r="O15" s="172"/>
      <c r="P15" s="30" t="s">
        <v>12</v>
      </c>
      <c r="Q15" s="29">
        <f>F15+(D22*J22)+(P18+P19)*0.085</f>
        <v>13.75</v>
      </c>
      <c r="R15" s="28" t="s">
        <v>7</v>
      </c>
      <c r="S15" s="29"/>
      <c r="T15" s="31"/>
      <c r="U15" s="1"/>
    </row>
    <row r="16" spans="2:21">
      <c r="B16" s="1"/>
      <c r="C16" s="157" t="s">
        <v>13</v>
      </c>
      <c r="D16" s="157"/>
      <c r="E16" s="157"/>
      <c r="F16" s="32">
        <v>2.0449999999999999</v>
      </c>
      <c r="G16" s="32" t="s">
        <v>7</v>
      </c>
      <c r="H16" s="29"/>
      <c r="I16" s="29"/>
      <c r="J16" s="8"/>
      <c r="K16" s="8"/>
      <c r="L16" s="8"/>
      <c r="M16" s="8"/>
      <c r="N16" s="8"/>
      <c r="O16" s="8"/>
      <c r="P16" s="8"/>
      <c r="Q16" s="29"/>
      <c r="R16" s="33"/>
      <c r="S16" s="1"/>
      <c r="T16" s="1"/>
      <c r="U16" s="1"/>
    </row>
    <row r="17" spans="2:21">
      <c r="B17" s="34"/>
      <c r="C17" s="35"/>
      <c r="D17" s="36"/>
      <c r="E17" s="36"/>
      <c r="F17" s="36"/>
      <c r="G17" s="37"/>
      <c r="H17" s="38"/>
      <c r="I17" s="39"/>
      <c r="J17" s="40"/>
      <c r="K17" s="40"/>
      <c r="L17" s="34"/>
      <c r="M17" s="34"/>
      <c r="N17" s="34"/>
      <c r="O17" s="35"/>
      <c r="P17" s="41"/>
      <c r="Q17" s="34"/>
      <c r="R17" s="41"/>
      <c r="S17" s="34"/>
      <c r="T17" s="34"/>
      <c r="U17" s="34"/>
    </row>
    <row r="18" spans="2:21">
      <c r="B18" s="42"/>
      <c r="C18" s="43" t="s">
        <v>14</v>
      </c>
      <c r="D18" s="44">
        <v>0</v>
      </c>
      <c r="E18" s="45" t="s">
        <v>15</v>
      </c>
      <c r="F18" s="46"/>
      <c r="G18" s="45" t="s">
        <v>16</v>
      </c>
      <c r="H18" s="47">
        <v>2</v>
      </c>
      <c r="I18" s="48" t="s">
        <v>17</v>
      </c>
      <c r="J18" s="49">
        <f>H18*D18*0.625</f>
        <v>0</v>
      </c>
      <c r="K18" s="48" t="s">
        <v>18</v>
      </c>
      <c r="L18" s="50"/>
      <c r="M18" s="51"/>
      <c r="N18" s="52"/>
      <c r="O18" s="50"/>
      <c r="P18" s="44"/>
      <c r="Q18" s="53"/>
      <c r="R18" s="53"/>
      <c r="T18" s="54"/>
      <c r="U18" s="4"/>
    </row>
    <row r="19" spans="2:21">
      <c r="B19" s="34"/>
      <c r="C19" s="55"/>
      <c r="D19" s="44">
        <v>4</v>
      </c>
      <c r="E19" s="36" t="s">
        <v>15</v>
      </c>
      <c r="F19" s="46"/>
      <c r="G19" s="36" t="s">
        <v>16</v>
      </c>
      <c r="H19" s="41">
        <v>3</v>
      </c>
      <c r="I19" s="38" t="s">
        <v>17</v>
      </c>
      <c r="J19" s="49">
        <f>H19*D19*0.625</f>
        <v>7.5</v>
      </c>
      <c r="K19" s="38" t="s">
        <v>18</v>
      </c>
      <c r="L19" s="56"/>
      <c r="M19" s="40"/>
      <c r="N19" s="34"/>
      <c r="O19" s="56"/>
      <c r="P19" s="44"/>
      <c r="Q19" s="41"/>
      <c r="R19" s="34"/>
      <c r="S19" s="41"/>
      <c r="T19" s="57"/>
      <c r="U19" s="4"/>
    </row>
    <row r="20" spans="2:21">
      <c r="B20" s="34"/>
      <c r="C20" s="55"/>
      <c r="D20" s="44">
        <v>1</v>
      </c>
      <c r="E20" s="36" t="s">
        <v>15</v>
      </c>
      <c r="F20" s="46"/>
      <c r="G20" s="36" t="s">
        <v>16</v>
      </c>
      <c r="H20" s="41">
        <v>4</v>
      </c>
      <c r="I20" s="38" t="s">
        <v>17</v>
      </c>
      <c r="J20" s="49">
        <f>H20*D20*0.625</f>
        <v>2.5</v>
      </c>
      <c r="K20" s="38" t="s">
        <v>18</v>
      </c>
      <c r="L20" s="56"/>
      <c r="M20" s="40"/>
      <c r="N20" s="34"/>
      <c r="O20" s="56"/>
      <c r="P20" s="44"/>
      <c r="Q20" s="42"/>
      <c r="R20" s="42"/>
      <c r="S20" s="42"/>
      <c r="T20" s="58"/>
      <c r="U20" s="4"/>
    </row>
    <row r="21" spans="2:21">
      <c r="B21" s="34"/>
      <c r="C21" s="55"/>
      <c r="D21" s="44">
        <v>1</v>
      </c>
      <c r="E21" s="36" t="s">
        <v>15</v>
      </c>
      <c r="F21" s="46"/>
      <c r="G21" s="36" t="s">
        <v>16</v>
      </c>
      <c r="H21" s="41">
        <v>6</v>
      </c>
      <c r="I21" s="38" t="s">
        <v>17</v>
      </c>
      <c r="J21" s="49">
        <f>H21*D21*0.625</f>
        <v>3.75</v>
      </c>
      <c r="K21" s="38" t="s">
        <v>18</v>
      </c>
      <c r="L21" s="56"/>
      <c r="M21" s="40"/>
      <c r="N21" s="34"/>
      <c r="O21" s="56"/>
      <c r="P21" s="44"/>
      <c r="Q21" s="34"/>
      <c r="R21" s="34"/>
      <c r="S21" s="34"/>
      <c r="T21" s="59"/>
      <c r="U21" s="4"/>
    </row>
    <row r="22" spans="2:21">
      <c r="B22" s="34"/>
      <c r="C22" s="60"/>
      <c r="D22" s="44"/>
      <c r="E22" s="61" t="s">
        <v>15</v>
      </c>
      <c r="F22" s="46"/>
      <c r="G22" s="61" t="s">
        <v>16</v>
      </c>
      <c r="H22" s="62" t="s">
        <v>19</v>
      </c>
      <c r="I22" s="63" t="s">
        <v>20</v>
      </c>
      <c r="J22" s="49">
        <v>1.095</v>
      </c>
      <c r="K22" s="63" t="s">
        <v>18</v>
      </c>
      <c r="L22" s="64" t="s">
        <v>21</v>
      </c>
      <c r="M22" s="63" t="s">
        <v>22</v>
      </c>
      <c r="N22" s="61">
        <v>167</v>
      </c>
      <c r="O22" s="65" t="s">
        <v>23</v>
      </c>
      <c r="P22" s="66"/>
      <c r="Q22" s="67"/>
      <c r="R22" s="67"/>
      <c r="S22" s="68"/>
      <c r="T22" s="69"/>
      <c r="U22" s="4"/>
    </row>
    <row r="23" spans="2:21">
      <c r="B23" s="34"/>
      <c r="C23" s="34"/>
      <c r="D23" s="35"/>
      <c r="E23" s="36"/>
      <c r="F23" s="36"/>
      <c r="G23" s="36"/>
      <c r="H23" s="41"/>
      <c r="I23" s="38"/>
      <c r="J23" s="39"/>
      <c r="K23" s="39"/>
      <c r="L23" s="40"/>
      <c r="M23" s="70"/>
      <c r="N23" s="40"/>
      <c r="O23" s="34"/>
      <c r="P23" s="34"/>
      <c r="Q23" s="41"/>
      <c r="R23" s="41"/>
      <c r="S23" s="34"/>
      <c r="T23" s="34"/>
      <c r="U23" s="34"/>
    </row>
    <row r="24" spans="2:21">
      <c r="B24" s="42"/>
      <c r="C24" s="161"/>
      <c r="D24" s="162"/>
      <c r="E24" s="162"/>
      <c r="F24" s="162"/>
      <c r="G24" s="162"/>
      <c r="H24" s="162"/>
      <c r="I24" s="162"/>
      <c r="J24" s="162"/>
      <c r="K24" s="162"/>
      <c r="L24" s="162"/>
      <c r="M24" s="162"/>
      <c r="N24" s="162"/>
      <c r="O24" s="162"/>
      <c r="P24" s="162"/>
      <c r="Q24" s="162"/>
      <c r="R24" s="162"/>
      <c r="S24" s="162"/>
      <c r="T24" s="163"/>
      <c r="U24" s="42"/>
    </row>
    <row r="25" spans="2:21">
      <c r="B25" s="42"/>
      <c r="C25" s="167"/>
      <c r="D25" s="168"/>
      <c r="E25" s="168"/>
      <c r="F25" s="168"/>
      <c r="G25" s="168"/>
      <c r="H25" s="168"/>
      <c r="I25" s="168"/>
      <c r="J25" s="168"/>
      <c r="K25" s="168"/>
      <c r="L25" s="168"/>
      <c r="M25" s="168"/>
      <c r="N25" s="168"/>
      <c r="O25" s="168"/>
      <c r="P25" s="168"/>
      <c r="Q25" s="168"/>
      <c r="R25" s="168"/>
      <c r="S25" s="168"/>
      <c r="T25" s="169"/>
      <c r="U25" s="42"/>
    </row>
    <row r="26" spans="2:21">
      <c r="B26" s="1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1"/>
      <c r="S26" s="1"/>
      <c r="T26" s="1"/>
      <c r="U26" s="1"/>
    </row>
    <row r="27" spans="2:21" ht="21.75">
      <c r="B27" s="71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161"/>
      <c r="R27" s="162"/>
      <c r="S27" s="162"/>
      <c r="T27" s="162"/>
      <c r="U27" s="163"/>
    </row>
    <row r="28" spans="2:21" ht="21.75">
      <c r="B28" s="72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164"/>
      <c r="R28" s="165"/>
      <c r="S28" s="165"/>
      <c r="T28" s="165"/>
      <c r="U28" s="166"/>
    </row>
    <row r="29" spans="2:21" ht="21.75">
      <c r="B29" s="72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164"/>
      <c r="R29" s="165"/>
      <c r="S29" s="165"/>
      <c r="T29" s="165"/>
      <c r="U29" s="166"/>
    </row>
    <row r="30" spans="2:21">
      <c r="B30" s="73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164"/>
      <c r="R30" s="165"/>
      <c r="S30" s="165"/>
      <c r="T30" s="165"/>
      <c r="U30" s="166"/>
    </row>
    <row r="31" spans="2:21">
      <c r="B31" s="7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164"/>
      <c r="R31" s="165"/>
      <c r="S31" s="165"/>
      <c r="T31" s="165"/>
      <c r="U31" s="166"/>
    </row>
    <row r="32" spans="2:21">
      <c r="B32" s="170"/>
      <c r="C32" s="171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164"/>
      <c r="R32" s="165"/>
      <c r="S32" s="165"/>
      <c r="T32" s="165"/>
      <c r="U32" s="166"/>
    </row>
    <row r="33" spans="2:21">
      <c r="B33" s="75"/>
      <c r="C33" s="76"/>
      <c r="D33" s="36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164"/>
      <c r="R33" s="165"/>
      <c r="S33" s="165"/>
      <c r="T33" s="165"/>
      <c r="U33" s="166"/>
    </row>
    <row r="34" spans="2:21">
      <c r="B34" s="173"/>
      <c r="C34" s="174"/>
      <c r="D34" s="34"/>
      <c r="E34" s="36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164"/>
      <c r="R34" s="165"/>
      <c r="S34" s="165"/>
      <c r="T34" s="165"/>
      <c r="U34" s="166"/>
    </row>
    <row r="35" spans="2:21">
      <c r="B35" s="175"/>
      <c r="C35" s="176"/>
      <c r="D35" s="34"/>
      <c r="E35" s="36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164"/>
      <c r="R35" s="165"/>
      <c r="S35" s="165"/>
      <c r="T35" s="165"/>
      <c r="U35" s="166"/>
    </row>
    <row r="36" spans="2:21">
      <c r="B36" s="175"/>
      <c r="C36" s="176"/>
      <c r="D36" s="34"/>
      <c r="E36" s="36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164"/>
      <c r="R36" s="165"/>
      <c r="S36" s="165"/>
      <c r="T36" s="165"/>
      <c r="U36" s="166"/>
    </row>
    <row r="37" spans="2:21">
      <c r="B37" s="75"/>
      <c r="C37" s="76"/>
      <c r="D37" s="34"/>
      <c r="E37" s="36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164"/>
      <c r="R37" s="165"/>
      <c r="S37" s="165"/>
      <c r="T37" s="165"/>
      <c r="U37" s="166"/>
    </row>
    <row r="38" spans="2:21">
      <c r="B38" s="77"/>
      <c r="C38" s="34"/>
      <c r="D38" s="34"/>
      <c r="E38" s="41"/>
      <c r="F38" s="41"/>
      <c r="G38" s="41"/>
      <c r="H38" s="41"/>
      <c r="I38" s="34"/>
      <c r="J38" s="34"/>
      <c r="K38" s="34"/>
      <c r="L38" s="34"/>
      <c r="M38" s="34"/>
      <c r="N38" s="34"/>
      <c r="O38" s="34"/>
      <c r="P38" s="34"/>
      <c r="Q38" s="164"/>
      <c r="R38" s="165"/>
      <c r="S38" s="165"/>
      <c r="T38" s="165"/>
      <c r="U38" s="166"/>
    </row>
    <row r="39" spans="2:21">
      <c r="B39" s="78"/>
      <c r="C39" s="68"/>
      <c r="D39" s="62"/>
      <c r="E39" s="68"/>
      <c r="F39" s="62"/>
      <c r="G39" s="62"/>
      <c r="H39" s="62"/>
      <c r="I39" s="68"/>
      <c r="J39" s="68"/>
      <c r="K39" s="68"/>
      <c r="L39" s="68"/>
      <c r="M39" s="68"/>
      <c r="N39" s="68"/>
      <c r="O39" s="68"/>
      <c r="P39" s="68"/>
      <c r="Q39" s="164"/>
      <c r="R39" s="165"/>
      <c r="S39" s="165"/>
      <c r="T39" s="165"/>
      <c r="U39" s="166"/>
    </row>
    <row r="40" spans="2:21">
      <c r="B40" s="79"/>
      <c r="C40" s="52"/>
      <c r="D40" s="52"/>
      <c r="E40" s="53"/>
      <c r="F40" s="53"/>
      <c r="G40" s="53"/>
      <c r="H40" s="53"/>
      <c r="I40" s="52"/>
      <c r="J40" s="52"/>
      <c r="K40" s="52"/>
      <c r="L40" s="52"/>
      <c r="M40" s="52"/>
      <c r="N40" s="52"/>
      <c r="O40" s="52"/>
      <c r="P40" s="52"/>
      <c r="Q40" s="164"/>
      <c r="R40" s="165"/>
      <c r="S40" s="165"/>
      <c r="T40" s="165"/>
      <c r="U40" s="166"/>
    </row>
    <row r="41" spans="2:21" ht="21.75">
      <c r="B41" s="72"/>
      <c r="C41" s="34"/>
      <c r="D41" s="34"/>
      <c r="E41" s="34"/>
      <c r="F41" s="34"/>
      <c r="G41" s="34"/>
      <c r="H41" s="41"/>
      <c r="I41" s="34"/>
      <c r="J41" s="34"/>
      <c r="K41" s="34"/>
      <c r="L41" s="34"/>
      <c r="M41" s="34"/>
      <c r="N41" s="34"/>
      <c r="O41" s="34"/>
      <c r="P41" s="34"/>
      <c r="Q41" s="164"/>
      <c r="R41" s="165"/>
      <c r="S41" s="165"/>
      <c r="T41" s="165"/>
      <c r="U41" s="166"/>
    </row>
    <row r="42" spans="2:21">
      <c r="B42" s="80"/>
      <c r="C42" s="34"/>
      <c r="D42" s="34"/>
      <c r="E42" s="34"/>
      <c r="F42" s="34"/>
      <c r="G42" s="34"/>
      <c r="H42" s="41"/>
      <c r="I42" s="34"/>
      <c r="J42" s="34"/>
      <c r="K42" s="34"/>
      <c r="L42" s="34"/>
      <c r="M42" s="34"/>
      <c r="N42" s="34"/>
      <c r="O42" s="34"/>
      <c r="P42" s="34"/>
      <c r="Q42" s="164"/>
      <c r="R42" s="165"/>
      <c r="S42" s="165"/>
      <c r="T42" s="165"/>
      <c r="U42" s="166"/>
    </row>
    <row r="43" spans="2:21">
      <c r="B43" s="183"/>
      <c r="C43" s="184"/>
      <c r="D43" s="81"/>
      <c r="E43" s="82"/>
      <c r="F43" s="83"/>
      <c r="G43" s="185"/>
      <c r="H43" s="185"/>
      <c r="I43" s="185"/>
      <c r="J43" s="84"/>
      <c r="K43" s="81"/>
      <c r="L43" s="81"/>
      <c r="M43" s="81"/>
      <c r="N43" s="81"/>
      <c r="O43" s="81"/>
      <c r="P43" s="34"/>
      <c r="Q43" s="164"/>
      <c r="R43" s="165"/>
      <c r="S43" s="165"/>
      <c r="T43" s="165"/>
      <c r="U43" s="166"/>
    </row>
    <row r="44" spans="2:21">
      <c r="B44" s="186"/>
      <c r="C44" s="187"/>
      <c r="D44" s="81"/>
      <c r="E44" s="85"/>
      <c r="F44" s="85"/>
      <c r="G44" s="85"/>
      <c r="H44" s="85"/>
      <c r="I44" s="81"/>
      <c r="J44" s="81"/>
      <c r="K44" s="81"/>
      <c r="L44" s="81"/>
      <c r="M44" s="81"/>
      <c r="N44" s="81"/>
      <c r="O44" s="81"/>
      <c r="P44" s="34"/>
      <c r="Q44" s="164"/>
      <c r="R44" s="165"/>
      <c r="S44" s="165"/>
      <c r="T44" s="165"/>
      <c r="U44" s="166"/>
    </row>
    <row r="45" spans="2:21">
      <c r="B45" s="73"/>
      <c r="C45" s="81"/>
      <c r="D45" s="81"/>
      <c r="E45" s="85"/>
      <c r="F45" s="85"/>
      <c r="G45" s="85"/>
      <c r="H45" s="85"/>
      <c r="I45" s="81"/>
      <c r="J45" s="81"/>
      <c r="K45" s="81"/>
      <c r="L45" s="81"/>
      <c r="M45" s="81"/>
      <c r="N45" s="81"/>
      <c r="O45" s="81"/>
      <c r="P45" s="34"/>
      <c r="Q45" s="164"/>
      <c r="R45" s="165"/>
      <c r="S45" s="165"/>
      <c r="T45" s="165"/>
      <c r="U45" s="166"/>
    </row>
    <row r="46" spans="2:21">
      <c r="B46" s="73"/>
      <c r="C46" s="81"/>
      <c r="D46" s="81"/>
      <c r="E46" s="81"/>
      <c r="F46" s="81"/>
      <c r="G46" s="81"/>
      <c r="H46" s="81"/>
      <c r="I46" s="81"/>
      <c r="J46" s="81"/>
      <c r="K46" s="81"/>
      <c r="L46" s="81"/>
      <c r="M46" s="81"/>
      <c r="N46" s="81"/>
      <c r="O46" s="81"/>
      <c r="P46" s="34"/>
      <c r="Q46" s="164"/>
      <c r="R46" s="165"/>
      <c r="S46" s="165"/>
      <c r="T46" s="165"/>
      <c r="U46" s="166"/>
    </row>
    <row r="47" spans="2:21">
      <c r="B47" s="86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164"/>
      <c r="R47" s="165"/>
      <c r="S47" s="165"/>
      <c r="T47" s="165"/>
      <c r="U47" s="166"/>
    </row>
    <row r="48" spans="2:21">
      <c r="B48" s="87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164"/>
      <c r="R48" s="165"/>
      <c r="S48" s="165"/>
      <c r="T48" s="165"/>
      <c r="U48" s="166"/>
    </row>
    <row r="49" spans="2:21" ht="21.75">
      <c r="B49" s="88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164"/>
      <c r="R49" s="165"/>
      <c r="S49" s="165"/>
      <c r="T49" s="165"/>
      <c r="U49" s="166"/>
    </row>
    <row r="50" spans="2:21">
      <c r="B50" s="77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164"/>
      <c r="R50" s="165"/>
      <c r="S50" s="165"/>
      <c r="T50" s="165"/>
      <c r="U50" s="166"/>
    </row>
    <row r="51" spans="2:21">
      <c r="B51" s="183"/>
      <c r="C51" s="184"/>
      <c r="D51" s="81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164"/>
      <c r="R51" s="165"/>
      <c r="S51" s="165"/>
      <c r="T51" s="165"/>
      <c r="U51" s="166"/>
    </row>
    <row r="52" spans="2:21">
      <c r="B52" s="183"/>
      <c r="C52" s="184"/>
      <c r="D52" s="18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164"/>
      <c r="R52" s="165"/>
      <c r="S52" s="165"/>
      <c r="T52" s="165"/>
      <c r="U52" s="166"/>
    </row>
    <row r="53" spans="2:21">
      <c r="B53" s="195"/>
      <c r="C53" s="196"/>
      <c r="D53" s="196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164"/>
      <c r="R53" s="165"/>
      <c r="S53" s="165"/>
      <c r="T53" s="165"/>
      <c r="U53" s="166"/>
    </row>
    <row r="54" spans="2:21">
      <c r="B54" s="195"/>
      <c r="C54" s="196"/>
      <c r="D54" s="81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164"/>
      <c r="R54" s="165"/>
      <c r="S54" s="165"/>
      <c r="T54" s="165"/>
      <c r="U54" s="166"/>
    </row>
    <row r="55" spans="2:21">
      <c r="B55" s="7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167"/>
      <c r="R55" s="168"/>
      <c r="S55" s="168"/>
      <c r="T55" s="168"/>
      <c r="U55" s="169"/>
    </row>
    <row r="56" spans="2:21">
      <c r="B56" s="89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90"/>
      <c r="Q56" s="43"/>
      <c r="R56" s="91"/>
      <c r="S56" s="91"/>
      <c r="T56" s="91"/>
      <c r="U56" s="92"/>
    </row>
    <row r="57" spans="2:21" ht="21.75">
      <c r="B57" s="93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59"/>
      <c r="Q57" s="164" t="s">
        <v>24</v>
      </c>
      <c r="R57" s="165"/>
      <c r="S57" s="165"/>
      <c r="T57" s="165"/>
      <c r="U57" s="166"/>
    </row>
    <row r="58" spans="2:21">
      <c r="B58" s="94"/>
      <c r="C58" s="34"/>
      <c r="D58" s="34"/>
      <c r="E58" s="95"/>
      <c r="F58" s="36"/>
      <c r="G58" s="36"/>
      <c r="H58" s="36"/>
      <c r="I58" s="34"/>
      <c r="J58" s="34"/>
      <c r="K58" s="34"/>
      <c r="L58" s="34"/>
      <c r="M58" s="34"/>
      <c r="N58" s="34"/>
      <c r="O58" s="34"/>
      <c r="P58" s="59"/>
      <c r="Q58" s="96"/>
      <c r="R58" s="67"/>
      <c r="S58" s="67"/>
      <c r="T58" s="67"/>
      <c r="U58" s="97"/>
    </row>
    <row r="59" spans="2:21">
      <c r="B59" s="98"/>
      <c r="C59" s="81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161"/>
      <c r="R59" s="162"/>
      <c r="S59" s="162"/>
      <c r="T59" s="162"/>
      <c r="U59" s="163"/>
    </row>
    <row r="60" spans="2:21">
      <c r="B60" s="99"/>
      <c r="C60" s="81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164"/>
      <c r="R60" s="165"/>
      <c r="S60" s="165"/>
      <c r="T60" s="165"/>
      <c r="U60" s="166"/>
    </row>
    <row r="61" spans="2:21">
      <c r="B61" s="100"/>
      <c r="C61" s="81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164"/>
      <c r="R61" s="165"/>
      <c r="S61" s="165"/>
      <c r="T61" s="165"/>
      <c r="U61" s="166"/>
    </row>
    <row r="62" spans="2:21">
      <c r="B62" s="197"/>
      <c r="C62" s="198"/>
      <c r="D62" s="199"/>
      <c r="E62" s="199"/>
      <c r="F62" s="199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164"/>
      <c r="R62" s="165"/>
      <c r="S62" s="165"/>
      <c r="T62" s="165"/>
      <c r="U62" s="166"/>
    </row>
    <row r="63" spans="2:21">
      <c r="B63" s="73"/>
      <c r="C63" s="81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164"/>
      <c r="R63" s="165"/>
      <c r="S63" s="165"/>
      <c r="T63" s="165"/>
      <c r="U63" s="166"/>
    </row>
    <row r="64" spans="2:21">
      <c r="B64" s="73"/>
      <c r="C64" s="81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164"/>
      <c r="R64" s="165"/>
      <c r="S64" s="165"/>
      <c r="T64" s="165"/>
      <c r="U64" s="166"/>
    </row>
    <row r="65" spans="2:21">
      <c r="B65" s="99"/>
      <c r="C65" s="81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164"/>
      <c r="R65" s="165"/>
      <c r="S65" s="165"/>
      <c r="T65" s="165"/>
      <c r="U65" s="166"/>
    </row>
    <row r="66" spans="2:21">
      <c r="B66" s="98"/>
      <c r="C66" s="81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164"/>
      <c r="R66" s="165"/>
      <c r="S66" s="165"/>
      <c r="T66" s="165"/>
      <c r="U66" s="166"/>
    </row>
    <row r="67" spans="2:21">
      <c r="B67" s="99"/>
      <c r="C67" s="81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164"/>
      <c r="R67" s="165"/>
      <c r="S67" s="165"/>
      <c r="T67" s="165"/>
      <c r="U67" s="166"/>
    </row>
    <row r="68" spans="2:21">
      <c r="B68" s="197"/>
      <c r="C68" s="198"/>
      <c r="D68" s="199"/>
      <c r="E68" s="199"/>
      <c r="F68" s="199"/>
      <c r="G68" s="4"/>
      <c r="H68" s="4"/>
      <c r="I68" s="4"/>
      <c r="J68" s="34"/>
      <c r="K68" s="34"/>
      <c r="L68" s="34"/>
      <c r="M68" s="34"/>
      <c r="N68" s="34"/>
      <c r="O68" s="34"/>
      <c r="P68" s="34"/>
      <c r="Q68" s="164"/>
      <c r="R68" s="165"/>
      <c r="S68" s="165"/>
      <c r="T68" s="165"/>
      <c r="U68" s="166"/>
    </row>
    <row r="69" spans="2:21">
      <c r="B69" s="73"/>
      <c r="C69" s="81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164"/>
      <c r="R69" s="165"/>
      <c r="S69" s="165"/>
      <c r="T69" s="165"/>
      <c r="U69" s="166"/>
    </row>
    <row r="70" spans="2:21">
      <c r="B70" s="73"/>
      <c r="C70" s="81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164"/>
      <c r="R70" s="165"/>
      <c r="S70" s="165"/>
      <c r="T70" s="165"/>
      <c r="U70" s="166"/>
    </row>
    <row r="71" spans="2:21">
      <c r="B71" s="73"/>
      <c r="C71" s="81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164"/>
      <c r="R71" s="165"/>
      <c r="S71" s="165"/>
      <c r="T71" s="165"/>
      <c r="U71" s="166"/>
    </row>
    <row r="72" spans="2:21">
      <c r="B72" s="100"/>
      <c r="C72" s="81"/>
      <c r="D72" s="34"/>
      <c r="E72" s="34"/>
      <c r="F72" s="36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164"/>
      <c r="R72" s="165"/>
      <c r="S72" s="165"/>
      <c r="T72" s="165"/>
      <c r="U72" s="166"/>
    </row>
    <row r="73" spans="2:21">
      <c r="B73" s="73"/>
      <c r="C73" s="81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164"/>
      <c r="R73" s="165"/>
      <c r="S73" s="165"/>
      <c r="T73" s="165"/>
      <c r="U73" s="166"/>
    </row>
    <row r="74" spans="2:21">
      <c r="B74" s="204"/>
      <c r="C74" s="205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164"/>
      <c r="R74" s="165"/>
      <c r="S74" s="165"/>
      <c r="T74" s="165"/>
      <c r="U74" s="166"/>
    </row>
    <row r="75" spans="2:21">
      <c r="B75" s="101"/>
      <c r="C75" s="102"/>
      <c r="D75" s="34"/>
      <c r="E75" s="34"/>
      <c r="F75" s="34"/>
      <c r="H75" s="34"/>
      <c r="I75" s="34"/>
      <c r="J75" s="34"/>
      <c r="K75" s="34"/>
      <c r="L75" s="34"/>
      <c r="M75" s="34"/>
      <c r="N75" s="34"/>
      <c r="O75" s="34"/>
      <c r="P75" s="34"/>
      <c r="Q75" s="164"/>
      <c r="R75" s="165"/>
      <c r="S75" s="165"/>
      <c r="T75" s="165"/>
      <c r="U75" s="166"/>
    </row>
    <row r="76" spans="2:21">
      <c r="B76" s="100"/>
      <c r="C76" s="81"/>
      <c r="D76" s="34"/>
      <c r="E76" s="34"/>
      <c r="F76" s="34"/>
      <c r="G76" s="36"/>
      <c r="H76" s="34"/>
      <c r="I76" s="34"/>
      <c r="J76" s="34"/>
      <c r="K76" s="34"/>
      <c r="L76" s="34"/>
      <c r="M76" s="34"/>
      <c r="N76" s="34"/>
      <c r="O76" s="34"/>
      <c r="P76" s="34"/>
      <c r="Q76" s="164"/>
      <c r="R76" s="165"/>
      <c r="S76" s="165"/>
      <c r="T76" s="165"/>
      <c r="U76" s="166"/>
    </row>
    <row r="77" spans="2:21">
      <c r="B77" s="103"/>
      <c r="C77" s="81"/>
      <c r="D77" s="34"/>
      <c r="E77" s="34"/>
      <c r="F77" s="34"/>
      <c r="G77" s="36"/>
      <c r="H77" s="34"/>
      <c r="I77" s="36"/>
      <c r="J77" s="34"/>
      <c r="K77" s="34"/>
      <c r="L77" s="34"/>
      <c r="M77" s="34"/>
      <c r="N77" s="34"/>
      <c r="O77" s="34"/>
      <c r="P77" s="34"/>
      <c r="Q77" s="164"/>
      <c r="R77" s="165"/>
      <c r="S77" s="165"/>
      <c r="T77" s="165"/>
      <c r="U77" s="166"/>
    </row>
    <row r="78" spans="2:21">
      <c r="B78" s="77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164"/>
      <c r="R78" s="165"/>
      <c r="S78" s="165"/>
      <c r="T78" s="165"/>
      <c r="U78" s="166"/>
    </row>
    <row r="79" spans="2:21">
      <c r="B79" s="104"/>
      <c r="C79" s="68"/>
      <c r="D79" s="68"/>
      <c r="E79" s="68"/>
      <c r="F79" s="68"/>
      <c r="G79" s="68"/>
      <c r="H79" s="68"/>
      <c r="I79" s="68"/>
      <c r="J79" s="105"/>
      <c r="K79" s="105"/>
      <c r="L79" s="68"/>
      <c r="M79" s="68"/>
      <c r="N79" s="68"/>
      <c r="O79" s="68"/>
      <c r="P79" s="68"/>
      <c r="Q79" s="164"/>
      <c r="R79" s="165"/>
      <c r="S79" s="165"/>
      <c r="T79" s="165"/>
      <c r="U79" s="166"/>
    </row>
    <row r="80" spans="2:21" ht="21.75">
      <c r="B80" s="106" t="s">
        <v>25</v>
      </c>
      <c r="C80" s="52"/>
      <c r="D80" s="52"/>
      <c r="E80" s="52"/>
      <c r="F80" s="52"/>
      <c r="G80" s="52"/>
      <c r="H80" s="52"/>
      <c r="I80" s="52"/>
      <c r="J80" s="107"/>
      <c r="K80" s="107"/>
      <c r="L80" s="52"/>
      <c r="M80" s="52"/>
      <c r="N80" s="52"/>
      <c r="O80" s="52"/>
      <c r="P80" s="52"/>
      <c r="Q80" s="164"/>
      <c r="R80" s="165"/>
      <c r="S80" s="165"/>
      <c r="T80" s="165"/>
      <c r="U80" s="166"/>
    </row>
    <row r="81" spans="2:21">
      <c r="B81" s="94"/>
      <c r="C81" s="34"/>
      <c r="D81" s="34"/>
      <c r="E81" s="34"/>
      <c r="F81" s="34"/>
      <c r="G81" s="34"/>
      <c r="H81" s="34"/>
      <c r="I81" s="34"/>
      <c r="J81" s="108"/>
      <c r="K81" s="108"/>
      <c r="L81" s="34"/>
      <c r="M81" s="34"/>
      <c r="N81" s="34"/>
      <c r="O81" s="34"/>
      <c r="P81" s="34"/>
      <c r="Q81" s="164"/>
      <c r="R81" s="165"/>
      <c r="S81" s="165"/>
      <c r="T81" s="165"/>
      <c r="U81" s="166"/>
    </row>
    <row r="82" spans="2:21" ht="21">
      <c r="B82" s="109" t="s">
        <v>26</v>
      </c>
      <c r="C82" s="36" t="s">
        <v>27</v>
      </c>
      <c r="D82" s="34"/>
      <c r="E82" s="34"/>
      <c r="F82" s="34"/>
      <c r="G82" s="34"/>
      <c r="H82" s="34"/>
      <c r="I82" s="34"/>
      <c r="J82" s="108"/>
      <c r="K82" s="108"/>
      <c r="L82" s="34"/>
      <c r="M82" s="34"/>
      <c r="N82" s="34"/>
      <c r="O82" s="34"/>
      <c r="P82" s="34"/>
      <c r="Q82" s="164"/>
      <c r="R82" s="165"/>
      <c r="S82" s="165"/>
      <c r="T82" s="165"/>
      <c r="U82" s="166"/>
    </row>
    <row r="83" spans="2:21" ht="21">
      <c r="B83" s="109" t="s">
        <v>28</v>
      </c>
      <c r="C83" s="36" t="s">
        <v>27</v>
      </c>
      <c r="D83" s="34"/>
      <c r="E83" s="34"/>
      <c r="F83" s="34"/>
      <c r="G83" s="36"/>
      <c r="H83" s="34"/>
      <c r="I83" s="34"/>
      <c r="J83" s="108"/>
      <c r="K83" s="108"/>
      <c r="L83" s="34"/>
      <c r="M83" s="34"/>
      <c r="N83" s="34"/>
      <c r="O83" s="34"/>
      <c r="P83" s="34"/>
      <c r="Q83" s="164"/>
      <c r="R83" s="165"/>
      <c r="S83" s="165"/>
      <c r="T83" s="165"/>
      <c r="U83" s="166"/>
    </row>
    <row r="84" spans="2:21" ht="21">
      <c r="B84" s="109" t="s">
        <v>29</v>
      </c>
      <c r="C84" s="36" t="s">
        <v>27</v>
      </c>
      <c r="D84" s="34"/>
      <c r="E84" s="34"/>
      <c r="F84" s="34"/>
      <c r="G84" s="34"/>
      <c r="H84" s="34"/>
      <c r="I84" s="34"/>
      <c r="J84" s="108"/>
      <c r="K84" s="108"/>
      <c r="L84" s="34"/>
      <c r="M84" s="34"/>
      <c r="N84" s="34"/>
      <c r="O84" s="34"/>
      <c r="P84" s="34"/>
      <c r="Q84" s="164"/>
      <c r="R84" s="165"/>
      <c r="S84" s="165"/>
      <c r="T84" s="165"/>
      <c r="U84" s="166"/>
    </row>
    <row r="85" spans="2:21" ht="21">
      <c r="B85" s="110" t="s">
        <v>30</v>
      </c>
      <c r="C85" s="61" t="s">
        <v>27</v>
      </c>
      <c r="D85" s="68"/>
      <c r="E85" s="68"/>
      <c r="F85" s="68"/>
      <c r="G85" s="68"/>
      <c r="H85" s="68"/>
      <c r="I85" s="68"/>
      <c r="J85" s="105"/>
      <c r="K85" s="105"/>
      <c r="L85" s="68"/>
      <c r="M85" s="68"/>
      <c r="N85" s="68"/>
      <c r="O85" s="68"/>
      <c r="P85" s="68"/>
      <c r="Q85" s="164"/>
      <c r="R85" s="165"/>
      <c r="S85" s="165"/>
      <c r="T85" s="165"/>
      <c r="U85" s="166"/>
    </row>
    <row r="86" spans="2:21">
      <c r="B86" s="206" t="s">
        <v>31</v>
      </c>
      <c r="C86" s="207"/>
      <c r="D86" s="207"/>
      <c r="E86" s="207"/>
      <c r="F86" s="207"/>
      <c r="G86" s="207"/>
      <c r="H86" s="207"/>
      <c r="I86" s="207"/>
      <c r="J86" s="207"/>
      <c r="K86" s="207"/>
      <c r="L86" s="207"/>
      <c r="M86" s="207"/>
      <c r="N86" s="207"/>
      <c r="O86" s="207"/>
      <c r="P86" s="207"/>
      <c r="Q86" s="164"/>
      <c r="R86" s="165"/>
      <c r="S86" s="165"/>
      <c r="T86" s="165"/>
      <c r="U86" s="166"/>
    </row>
    <row r="87" spans="2:21" ht="15.75" customHeight="1">
      <c r="B87" s="200" t="s">
        <v>32</v>
      </c>
      <c r="C87" s="201"/>
      <c r="D87" s="201"/>
      <c r="E87" s="201"/>
      <c r="F87" s="202"/>
      <c r="G87" s="203" t="s">
        <v>10</v>
      </c>
      <c r="H87" s="203"/>
      <c r="I87" s="203"/>
      <c r="J87" s="203"/>
      <c r="K87" s="203"/>
      <c r="L87" s="203"/>
      <c r="M87" s="203"/>
      <c r="N87" s="203"/>
      <c r="O87" s="203"/>
      <c r="P87" s="208"/>
      <c r="Q87" s="164"/>
      <c r="R87" s="165"/>
      <c r="S87" s="165"/>
      <c r="T87" s="165"/>
      <c r="U87" s="166"/>
    </row>
    <row r="88" spans="2:21" ht="15.75" customHeight="1">
      <c r="B88" s="188" t="s">
        <v>34</v>
      </c>
      <c r="C88" s="191" t="s">
        <v>59</v>
      </c>
      <c r="D88" s="192"/>
      <c r="E88" s="215"/>
      <c r="F88" s="213"/>
      <c r="G88" s="213" t="s">
        <v>53</v>
      </c>
      <c r="H88" s="214"/>
      <c r="I88" s="220" t="s">
        <v>54</v>
      </c>
      <c r="J88" s="221"/>
      <c r="K88" s="209" t="s">
        <v>61</v>
      </c>
      <c r="L88" s="210"/>
      <c r="M88" s="210"/>
      <c r="N88" s="211"/>
      <c r="O88" s="216" t="s">
        <v>56</v>
      </c>
      <c r="P88" s="217"/>
      <c r="Q88" s="164"/>
      <c r="R88" s="165"/>
      <c r="S88" s="165"/>
      <c r="T88" s="165"/>
      <c r="U88" s="166"/>
    </row>
    <row r="89" spans="2:21">
      <c r="B89" s="189"/>
      <c r="C89" s="191"/>
      <c r="D89" s="193"/>
      <c r="E89" s="215"/>
      <c r="F89" s="213"/>
      <c r="G89" s="213"/>
      <c r="H89" s="214"/>
      <c r="I89" s="222"/>
      <c r="J89" s="223"/>
      <c r="K89" s="212" t="s">
        <v>38</v>
      </c>
      <c r="L89" s="213"/>
      <c r="M89" s="213" t="s">
        <v>39</v>
      </c>
      <c r="N89" s="214"/>
      <c r="O89" s="218"/>
      <c r="P89" s="219"/>
      <c r="Q89" s="164"/>
      <c r="R89" s="165"/>
      <c r="S89" s="165"/>
      <c r="T89" s="165"/>
      <c r="U89" s="166"/>
    </row>
    <row r="90" spans="2:21" ht="15.75" customHeight="1">
      <c r="B90" s="190"/>
      <c r="C90" s="191"/>
      <c r="D90" s="194"/>
      <c r="E90" s="215"/>
      <c r="F90" s="213"/>
      <c r="G90" s="111" t="s">
        <v>40</v>
      </c>
      <c r="H90" s="111" t="s">
        <v>41</v>
      </c>
      <c r="I90" s="112" t="s">
        <v>40</v>
      </c>
      <c r="J90" s="112" t="s">
        <v>41</v>
      </c>
      <c r="K90" s="111" t="s">
        <v>40</v>
      </c>
      <c r="L90" s="111" t="s">
        <v>41</v>
      </c>
      <c r="M90" s="111" t="s">
        <v>40</v>
      </c>
      <c r="N90" s="111" t="s">
        <v>41</v>
      </c>
      <c r="O90" s="112" t="s">
        <v>40</v>
      </c>
      <c r="P90" s="113" t="s">
        <v>41</v>
      </c>
      <c r="Q90" s="164"/>
      <c r="R90" s="165"/>
      <c r="S90" s="165"/>
      <c r="T90" s="165"/>
      <c r="U90" s="166"/>
    </row>
    <row r="91" spans="2:21" ht="15.75" customHeight="1">
      <c r="B91" s="114">
        <f>Q15</f>
        <v>13.75</v>
      </c>
      <c r="C91" s="115">
        <f>B91*1010</f>
        <v>13887.5</v>
      </c>
      <c r="D91" s="116"/>
      <c r="E91" s="116"/>
      <c r="F91" s="116"/>
      <c r="G91" s="115">
        <f>B91*16</f>
        <v>220</v>
      </c>
      <c r="H91" s="115">
        <f>B91*0.16</f>
        <v>2.2000000000000002</v>
      </c>
      <c r="I91" s="115"/>
      <c r="J91" s="115"/>
      <c r="K91" s="115"/>
      <c r="L91" s="115"/>
      <c r="M91" s="115"/>
      <c r="N91" s="115"/>
      <c r="O91" s="115">
        <f>B91*48.8</f>
        <v>671</v>
      </c>
      <c r="P91" s="117">
        <f>B91*0.21</f>
        <v>2.8874999999999997</v>
      </c>
      <c r="Q91" s="164"/>
      <c r="R91" s="165"/>
      <c r="S91" s="165"/>
      <c r="T91" s="165"/>
      <c r="U91" s="166"/>
    </row>
    <row r="92" spans="2:21" ht="20.25" customHeight="1">
      <c r="B92" s="118"/>
      <c r="C92" s="119"/>
      <c r="D92" s="119"/>
      <c r="E92" s="119"/>
      <c r="F92" s="119"/>
      <c r="G92" s="119"/>
      <c r="H92" s="119"/>
      <c r="I92" s="119"/>
      <c r="J92" s="119"/>
      <c r="K92" s="119"/>
      <c r="L92" s="119"/>
      <c r="M92" s="119"/>
      <c r="N92" s="119"/>
      <c r="O92" s="119"/>
      <c r="P92" s="120"/>
      <c r="Q92" s="167"/>
      <c r="R92" s="168"/>
      <c r="S92" s="168"/>
      <c r="T92" s="168"/>
      <c r="U92" s="169"/>
    </row>
    <row r="93" spans="2:21">
      <c r="B93" s="200" t="s">
        <v>43</v>
      </c>
      <c r="C93" s="201"/>
      <c r="D93" s="201"/>
      <c r="E93" s="201"/>
      <c r="F93" s="202"/>
      <c r="G93" s="203" t="s">
        <v>33</v>
      </c>
      <c r="H93" s="203"/>
      <c r="I93" s="203"/>
      <c r="J93" s="203"/>
      <c r="K93" s="203"/>
      <c r="L93" s="203"/>
      <c r="M93" s="203"/>
      <c r="N93" s="203"/>
      <c r="O93" s="203"/>
      <c r="P93" s="203"/>
      <c r="Q93" s="36"/>
      <c r="R93" s="4"/>
      <c r="S93" s="4"/>
      <c r="T93" s="4"/>
      <c r="U93" s="4"/>
    </row>
    <row r="94" spans="2:21" ht="20.25" customHeight="1">
      <c r="B94" s="188" t="s">
        <v>34</v>
      </c>
      <c r="C94" s="191" t="s">
        <v>60</v>
      </c>
      <c r="D94" s="224"/>
      <c r="E94" s="215"/>
      <c r="F94" s="213"/>
      <c r="G94" s="213" t="s">
        <v>53</v>
      </c>
      <c r="H94" s="214"/>
      <c r="I94" s="220" t="s">
        <v>35</v>
      </c>
      <c r="J94" s="221"/>
      <c r="K94" s="209" t="s">
        <v>36</v>
      </c>
      <c r="L94" s="210"/>
      <c r="M94" s="210"/>
      <c r="N94" s="211"/>
      <c r="O94" s="210" t="s">
        <v>37</v>
      </c>
      <c r="P94" s="210"/>
      <c r="Q94" s="4"/>
      <c r="R94" s="225"/>
      <c r="S94" s="225"/>
      <c r="T94" s="225"/>
    </row>
    <row r="95" spans="2:21">
      <c r="B95" s="189"/>
      <c r="C95" s="191"/>
      <c r="D95" s="224"/>
      <c r="E95" s="215"/>
      <c r="F95" s="213"/>
      <c r="G95" s="213"/>
      <c r="H95" s="214"/>
      <c r="I95" s="222"/>
      <c r="J95" s="223"/>
      <c r="K95" s="212" t="s">
        <v>38</v>
      </c>
      <c r="L95" s="213"/>
      <c r="M95" s="213" t="s">
        <v>39</v>
      </c>
      <c r="N95" s="214"/>
      <c r="O95" s="210"/>
      <c r="P95" s="210"/>
      <c r="R95" s="225"/>
      <c r="S95" s="225"/>
      <c r="T95" s="225"/>
    </row>
    <row r="96" spans="2:21">
      <c r="B96" s="190"/>
      <c r="C96" s="191"/>
      <c r="D96" s="224"/>
      <c r="E96" s="215"/>
      <c r="F96" s="213"/>
      <c r="G96" s="111" t="s">
        <v>40</v>
      </c>
      <c r="H96" s="111" t="s">
        <v>41</v>
      </c>
      <c r="I96" s="112" t="s">
        <v>40</v>
      </c>
      <c r="J96" s="112" t="s">
        <v>41</v>
      </c>
      <c r="K96" s="111" t="s">
        <v>40</v>
      </c>
      <c r="L96" s="111" t="s">
        <v>41</v>
      </c>
      <c r="M96" s="111" t="s">
        <v>40</v>
      </c>
      <c r="N96" s="111" t="s">
        <v>41</v>
      </c>
      <c r="O96" s="111" t="s">
        <v>40</v>
      </c>
      <c r="P96" s="111" t="s">
        <v>41</v>
      </c>
    </row>
    <row r="97" spans="2:21">
      <c r="B97" s="121">
        <f>Q15</f>
        <v>13.75</v>
      </c>
      <c r="C97" s="122">
        <f>B97*1010</f>
        <v>13887.5</v>
      </c>
      <c r="D97" s="123"/>
      <c r="E97" s="123"/>
      <c r="F97" s="123"/>
      <c r="G97" s="122">
        <f>B97*16</f>
        <v>220</v>
      </c>
      <c r="H97" s="122">
        <f>B97*0.16</f>
        <v>2.2000000000000002</v>
      </c>
      <c r="I97" s="122"/>
      <c r="J97" s="122"/>
      <c r="K97" s="122"/>
      <c r="L97" s="122"/>
      <c r="M97" s="122"/>
      <c r="N97" s="122"/>
      <c r="O97" s="122">
        <f>B97*48.8</f>
        <v>671</v>
      </c>
      <c r="P97" s="124">
        <f>B97*0.21</f>
        <v>2.8874999999999997</v>
      </c>
      <c r="R97" s="125"/>
      <c r="S97" s="125"/>
      <c r="T97" s="125"/>
      <c r="U97" s="126"/>
    </row>
    <row r="98" spans="2:21">
      <c r="B98" s="127" t="s">
        <v>44</v>
      </c>
      <c r="C98" s="68" t="s">
        <v>45</v>
      </c>
      <c r="D98" s="68"/>
      <c r="E98" s="68"/>
      <c r="F98" s="68"/>
      <c r="G98" s="68"/>
      <c r="H98" s="68"/>
      <c r="I98" s="68"/>
      <c r="J98" s="68"/>
      <c r="K98" s="68"/>
      <c r="L98" s="68"/>
      <c r="M98" s="68"/>
      <c r="N98" s="68"/>
      <c r="O98" s="68"/>
      <c r="P98" s="34"/>
      <c r="Q98" s="128" t="s">
        <v>46</v>
      </c>
    </row>
    <row r="99" spans="2:21">
      <c r="B99" s="4"/>
    </row>
    <row r="100" spans="2:21">
      <c r="B100" s="4"/>
    </row>
    <row r="101" spans="2:21">
      <c r="B101" s="4"/>
    </row>
    <row r="102" spans="2:21">
      <c r="B102" s="4"/>
    </row>
  </sheetData>
  <mergeCells count="61">
    <mergeCell ref="C94:C96"/>
    <mergeCell ref="D94:D96"/>
    <mergeCell ref="K94:N94"/>
    <mergeCell ref="O94:P95"/>
    <mergeCell ref="R94:T95"/>
    <mergeCell ref="K95:L95"/>
    <mergeCell ref="M95:N95"/>
    <mergeCell ref="Q59:U92"/>
    <mergeCell ref="O88:P89"/>
    <mergeCell ref="G94:H95"/>
    <mergeCell ref="I94:J95"/>
    <mergeCell ref="B62:C62"/>
    <mergeCell ref="D62:F62"/>
    <mergeCell ref="I88:J89"/>
    <mergeCell ref="E88:E90"/>
    <mergeCell ref="F88:F90"/>
    <mergeCell ref="B94:B96"/>
    <mergeCell ref="K88:N88"/>
    <mergeCell ref="K89:L89"/>
    <mergeCell ref="M89:N89"/>
    <mergeCell ref="E94:E96"/>
    <mergeCell ref="F94:F96"/>
    <mergeCell ref="G88:H89"/>
    <mergeCell ref="B54:C54"/>
    <mergeCell ref="B68:C68"/>
    <mergeCell ref="D68:F68"/>
    <mergeCell ref="Q57:U57"/>
    <mergeCell ref="B93:F93"/>
    <mergeCell ref="G93:P93"/>
    <mergeCell ref="B74:C74"/>
    <mergeCell ref="B86:P86"/>
    <mergeCell ref="B87:F87"/>
    <mergeCell ref="G87:P87"/>
    <mergeCell ref="B36:C36"/>
    <mergeCell ref="B43:C43"/>
    <mergeCell ref="G43:I43"/>
    <mergeCell ref="B44:C44"/>
    <mergeCell ref="B88:B90"/>
    <mergeCell ref="C88:C90"/>
    <mergeCell ref="D88:D90"/>
    <mergeCell ref="B51:C51"/>
    <mergeCell ref="B52:D52"/>
    <mergeCell ref="B53:D53"/>
    <mergeCell ref="C15:E15"/>
    <mergeCell ref="H10:H11"/>
    <mergeCell ref="I10:I11"/>
    <mergeCell ref="C24:T24"/>
    <mergeCell ref="C25:T25"/>
    <mergeCell ref="E10:E11"/>
    <mergeCell ref="F10:F11"/>
    <mergeCell ref="G10:G11"/>
    <mergeCell ref="S1:T1"/>
    <mergeCell ref="J2:T2"/>
    <mergeCell ref="L3:T3"/>
    <mergeCell ref="C4:D4"/>
    <mergeCell ref="Q27:U55"/>
    <mergeCell ref="B32:C32"/>
    <mergeCell ref="M15:O15"/>
    <mergeCell ref="C16:E16"/>
    <mergeCell ref="B34:C34"/>
    <mergeCell ref="B35:C35"/>
  </mergeCells>
  <phoneticPr fontId="26" type="noConversion"/>
  <dataValidations count="5">
    <dataValidation type="list" allowBlank="1" showInputMessage="1" showErrorMessage="1" sqref="R18 S19:T19">
      <formula1>",MIROIR,PLEINE,VITREE"</formula1>
    </dataValidation>
    <dataValidation type="list" allowBlank="1" showInputMessage="1" showErrorMessage="1" sqref="J22">
      <mc:AlternateContent xmlns:x12ac="http://schemas.microsoft.com/office/spreadsheetml/2011/1/ac" xmlns:mc="http://schemas.openxmlformats.org/markup-compatibility/2006">
        <mc:Choice Requires="x12ac">
          <x12ac:list>,"0,835","1,095"</x12ac:list>
        </mc:Choice>
        <mc:Fallback>
          <formula1>",0,835,1,095"</formula1>
        </mc:Fallback>
      </mc:AlternateContent>
    </dataValidation>
    <dataValidation type="list" allowBlank="1" showInputMessage="1" showErrorMessage="1" sqref="D68:F68">
      <formula1>",EKC202D,EKC414,AKCC550"</formula1>
    </dataValidation>
    <dataValidation type="list" allowBlank="1" showInputMessage="1" showErrorMessage="1" sqref="F43">
      <formula1>",2,3,4,5,6"</formula1>
    </dataValidation>
    <dataValidation type="list" allowBlank="1" showInputMessage="1" showErrorMessage="1" sqref="D62">
      <formula1>",THERMOSTATIQUE,ELECTRIQUE"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33"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B1:U102"/>
  <sheetViews>
    <sheetView view="pageBreakPreview" topLeftCell="A67" zoomScale="50" zoomScaleNormal="50" zoomScaleSheetLayoutView="50" workbookViewId="0">
      <selection activeCell="C14" sqref="C14"/>
    </sheetView>
  </sheetViews>
  <sheetFormatPr baseColWidth="10" defaultRowHeight="20.25"/>
  <cols>
    <col min="1" max="1" width="11.42578125" style="4"/>
    <col min="2" max="3" width="14.7109375" style="5" bestFit="1" customWidth="1"/>
    <col min="4" max="4" width="11.42578125" style="5"/>
    <col min="5" max="6" width="12.5703125" style="5" bestFit="1" customWidth="1"/>
    <col min="7" max="9" width="11.42578125" style="5"/>
    <col min="10" max="10" width="13.5703125" style="5" bestFit="1" customWidth="1"/>
    <col min="11" max="11" width="13.5703125" style="5" customWidth="1"/>
    <col min="12" max="12" width="11.42578125" style="5"/>
    <col min="13" max="13" width="17.85546875" style="5" bestFit="1" customWidth="1"/>
    <col min="14" max="18" width="11.42578125" style="5"/>
    <col min="19" max="19" width="12.5703125" style="5" bestFit="1" customWidth="1"/>
    <col min="20" max="21" width="11.42578125" style="5"/>
    <col min="22" max="16384" width="11.42578125" style="4"/>
  </cols>
  <sheetData>
    <row r="1" spans="2:21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2"/>
      <c r="S1" s="156"/>
      <c r="T1" s="156"/>
      <c r="U1" s="3"/>
    </row>
    <row r="2" spans="2:21">
      <c r="C2" s="1"/>
      <c r="D2" s="1"/>
      <c r="E2" s="1"/>
      <c r="F2" s="1"/>
      <c r="G2" s="1"/>
      <c r="H2" s="1"/>
      <c r="I2" s="1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6"/>
    </row>
    <row r="3" spans="2:21">
      <c r="B3" s="1"/>
      <c r="C3" s="1"/>
      <c r="D3" s="1"/>
      <c r="E3" s="1"/>
      <c r="F3" s="1"/>
      <c r="G3" s="1"/>
      <c r="H3" s="1"/>
      <c r="I3" s="1"/>
      <c r="J3" s="1"/>
      <c r="K3" s="1"/>
      <c r="L3" s="158"/>
      <c r="M3" s="158"/>
      <c r="N3" s="158"/>
      <c r="O3" s="158"/>
      <c r="P3" s="158"/>
      <c r="Q3" s="158"/>
      <c r="R3" s="158"/>
      <c r="S3" s="158"/>
      <c r="T3" s="158"/>
      <c r="U3" s="7"/>
    </row>
    <row r="4" spans="2:21">
      <c r="B4" s="8"/>
      <c r="C4" s="159" t="s">
        <v>3</v>
      </c>
      <c r="D4" s="160"/>
      <c r="E4" s="9">
        <v>2</v>
      </c>
      <c r="F4" s="10" t="s">
        <v>57</v>
      </c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1"/>
      <c r="U4" s="8"/>
    </row>
    <row r="5" spans="2:21">
      <c r="B5" s="8"/>
      <c r="C5" s="8"/>
      <c r="D5" s="8"/>
      <c r="E5" s="8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8"/>
    </row>
    <row r="6" spans="2:21">
      <c r="B6" s="8"/>
      <c r="C6" s="13" t="s">
        <v>4</v>
      </c>
      <c r="D6" s="14"/>
      <c r="E6" s="14"/>
      <c r="F6" s="15"/>
      <c r="G6" s="15"/>
      <c r="H6" s="15"/>
      <c r="I6" s="15"/>
      <c r="J6" s="15"/>
      <c r="K6" s="16"/>
      <c r="L6" s="15"/>
      <c r="M6" s="15"/>
      <c r="N6" s="15"/>
      <c r="O6" s="15"/>
      <c r="P6" s="15"/>
      <c r="Q6" s="15"/>
      <c r="R6" s="15"/>
      <c r="S6" s="15"/>
      <c r="T6" s="16"/>
      <c r="U6" s="8"/>
    </row>
    <row r="7" spans="2:21">
      <c r="B7" s="8"/>
      <c r="C7" s="17"/>
      <c r="D7" s="8"/>
      <c r="E7" s="8"/>
      <c r="F7" s="12"/>
      <c r="G7" s="12"/>
      <c r="H7" s="12"/>
      <c r="I7" s="12"/>
      <c r="J7" s="12"/>
      <c r="K7" s="18"/>
      <c r="L7" s="12"/>
      <c r="M7" s="12"/>
      <c r="N7" s="12"/>
      <c r="O7" s="12"/>
      <c r="P7" s="12"/>
      <c r="Q7" s="12"/>
      <c r="R7" s="12"/>
      <c r="S7" s="12"/>
      <c r="T7" s="18"/>
      <c r="U7" s="8"/>
    </row>
    <row r="8" spans="2:21">
      <c r="B8" s="8"/>
      <c r="C8" s="17"/>
      <c r="D8" s="8"/>
      <c r="J8" s="12"/>
      <c r="K8" s="18"/>
      <c r="L8" s="12"/>
      <c r="M8" s="12"/>
      <c r="N8" s="12"/>
      <c r="O8" s="12"/>
      <c r="P8" s="12"/>
      <c r="Q8" s="12"/>
      <c r="R8" s="12"/>
      <c r="S8" s="12"/>
      <c r="T8" s="18"/>
      <c r="U8" s="8"/>
    </row>
    <row r="9" spans="2:21">
      <c r="B9" s="8"/>
      <c r="C9" s="17"/>
      <c r="D9" s="8"/>
      <c r="J9" s="12"/>
      <c r="K9" s="18"/>
      <c r="L9" s="12"/>
      <c r="M9" s="12"/>
      <c r="N9" s="12"/>
      <c r="O9" s="12"/>
      <c r="P9" s="12"/>
      <c r="Q9" s="12"/>
      <c r="R9" s="12"/>
      <c r="S9" s="12"/>
      <c r="T9" s="18"/>
      <c r="U9" s="8"/>
    </row>
    <row r="10" spans="2:21">
      <c r="B10" s="8"/>
      <c r="C10" s="17"/>
      <c r="D10" s="8"/>
      <c r="E10" s="181"/>
      <c r="F10" s="177"/>
      <c r="G10" s="177"/>
      <c r="H10" s="177"/>
      <c r="I10" s="179"/>
      <c r="J10" s="12"/>
      <c r="K10" s="18"/>
      <c r="L10" s="12"/>
      <c r="M10" s="12"/>
      <c r="N10" s="12"/>
      <c r="O10" s="12"/>
      <c r="P10" s="12"/>
      <c r="Q10" s="12"/>
      <c r="R10" s="12"/>
      <c r="S10" s="12"/>
      <c r="T10" s="18"/>
      <c r="U10" s="8"/>
    </row>
    <row r="11" spans="2:21">
      <c r="B11" s="8"/>
      <c r="C11" s="19"/>
      <c r="D11" s="20"/>
      <c r="E11" s="182"/>
      <c r="F11" s="178"/>
      <c r="G11" s="178"/>
      <c r="H11" s="178"/>
      <c r="I11" s="180"/>
      <c r="J11" s="21"/>
      <c r="K11" s="22"/>
      <c r="L11" s="21"/>
      <c r="M11" s="21"/>
      <c r="N11" s="21"/>
      <c r="O11" s="21"/>
      <c r="P11" s="21"/>
      <c r="Q11" s="21"/>
      <c r="R11" s="21"/>
      <c r="S11" s="21"/>
      <c r="T11" s="22"/>
      <c r="U11" s="8"/>
    </row>
    <row r="12" spans="2:21"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</row>
    <row r="13" spans="2:21">
      <c r="B13" s="23"/>
      <c r="C13" s="130" t="s">
        <v>57</v>
      </c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129"/>
      <c r="U13" s="23"/>
    </row>
    <row r="14" spans="2:21" ht="21.75"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</row>
    <row r="15" spans="2:21">
      <c r="B15" s="1"/>
      <c r="C15" s="157" t="s">
        <v>6</v>
      </c>
      <c r="D15" s="157"/>
      <c r="E15" s="157"/>
      <c r="F15" s="28">
        <f>J18+J19+J20+J21</f>
        <v>13.75</v>
      </c>
      <c r="G15" s="29" t="s">
        <v>7</v>
      </c>
      <c r="H15" s="29" t="s">
        <v>8</v>
      </c>
      <c r="I15" s="29">
        <f>D22</f>
        <v>0</v>
      </c>
      <c r="J15" s="29" t="s">
        <v>9</v>
      </c>
      <c r="K15" s="29" t="s">
        <v>10</v>
      </c>
      <c r="L15" s="28">
        <f>J22</f>
        <v>1.095</v>
      </c>
      <c r="M15" s="172" t="s">
        <v>11</v>
      </c>
      <c r="N15" s="172"/>
      <c r="O15" s="172"/>
      <c r="P15" s="30" t="s">
        <v>12</v>
      </c>
      <c r="Q15" s="29">
        <f>F15+(D22*J22)+(P18+P19)*0.085</f>
        <v>13.75</v>
      </c>
      <c r="R15" s="28" t="s">
        <v>7</v>
      </c>
      <c r="S15" s="29"/>
      <c r="T15" s="31"/>
      <c r="U15" s="1"/>
    </row>
    <row r="16" spans="2:21">
      <c r="B16" s="1"/>
      <c r="C16" s="157" t="s">
        <v>13</v>
      </c>
      <c r="D16" s="157"/>
      <c r="E16" s="157"/>
      <c r="F16" s="32">
        <v>2.0449999999999999</v>
      </c>
      <c r="G16" s="32" t="s">
        <v>7</v>
      </c>
      <c r="H16" s="29"/>
      <c r="I16" s="29"/>
      <c r="J16" s="8"/>
      <c r="K16" s="8"/>
      <c r="L16" s="8"/>
      <c r="M16" s="8"/>
      <c r="N16" s="8"/>
      <c r="O16" s="8"/>
      <c r="P16" s="8"/>
      <c r="Q16" s="29"/>
      <c r="R16" s="33"/>
      <c r="S16" s="1"/>
      <c r="T16" s="1"/>
      <c r="U16" s="1"/>
    </row>
    <row r="17" spans="2:21">
      <c r="B17" s="34"/>
      <c r="C17" s="35"/>
      <c r="D17" s="36"/>
      <c r="E17" s="36"/>
      <c r="F17" s="36"/>
      <c r="G17" s="37"/>
      <c r="H17" s="38"/>
      <c r="I17" s="39"/>
      <c r="J17" s="40"/>
      <c r="K17" s="40"/>
      <c r="L17" s="34"/>
      <c r="M17" s="34"/>
      <c r="N17" s="34"/>
      <c r="O17" s="35"/>
      <c r="P17" s="41"/>
      <c r="Q17" s="34"/>
      <c r="R17" s="41"/>
      <c r="S17" s="34"/>
      <c r="T17" s="34"/>
      <c r="U17" s="34"/>
    </row>
    <row r="18" spans="2:21">
      <c r="B18" s="42"/>
      <c r="C18" s="43" t="s">
        <v>14</v>
      </c>
      <c r="D18" s="44">
        <v>0</v>
      </c>
      <c r="E18" s="45" t="s">
        <v>15</v>
      </c>
      <c r="F18" s="46"/>
      <c r="G18" s="45" t="s">
        <v>16</v>
      </c>
      <c r="H18" s="47">
        <v>2</v>
      </c>
      <c r="I18" s="48" t="s">
        <v>17</v>
      </c>
      <c r="J18" s="49">
        <f>H18*D18*0.625</f>
        <v>0</v>
      </c>
      <c r="K18" s="48" t="s">
        <v>18</v>
      </c>
      <c r="L18" s="50"/>
      <c r="M18" s="51"/>
      <c r="N18" s="52"/>
      <c r="O18" s="50"/>
      <c r="P18" s="44"/>
      <c r="Q18" s="53"/>
      <c r="R18" s="53"/>
      <c r="T18" s="54"/>
      <c r="U18" s="4"/>
    </row>
    <row r="19" spans="2:21">
      <c r="B19" s="34"/>
      <c r="C19" s="55"/>
      <c r="D19" s="44">
        <v>4</v>
      </c>
      <c r="E19" s="36" t="s">
        <v>15</v>
      </c>
      <c r="F19" s="46"/>
      <c r="G19" s="36" t="s">
        <v>16</v>
      </c>
      <c r="H19" s="41">
        <v>3</v>
      </c>
      <c r="I19" s="38" t="s">
        <v>17</v>
      </c>
      <c r="J19" s="49">
        <f>H19*D19*0.625</f>
        <v>7.5</v>
      </c>
      <c r="K19" s="38" t="s">
        <v>18</v>
      </c>
      <c r="L19" s="56"/>
      <c r="M19" s="40"/>
      <c r="N19" s="34"/>
      <c r="O19" s="56"/>
      <c r="P19" s="44"/>
      <c r="Q19" s="41"/>
      <c r="R19" s="34"/>
      <c r="S19" s="41"/>
      <c r="T19" s="57"/>
      <c r="U19" s="4"/>
    </row>
    <row r="20" spans="2:21">
      <c r="B20" s="34"/>
      <c r="C20" s="55"/>
      <c r="D20" s="44">
        <v>1</v>
      </c>
      <c r="E20" s="36" t="s">
        <v>15</v>
      </c>
      <c r="F20" s="46"/>
      <c r="G20" s="36" t="s">
        <v>16</v>
      </c>
      <c r="H20" s="41">
        <v>4</v>
      </c>
      <c r="I20" s="38" t="s">
        <v>17</v>
      </c>
      <c r="J20" s="49">
        <f>H20*D20*0.625</f>
        <v>2.5</v>
      </c>
      <c r="K20" s="38" t="s">
        <v>18</v>
      </c>
      <c r="L20" s="56"/>
      <c r="M20" s="40"/>
      <c r="N20" s="34"/>
      <c r="O20" s="56"/>
      <c r="P20" s="44"/>
      <c r="Q20" s="42"/>
      <c r="R20" s="42"/>
      <c r="S20" s="42"/>
      <c r="T20" s="58"/>
      <c r="U20" s="4"/>
    </row>
    <row r="21" spans="2:21">
      <c r="B21" s="34"/>
      <c r="C21" s="55"/>
      <c r="D21" s="44">
        <v>1</v>
      </c>
      <c r="E21" s="36" t="s">
        <v>15</v>
      </c>
      <c r="F21" s="46"/>
      <c r="G21" s="36" t="s">
        <v>16</v>
      </c>
      <c r="H21" s="41">
        <v>6</v>
      </c>
      <c r="I21" s="38" t="s">
        <v>17</v>
      </c>
      <c r="J21" s="49">
        <f>H21*D21*0.625</f>
        <v>3.75</v>
      </c>
      <c r="K21" s="38" t="s">
        <v>18</v>
      </c>
      <c r="L21" s="56"/>
      <c r="M21" s="40"/>
      <c r="N21" s="34"/>
      <c r="O21" s="56"/>
      <c r="P21" s="44"/>
      <c r="Q21" s="34"/>
      <c r="R21" s="34"/>
      <c r="S21" s="34"/>
      <c r="T21" s="59"/>
      <c r="U21" s="4"/>
    </row>
    <row r="22" spans="2:21">
      <c r="B22" s="34"/>
      <c r="C22" s="60"/>
      <c r="D22" s="44"/>
      <c r="E22" s="61" t="s">
        <v>15</v>
      </c>
      <c r="F22" s="46"/>
      <c r="G22" s="61" t="s">
        <v>16</v>
      </c>
      <c r="H22" s="62" t="s">
        <v>19</v>
      </c>
      <c r="I22" s="63" t="s">
        <v>20</v>
      </c>
      <c r="J22" s="49">
        <v>1.095</v>
      </c>
      <c r="K22" s="63" t="s">
        <v>18</v>
      </c>
      <c r="L22" s="64" t="s">
        <v>21</v>
      </c>
      <c r="M22" s="63" t="s">
        <v>22</v>
      </c>
      <c r="N22" s="61">
        <v>167</v>
      </c>
      <c r="O22" s="65" t="s">
        <v>23</v>
      </c>
      <c r="P22" s="66"/>
      <c r="Q22" s="67"/>
      <c r="R22" s="67"/>
      <c r="S22" s="68"/>
      <c r="T22" s="69"/>
      <c r="U22" s="4"/>
    </row>
    <row r="23" spans="2:21">
      <c r="B23" s="34"/>
      <c r="C23" s="34"/>
      <c r="D23" s="35"/>
      <c r="E23" s="36"/>
      <c r="F23" s="36"/>
      <c r="G23" s="36"/>
      <c r="H23" s="41"/>
      <c r="I23" s="38"/>
      <c r="J23" s="39"/>
      <c r="K23" s="39"/>
      <c r="L23" s="40"/>
      <c r="M23" s="70"/>
      <c r="N23" s="40"/>
      <c r="O23" s="34"/>
      <c r="P23" s="34"/>
      <c r="Q23" s="41"/>
      <c r="R23" s="41"/>
      <c r="S23" s="34"/>
      <c r="T23" s="34"/>
      <c r="U23" s="34"/>
    </row>
    <row r="24" spans="2:21">
      <c r="B24" s="42"/>
      <c r="C24" s="161"/>
      <c r="D24" s="162"/>
      <c r="E24" s="162"/>
      <c r="F24" s="162"/>
      <c r="G24" s="162"/>
      <c r="H24" s="162"/>
      <c r="I24" s="162"/>
      <c r="J24" s="162"/>
      <c r="K24" s="162"/>
      <c r="L24" s="162"/>
      <c r="M24" s="162"/>
      <c r="N24" s="162"/>
      <c r="O24" s="162"/>
      <c r="P24" s="162"/>
      <c r="Q24" s="162"/>
      <c r="R24" s="162"/>
      <c r="S24" s="162"/>
      <c r="T24" s="163"/>
      <c r="U24" s="42"/>
    </row>
    <row r="25" spans="2:21">
      <c r="B25" s="42"/>
      <c r="C25" s="167"/>
      <c r="D25" s="168"/>
      <c r="E25" s="168"/>
      <c r="F25" s="168"/>
      <c r="G25" s="168"/>
      <c r="H25" s="168"/>
      <c r="I25" s="168"/>
      <c r="J25" s="168"/>
      <c r="K25" s="168"/>
      <c r="L25" s="168"/>
      <c r="M25" s="168"/>
      <c r="N25" s="168"/>
      <c r="O25" s="168"/>
      <c r="P25" s="168"/>
      <c r="Q25" s="168"/>
      <c r="R25" s="168"/>
      <c r="S25" s="168"/>
      <c r="T25" s="169"/>
      <c r="U25" s="42"/>
    </row>
    <row r="26" spans="2:21">
      <c r="B26" s="1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1"/>
      <c r="S26" s="1"/>
      <c r="T26" s="1"/>
      <c r="U26" s="1"/>
    </row>
    <row r="27" spans="2:21" ht="21.75">
      <c r="B27" s="71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161"/>
      <c r="R27" s="162"/>
      <c r="S27" s="162"/>
      <c r="T27" s="162"/>
      <c r="U27" s="163"/>
    </row>
    <row r="28" spans="2:21" ht="21.75">
      <c r="B28" s="72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164"/>
      <c r="R28" s="165"/>
      <c r="S28" s="165"/>
      <c r="T28" s="165"/>
      <c r="U28" s="166"/>
    </row>
    <row r="29" spans="2:21" ht="21.75">
      <c r="B29" s="72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164"/>
      <c r="R29" s="165"/>
      <c r="S29" s="165"/>
      <c r="T29" s="165"/>
      <c r="U29" s="166"/>
    </row>
    <row r="30" spans="2:21">
      <c r="B30" s="73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164"/>
      <c r="R30" s="165"/>
      <c r="S30" s="165"/>
      <c r="T30" s="165"/>
      <c r="U30" s="166"/>
    </row>
    <row r="31" spans="2:21">
      <c r="B31" s="7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164"/>
      <c r="R31" s="165"/>
      <c r="S31" s="165"/>
      <c r="T31" s="165"/>
      <c r="U31" s="166"/>
    </row>
    <row r="32" spans="2:21">
      <c r="B32" s="170"/>
      <c r="C32" s="171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164"/>
      <c r="R32" s="165"/>
      <c r="S32" s="165"/>
      <c r="T32" s="165"/>
      <c r="U32" s="166"/>
    </row>
    <row r="33" spans="2:21">
      <c r="B33" s="75"/>
      <c r="C33" s="76"/>
      <c r="D33" s="36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164"/>
      <c r="R33" s="165"/>
      <c r="S33" s="165"/>
      <c r="T33" s="165"/>
      <c r="U33" s="166"/>
    </row>
    <row r="34" spans="2:21">
      <c r="B34" s="173"/>
      <c r="C34" s="174"/>
      <c r="D34" s="34"/>
      <c r="E34" s="36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164"/>
      <c r="R34" s="165"/>
      <c r="S34" s="165"/>
      <c r="T34" s="165"/>
      <c r="U34" s="166"/>
    </row>
    <row r="35" spans="2:21">
      <c r="B35" s="175"/>
      <c r="C35" s="176"/>
      <c r="D35" s="34"/>
      <c r="E35" s="36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164"/>
      <c r="R35" s="165"/>
      <c r="S35" s="165"/>
      <c r="T35" s="165"/>
      <c r="U35" s="166"/>
    </row>
    <row r="36" spans="2:21">
      <c r="B36" s="175"/>
      <c r="C36" s="176"/>
      <c r="D36" s="34"/>
      <c r="E36" s="36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164"/>
      <c r="R36" s="165"/>
      <c r="S36" s="165"/>
      <c r="T36" s="165"/>
      <c r="U36" s="166"/>
    </row>
    <row r="37" spans="2:21">
      <c r="B37" s="75"/>
      <c r="C37" s="76"/>
      <c r="D37" s="34"/>
      <c r="E37" s="36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164"/>
      <c r="R37" s="165"/>
      <c r="S37" s="165"/>
      <c r="T37" s="165"/>
      <c r="U37" s="166"/>
    </row>
    <row r="38" spans="2:21">
      <c r="B38" s="77"/>
      <c r="C38" s="34"/>
      <c r="D38" s="34"/>
      <c r="E38" s="41"/>
      <c r="F38" s="41"/>
      <c r="G38" s="41"/>
      <c r="H38" s="41"/>
      <c r="I38" s="34"/>
      <c r="J38" s="34"/>
      <c r="K38" s="34"/>
      <c r="L38" s="34"/>
      <c r="M38" s="34"/>
      <c r="N38" s="34"/>
      <c r="O38" s="34"/>
      <c r="P38" s="34"/>
      <c r="Q38" s="164"/>
      <c r="R38" s="165"/>
      <c r="S38" s="165"/>
      <c r="T38" s="165"/>
      <c r="U38" s="166"/>
    </row>
    <row r="39" spans="2:21">
      <c r="B39" s="78"/>
      <c r="C39" s="68"/>
      <c r="D39" s="62"/>
      <c r="E39" s="68"/>
      <c r="F39" s="62"/>
      <c r="G39" s="62"/>
      <c r="H39" s="62"/>
      <c r="I39" s="68"/>
      <c r="J39" s="68"/>
      <c r="K39" s="68"/>
      <c r="L39" s="68"/>
      <c r="M39" s="68"/>
      <c r="N39" s="68"/>
      <c r="O39" s="68"/>
      <c r="P39" s="68"/>
      <c r="Q39" s="164"/>
      <c r="R39" s="165"/>
      <c r="S39" s="165"/>
      <c r="T39" s="165"/>
      <c r="U39" s="166"/>
    </row>
    <row r="40" spans="2:21">
      <c r="B40" s="79"/>
      <c r="C40" s="52"/>
      <c r="D40" s="52"/>
      <c r="E40" s="53"/>
      <c r="F40" s="53"/>
      <c r="G40" s="53"/>
      <c r="H40" s="53"/>
      <c r="I40" s="52"/>
      <c r="J40" s="52"/>
      <c r="K40" s="52"/>
      <c r="L40" s="52"/>
      <c r="M40" s="52"/>
      <c r="N40" s="52"/>
      <c r="O40" s="52"/>
      <c r="P40" s="52"/>
      <c r="Q40" s="164"/>
      <c r="R40" s="165"/>
      <c r="S40" s="165"/>
      <c r="T40" s="165"/>
      <c r="U40" s="166"/>
    </row>
    <row r="41" spans="2:21" ht="21.75">
      <c r="B41" s="72"/>
      <c r="C41" s="34"/>
      <c r="D41" s="34"/>
      <c r="E41" s="34"/>
      <c r="F41" s="34"/>
      <c r="G41" s="34"/>
      <c r="H41" s="41"/>
      <c r="I41" s="34"/>
      <c r="J41" s="34"/>
      <c r="K41" s="34"/>
      <c r="L41" s="34"/>
      <c r="M41" s="34"/>
      <c r="N41" s="34"/>
      <c r="O41" s="34"/>
      <c r="P41" s="34"/>
      <c r="Q41" s="164"/>
      <c r="R41" s="165"/>
      <c r="S41" s="165"/>
      <c r="T41" s="165"/>
      <c r="U41" s="166"/>
    </row>
    <row r="42" spans="2:21">
      <c r="B42" s="80"/>
      <c r="C42" s="34"/>
      <c r="D42" s="34"/>
      <c r="E42" s="34"/>
      <c r="F42" s="34"/>
      <c r="G42" s="34"/>
      <c r="H42" s="41"/>
      <c r="I42" s="34"/>
      <c r="J42" s="34"/>
      <c r="K42" s="34"/>
      <c r="L42" s="34"/>
      <c r="M42" s="34"/>
      <c r="N42" s="34"/>
      <c r="O42" s="34"/>
      <c r="P42" s="34"/>
      <c r="Q42" s="164"/>
      <c r="R42" s="165"/>
      <c r="S42" s="165"/>
      <c r="T42" s="165"/>
      <c r="U42" s="166"/>
    </row>
    <row r="43" spans="2:21">
      <c r="B43" s="183"/>
      <c r="C43" s="184"/>
      <c r="D43" s="81"/>
      <c r="E43" s="82"/>
      <c r="F43" s="83"/>
      <c r="G43" s="185"/>
      <c r="H43" s="185"/>
      <c r="I43" s="185"/>
      <c r="J43" s="84"/>
      <c r="K43" s="81"/>
      <c r="L43" s="81"/>
      <c r="M43" s="81"/>
      <c r="N43" s="81"/>
      <c r="O43" s="81"/>
      <c r="P43" s="34"/>
      <c r="Q43" s="164"/>
      <c r="R43" s="165"/>
      <c r="S43" s="165"/>
      <c r="T43" s="165"/>
      <c r="U43" s="166"/>
    </row>
    <row r="44" spans="2:21">
      <c r="B44" s="186"/>
      <c r="C44" s="187"/>
      <c r="D44" s="81"/>
      <c r="E44" s="85"/>
      <c r="F44" s="85"/>
      <c r="G44" s="85"/>
      <c r="H44" s="85"/>
      <c r="I44" s="81"/>
      <c r="J44" s="81"/>
      <c r="K44" s="81"/>
      <c r="L44" s="81"/>
      <c r="M44" s="81"/>
      <c r="N44" s="81"/>
      <c r="O44" s="81"/>
      <c r="P44" s="34"/>
      <c r="Q44" s="164"/>
      <c r="R44" s="165"/>
      <c r="S44" s="165"/>
      <c r="T44" s="165"/>
      <c r="U44" s="166"/>
    </row>
    <row r="45" spans="2:21">
      <c r="B45" s="73"/>
      <c r="C45" s="81"/>
      <c r="D45" s="81"/>
      <c r="E45" s="85"/>
      <c r="F45" s="85"/>
      <c r="G45" s="85"/>
      <c r="H45" s="85"/>
      <c r="I45" s="81"/>
      <c r="J45" s="81"/>
      <c r="K45" s="81"/>
      <c r="L45" s="81"/>
      <c r="M45" s="81"/>
      <c r="N45" s="81"/>
      <c r="O45" s="81"/>
      <c r="P45" s="34"/>
      <c r="Q45" s="164"/>
      <c r="R45" s="165"/>
      <c r="S45" s="165"/>
      <c r="T45" s="165"/>
      <c r="U45" s="166"/>
    </row>
    <row r="46" spans="2:21">
      <c r="B46" s="73"/>
      <c r="C46" s="81"/>
      <c r="D46" s="81"/>
      <c r="E46" s="81"/>
      <c r="F46" s="81"/>
      <c r="G46" s="81"/>
      <c r="H46" s="81"/>
      <c r="I46" s="81"/>
      <c r="J46" s="81"/>
      <c r="K46" s="81"/>
      <c r="L46" s="81"/>
      <c r="M46" s="81"/>
      <c r="N46" s="81"/>
      <c r="O46" s="81"/>
      <c r="P46" s="34"/>
      <c r="Q46" s="164"/>
      <c r="R46" s="165"/>
      <c r="S46" s="165"/>
      <c r="T46" s="165"/>
      <c r="U46" s="166"/>
    </row>
    <row r="47" spans="2:21">
      <c r="B47" s="86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164"/>
      <c r="R47" s="165"/>
      <c r="S47" s="165"/>
      <c r="T47" s="165"/>
      <c r="U47" s="166"/>
    </row>
    <row r="48" spans="2:21">
      <c r="B48" s="87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164"/>
      <c r="R48" s="165"/>
      <c r="S48" s="165"/>
      <c r="T48" s="165"/>
      <c r="U48" s="166"/>
    </row>
    <row r="49" spans="2:21" ht="21.75">
      <c r="B49" s="88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164"/>
      <c r="R49" s="165"/>
      <c r="S49" s="165"/>
      <c r="T49" s="165"/>
      <c r="U49" s="166"/>
    </row>
    <row r="50" spans="2:21">
      <c r="B50" s="77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164"/>
      <c r="R50" s="165"/>
      <c r="S50" s="165"/>
      <c r="T50" s="165"/>
      <c r="U50" s="166"/>
    </row>
    <row r="51" spans="2:21">
      <c r="B51" s="183"/>
      <c r="C51" s="184"/>
      <c r="D51" s="81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164"/>
      <c r="R51" s="165"/>
      <c r="S51" s="165"/>
      <c r="T51" s="165"/>
      <c r="U51" s="166"/>
    </row>
    <row r="52" spans="2:21">
      <c r="B52" s="183"/>
      <c r="C52" s="184"/>
      <c r="D52" s="18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164"/>
      <c r="R52" s="165"/>
      <c r="S52" s="165"/>
      <c r="T52" s="165"/>
      <c r="U52" s="166"/>
    </row>
    <row r="53" spans="2:21">
      <c r="B53" s="195"/>
      <c r="C53" s="196"/>
      <c r="D53" s="196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164"/>
      <c r="R53" s="165"/>
      <c r="S53" s="165"/>
      <c r="T53" s="165"/>
      <c r="U53" s="166"/>
    </row>
    <row r="54" spans="2:21">
      <c r="B54" s="195"/>
      <c r="C54" s="196"/>
      <c r="D54" s="81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164"/>
      <c r="R54" s="165"/>
      <c r="S54" s="165"/>
      <c r="T54" s="165"/>
      <c r="U54" s="166"/>
    </row>
    <row r="55" spans="2:21">
      <c r="B55" s="7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167"/>
      <c r="R55" s="168"/>
      <c r="S55" s="168"/>
      <c r="T55" s="168"/>
      <c r="U55" s="169"/>
    </row>
    <row r="56" spans="2:21">
      <c r="B56" s="89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90"/>
      <c r="Q56" s="43"/>
      <c r="R56" s="91"/>
      <c r="S56" s="91"/>
      <c r="T56" s="91"/>
      <c r="U56" s="92"/>
    </row>
    <row r="57" spans="2:21" ht="21.75">
      <c r="B57" s="93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59"/>
      <c r="Q57" s="164" t="s">
        <v>24</v>
      </c>
      <c r="R57" s="165"/>
      <c r="S57" s="165"/>
      <c r="T57" s="165"/>
      <c r="U57" s="166"/>
    </row>
    <row r="58" spans="2:21">
      <c r="B58" s="94"/>
      <c r="C58" s="34"/>
      <c r="D58" s="34"/>
      <c r="E58" s="95"/>
      <c r="F58" s="36"/>
      <c r="G58" s="36"/>
      <c r="H58" s="36"/>
      <c r="I58" s="34"/>
      <c r="J58" s="34"/>
      <c r="K58" s="34"/>
      <c r="L58" s="34"/>
      <c r="M58" s="34"/>
      <c r="N58" s="34"/>
      <c r="O58" s="34"/>
      <c r="P58" s="59"/>
      <c r="Q58" s="96"/>
      <c r="R58" s="67"/>
      <c r="S58" s="67"/>
      <c r="T58" s="67"/>
      <c r="U58" s="97"/>
    </row>
    <row r="59" spans="2:21">
      <c r="B59" s="98"/>
      <c r="C59" s="81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161"/>
      <c r="R59" s="162"/>
      <c r="S59" s="162"/>
      <c r="T59" s="162"/>
      <c r="U59" s="163"/>
    </row>
    <row r="60" spans="2:21">
      <c r="B60" s="99"/>
      <c r="C60" s="81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164"/>
      <c r="R60" s="165"/>
      <c r="S60" s="165"/>
      <c r="T60" s="165"/>
      <c r="U60" s="166"/>
    </row>
    <row r="61" spans="2:21">
      <c r="B61" s="100"/>
      <c r="C61" s="81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164"/>
      <c r="R61" s="165"/>
      <c r="S61" s="165"/>
      <c r="T61" s="165"/>
      <c r="U61" s="166"/>
    </row>
    <row r="62" spans="2:21">
      <c r="B62" s="197"/>
      <c r="C62" s="198"/>
      <c r="D62" s="199"/>
      <c r="E62" s="199"/>
      <c r="F62" s="199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164"/>
      <c r="R62" s="165"/>
      <c r="S62" s="165"/>
      <c r="T62" s="165"/>
      <c r="U62" s="166"/>
    </row>
    <row r="63" spans="2:21">
      <c r="B63" s="73"/>
      <c r="C63" s="81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164"/>
      <c r="R63" s="165"/>
      <c r="S63" s="165"/>
      <c r="T63" s="165"/>
      <c r="U63" s="166"/>
    </row>
    <row r="64" spans="2:21">
      <c r="B64" s="73"/>
      <c r="C64" s="81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164"/>
      <c r="R64" s="165"/>
      <c r="S64" s="165"/>
      <c r="T64" s="165"/>
      <c r="U64" s="166"/>
    </row>
    <row r="65" spans="2:21">
      <c r="B65" s="99"/>
      <c r="C65" s="81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164"/>
      <c r="R65" s="165"/>
      <c r="S65" s="165"/>
      <c r="T65" s="165"/>
      <c r="U65" s="166"/>
    </row>
    <row r="66" spans="2:21">
      <c r="B66" s="98"/>
      <c r="C66" s="81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164"/>
      <c r="R66" s="165"/>
      <c r="S66" s="165"/>
      <c r="T66" s="165"/>
      <c r="U66" s="166"/>
    </row>
    <row r="67" spans="2:21">
      <c r="B67" s="99"/>
      <c r="C67" s="81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164"/>
      <c r="R67" s="165"/>
      <c r="S67" s="165"/>
      <c r="T67" s="165"/>
      <c r="U67" s="166"/>
    </row>
    <row r="68" spans="2:21">
      <c r="B68" s="197"/>
      <c r="C68" s="198"/>
      <c r="D68" s="199"/>
      <c r="E68" s="199"/>
      <c r="F68" s="199"/>
      <c r="G68" s="4"/>
      <c r="H68" s="4"/>
      <c r="I68" s="4"/>
      <c r="J68" s="34"/>
      <c r="K68" s="34"/>
      <c r="L68" s="34"/>
      <c r="M68" s="34"/>
      <c r="N68" s="34"/>
      <c r="O68" s="34"/>
      <c r="P68" s="34"/>
      <c r="Q68" s="164"/>
      <c r="R68" s="165"/>
      <c r="S68" s="165"/>
      <c r="T68" s="165"/>
      <c r="U68" s="166"/>
    </row>
    <row r="69" spans="2:21">
      <c r="B69" s="73"/>
      <c r="C69" s="81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164"/>
      <c r="R69" s="165"/>
      <c r="S69" s="165"/>
      <c r="T69" s="165"/>
      <c r="U69" s="166"/>
    </row>
    <row r="70" spans="2:21">
      <c r="B70" s="73"/>
      <c r="C70" s="81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164"/>
      <c r="R70" s="165"/>
      <c r="S70" s="165"/>
      <c r="T70" s="165"/>
      <c r="U70" s="166"/>
    </row>
    <row r="71" spans="2:21">
      <c r="B71" s="73"/>
      <c r="C71" s="81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164"/>
      <c r="R71" s="165"/>
      <c r="S71" s="165"/>
      <c r="T71" s="165"/>
      <c r="U71" s="166"/>
    </row>
    <row r="72" spans="2:21">
      <c r="B72" s="100"/>
      <c r="C72" s="81"/>
      <c r="D72" s="34"/>
      <c r="E72" s="34"/>
      <c r="F72" s="36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164"/>
      <c r="R72" s="165"/>
      <c r="S72" s="165"/>
      <c r="T72" s="165"/>
      <c r="U72" s="166"/>
    </row>
    <row r="73" spans="2:21">
      <c r="B73" s="73"/>
      <c r="C73" s="81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164"/>
      <c r="R73" s="165"/>
      <c r="S73" s="165"/>
      <c r="T73" s="165"/>
      <c r="U73" s="166"/>
    </row>
    <row r="74" spans="2:21">
      <c r="B74" s="204"/>
      <c r="C74" s="205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164"/>
      <c r="R74" s="165"/>
      <c r="S74" s="165"/>
      <c r="T74" s="165"/>
      <c r="U74" s="166"/>
    </row>
    <row r="75" spans="2:21">
      <c r="B75" s="101"/>
      <c r="C75" s="102"/>
      <c r="D75" s="34"/>
      <c r="E75" s="34"/>
      <c r="F75" s="34"/>
      <c r="H75" s="34"/>
      <c r="I75" s="34"/>
      <c r="J75" s="34"/>
      <c r="K75" s="34"/>
      <c r="L75" s="34"/>
      <c r="M75" s="34"/>
      <c r="N75" s="34"/>
      <c r="O75" s="34"/>
      <c r="P75" s="34"/>
      <c r="Q75" s="164"/>
      <c r="R75" s="165"/>
      <c r="S75" s="165"/>
      <c r="T75" s="165"/>
      <c r="U75" s="166"/>
    </row>
    <row r="76" spans="2:21">
      <c r="B76" s="100"/>
      <c r="C76" s="81"/>
      <c r="D76" s="34"/>
      <c r="E76" s="34"/>
      <c r="F76" s="34"/>
      <c r="G76" s="36"/>
      <c r="H76" s="34"/>
      <c r="I76" s="34"/>
      <c r="J76" s="34"/>
      <c r="K76" s="34"/>
      <c r="L76" s="34"/>
      <c r="M76" s="34"/>
      <c r="N76" s="34"/>
      <c r="O76" s="34"/>
      <c r="P76" s="34"/>
      <c r="Q76" s="164"/>
      <c r="R76" s="165"/>
      <c r="S76" s="165"/>
      <c r="T76" s="165"/>
      <c r="U76" s="166"/>
    </row>
    <row r="77" spans="2:21">
      <c r="B77" s="103"/>
      <c r="C77" s="81"/>
      <c r="D77" s="34"/>
      <c r="E77" s="34"/>
      <c r="F77" s="34"/>
      <c r="G77" s="36"/>
      <c r="H77" s="34"/>
      <c r="I77" s="36"/>
      <c r="J77" s="34"/>
      <c r="K77" s="34"/>
      <c r="L77" s="34"/>
      <c r="M77" s="34"/>
      <c r="N77" s="34"/>
      <c r="O77" s="34"/>
      <c r="P77" s="34"/>
      <c r="Q77" s="164"/>
      <c r="R77" s="165"/>
      <c r="S77" s="165"/>
      <c r="T77" s="165"/>
      <c r="U77" s="166"/>
    </row>
    <row r="78" spans="2:21">
      <c r="B78" s="77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164"/>
      <c r="R78" s="165"/>
      <c r="S78" s="165"/>
      <c r="T78" s="165"/>
      <c r="U78" s="166"/>
    </row>
    <row r="79" spans="2:21">
      <c r="B79" s="104"/>
      <c r="C79" s="68"/>
      <c r="D79" s="68"/>
      <c r="E79" s="68"/>
      <c r="F79" s="68"/>
      <c r="G79" s="68"/>
      <c r="H79" s="68"/>
      <c r="I79" s="68"/>
      <c r="J79" s="105"/>
      <c r="K79" s="105"/>
      <c r="L79" s="68"/>
      <c r="M79" s="68"/>
      <c r="N79" s="68"/>
      <c r="O79" s="68"/>
      <c r="P79" s="68"/>
      <c r="Q79" s="164"/>
      <c r="R79" s="165"/>
      <c r="S79" s="165"/>
      <c r="T79" s="165"/>
      <c r="U79" s="166"/>
    </row>
    <row r="80" spans="2:21" ht="21.75">
      <c r="B80" s="106"/>
      <c r="C80" s="52"/>
      <c r="D80" s="52"/>
      <c r="E80" s="52"/>
      <c r="F80" s="52"/>
      <c r="G80" s="52"/>
      <c r="H80" s="52"/>
      <c r="I80" s="52"/>
      <c r="J80" s="107"/>
      <c r="K80" s="107"/>
      <c r="L80" s="52"/>
      <c r="M80" s="52"/>
      <c r="N80" s="52"/>
      <c r="O80" s="52"/>
      <c r="P80" s="52"/>
      <c r="Q80" s="164"/>
      <c r="R80" s="165"/>
      <c r="S80" s="165"/>
      <c r="T80" s="165"/>
      <c r="U80" s="166"/>
    </row>
    <row r="81" spans="2:21">
      <c r="B81" s="94"/>
      <c r="C81" s="34"/>
      <c r="D81" s="34"/>
      <c r="E81" s="34"/>
      <c r="F81" s="34"/>
      <c r="G81" s="34"/>
      <c r="H81" s="34"/>
      <c r="I81" s="34"/>
      <c r="J81" s="108"/>
      <c r="K81" s="108"/>
      <c r="L81" s="34"/>
      <c r="M81" s="34"/>
      <c r="N81" s="34"/>
      <c r="O81" s="34"/>
      <c r="P81" s="34"/>
      <c r="Q81" s="164"/>
      <c r="R81" s="165"/>
      <c r="S81" s="165"/>
      <c r="T81" s="165"/>
      <c r="U81" s="166"/>
    </row>
    <row r="82" spans="2:21" ht="21">
      <c r="B82" s="109"/>
      <c r="C82" s="36"/>
      <c r="D82" s="34"/>
      <c r="E82" s="34"/>
      <c r="F82" s="34"/>
      <c r="G82" s="34"/>
      <c r="H82" s="34"/>
      <c r="I82" s="34"/>
      <c r="J82" s="108"/>
      <c r="K82" s="108"/>
      <c r="L82" s="34"/>
      <c r="M82" s="34"/>
      <c r="N82" s="34"/>
      <c r="O82" s="34"/>
      <c r="P82" s="34"/>
      <c r="Q82" s="164"/>
      <c r="R82" s="165"/>
      <c r="S82" s="165"/>
      <c r="T82" s="165"/>
      <c r="U82" s="166"/>
    </row>
    <row r="83" spans="2:21" ht="21">
      <c r="B83" s="109"/>
      <c r="C83" s="36"/>
      <c r="D83" s="34"/>
      <c r="E83" s="34"/>
      <c r="F83" s="34"/>
      <c r="G83" s="36"/>
      <c r="H83" s="34"/>
      <c r="I83" s="34"/>
      <c r="J83" s="108"/>
      <c r="K83" s="108"/>
      <c r="L83" s="34"/>
      <c r="M83" s="34"/>
      <c r="N83" s="34"/>
      <c r="O83" s="34"/>
      <c r="P83" s="34"/>
      <c r="Q83" s="164"/>
      <c r="R83" s="165"/>
      <c r="S83" s="165"/>
      <c r="T83" s="165"/>
      <c r="U83" s="166"/>
    </row>
    <row r="84" spans="2:21" ht="21">
      <c r="B84" s="109"/>
      <c r="C84" s="36"/>
      <c r="D84" s="34"/>
      <c r="E84" s="34"/>
      <c r="F84" s="34"/>
      <c r="G84" s="34"/>
      <c r="H84" s="34"/>
      <c r="I84" s="34"/>
      <c r="J84" s="108"/>
      <c r="K84" s="108"/>
      <c r="L84" s="34"/>
      <c r="M84" s="34"/>
      <c r="N84" s="34"/>
      <c r="O84" s="34"/>
      <c r="P84" s="34"/>
      <c r="Q84" s="164"/>
      <c r="R84" s="165"/>
      <c r="S84" s="165"/>
      <c r="T84" s="165"/>
      <c r="U84" s="166"/>
    </row>
    <row r="85" spans="2:21" ht="21">
      <c r="B85" s="110"/>
      <c r="C85" s="61"/>
      <c r="D85" s="68"/>
      <c r="E85" s="68"/>
      <c r="F85" s="68"/>
      <c r="G85" s="68"/>
      <c r="H85" s="68"/>
      <c r="I85" s="68"/>
      <c r="J85" s="105"/>
      <c r="K85" s="105"/>
      <c r="L85" s="68"/>
      <c r="M85" s="68"/>
      <c r="N85" s="68"/>
      <c r="O85" s="68"/>
      <c r="P85" s="68"/>
      <c r="Q85" s="164"/>
      <c r="R85" s="165"/>
      <c r="S85" s="165"/>
      <c r="T85" s="165"/>
      <c r="U85" s="166"/>
    </row>
    <row r="86" spans="2:21">
      <c r="B86" s="206" t="s">
        <v>31</v>
      </c>
      <c r="C86" s="207"/>
      <c r="D86" s="207"/>
      <c r="E86" s="207"/>
      <c r="F86" s="207"/>
      <c r="G86" s="207"/>
      <c r="H86" s="207"/>
      <c r="I86" s="207"/>
      <c r="J86" s="207"/>
      <c r="K86" s="207"/>
      <c r="L86" s="207"/>
      <c r="M86" s="207"/>
      <c r="N86" s="207"/>
      <c r="O86" s="207"/>
      <c r="P86" s="207"/>
      <c r="Q86" s="164"/>
      <c r="R86" s="165"/>
      <c r="S86" s="165"/>
      <c r="T86" s="165"/>
      <c r="U86" s="166"/>
    </row>
    <row r="87" spans="2:21" ht="15.75" customHeight="1">
      <c r="B87" s="200" t="s">
        <v>32</v>
      </c>
      <c r="C87" s="201"/>
      <c r="D87" s="201"/>
      <c r="E87" s="201"/>
      <c r="F87" s="202"/>
      <c r="G87" s="203" t="s">
        <v>10</v>
      </c>
      <c r="H87" s="203"/>
      <c r="I87" s="203"/>
      <c r="J87" s="203"/>
      <c r="K87" s="203"/>
      <c r="L87" s="203"/>
      <c r="M87" s="203"/>
      <c r="N87" s="203"/>
      <c r="O87" s="203"/>
      <c r="P87" s="208"/>
      <c r="Q87" s="164"/>
      <c r="R87" s="165"/>
      <c r="S87" s="165"/>
      <c r="T87" s="165"/>
      <c r="U87" s="166"/>
    </row>
    <row r="88" spans="2:21" ht="15.75" customHeight="1">
      <c r="B88" s="188" t="s">
        <v>34</v>
      </c>
      <c r="C88" s="191" t="s">
        <v>59</v>
      </c>
      <c r="D88" s="192"/>
      <c r="E88" s="215"/>
      <c r="F88" s="213"/>
      <c r="G88" s="213" t="s">
        <v>53</v>
      </c>
      <c r="H88" s="214"/>
      <c r="I88" s="220" t="s">
        <v>54</v>
      </c>
      <c r="J88" s="221"/>
      <c r="K88" s="209" t="s">
        <v>61</v>
      </c>
      <c r="L88" s="210"/>
      <c r="M88" s="210"/>
      <c r="N88" s="211"/>
      <c r="O88" s="216" t="s">
        <v>56</v>
      </c>
      <c r="P88" s="217"/>
      <c r="Q88" s="164"/>
      <c r="R88" s="165"/>
      <c r="S88" s="165"/>
      <c r="T88" s="165"/>
      <c r="U88" s="166"/>
    </row>
    <row r="89" spans="2:21">
      <c r="B89" s="189"/>
      <c r="C89" s="191"/>
      <c r="D89" s="193"/>
      <c r="E89" s="215"/>
      <c r="F89" s="213"/>
      <c r="G89" s="213"/>
      <c r="H89" s="214"/>
      <c r="I89" s="222"/>
      <c r="J89" s="223"/>
      <c r="K89" s="212" t="s">
        <v>38</v>
      </c>
      <c r="L89" s="213"/>
      <c r="M89" s="213" t="s">
        <v>39</v>
      </c>
      <c r="N89" s="214"/>
      <c r="O89" s="218"/>
      <c r="P89" s="219"/>
      <c r="Q89" s="164"/>
      <c r="R89" s="165"/>
      <c r="S89" s="165"/>
      <c r="T89" s="165"/>
      <c r="U89" s="166"/>
    </row>
    <row r="90" spans="2:21" ht="15.75" customHeight="1">
      <c r="B90" s="190"/>
      <c r="C90" s="191"/>
      <c r="D90" s="194"/>
      <c r="E90" s="215"/>
      <c r="F90" s="213"/>
      <c r="G90" s="111" t="s">
        <v>40</v>
      </c>
      <c r="H90" s="111" t="s">
        <v>41</v>
      </c>
      <c r="I90" s="112" t="s">
        <v>40</v>
      </c>
      <c r="J90" s="112" t="s">
        <v>41</v>
      </c>
      <c r="K90" s="111" t="s">
        <v>40</v>
      </c>
      <c r="L90" s="111" t="s">
        <v>41</v>
      </c>
      <c r="M90" s="111" t="s">
        <v>40</v>
      </c>
      <c r="N90" s="111" t="s">
        <v>41</v>
      </c>
      <c r="O90" s="112" t="s">
        <v>40</v>
      </c>
      <c r="P90" s="113" t="s">
        <v>41</v>
      </c>
      <c r="Q90" s="164"/>
      <c r="R90" s="165"/>
      <c r="S90" s="165"/>
      <c r="T90" s="165"/>
      <c r="U90" s="166"/>
    </row>
    <row r="91" spans="2:21" ht="15.75" customHeight="1">
      <c r="B91" s="114">
        <f>Q15</f>
        <v>13.75</v>
      </c>
      <c r="C91" s="115">
        <f>B91*1010</f>
        <v>13887.5</v>
      </c>
      <c r="D91" s="116"/>
      <c r="E91" s="116"/>
      <c r="F91" s="116"/>
      <c r="G91" s="115">
        <f>B91*16</f>
        <v>220</v>
      </c>
      <c r="H91" s="115">
        <f>B91*0.16</f>
        <v>2.2000000000000002</v>
      </c>
      <c r="I91" s="115"/>
      <c r="J91" s="115"/>
      <c r="K91" s="115"/>
      <c r="L91" s="115"/>
      <c r="M91" s="115"/>
      <c r="N91" s="115"/>
      <c r="O91" s="115">
        <f>B91*48.8</f>
        <v>671</v>
      </c>
      <c r="P91" s="117">
        <f>B91*0.21</f>
        <v>2.8874999999999997</v>
      </c>
      <c r="Q91" s="164"/>
      <c r="R91" s="165"/>
      <c r="S91" s="165"/>
      <c r="T91" s="165"/>
      <c r="U91" s="166"/>
    </row>
    <row r="92" spans="2:21" ht="20.25" customHeight="1">
      <c r="B92" s="118"/>
      <c r="C92" s="119"/>
      <c r="D92" s="119"/>
      <c r="E92" s="119"/>
      <c r="F92" s="119"/>
      <c r="G92" s="119"/>
      <c r="H92" s="119"/>
      <c r="I92" s="119"/>
      <c r="J92" s="119"/>
      <c r="K92" s="119"/>
      <c r="L92" s="119"/>
      <c r="M92" s="119"/>
      <c r="N92" s="119"/>
      <c r="O92" s="119"/>
      <c r="P92" s="120"/>
      <c r="Q92" s="167"/>
      <c r="R92" s="168"/>
      <c r="S92" s="168"/>
      <c r="T92" s="168"/>
      <c r="U92" s="169"/>
    </row>
    <row r="93" spans="2:21">
      <c r="B93" s="200" t="s">
        <v>43</v>
      </c>
      <c r="C93" s="201"/>
      <c r="D93" s="201"/>
      <c r="E93" s="201"/>
      <c r="F93" s="202"/>
      <c r="G93" s="203" t="s">
        <v>10</v>
      </c>
      <c r="H93" s="203"/>
      <c r="I93" s="203"/>
      <c r="J93" s="203"/>
      <c r="K93" s="203"/>
      <c r="L93" s="203"/>
      <c r="M93" s="203"/>
      <c r="N93" s="203"/>
      <c r="O93" s="203"/>
      <c r="P93" s="203"/>
      <c r="Q93" s="36"/>
      <c r="R93" s="4"/>
      <c r="S93" s="4"/>
      <c r="T93" s="4"/>
      <c r="U93" s="4"/>
    </row>
    <row r="94" spans="2:21" ht="20.25" customHeight="1">
      <c r="B94" s="188" t="s">
        <v>34</v>
      </c>
      <c r="C94" s="191" t="s">
        <v>60</v>
      </c>
      <c r="D94" s="224"/>
      <c r="E94" s="215"/>
      <c r="F94" s="213"/>
      <c r="G94" s="213" t="s">
        <v>53</v>
      </c>
      <c r="H94" s="214"/>
      <c r="I94" s="220" t="s">
        <v>54</v>
      </c>
      <c r="J94" s="221"/>
      <c r="K94" s="209" t="s">
        <v>61</v>
      </c>
      <c r="L94" s="210"/>
      <c r="M94" s="210"/>
      <c r="N94" s="211"/>
      <c r="O94" s="210" t="s">
        <v>56</v>
      </c>
      <c r="P94" s="210"/>
      <c r="Q94" s="4"/>
      <c r="R94" s="225"/>
      <c r="S94" s="225"/>
      <c r="T94" s="225"/>
    </row>
    <row r="95" spans="2:21">
      <c r="B95" s="189"/>
      <c r="C95" s="191"/>
      <c r="D95" s="224"/>
      <c r="E95" s="215"/>
      <c r="F95" s="213"/>
      <c r="G95" s="213"/>
      <c r="H95" s="214"/>
      <c r="I95" s="222"/>
      <c r="J95" s="223"/>
      <c r="K95" s="212" t="s">
        <v>38</v>
      </c>
      <c r="L95" s="213"/>
      <c r="M95" s="213" t="s">
        <v>39</v>
      </c>
      <c r="N95" s="214"/>
      <c r="O95" s="210"/>
      <c r="P95" s="210"/>
      <c r="R95" s="225"/>
      <c r="S95" s="225"/>
      <c r="T95" s="225"/>
    </row>
    <row r="96" spans="2:21">
      <c r="B96" s="190"/>
      <c r="C96" s="191"/>
      <c r="D96" s="224"/>
      <c r="E96" s="215"/>
      <c r="F96" s="213"/>
      <c r="G96" s="111" t="s">
        <v>40</v>
      </c>
      <c r="H96" s="111" t="s">
        <v>41</v>
      </c>
      <c r="I96" s="112" t="s">
        <v>40</v>
      </c>
      <c r="J96" s="112" t="s">
        <v>41</v>
      </c>
      <c r="K96" s="111" t="s">
        <v>40</v>
      </c>
      <c r="L96" s="111" t="s">
        <v>41</v>
      </c>
      <c r="M96" s="111" t="s">
        <v>40</v>
      </c>
      <c r="N96" s="111" t="s">
        <v>41</v>
      </c>
      <c r="O96" s="111" t="s">
        <v>40</v>
      </c>
      <c r="P96" s="111" t="s">
        <v>41</v>
      </c>
    </row>
    <row r="97" spans="2:21">
      <c r="B97" s="121">
        <f>Q15</f>
        <v>13.75</v>
      </c>
      <c r="C97" s="122">
        <f>B97*1010</f>
        <v>13887.5</v>
      </c>
      <c r="D97" s="123"/>
      <c r="E97" s="123"/>
      <c r="F97" s="123"/>
      <c r="G97" s="122">
        <f>B97*16</f>
        <v>220</v>
      </c>
      <c r="H97" s="122">
        <f>B97*0.16</f>
        <v>2.2000000000000002</v>
      </c>
      <c r="I97" s="122"/>
      <c r="J97" s="122"/>
      <c r="K97" s="122"/>
      <c r="L97" s="122"/>
      <c r="M97" s="122"/>
      <c r="N97" s="122"/>
      <c r="O97" s="122">
        <f>B97*48.8</f>
        <v>671</v>
      </c>
      <c r="P97" s="124">
        <f>B97*0.21</f>
        <v>2.8874999999999997</v>
      </c>
      <c r="R97" s="125"/>
      <c r="S97" s="125"/>
      <c r="T97" s="125"/>
      <c r="U97" s="126"/>
    </row>
    <row r="98" spans="2:21">
      <c r="B98" s="127" t="s">
        <v>44</v>
      </c>
      <c r="C98" s="68" t="s">
        <v>45</v>
      </c>
      <c r="D98" s="68"/>
      <c r="E98" s="68"/>
      <c r="F98" s="68"/>
      <c r="G98" s="68"/>
      <c r="H98" s="68"/>
      <c r="I98" s="68"/>
      <c r="J98" s="68"/>
      <c r="K98" s="68"/>
      <c r="L98" s="68"/>
      <c r="M98" s="68"/>
      <c r="N98" s="68"/>
      <c r="O98" s="68"/>
      <c r="P98" s="34"/>
      <c r="Q98" s="128" t="s">
        <v>46</v>
      </c>
    </row>
    <row r="99" spans="2:21">
      <c r="B99" s="4"/>
    </row>
    <row r="100" spans="2:21">
      <c r="B100" s="4"/>
    </row>
    <row r="101" spans="2:21">
      <c r="B101" s="4"/>
    </row>
    <row r="102" spans="2:21">
      <c r="B102" s="4"/>
    </row>
  </sheetData>
  <mergeCells count="61">
    <mergeCell ref="F94:F96"/>
    <mergeCell ref="G94:H95"/>
    <mergeCell ref="I94:J95"/>
    <mergeCell ref="K94:N94"/>
    <mergeCell ref="O94:P95"/>
    <mergeCell ref="R94:T95"/>
    <mergeCell ref="K95:L95"/>
    <mergeCell ref="M95:N95"/>
    <mergeCell ref="M89:N89"/>
    <mergeCell ref="B93:F93"/>
    <mergeCell ref="G93:P93"/>
    <mergeCell ref="F88:F90"/>
    <mergeCell ref="E88:E90"/>
    <mergeCell ref="G88:H89"/>
    <mergeCell ref="I88:J89"/>
    <mergeCell ref="K88:N88"/>
    <mergeCell ref="B74:C74"/>
    <mergeCell ref="B86:P86"/>
    <mergeCell ref="B87:F87"/>
    <mergeCell ref="G87:P87"/>
    <mergeCell ref="B94:B96"/>
    <mergeCell ref="C94:C96"/>
    <mergeCell ref="D94:D96"/>
    <mergeCell ref="E94:E96"/>
    <mergeCell ref="O88:P89"/>
    <mergeCell ref="K89:L89"/>
    <mergeCell ref="B88:B90"/>
    <mergeCell ref="C88:C90"/>
    <mergeCell ref="D88:D90"/>
    <mergeCell ref="B53:D53"/>
    <mergeCell ref="Q57:U57"/>
    <mergeCell ref="Q59:U92"/>
    <mergeCell ref="B62:C62"/>
    <mergeCell ref="D62:F62"/>
    <mergeCell ref="B68:C68"/>
    <mergeCell ref="D68:F68"/>
    <mergeCell ref="B54:C54"/>
    <mergeCell ref="B35:C35"/>
    <mergeCell ref="B36:C36"/>
    <mergeCell ref="B43:C43"/>
    <mergeCell ref="C15:E15"/>
    <mergeCell ref="M15:O15"/>
    <mergeCell ref="C16:E16"/>
    <mergeCell ref="C24:T24"/>
    <mergeCell ref="S1:T1"/>
    <mergeCell ref="J2:T2"/>
    <mergeCell ref="L3:T3"/>
    <mergeCell ref="C4:D4"/>
    <mergeCell ref="C25:T25"/>
    <mergeCell ref="Q27:U55"/>
    <mergeCell ref="B32:C32"/>
    <mergeCell ref="B44:C44"/>
    <mergeCell ref="B51:C51"/>
    <mergeCell ref="B52:D52"/>
    <mergeCell ref="G43:I43"/>
    <mergeCell ref="I10:I11"/>
    <mergeCell ref="B34:C34"/>
    <mergeCell ref="E10:E11"/>
    <mergeCell ref="F10:F11"/>
    <mergeCell ref="G10:G11"/>
    <mergeCell ref="H10:H11"/>
  </mergeCells>
  <phoneticPr fontId="26" type="noConversion"/>
  <dataValidations count="5">
    <dataValidation type="list" allowBlank="1" showInputMessage="1" showErrorMessage="1" sqref="D62">
      <formula1>",THERMOSTATIQUE,ELECTRIQUE"</formula1>
    </dataValidation>
    <dataValidation type="list" allowBlank="1" showInputMessage="1" showErrorMessage="1" sqref="F43">
      <formula1>",2,3,4,5,6"</formula1>
    </dataValidation>
    <dataValidation type="list" allowBlank="1" showInputMessage="1" showErrorMessage="1" sqref="D68:F68">
      <formula1>",EKC202D,EKC414,AKCC550"</formula1>
    </dataValidation>
    <dataValidation type="list" allowBlank="1" showInputMessage="1" showErrorMessage="1" sqref="J22">
      <mc:AlternateContent xmlns:x12ac="http://schemas.microsoft.com/office/spreadsheetml/2011/1/ac" xmlns:mc="http://schemas.openxmlformats.org/markup-compatibility/2006">
        <mc:Choice Requires="x12ac">
          <x12ac:list>,"0,835","1,095"</x12ac:list>
        </mc:Choice>
        <mc:Fallback>
          <formula1>",0,835,1,095"</formula1>
        </mc:Fallback>
      </mc:AlternateContent>
    </dataValidation>
    <dataValidation type="list" allowBlank="1" showInputMessage="1" showErrorMessage="1" sqref="R18 S19:T19">
      <formula1>",MIROIR,PLEINE,VITREE"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33" orientation="portrait" horizontalDpi="0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B1:U102"/>
  <sheetViews>
    <sheetView view="pageBreakPreview" topLeftCell="A66" zoomScale="50" zoomScaleNormal="50" zoomScaleSheetLayoutView="50" workbookViewId="0">
      <selection activeCell="G94" sqref="G94:H95"/>
    </sheetView>
  </sheetViews>
  <sheetFormatPr baseColWidth="10" defaultRowHeight="20.25"/>
  <cols>
    <col min="1" max="1" width="11.42578125" style="4"/>
    <col min="2" max="3" width="14.7109375" style="5" bestFit="1" customWidth="1"/>
    <col min="4" max="4" width="11.42578125" style="5"/>
    <col min="5" max="6" width="12.5703125" style="5" bestFit="1" customWidth="1"/>
    <col min="7" max="9" width="11.42578125" style="5"/>
    <col min="10" max="10" width="13.5703125" style="5" bestFit="1" customWidth="1"/>
    <col min="11" max="11" width="13.5703125" style="5" customWidth="1"/>
    <col min="12" max="12" width="11.42578125" style="5"/>
    <col min="13" max="13" width="17.85546875" style="5" bestFit="1" customWidth="1"/>
    <col min="14" max="18" width="11.42578125" style="5"/>
    <col min="19" max="19" width="12.5703125" style="5" bestFit="1" customWidth="1"/>
    <col min="20" max="21" width="11.42578125" style="5"/>
    <col min="22" max="16384" width="11.42578125" style="4"/>
  </cols>
  <sheetData>
    <row r="1" spans="2:21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2"/>
      <c r="S1" s="156"/>
      <c r="T1" s="156"/>
      <c r="U1" s="3"/>
    </row>
    <row r="2" spans="2:21">
      <c r="C2" s="1"/>
      <c r="D2" s="1"/>
      <c r="E2" s="1"/>
      <c r="F2" s="1"/>
      <c r="G2" s="1"/>
      <c r="H2" s="1"/>
      <c r="I2" s="1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6"/>
    </row>
    <row r="3" spans="2:21">
      <c r="B3" s="1"/>
      <c r="C3" s="1"/>
      <c r="D3" s="1"/>
      <c r="E3" s="1"/>
      <c r="F3" s="1"/>
      <c r="G3" s="1"/>
      <c r="H3" s="1"/>
      <c r="I3" s="1"/>
      <c r="J3" s="1"/>
      <c r="K3" s="1"/>
      <c r="L3" s="158"/>
      <c r="M3" s="158"/>
      <c r="N3" s="158"/>
      <c r="O3" s="158"/>
      <c r="P3" s="158"/>
      <c r="Q3" s="158"/>
      <c r="R3" s="158"/>
      <c r="S3" s="158"/>
      <c r="T3" s="158"/>
      <c r="U3" s="7"/>
    </row>
    <row r="4" spans="2:21">
      <c r="B4" s="8"/>
      <c r="C4" s="159" t="s">
        <v>3</v>
      </c>
      <c r="D4" s="160"/>
      <c r="E4" s="9">
        <v>3</v>
      </c>
      <c r="F4" s="10" t="s">
        <v>19</v>
      </c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1"/>
      <c r="U4" s="8"/>
    </row>
    <row r="5" spans="2:21">
      <c r="B5" s="8"/>
      <c r="C5" s="8"/>
      <c r="D5" s="8"/>
      <c r="E5" s="8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8"/>
    </row>
    <row r="6" spans="2:21">
      <c r="B6" s="8"/>
      <c r="C6" s="13" t="s">
        <v>4</v>
      </c>
      <c r="D6" s="14"/>
      <c r="E6" s="14"/>
      <c r="F6" s="15"/>
      <c r="G6" s="15"/>
      <c r="H6" s="15"/>
      <c r="I6" s="15"/>
      <c r="J6" s="15"/>
      <c r="K6" s="16"/>
      <c r="L6" s="15" t="s">
        <v>5</v>
      </c>
      <c r="M6" s="15"/>
      <c r="N6" s="15"/>
      <c r="O6" s="15"/>
      <c r="P6" s="15"/>
      <c r="Q6" s="15"/>
      <c r="R6" s="15"/>
      <c r="S6" s="15"/>
      <c r="T6" s="16"/>
      <c r="U6" s="8"/>
    </row>
    <row r="7" spans="2:21">
      <c r="B7" s="8"/>
      <c r="C7" s="17"/>
      <c r="D7" s="8"/>
      <c r="E7" s="8"/>
      <c r="F7" s="12"/>
      <c r="G7" s="12"/>
      <c r="H7" s="12"/>
      <c r="I7" s="12"/>
      <c r="J7" s="12"/>
      <c r="K7" s="18"/>
      <c r="L7" s="12"/>
      <c r="M7" s="12"/>
      <c r="N7" s="12"/>
      <c r="O7" s="12"/>
      <c r="P7" s="12"/>
      <c r="Q7" s="12"/>
      <c r="R7" s="12"/>
      <c r="S7" s="12"/>
      <c r="T7" s="18"/>
      <c r="U7" s="8"/>
    </row>
    <row r="8" spans="2:21">
      <c r="B8" s="8"/>
      <c r="C8" s="17"/>
      <c r="D8" s="8"/>
      <c r="J8" s="12"/>
      <c r="K8" s="18"/>
      <c r="L8" s="12"/>
      <c r="M8" s="12"/>
      <c r="N8" s="12"/>
      <c r="O8" s="12"/>
      <c r="P8" s="12"/>
      <c r="Q8" s="12"/>
      <c r="R8" s="12"/>
      <c r="S8" s="12"/>
      <c r="T8" s="18"/>
      <c r="U8" s="8"/>
    </row>
    <row r="9" spans="2:21">
      <c r="B9" s="8"/>
      <c r="C9" s="17"/>
      <c r="D9" s="8"/>
      <c r="J9" s="12"/>
      <c r="K9" s="18"/>
      <c r="L9" s="12"/>
      <c r="M9" s="12"/>
      <c r="N9" s="12"/>
      <c r="O9" s="12"/>
      <c r="P9" s="12"/>
      <c r="Q9" s="12"/>
      <c r="R9" s="12"/>
      <c r="S9" s="12"/>
      <c r="T9" s="18"/>
      <c r="U9" s="8"/>
    </row>
    <row r="10" spans="2:21">
      <c r="B10" s="8"/>
      <c r="C10" s="17"/>
      <c r="D10" s="8"/>
      <c r="E10" s="181"/>
      <c r="F10" s="177"/>
      <c r="G10" s="177"/>
      <c r="H10" s="177"/>
      <c r="I10" s="179"/>
      <c r="J10" s="12"/>
      <c r="K10" s="18"/>
      <c r="L10" s="12"/>
      <c r="M10" s="12"/>
      <c r="N10" s="12"/>
      <c r="O10" s="12"/>
      <c r="P10" s="12"/>
      <c r="Q10" s="12"/>
      <c r="R10" s="12"/>
      <c r="S10" s="12"/>
      <c r="T10" s="18"/>
      <c r="U10" s="8"/>
    </row>
    <row r="11" spans="2:21">
      <c r="B11" s="8"/>
      <c r="C11" s="19"/>
      <c r="D11" s="20"/>
      <c r="E11" s="182"/>
      <c r="F11" s="178"/>
      <c r="G11" s="178"/>
      <c r="H11" s="178"/>
      <c r="I11" s="180"/>
      <c r="J11" s="21"/>
      <c r="K11" s="22"/>
      <c r="L11" s="21"/>
      <c r="M11" s="21"/>
      <c r="N11" s="21"/>
      <c r="O11" s="21"/>
      <c r="P11" s="21"/>
      <c r="Q11" s="21"/>
      <c r="R11" s="21"/>
      <c r="S11" s="21"/>
      <c r="T11" s="22"/>
      <c r="U11" s="8"/>
    </row>
    <row r="12" spans="2:21"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</row>
    <row r="13" spans="2:21">
      <c r="B13" s="23"/>
      <c r="C13" s="130" t="s">
        <v>19</v>
      </c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129"/>
      <c r="U13" s="23"/>
    </row>
    <row r="14" spans="2:21" ht="21.75"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</row>
    <row r="15" spans="2:21">
      <c r="B15" s="1"/>
      <c r="C15" s="157" t="s">
        <v>6</v>
      </c>
      <c r="D15" s="157"/>
      <c r="E15" s="157"/>
      <c r="F15" s="28">
        <f>J18+J19+J20+J21</f>
        <v>2.5</v>
      </c>
      <c r="G15" s="29" t="s">
        <v>7</v>
      </c>
      <c r="H15" s="29" t="s">
        <v>8</v>
      </c>
      <c r="I15" s="29">
        <f>D22</f>
        <v>0</v>
      </c>
      <c r="J15" s="29" t="s">
        <v>9</v>
      </c>
      <c r="K15" s="29" t="s">
        <v>10</v>
      </c>
      <c r="L15" s="28">
        <f>J22</f>
        <v>1.095</v>
      </c>
      <c r="M15" s="172" t="s">
        <v>11</v>
      </c>
      <c r="N15" s="172"/>
      <c r="O15" s="172"/>
      <c r="P15" s="30" t="s">
        <v>12</v>
      </c>
      <c r="Q15" s="29">
        <f>F15+(D22*J22)+(P18+P19)*0.085</f>
        <v>2.5</v>
      </c>
      <c r="R15" s="28" t="s">
        <v>7</v>
      </c>
      <c r="S15" s="29"/>
      <c r="T15" s="31"/>
      <c r="U15" s="1"/>
    </row>
    <row r="16" spans="2:21">
      <c r="B16" s="1"/>
      <c r="C16" s="157" t="s">
        <v>13</v>
      </c>
      <c r="D16" s="157"/>
      <c r="E16" s="157"/>
      <c r="F16" s="32">
        <v>2.0449999999999999</v>
      </c>
      <c r="G16" s="32" t="s">
        <v>7</v>
      </c>
      <c r="H16" s="29"/>
      <c r="I16" s="29"/>
      <c r="J16" s="8"/>
      <c r="K16" s="8"/>
      <c r="L16" s="8"/>
      <c r="M16" s="8"/>
      <c r="N16" s="8"/>
      <c r="O16" s="8"/>
      <c r="P16" s="8"/>
      <c r="Q16" s="29"/>
      <c r="R16" s="33"/>
      <c r="S16" s="1"/>
      <c r="T16" s="1"/>
      <c r="U16" s="1"/>
    </row>
    <row r="17" spans="2:21">
      <c r="B17" s="34"/>
      <c r="C17" s="35"/>
      <c r="D17" s="36"/>
      <c r="E17" s="36"/>
      <c r="F17" s="36"/>
      <c r="G17" s="37"/>
      <c r="H17" s="38"/>
      <c r="I17" s="39"/>
      <c r="J17" s="40"/>
      <c r="K17" s="40"/>
      <c r="L17" s="34"/>
      <c r="M17" s="34"/>
      <c r="N17" s="34"/>
      <c r="O17" s="35"/>
      <c r="P17" s="41"/>
      <c r="Q17" s="34"/>
      <c r="R17" s="41"/>
      <c r="S17" s="34"/>
      <c r="T17" s="34"/>
      <c r="U17" s="34"/>
    </row>
    <row r="18" spans="2:21">
      <c r="B18" s="42"/>
      <c r="C18" s="43" t="s">
        <v>14</v>
      </c>
      <c r="D18" s="44">
        <v>2</v>
      </c>
      <c r="E18" s="45" t="s">
        <v>15</v>
      </c>
      <c r="F18" s="46"/>
      <c r="G18" s="45" t="s">
        <v>16</v>
      </c>
      <c r="H18" s="47">
        <v>2</v>
      </c>
      <c r="I18" s="48" t="s">
        <v>17</v>
      </c>
      <c r="J18" s="49">
        <f>H18*D18*0.625</f>
        <v>2.5</v>
      </c>
      <c r="K18" s="48" t="s">
        <v>18</v>
      </c>
      <c r="L18" s="50"/>
      <c r="M18" s="51"/>
      <c r="N18" s="52"/>
      <c r="O18" s="50"/>
      <c r="P18" s="44"/>
      <c r="Q18" s="53"/>
      <c r="R18" s="53"/>
      <c r="T18" s="54"/>
      <c r="U18" s="4"/>
    </row>
    <row r="19" spans="2:21">
      <c r="B19" s="34"/>
      <c r="C19" s="55"/>
      <c r="D19" s="44">
        <v>0</v>
      </c>
      <c r="E19" s="36" t="s">
        <v>15</v>
      </c>
      <c r="F19" s="46"/>
      <c r="G19" s="36" t="s">
        <v>16</v>
      </c>
      <c r="H19" s="41">
        <v>3</v>
      </c>
      <c r="I19" s="38" t="s">
        <v>17</v>
      </c>
      <c r="J19" s="49">
        <f>H19*D19*0.625</f>
        <v>0</v>
      </c>
      <c r="K19" s="38" t="s">
        <v>18</v>
      </c>
      <c r="L19" s="56"/>
      <c r="M19" s="40"/>
      <c r="N19" s="34"/>
      <c r="O19" s="56"/>
      <c r="P19" s="44"/>
      <c r="Q19" s="41"/>
      <c r="R19" s="34"/>
      <c r="S19" s="41"/>
      <c r="T19" s="57"/>
      <c r="U19" s="4"/>
    </row>
    <row r="20" spans="2:21">
      <c r="B20" s="34"/>
      <c r="C20" s="55"/>
      <c r="D20" s="44">
        <v>0</v>
      </c>
      <c r="E20" s="36" t="s">
        <v>15</v>
      </c>
      <c r="F20" s="46"/>
      <c r="G20" s="36" t="s">
        <v>16</v>
      </c>
      <c r="H20" s="41">
        <v>4</v>
      </c>
      <c r="I20" s="38" t="s">
        <v>17</v>
      </c>
      <c r="J20" s="49">
        <f>H20*D20*0.625</f>
        <v>0</v>
      </c>
      <c r="K20" s="38" t="s">
        <v>18</v>
      </c>
      <c r="L20" s="56"/>
      <c r="M20" s="40"/>
      <c r="N20" s="34"/>
      <c r="O20" s="56"/>
      <c r="P20" s="44"/>
      <c r="Q20" s="42"/>
      <c r="R20" s="42"/>
      <c r="S20" s="42"/>
      <c r="T20" s="58"/>
      <c r="U20" s="4"/>
    </row>
    <row r="21" spans="2:21">
      <c r="B21" s="34"/>
      <c r="C21" s="55"/>
      <c r="D21" s="44">
        <v>0</v>
      </c>
      <c r="E21" s="36" t="s">
        <v>15</v>
      </c>
      <c r="F21" s="46"/>
      <c r="G21" s="36" t="s">
        <v>16</v>
      </c>
      <c r="H21" s="41">
        <v>6</v>
      </c>
      <c r="I21" s="38" t="s">
        <v>17</v>
      </c>
      <c r="J21" s="49">
        <f>H21*D21*0.625</f>
        <v>0</v>
      </c>
      <c r="K21" s="38" t="s">
        <v>18</v>
      </c>
      <c r="L21" s="56"/>
      <c r="M21" s="40"/>
      <c r="N21" s="34"/>
      <c r="O21" s="56"/>
      <c r="P21" s="44"/>
      <c r="Q21" s="34"/>
      <c r="R21" s="34"/>
      <c r="S21" s="34"/>
      <c r="T21" s="59"/>
      <c r="U21" s="4"/>
    </row>
    <row r="22" spans="2:21">
      <c r="B22" s="34"/>
      <c r="C22" s="60"/>
      <c r="D22" s="44">
        <v>0</v>
      </c>
      <c r="E22" s="61" t="s">
        <v>15</v>
      </c>
      <c r="F22" s="46"/>
      <c r="G22" s="61" t="s">
        <v>16</v>
      </c>
      <c r="H22" s="62" t="s">
        <v>19</v>
      </c>
      <c r="I22" s="63" t="s">
        <v>20</v>
      </c>
      <c r="J22" s="49">
        <v>1.095</v>
      </c>
      <c r="K22" s="63" t="s">
        <v>18</v>
      </c>
      <c r="L22" s="64" t="s">
        <v>21</v>
      </c>
      <c r="M22" s="63" t="s">
        <v>22</v>
      </c>
      <c r="N22" s="61">
        <v>167</v>
      </c>
      <c r="O22" s="65" t="s">
        <v>23</v>
      </c>
      <c r="P22" s="66"/>
      <c r="Q22" s="67"/>
      <c r="R22" s="67"/>
      <c r="S22" s="68"/>
      <c r="T22" s="69"/>
      <c r="U22" s="4"/>
    </row>
    <row r="23" spans="2:21">
      <c r="B23" s="34"/>
      <c r="C23" s="34"/>
      <c r="D23" s="35"/>
      <c r="E23" s="36"/>
      <c r="F23" s="36"/>
      <c r="G23" s="36"/>
      <c r="H23" s="41"/>
      <c r="I23" s="38"/>
      <c r="J23" s="39"/>
      <c r="K23" s="39"/>
      <c r="L23" s="40"/>
      <c r="M23" s="70"/>
      <c r="N23" s="40"/>
      <c r="O23" s="34"/>
      <c r="P23" s="34"/>
      <c r="Q23" s="41"/>
      <c r="R23" s="41"/>
      <c r="S23" s="34"/>
      <c r="T23" s="34"/>
      <c r="U23" s="34"/>
    </row>
    <row r="24" spans="2:21">
      <c r="B24" s="42"/>
      <c r="C24" s="161"/>
      <c r="D24" s="162"/>
      <c r="E24" s="162"/>
      <c r="F24" s="162"/>
      <c r="G24" s="162"/>
      <c r="H24" s="162"/>
      <c r="I24" s="162"/>
      <c r="J24" s="162"/>
      <c r="K24" s="162"/>
      <c r="L24" s="162"/>
      <c r="M24" s="162"/>
      <c r="N24" s="162"/>
      <c r="O24" s="162"/>
      <c r="P24" s="162"/>
      <c r="Q24" s="162"/>
      <c r="R24" s="162"/>
      <c r="S24" s="162"/>
      <c r="T24" s="163"/>
      <c r="U24" s="42"/>
    </row>
    <row r="25" spans="2:21">
      <c r="B25" s="42"/>
      <c r="C25" s="167"/>
      <c r="D25" s="168"/>
      <c r="E25" s="168"/>
      <c r="F25" s="168"/>
      <c r="G25" s="168"/>
      <c r="H25" s="168"/>
      <c r="I25" s="168"/>
      <c r="J25" s="168"/>
      <c r="K25" s="168"/>
      <c r="L25" s="168"/>
      <c r="M25" s="168"/>
      <c r="N25" s="168"/>
      <c r="O25" s="168"/>
      <c r="P25" s="168"/>
      <c r="Q25" s="168"/>
      <c r="R25" s="168"/>
      <c r="S25" s="168"/>
      <c r="T25" s="169"/>
      <c r="U25" s="42"/>
    </row>
    <row r="26" spans="2:21">
      <c r="B26" s="1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1"/>
      <c r="S26" s="1"/>
      <c r="T26" s="1"/>
      <c r="U26" s="1"/>
    </row>
    <row r="27" spans="2:21" ht="21.75">
      <c r="B27" s="71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161"/>
      <c r="R27" s="162"/>
      <c r="S27" s="162"/>
      <c r="T27" s="162"/>
      <c r="U27" s="163"/>
    </row>
    <row r="28" spans="2:21" ht="21.75">
      <c r="B28" s="72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164"/>
      <c r="R28" s="165"/>
      <c r="S28" s="165"/>
      <c r="T28" s="165"/>
      <c r="U28" s="166"/>
    </row>
    <row r="29" spans="2:21" ht="21.75">
      <c r="B29" s="72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164"/>
      <c r="R29" s="165"/>
      <c r="S29" s="165"/>
      <c r="T29" s="165"/>
      <c r="U29" s="166"/>
    </row>
    <row r="30" spans="2:21">
      <c r="B30" s="73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164"/>
      <c r="R30" s="165"/>
      <c r="S30" s="165"/>
      <c r="T30" s="165"/>
      <c r="U30" s="166"/>
    </row>
    <row r="31" spans="2:21">
      <c r="B31" s="7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164"/>
      <c r="R31" s="165"/>
      <c r="S31" s="165"/>
      <c r="T31" s="165"/>
      <c r="U31" s="166"/>
    </row>
    <row r="32" spans="2:21">
      <c r="B32" s="170"/>
      <c r="C32" s="171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164"/>
      <c r="R32" s="165"/>
      <c r="S32" s="165"/>
      <c r="T32" s="165"/>
      <c r="U32" s="166"/>
    </row>
    <row r="33" spans="2:21">
      <c r="B33" s="75"/>
      <c r="C33" s="76"/>
      <c r="D33" s="36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164"/>
      <c r="R33" s="165"/>
      <c r="S33" s="165"/>
      <c r="T33" s="165"/>
      <c r="U33" s="166"/>
    </row>
    <row r="34" spans="2:21">
      <c r="B34" s="173"/>
      <c r="C34" s="174"/>
      <c r="D34" s="34"/>
      <c r="E34" s="36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164"/>
      <c r="R34" s="165"/>
      <c r="S34" s="165"/>
      <c r="T34" s="165"/>
      <c r="U34" s="166"/>
    </row>
    <row r="35" spans="2:21">
      <c r="B35" s="175"/>
      <c r="C35" s="176"/>
      <c r="D35" s="34"/>
      <c r="E35" s="36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164"/>
      <c r="R35" s="165"/>
      <c r="S35" s="165"/>
      <c r="T35" s="165"/>
      <c r="U35" s="166"/>
    </row>
    <row r="36" spans="2:21">
      <c r="B36" s="175"/>
      <c r="C36" s="176"/>
      <c r="D36" s="34"/>
      <c r="E36" s="36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164"/>
      <c r="R36" s="165"/>
      <c r="S36" s="165"/>
      <c r="T36" s="165"/>
      <c r="U36" s="166"/>
    </row>
    <row r="37" spans="2:21">
      <c r="B37" s="75"/>
      <c r="C37" s="76"/>
      <c r="D37" s="34"/>
      <c r="E37" s="36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164"/>
      <c r="R37" s="165"/>
      <c r="S37" s="165"/>
      <c r="T37" s="165"/>
      <c r="U37" s="166"/>
    </row>
    <row r="38" spans="2:21">
      <c r="B38" s="77"/>
      <c r="C38" s="34"/>
      <c r="D38" s="34"/>
      <c r="E38" s="41"/>
      <c r="F38" s="41"/>
      <c r="G38" s="41"/>
      <c r="H38" s="41"/>
      <c r="I38" s="34"/>
      <c r="J38" s="34"/>
      <c r="K38" s="34"/>
      <c r="L38" s="34"/>
      <c r="M38" s="34"/>
      <c r="N38" s="34"/>
      <c r="O38" s="34"/>
      <c r="P38" s="34"/>
      <c r="Q38" s="164"/>
      <c r="R38" s="165"/>
      <c r="S38" s="165"/>
      <c r="T38" s="165"/>
      <c r="U38" s="166"/>
    </row>
    <row r="39" spans="2:21">
      <c r="B39" s="78"/>
      <c r="C39" s="68"/>
      <c r="D39" s="62"/>
      <c r="E39" s="68"/>
      <c r="F39" s="62"/>
      <c r="G39" s="62"/>
      <c r="H39" s="62"/>
      <c r="I39" s="68"/>
      <c r="J39" s="68"/>
      <c r="K39" s="68"/>
      <c r="L39" s="68"/>
      <c r="M39" s="68"/>
      <c r="N39" s="68"/>
      <c r="O39" s="68"/>
      <c r="P39" s="68"/>
      <c r="Q39" s="164"/>
      <c r="R39" s="165"/>
      <c r="S39" s="165"/>
      <c r="T39" s="165"/>
      <c r="U39" s="166"/>
    </row>
    <row r="40" spans="2:21">
      <c r="B40" s="79"/>
      <c r="C40" s="52"/>
      <c r="D40" s="52"/>
      <c r="E40" s="53"/>
      <c r="F40" s="53"/>
      <c r="G40" s="53"/>
      <c r="H40" s="53"/>
      <c r="I40" s="52"/>
      <c r="J40" s="52"/>
      <c r="K40" s="52"/>
      <c r="L40" s="52"/>
      <c r="M40" s="52"/>
      <c r="N40" s="52"/>
      <c r="O40" s="52"/>
      <c r="P40" s="52"/>
      <c r="Q40" s="164"/>
      <c r="R40" s="165"/>
      <c r="S40" s="165"/>
      <c r="T40" s="165"/>
      <c r="U40" s="166"/>
    </row>
    <row r="41" spans="2:21" ht="21.75">
      <c r="B41" s="72"/>
      <c r="C41" s="34"/>
      <c r="D41" s="34"/>
      <c r="E41" s="34"/>
      <c r="F41" s="34"/>
      <c r="G41" s="34"/>
      <c r="H41" s="41"/>
      <c r="I41" s="34"/>
      <c r="J41" s="34"/>
      <c r="K41" s="34"/>
      <c r="L41" s="34"/>
      <c r="M41" s="34"/>
      <c r="N41" s="34"/>
      <c r="O41" s="34"/>
      <c r="P41" s="34"/>
      <c r="Q41" s="164"/>
      <c r="R41" s="165"/>
      <c r="S41" s="165"/>
      <c r="T41" s="165"/>
      <c r="U41" s="166"/>
    </row>
    <row r="42" spans="2:21">
      <c r="B42" s="80"/>
      <c r="C42" s="34"/>
      <c r="D42" s="34"/>
      <c r="E42" s="34"/>
      <c r="F42" s="34"/>
      <c r="G42" s="34"/>
      <c r="H42" s="41"/>
      <c r="I42" s="34"/>
      <c r="J42" s="34"/>
      <c r="K42" s="34"/>
      <c r="L42" s="34"/>
      <c r="M42" s="34"/>
      <c r="N42" s="34"/>
      <c r="O42" s="34"/>
      <c r="P42" s="34"/>
      <c r="Q42" s="164"/>
      <c r="R42" s="165"/>
      <c r="S42" s="165"/>
      <c r="T42" s="165"/>
      <c r="U42" s="166"/>
    </row>
    <row r="43" spans="2:21">
      <c r="B43" s="183"/>
      <c r="C43" s="184"/>
      <c r="D43" s="81"/>
      <c r="E43" s="82"/>
      <c r="F43" s="83"/>
      <c r="G43" s="185"/>
      <c r="H43" s="185"/>
      <c r="I43" s="185"/>
      <c r="J43" s="84"/>
      <c r="K43" s="81"/>
      <c r="L43" s="81"/>
      <c r="M43" s="81"/>
      <c r="N43" s="81"/>
      <c r="O43" s="81"/>
      <c r="P43" s="34"/>
      <c r="Q43" s="164"/>
      <c r="R43" s="165"/>
      <c r="S43" s="165"/>
      <c r="T43" s="165"/>
      <c r="U43" s="166"/>
    </row>
    <row r="44" spans="2:21">
      <c r="B44" s="186"/>
      <c r="C44" s="187"/>
      <c r="D44" s="81"/>
      <c r="E44" s="85"/>
      <c r="F44" s="85"/>
      <c r="G44" s="85"/>
      <c r="H44" s="85"/>
      <c r="I44" s="81"/>
      <c r="J44" s="81"/>
      <c r="K44" s="81"/>
      <c r="L44" s="81"/>
      <c r="M44" s="81"/>
      <c r="N44" s="81"/>
      <c r="O44" s="81"/>
      <c r="P44" s="34"/>
      <c r="Q44" s="164"/>
      <c r="R44" s="165"/>
      <c r="S44" s="165"/>
      <c r="T44" s="165"/>
      <c r="U44" s="166"/>
    </row>
    <row r="45" spans="2:21">
      <c r="B45" s="73"/>
      <c r="C45" s="81"/>
      <c r="D45" s="81"/>
      <c r="E45" s="85"/>
      <c r="F45" s="85"/>
      <c r="G45" s="85"/>
      <c r="H45" s="85"/>
      <c r="I45" s="81"/>
      <c r="J45" s="81"/>
      <c r="K45" s="81"/>
      <c r="L45" s="81"/>
      <c r="M45" s="81"/>
      <c r="N45" s="81"/>
      <c r="O45" s="81"/>
      <c r="P45" s="34"/>
      <c r="Q45" s="164"/>
      <c r="R45" s="165"/>
      <c r="S45" s="165"/>
      <c r="T45" s="165"/>
      <c r="U45" s="166"/>
    </row>
    <row r="46" spans="2:21">
      <c r="B46" s="73"/>
      <c r="C46" s="81"/>
      <c r="D46" s="81"/>
      <c r="E46" s="81"/>
      <c r="F46" s="81"/>
      <c r="G46" s="81"/>
      <c r="H46" s="81"/>
      <c r="I46" s="81"/>
      <c r="J46" s="81"/>
      <c r="K46" s="81"/>
      <c r="L46" s="81"/>
      <c r="M46" s="81"/>
      <c r="N46" s="81"/>
      <c r="O46" s="81"/>
      <c r="P46" s="34"/>
      <c r="Q46" s="164"/>
      <c r="R46" s="165"/>
      <c r="S46" s="165"/>
      <c r="T46" s="165"/>
      <c r="U46" s="166"/>
    </row>
    <row r="47" spans="2:21">
      <c r="B47" s="86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164"/>
      <c r="R47" s="165"/>
      <c r="S47" s="165"/>
      <c r="T47" s="165"/>
      <c r="U47" s="166"/>
    </row>
    <row r="48" spans="2:21">
      <c r="B48" s="87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164"/>
      <c r="R48" s="165"/>
      <c r="S48" s="165"/>
      <c r="T48" s="165"/>
      <c r="U48" s="166"/>
    </row>
    <row r="49" spans="2:21" ht="21.75">
      <c r="B49" s="88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164"/>
      <c r="R49" s="165"/>
      <c r="S49" s="165"/>
      <c r="T49" s="165"/>
      <c r="U49" s="166"/>
    </row>
    <row r="50" spans="2:21">
      <c r="B50" s="77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164"/>
      <c r="R50" s="165"/>
      <c r="S50" s="165"/>
      <c r="T50" s="165"/>
      <c r="U50" s="166"/>
    </row>
    <row r="51" spans="2:21">
      <c r="B51" s="183"/>
      <c r="C51" s="184"/>
      <c r="D51" s="81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164"/>
      <c r="R51" s="165"/>
      <c r="S51" s="165"/>
      <c r="T51" s="165"/>
      <c r="U51" s="166"/>
    </row>
    <row r="52" spans="2:21">
      <c r="B52" s="183"/>
      <c r="C52" s="184"/>
      <c r="D52" s="18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164"/>
      <c r="R52" s="165"/>
      <c r="S52" s="165"/>
      <c r="T52" s="165"/>
      <c r="U52" s="166"/>
    </row>
    <row r="53" spans="2:21">
      <c r="B53" s="195"/>
      <c r="C53" s="196"/>
      <c r="D53" s="196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164"/>
      <c r="R53" s="165"/>
      <c r="S53" s="165"/>
      <c r="T53" s="165"/>
      <c r="U53" s="166"/>
    </row>
    <row r="54" spans="2:21">
      <c r="B54" s="195"/>
      <c r="C54" s="196"/>
      <c r="D54" s="81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164"/>
      <c r="R54" s="165"/>
      <c r="S54" s="165"/>
      <c r="T54" s="165"/>
      <c r="U54" s="166"/>
    </row>
    <row r="55" spans="2:21">
      <c r="B55" s="7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167"/>
      <c r="R55" s="168"/>
      <c r="S55" s="168"/>
      <c r="T55" s="168"/>
      <c r="U55" s="169"/>
    </row>
    <row r="56" spans="2:21">
      <c r="B56" s="89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90"/>
      <c r="Q56" s="43"/>
      <c r="R56" s="91"/>
      <c r="S56" s="91"/>
      <c r="T56" s="91"/>
      <c r="U56" s="92"/>
    </row>
    <row r="57" spans="2:21" ht="21.75">
      <c r="B57" s="93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59"/>
      <c r="Q57" s="164" t="s">
        <v>24</v>
      </c>
      <c r="R57" s="165"/>
      <c r="S57" s="165"/>
      <c r="T57" s="165"/>
      <c r="U57" s="166"/>
    </row>
    <row r="58" spans="2:21">
      <c r="B58" s="94"/>
      <c r="C58" s="34"/>
      <c r="D58" s="34"/>
      <c r="E58" s="95"/>
      <c r="F58" s="36"/>
      <c r="G58" s="36"/>
      <c r="H58" s="36"/>
      <c r="I58" s="34"/>
      <c r="J58" s="34"/>
      <c r="K58" s="34"/>
      <c r="L58" s="34"/>
      <c r="M58" s="34"/>
      <c r="N58" s="34"/>
      <c r="O58" s="34"/>
      <c r="P58" s="59"/>
      <c r="Q58" s="96"/>
      <c r="R58" s="67"/>
      <c r="S58" s="67"/>
      <c r="T58" s="67"/>
      <c r="U58" s="97"/>
    </row>
    <row r="59" spans="2:21">
      <c r="B59" s="98"/>
      <c r="C59" s="81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161"/>
      <c r="R59" s="162"/>
      <c r="S59" s="162"/>
      <c r="T59" s="162"/>
      <c r="U59" s="163"/>
    </row>
    <row r="60" spans="2:21">
      <c r="B60" s="99"/>
      <c r="C60" s="81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164"/>
      <c r="R60" s="165"/>
      <c r="S60" s="165"/>
      <c r="T60" s="165"/>
      <c r="U60" s="166"/>
    </row>
    <row r="61" spans="2:21">
      <c r="B61" s="100"/>
      <c r="C61" s="81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164"/>
      <c r="R61" s="165"/>
      <c r="S61" s="165"/>
      <c r="T61" s="165"/>
      <c r="U61" s="166"/>
    </row>
    <row r="62" spans="2:21">
      <c r="B62" s="197"/>
      <c r="C62" s="198"/>
      <c r="D62" s="199"/>
      <c r="E62" s="199"/>
      <c r="F62" s="199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164"/>
      <c r="R62" s="165"/>
      <c r="S62" s="165"/>
      <c r="T62" s="165"/>
      <c r="U62" s="166"/>
    </row>
    <row r="63" spans="2:21">
      <c r="B63" s="73"/>
      <c r="C63" s="81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164"/>
      <c r="R63" s="165"/>
      <c r="S63" s="165"/>
      <c r="T63" s="165"/>
      <c r="U63" s="166"/>
    </row>
    <row r="64" spans="2:21">
      <c r="B64" s="73"/>
      <c r="C64" s="81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164"/>
      <c r="R64" s="165"/>
      <c r="S64" s="165"/>
      <c r="T64" s="165"/>
      <c r="U64" s="166"/>
    </row>
    <row r="65" spans="2:21">
      <c r="B65" s="99"/>
      <c r="C65" s="81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164"/>
      <c r="R65" s="165"/>
      <c r="S65" s="165"/>
      <c r="T65" s="165"/>
      <c r="U65" s="166"/>
    </row>
    <row r="66" spans="2:21">
      <c r="B66" s="98"/>
      <c r="C66" s="81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164"/>
      <c r="R66" s="165"/>
      <c r="S66" s="165"/>
      <c r="T66" s="165"/>
      <c r="U66" s="166"/>
    </row>
    <row r="67" spans="2:21">
      <c r="B67" s="99"/>
      <c r="C67" s="81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164"/>
      <c r="R67" s="165"/>
      <c r="S67" s="165"/>
      <c r="T67" s="165"/>
      <c r="U67" s="166"/>
    </row>
    <row r="68" spans="2:21">
      <c r="B68" s="197"/>
      <c r="C68" s="198"/>
      <c r="D68" s="199"/>
      <c r="E68" s="199"/>
      <c r="F68" s="199"/>
      <c r="G68" s="4"/>
      <c r="H68" s="4"/>
      <c r="I68" s="4"/>
      <c r="J68" s="34"/>
      <c r="K68" s="34"/>
      <c r="L68" s="34"/>
      <c r="M68" s="34"/>
      <c r="N68" s="34"/>
      <c r="O68" s="34"/>
      <c r="P68" s="34"/>
      <c r="Q68" s="164"/>
      <c r="R68" s="165"/>
      <c r="S68" s="165"/>
      <c r="T68" s="165"/>
      <c r="U68" s="166"/>
    </row>
    <row r="69" spans="2:21">
      <c r="B69" s="73"/>
      <c r="C69" s="81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164"/>
      <c r="R69" s="165"/>
      <c r="S69" s="165"/>
      <c r="T69" s="165"/>
      <c r="U69" s="166"/>
    </row>
    <row r="70" spans="2:21">
      <c r="B70" s="73"/>
      <c r="C70" s="81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164"/>
      <c r="R70" s="165"/>
      <c r="S70" s="165"/>
      <c r="T70" s="165"/>
      <c r="U70" s="166"/>
    </row>
    <row r="71" spans="2:21">
      <c r="B71" s="73"/>
      <c r="C71" s="81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164"/>
      <c r="R71" s="165"/>
      <c r="S71" s="165"/>
      <c r="T71" s="165"/>
      <c r="U71" s="166"/>
    </row>
    <row r="72" spans="2:21">
      <c r="B72" s="100"/>
      <c r="C72" s="81"/>
      <c r="D72" s="34"/>
      <c r="E72" s="34"/>
      <c r="F72" s="36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164"/>
      <c r="R72" s="165"/>
      <c r="S72" s="165"/>
      <c r="T72" s="165"/>
      <c r="U72" s="166"/>
    </row>
    <row r="73" spans="2:21">
      <c r="B73" s="73"/>
      <c r="C73" s="81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164"/>
      <c r="R73" s="165"/>
      <c r="S73" s="165"/>
      <c r="T73" s="165"/>
      <c r="U73" s="166"/>
    </row>
    <row r="74" spans="2:21">
      <c r="B74" s="204"/>
      <c r="C74" s="205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164"/>
      <c r="R74" s="165"/>
      <c r="S74" s="165"/>
      <c r="T74" s="165"/>
      <c r="U74" s="166"/>
    </row>
    <row r="75" spans="2:21">
      <c r="B75" s="101"/>
      <c r="C75" s="102"/>
      <c r="D75" s="34"/>
      <c r="E75" s="34"/>
      <c r="F75" s="34"/>
      <c r="H75" s="34"/>
      <c r="I75" s="34"/>
      <c r="J75" s="34"/>
      <c r="K75" s="34"/>
      <c r="L75" s="34"/>
      <c r="M75" s="34"/>
      <c r="N75" s="34"/>
      <c r="O75" s="34"/>
      <c r="P75" s="34"/>
      <c r="Q75" s="164"/>
      <c r="R75" s="165"/>
      <c r="S75" s="165"/>
      <c r="T75" s="165"/>
      <c r="U75" s="166"/>
    </row>
    <row r="76" spans="2:21">
      <c r="B76" s="100"/>
      <c r="C76" s="81"/>
      <c r="D76" s="34"/>
      <c r="E76" s="34"/>
      <c r="F76" s="34"/>
      <c r="G76" s="36"/>
      <c r="H76" s="34"/>
      <c r="I76" s="34"/>
      <c r="J76" s="34"/>
      <c r="K76" s="34"/>
      <c r="L76" s="34"/>
      <c r="M76" s="34"/>
      <c r="N76" s="34"/>
      <c r="O76" s="34"/>
      <c r="P76" s="34"/>
      <c r="Q76" s="164"/>
      <c r="R76" s="165"/>
      <c r="S76" s="165"/>
      <c r="T76" s="165"/>
      <c r="U76" s="166"/>
    </row>
    <row r="77" spans="2:21">
      <c r="B77" s="103"/>
      <c r="C77" s="81"/>
      <c r="D77" s="34"/>
      <c r="E77" s="34"/>
      <c r="F77" s="34"/>
      <c r="G77" s="36"/>
      <c r="H77" s="34"/>
      <c r="I77" s="36"/>
      <c r="J77" s="34"/>
      <c r="K77" s="34"/>
      <c r="L77" s="34"/>
      <c r="M77" s="34"/>
      <c r="N77" s="34"/>
      <c r="O77" s="34"/>
      <c r="P77" s="34"/>
      <c r="Q77" s="164"/>
      <c r="R77" s="165"/>
      <c r="S77" s="165"/>
      <c r="T77" s="165"/>
      <c r="U77" s="166"/>
    </row>
    <row r="78" spans="2:21">
      <c r="B78" s="77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164"/>
      <c r="R78" s="165"/>
      <c r="S78" s="165"/>
      <c r="T78" s="165"/>
      <c r="U78" s="166"/>
    </row>
    <row r="79" spans="2:21">
      <c r="B79" s="104"/>
      <c r="C79" s="68"/>
      <c r="D79" s="68"/>
      <c r="E79" s="68"/>
      <c r="F79" s="68"/>
      <c r="G79" s="68"/>
      <c r="H79" s="68"/>
      <c r="I79" s="68"/>
      <c r="J79" s="105"/>
      <c r="K79" s="105"/>
      <c r="L79" s="68"/>
      <c r="M79" s="68"/>
      <c r="N79" s="68"/>
      <c r="O79" s="68"/>
      <c r="P79" s="68"/>
      <c r="Q79" s="164"/>
      <c r="R79" s="165"/>
      <c r="S79" s="165"/>
      <c r="T79" s="165"/>
      <c r="U79" s="166"/>
    </row>
    <row r="80" spans="2:21" ht="21.75">
      <c r="B80" s="106"/>
      <c r="C80" s="52"/>
      <c r="D80" s="52"/>
      <c r="E80" s="52"/>
      <c r="F80" s="52"/>
      <c r="G80" s="52"/>
      <c r="H80" s="52"/>
      <c r="I80" s="52"/>
      <c r="J80" s="107"/>
      <c r="K80" s="107"/>
      <c r="L80" s="52"/>
      <c r="M80" s="52"/>
      <c r="N80" s="52"/>
      <c r="O80" s="52"/>
      <c r="P80" s="52"/>
      <c r="Q80" s="164"/>
      <c r="R80" s="165"/>
      <c r="S80" s="165"/>
      <c r="T80" s="165"/>
      <c r="U80" s="166"/>
    </row>
    <row r="81" spans="2:21">
      <c r="B81" s="94"/>
      <c r="C81" s="34"/>
      <c r="D81" s="34"/>
      <c r="E81" s="34"/>
      <c r="F81" s="34"/>
      <c r="G81" s="34"/>
      <c r="H81" s="34"/>
      <c r="I81" s="34"/>
      <c r="J81" s="108"/>
      <c r="K81" s="108"/>
      <c r="L81" s="34"/>
      <c r="M81" s="34"/>
      <c r="N81" s="34"/>
      <c r="O81" s="34"/>
      <c r="P81" s="34"/>
      <c r="Q81" s="164"/>
      <c r="R81" s="165"/>
      <c r="S81" s="165"/>
      <c r="T81" s="165"/>
      <c r="U81" s="166"/>
    </row>
    <row r="82" spans="2:21" ht="21">
      <c r="B82" s="109"/>
      <c r="C82" s="36"/>
      <c r="D82" s="34"/>
      <c r="E82" s="34"/>
      <c r="F82" s="34"/>
      <c r="G82" s="34"/>
      <c r="H82" s="34"/>
      <c r="I82" s="34"/>
      <c r="J82" s="108"/>
      <c r="K82" s="108"/>
      <c r="L82" s="34"/>
      <c r="M82" s="34"/>
      <c r="N82" s="34"/>
      <c r="O82" s="34"/>
      <c r="P82" s="34"/>
      <c r="Q82" s="164"/>
      <c r="R82" s="165"/>
      <c r="S82" s="165"/>
      <c r="T82" s="165"/>
      <c r="U82" s="166"/>
    </row>
    <row r="83" spans="2:21" ht="21">
      <c r="B83" s="109"/>
      <c r="C83" s="36"/>
      <c r="D83" s="34"/>
      <c r="E83" s="34"/>
      <c r="F83" s="34"/>
      <c r="G83" s="36"/>
      <c r="H83" s="34"/>
      <c r="I83" s="34"/>
      <c r="J83" s="108"/>
      <c r="K83" s="108"/>
      <c r="L83" s="34"/>
      <c r="M83" s="34"/>
      <c r="N83" s="34"/>
      <c r="O83" s="34"/>
      <c r="P83" s="34"/>
      <c r="Q83" s="164"/>
      <c r="R83" s="165"/>
      <c r="S83" s="165"/>
      <c r="T83" s="165"/>
      <c r="U83" s="166"/>
    </row>
    <row r="84" spans="2:21" ht="21">
      <c r="B84" s="109"/>
      <c r="C84" s="36"/>
      <c r="D84" s="34"/>
      <c r="E84" s="34"/>
      <c r="F84" s="34"/>
      <c r="G84" s="34"/>
      <c r="H84" s="34"/>
      <c r="I84" s="34"/>
      <c r="J84" s="108"/>
      <c r="K84" s="108"/>
      <c r="L84" s="34"/>
      <c r="M84" s="34"/>
      <c r="N84" s="34"/>
      <c r="O84" s="34"/>
      <c r="P84" s="34"/>
      <c r="Q84" s="164"/>
      <c r="R84" s="165"/>
      <c r="S84" s="165"/>
      <c r="T84" s="165"/>
      <c r="U84" s="166"/>
    </row>
    <row r="85" spans="2:21" ht="21">
      <c r="B85" s="110"/>
      <c r="C85" s="61"/>
      <c r="D85" s="68"/>
      <c r="E85" s="68"/>
      <c r="F85" s="68"/>
      <c r="G85" s="68"/>
      <c r="H85" s="68"/>
      <c r="I85" s="68"/>
      <c r="J85" s="105"/>
      <c r="K85" s="105"/>
      <c r="L85" s="68"/>
      <c r="M85" s="68"/>
      <c r="N85" s="68"/>
      <c r="O85" s="68"/>
      <c r="P85" s="68"/>
      <c r="Q85" s="164"/>
      <c r="R85" s="165"/>
      <c r="S85" s="165"/>
      <c r="T85" s="165"/>
      <c r="U85" s="166"/>
    </row>
    <row r="86" spans="2:21">
      <c r="B86" s="206" t="s">
        <v>31</v>
      </c>
      <c r="C86" s="207"/>
      <c r="D86" s="207"/>
      <c r="E86" s="207"/>
      <c r="F86" s="207"/>
      <c r="G86" s="207"/>
      <c r="H86" s="207"/>
      <c r="I86" s="207"/>
      <c r="J86" s="207"/>
      <c r="K86" s="207"/>
      <c r="L86" s="207"/>
      <c r="M86" s="207"/>
      <c r="N86" s="207"/>
      <c r="O86" s="207"/>
      <c r="P86" s="207"/>
      <c r="Q86" s="164"/>
      <c r="R86" s="165"/>
      <c r="S86" s="165"/>
      <c r="T86" s="165"/>
      <c r="U86" s="166"/>
    </row>
    <row r="87" spans="2:21" ht="15.75" customHeight="1">
      <c r="B87" s="200" t="s">
        <v>32</v>
      </c>
      <c r="C87" s="201"/>
      <c r="D87" s="201"/>
      <c r="E87" s="201"/>
      <c r="F87" s="202"/>
      <c r="G87" s="203" t="s">
        <v>10</v>
      </c>
      <c r="H87" s="203"/>
      <c r="I87" s="203"/>
      <c r="J87" s="203"/>
      <c r="K87" s="203"/>
      <c r="L87" s="203"/>
      <c r="M87" s="203"/>
      <c r="N87" s="203"/>
      <c r="O87" s="203"/>
      <c r="P87" s="208"/>
      <c r="Q87" s="164"/>
      <c r="R87" s="165"/>
      <c r="S87" s="165"/>
      <c r="T87" s="165"/>
      <c r="U87" s="166"/>
    </row>
    <row r="88" spans="2:21" ht="15.75" customHeight="1">
      <c r="B88" s="188" t="s">
        <v>34</v>
      </c>
      <c r="C88" s="191" t="s">
        <v>59</v>
      </c>
      <c r="D88" s="192"/>
      <c r="E88" s="215"/>
      <c r="F88" s="213"/>
      <c r="G88" s="213" t="s">
        <v>53</v>
      </c>
      <c r="H88" s="214"/>
      <c r="I88" s="220" t="s">
        <v>54</v>
      </c>
      <c r="J88" s="221"/>
      <c r="K88" s="209" t="s">
        <v>61</v>
      </c>
      <c r="L88" s="210"/>
      <c r="M88" s="210"/>
      <c r="N88" s="211"/>
      <c r="O88" s="216" t="s">
        <v>56</v>
      </c>
      <c r="P88" s="217"/>
      <c r="Q88" s="164"/>
      <c r="R88" s="165"/>
      <c r="S88" s="165"/>
      <c r="T88" s="165"/>
      <c r="U88" s="166"/>
    </row>
    <row r="89" spans="2:21">
      <c r="B89" s="189"/>
      <c r="C89" s="191"/>
      <c r="D89" s="193"/>
      <c r="E89" s="215"/>
      <c r="F89" s="213"/>
      <c r="G89" s="213"/>
      <c r="H89" s="214"/>
      <c r="I89" s="222"/>
      <c r="J89" s="223"/>
      <c r="K89" s="212" t="s">
        <v>38</v>
      </c>
      <c r="L89" s="213"/>
      <c r="M89" s="213" t="s">
        <v>39</v>
      </c>
      <c r="N89" s="214"/>
      <c r="O89" s="218"/>
      <c r="P89" s="219"/>
      <c r="Q89" s="164"/>
      <c r="R89" s="165"/>
      <c r="S89" s="165"/>
      <c r="T89" s="165"/>
      <c r="U89" s="166"/>
    </row>
    <row r="90" spans="2:21" ht="15.75" customHeight="1">
      <c r="B90" s="190"/>
      <c r="C90" s="191"/>
      <c r="D90" s="194"/>
      <c r="E90" s="215"/>
      <c r="F90" s="213"/>
      <c r="G90" s="111" t="s">
        <v>40</v>
      </c>
      <c r="H90" s="111" t="s">
        <v>41</v>
      </c>
      <c r="I90" s="112" t="s">
        <v>40</v>
      </c>
      <c r="J90" s="112" t="s">
        <v>41</v>
      </c>
      <c r="K90" s="111" t="s">
        <v>40</v>
      </c>
      <c r="L90" s="111" t="s">
        <v>41</v>
      </c>
      <c r="M90" s="111" t="s">
        <v>40</v>
      </c>
      <c r="N90" s="111" t="s">
        <v>41</v>
      </c>
      <c r="O90" s="112" t="s">
        <v>40</v>
      </c>
      <c r="P90" s="113" t="s">
        <v>41</v>
      </c>
      <c r="Q90" s="164"/>
      <c r="R90" s="165"/>
      <c r="S90" s="165"/>
      <c r="T90" s="165"/>
      <c r="U90" s="166"/>
    </row>
    <row r="91" spans="2:21" ht="15.75" customHeight="1">
      <c r="B91" s="114">
        <f>Q15</f>
        <v>2.5</v>
      </c>
      <c r="C91" s="115">
        <f>B91*1010</f>
        <v>2525</v>
      </c>
      <c r="D91" s="116">
        <v>-7</v>
      </c>
      <c r="E91" s="116">
        <v>8</v>
      </c>
      <c r="F91" s="116" t="s">
        <v>42</v>
      </c>
      <c r="G91" s="115">
        <f>B91*16</f>
        <v>40</v>
      </c>
      <c r="H91" s="115">
        <f>B91*0.16</f>
        <v>0.4</v>
      </c>
      <c r="I91" s="115"/>
      <c r="J91" s="115"/>
      <c r="K91" s="115"/>
      <c r="L91" s="115"/>
      <c r="M91" s="115"/>
      <c r="N91" s="115"/>
      <c r="O91" s="115">
        <f>B91*48.8</f>
        <v>122</v>
      </c>
      <c r="P91" s="117">
        <f>B91*0.21</f>
        <v>0.52500000000000002</v>
      </c>
      <c r="Q91" s="164"/>
      <c r="R91" s="165"/>
      <c r="S91" s="165"/>
      <c r="T91" s="165"/>
      <c r="U91" s="166"/>
    </row>
    <row r="92" spans="2:21" ht="20.25" customHeight="1">
      <c r="B92" s="118"/>
      <c r="C92" s="119"/>
      <c r="D92" s="119"/>
      <c r="E92" s="119"/>
      <c r="F92" s="119"/>
      <c r="G92" s="119"/>
      <c r="H92" s="119"/>
      <c r="I92" s="119"/>
      <c r="J92" s="119"/>
      <c r="K92" s="119"/>
      <c r="L92" s="119"/>
      <c r="M92" s="119"/>
      <c r="N92" s="119"/>
      <c r="O92" s="119"/>
      <c r="P92" s="120"/>
      <c r="Q92" s="167"/>
      <c r="R92" s="168"/>
      <c r="S92" s="168"/>
      <c r="T92" s="168"/>
      <c r="U92" s="169"/>
    </row>
    <row r="93" spans="2:21">
      <c r="B93" s="200" t="s">
        <v>43</v>
      </c>
      <c r="C93" s="201"/>
      <c r="D93" s="201"/>
      <c r="E93" s="201"/>
      <c r="F93" s="202"/>
      <c r="G93" s="203" t="s">
        <v>10</v>
      </c>
      <c r="H93" s="203"/>
      <c r="I93" s="203"/>
      <c r="J93" s="203"/>
      <c r="K93" s="203"/>
      <c r="L93" s="203"/>
      <c r="M93" s="203"/>
      <c r="N93" s="203"/>
      <c r="O93" s="203"/>
      <c r="P93" s="203"/>
      <c r="Q93" s="36"/>
      <c r="R93" s="4"/>
      <c r="S93" s="4"/>
      <c r="T93" s="4"/>
      <c r="U93" s="4"/>
    </row>
    <row r="94" spans="2:21" ht="20.25" customHeight="1">
      <c r="B94" s="188" t="s">
        <v>34</v>
      </c>
      <c r="C94" s="191" t="s">
        <v>59</v>
      </c>
      <c r="D94" s="192"/>
      <c r="E94" s="215"/>
      <c r="F94" s="213"/>
      <c r="G94" s="213" t="s">
        <v>53</v>
      </c>
      <c r="H94" s="214"/>
      <c r="I94" s="220" t="s">
        <v>54</v>
      </c>
      <c r="J94" s="221"/>
      <c r="K94" s="209" t="s">
        <v>61</v>
      </c>
      <c r="L94" s="210"/>
      <c r="M94" s="210"/>
      <c r="N94" s="211"/>
      <c r="O94" s="216" t="s">
        <v>56</v>
      </c>
      <c r="P94" s="217"/>
      <c r="Q94" s="4"/>
      <c r="R94" s="225"/>
      <c r="S94" s="225"/>
      <c r="T94" s="225"/>
    </row>
    <row r="95" spans="2:21">
      <c r="B95" s="189"/>
      <c r="C95" s="191"/>
      <c r="D95" s="193"/>
      <c r="E95" s="215"/>
      <c r="F95" s="213"/>
      <c r="G95" s="213"/>
      <c r="H95" s="214"/>
      <c r="I95" s="222"/>
      <c r="J95" s="223"/>
      <c r="K95" s="212" t="s">
        <v>38</v>
      </c>
      <c r="L95" s="213"/>
      <c r="M95" s="213" t="s">
        <v>39</v>
      </c>
      <c r="N95" s="214"/>
      <c r="O95" s="218"/>
      <c r="P95" s="219"/>
      <c r="R95" s="225"/>
      <c r="S95" s="225"/>
      <c r="T95" s="225"/>
    </row>
    <row r="96" spans="2:21">
      <c r="B96" s="190"/>
      <c r="C96" s="191"/>
      <c r="D96" s="194"/>
      <c r="E96" s="215"/>
      <c r="F96" s="213"/>
      <c r="G96" s="111" t="s">
        <v>40</v>
      </c>
      <c r="H96" s="111" t="s">
        <v>41</v>
      </c>
      <c r="I96" s="112" t="s">
        <v>40</v>
      </c>
      <c r="J96" s="112" t="s">
        <v>41</v>
      </c>
      <c r="K96" s="111" t="s">
        <v>40</v>
      </c>
      <c r="L96" s="111" t="s">
        <v>41</v>
      </c>
      <c r="M96" s="111" t="s">
        <v>40</v>
      </c>
      <c r="N96" s="111" t="s">
        <v>41</v>
      </c>
      <c r="O96" s="112" t="s">
        <v>40</v>
      </c>
      <c r="P96" s="113" t="s">
        <v>41</v>
      </c>
    </row>
    <row r="97" spans="2:21">
      <c r="B97" s="121">
        <f>Q15</f>
        <v>2.5</v>
      </c>
      <c r="C97" s="122">
        <f>B97*1010</f>
        <v>2525</v>
      </c>
      <c r="D97" s="123">
        <v>-7</v>
      </c>
      <c r="E97" s="123">
        <v>8</v>
      </c>
      <c r="F97" s="123" t="s">
        <v>42</v>
      </c>
      <c r="G97" s="122">
        <f>B97*16</f>
        <v>40</v>
      </c>
      <c r="H97" s="122">
        <f>B97*0.16</f>
        <v>0.4</v>
      </c>
      <c r="I97" s="122"/>
      <c r="J97" s="122"/>
      <c r="K97" s="122"/>
      <c r="L97" s="122"/>
      <c r="M97" s="122"/>
      <c r="N97" s="122"/>
      <c r="O97" s="122">
        <f>B97*48.8</f>
        <v>122</v>
      </c>
      <c r="P97" s="124">
        <f>B97*0.21</f>
        <v>0.52500000000000002</v>
      </c>
      <c r="R97" s="125"/>
      <c r="S97" s="125"/>
      <c r="T97" s="125"/>
      <c r="U97" s="126"/>
    </row>
    <row r="98" spans="2:21">
      <c r="B98" s="127" t="s">
        <v>44</v>
      </c>
      <c r="C98" s="68" t="s">
        <v>45</v>
      </c>
      <c r="D98" s="68"/>
      <c r="E98" s="68"/>
      <c r="F98" s="68"/>
      <c r="G98" s="68"/>
      <c r="H98" s="68"/>
      <c r="I98" s="68"/>
      <c r="J98" s="68"/>
      <c r="K98" s="68"/>
      <c r="L98" s="68"/>
      <c r="M98" s="68"/>
      <c r="N98" s="68"/>
      <c r="O98" s="68"/>
      <c r="P98" s="34"/>
      <c r="Q98" s="128" t="s">
        <v>46</v>
      </c>
    </row>
    <row r="99" spans="2:21">
      <c r="B99" s="4"/>
    </row>
    <row r="100" spans="2:21">
      <c r="B100" s="4"/>
    </row>
    <row r="101" spans="2:21">
      <c r="B101" s="4"/>
    </row>
    <row r="102" spans="2:21">
      <c r="B102" s="4"/>
    </row>
  </sheetData>
  <mergeCells count="61">
    <mergeCell ref="G94:H95"/>
    <mergeCell ref="I94:J95"/>
    <mergeCell ref="K94:N94"/>
    <mergeCell ref="R94:T95"/>
    <mergeCell ref="K95:L95"/>
    <mergeCell ref="M95:N95"/>
    <mergeCell ref="O94:P95"/>
    <mergeCell ref="G88:H89"/>
    <mergeCell ref="I88:J89"/>
    <mergeCell ref="K88:N88"/>
    <mergeCell ref="B93:F93"/>
    <mergeCell ref="G93:P93"/>
    <mergeCell ref="B94:B96"/>
    <mergeCell ref="C94:C96"/>
    <mergeCell ref="D94:D96"/>
    <mergeCell ref="E94:E96"/>
    <mergeCell ref="F94:F96"/>
    <mergeCell ref="B74:C74"/>
    <mergeCell ref="B86:P86"/>
    <mergeCell ref="B87:F87"/>
    <mergeCell ref="G87:P87"/>
    <mergeCell ref="D88:D90"/>
    <mergeCell ref="E88:E90"/>
    <mergeCell ref="O88:P89"/>
    <mergeCell ref="K89:L89"/>
    <mergeCell ref="M89:N89"/>
    <mergeCell ref="F88:F90"/>
    <mergeCell ref="B88:B90"/>
    <mergeCell ref="C88:C90"/>
    <mergeCell ref="B53:D53"/>
    <mergeCell ref="C15:E15"/>
    <mergeCell ref="Q57:U57"/>
    <mergeCell ref="Q59:U92"/>
    <mergeCell ref="B62:C62"/>
    <mergeCell ref="D62:F62"/>
    <mergeCell ref="B68:C68"/>
    <mergeCell ref="D68:F68"/>
    <mergeCell ref="B35:C35"/>
    <mergeCell ref="B36:C36"/>
    <mergeCell ref="B43:C43"/>
    <mergeCell ref="G43:I43"/>
    <mergeCell ref="M15:O15"/>
    <mergeCell ref="C16:E16"/>
    <mergeCell ref="C24:T24"/>
    <mergeCell ref="C25:T25"/>
    <mergeCell ref="S1:T1"/>
    <mergeCell ref="J2:T2"/>
    <mergeCell ref="L3:T3"/>
    <mergeCell ref="C4:D4"/>
    <mergeCell ref="Q27:U55"/>
    <mergeCell ref="B32:C32"/>
    <mergeCell ref="B44:C44"/>
    <mergeCell ref="B51:C51"/>
    <mergeCell ref="B52:D52"/>
    <mergeCell ref="B54:C54"/>
    <mergeCell ref="I10:I11"/>
    <mergeCell ref="B34:C34"/>
    <mergeCell ref="E10:E11"/>
    <mergeCell ref="F10:F11"/>
    <mergeCell ref="G10:G11"/>
    <mergeCell ref="H10:H11"/>
  </mergeCells>
  <phoneticPr fontId="26" type="noConversion"/>
  <dataValidations count="5">
    <dataValidation type="list" allowBlank="1" showInputMessage="1" showErrorMessage="1" sqref="D62">
      <formula1>",THERMOSTATIQUE,ELECTRIQUE"</formula1>
    </dataValidation>
    <dataValidation type="list" allowBlank="1" showInputMessage="1" showErrorMessage="1" sqref="F43">
      <formula1>",2,3,4,5,6"</formula1>
    </dataValidation>
    <dataValidation type="list" allowBlank="1" showInputMessage="1" showErrorMessage="1" sqref="D68:F68">
      <formula1>",EKC202D,EKC414,AKCC550"</formula1>
    </dataValidation>
    <dataValidation type="list" allowBlank="1" showInputMessage="1" showErrorMessage="1" sqref="J22">
      <mc:AlternateContent xmlns:x12ac="http://schemas.microsoft.com/office/spreadsheetml/2011/1/ac" xmlns:mc="http://schemas.openxmlformats.org/markup-compatibility/2006">
        <mc:Choice Requires="x12ac">
          <x12ac:list>,"0,835","1,095"</x12ac:list>
        </mc:Choice>
        <mc:Fallback>
          <formula1>",0,835,1,095"</formula1>
        </mc:Fallback>
      </mc:AlternateContent>
    </dataValidation>
    <dataValidation type="list" allowBlank="1" showInputMessage="1" showErrorMessage="1" sqref="R18 S19:T19">
      <formula1>",MIROIR,PLEINE,VITREE"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33" orientation="portrait" horizontalDpi="0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B1:U102"/>
  <sheetViews>
    <sheetView view="pageBreakPreview" topLeftCell="A11" zoomScale="50" zoomScaleNormal="50" zoomScaleSheetLayoutView="50" workbookViewId="0">
      <selection activeCell="B28" sqref="B28:N85"/>
    </sheetView>
  </sheetViews>
  <sheetFormatPr baseColWidth="10" defaultRowHeight="20.25"/>
  <cols>
    <col min="1" max="1" width="11.42578125" style="4"/>
    <col min="2" max="3" width="14.7109375" style="5" bestFit="1" customWidth="1"/>
    <col min="4" max="4" width="11.42578125" style="5"/>
    <col min="5" max="6" width="12.5703125" style="5" bestFit="1" customWidth="1"/>
    <col min="7" max="9" width="11.42578125" style="5"/>
    <col min="10" max="10" width="13.5703125" style="5" bestFit="1" customWidth="1"/>
    <col min="11" max="11" width="13.5703125" style="5" customWidth="1"/>
    <col min="12" max="12" width="11.42578125" style="5"/>
    <col min="13" max="13" width="17.85546875" style="5" bestFit="1" customWidth="1"/>
    <col min="14" max="18" width="11.42578125" style="5"/>
    <col min="19" max="19" width="12.5703125" style="5" bestFit="1" customWidth="1"/>
    <col min="20" max="21" width="11.42578125" style="5"/>
    <col min="22" max="16384" width="11.42578125" style="4"/>
  </cols>
  <sheetData>
    <row r="1" spans="2:21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2"/>
      <c r="S1" s="156"/>
      <c r="T1" s="156"/>
      <c r="U1" s="3"/>
    </row>
    <row r="2" spans="2:21">
      <c r="C2" s="1"/>
      <c r="D2" s="1"/>
      <c r="E2" s="1"/>
      <c r="F2" s="1"/>
      <c r="G2" s="1"/>
      <c r="H2" s="1"/>
      <c r="I2" s="1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6"/>
    </row>
    <row r="3" spans="2:21">
      <c r="B3" s="1"/>
      <c r="C3" s="1"/>
      <c r="D3" s="1"/>
      <c r="E3" s="1"/>
      <c r="F3" s="1"/>
      <c r="G3" s="1"/>
      <c r="H3" s="1"/>
      <c r="I3" s="1"/>
      <c r="J3" s="1"/>
      <c r="K3" s="1"/>
      <c r="L3" s="158"/>
      <c r="M3" s="158"/>
      <c r="N3" s="158"/>
      <c r="O3" s="158"/>
      <c r="P3" s="158"/>
      <c r="Q3" s="158"/>
      <c r="R3" s="158"/>
      <c r="S3" s="158"/>
      <c r="T3" s="158"/>
      <c r="U3" s="7"/>
    </row>
    <row r="4" spans="2:21">
      <c r="B4" s="8"/>
      <c r="C4" s="159" t="s">
        <v>3</v>
      </c>
      <c r="D4" s="160"/>
      <c r="E4" s="9">
        <v>4</v>
      </c>
      <c r="F4" s="10" t="s">
        <v>58</v>
      </c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1"/>
      <c r="U4" s="8"/>
    </row>
    <row r="5" spans="2:21">
      <c r="B5" s="8"/>
      <c r="C5" s="8"/>
      <c r="D5" s="8"/>
      <c r="E5" s="8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8"/>
    </row>
    <row r="6" spans="2:21">
      <c r="B6" s="8"/>
      <c r="C6" s="13" t="s">
        <v>4</v>
      </c>
      <c r="D6" s="14"/>
      <c r="E6" s="14"/>
      <c r="F6" s="15"/>
      <c r="G6" s="15"/>
      <c r="H6" s="15"/>
      <c r="I6" s="15"/>
      <c r="J6" s="15"/>
      <c r="K6" s="16"/>
      <c r="L6" s="15"/>
      <c r="M6" s="15"/>
      <c r="N6" s="15"/>
      <c r="O6" s="15"/>
      <c r="P6" s="15"/>
      <c r="Q6" s="15"/>
      <c r="R6" s="15"/>
      <c r="S6" s="15"/>
      <c r="T6" s="16"/>
      <c r="U6" s="8"/>
    </row>
    <row r="7" spans="2:21">
      <c r="B7" s="8"/>
      <c r="C7" s="17"/>
      <c r="D7" s="8"/>
      <c r="E7" s="8"/>
      <c r="F7" s="12"/>
      <c r="G7" s="12"/>
      <c r="H7" s="12"/>
      <c r="I7" s="12"/>
      <c r="J7" s="12"/>
      <c r="K7" s="18"/>
      <c r="L7" s="12"/>
      <c r="M7" s="12"/>
      <c r="N7" s="12"/>
      <c r="O7" s="12"/>
      <c r="P7" s="12"/>
      <c r="Q7" s="12"/>
      <c r="R7" s="12"/>
      <c r="S7" s="12"/>
      <c r="T7" s="18"/>
      <c r="U7" s="8"/>
    </row>
    <row r="8" spans="2:21">
      <c r="B8" s="8"/>
      <c r="C8" s="17"/>
      <c r="D8" s="8"/>
      <c r="J8" s="12"/>
      <c r="K8" s="18"/>
      <c r="L8" s="12"/>
      <c r="M8" s="12"/>
      <c r="N8" s="12"/>
      <c r="O8" s="12"/>
      <c r="P8" s="12"/>
      <c r="Q8" s="12"/>
      <c r="R8" s="12"/>
      <c r="S8" s="12"/>
      <c r="T8" s="18"/>
      <c r="U8" s="8"/>
    </row>
    <row r="9" spans="2:21">
      <c r="B9" s="8"/>
      <c r="C9" s="17"/>
      <c r="D9" s="8"/>
      <c r="J9" s="12"/>
      <c r="K9" s="18"/>
      <c r="L9" s="12"/>
      <c r="M9" s="12"/>
      <c r="N9" s="12"/>
      <c r="O9" s="12"/>
      <c r="P9" s="12"/>
      <c r="Q9" s="12"/>
      <c r="R9" s="12"/>
      <c r="S9" s="12"/>
      <c r="T9" s="18"/>
      <c r="U9" s="8"/>
    </row>
    <row r="10" spans="2:21">
      <c r="B10" s="8"/>
      <c r="C10" s="17"/>
      <c r="D10" s="8"/>
      <c r="E10" s="181"/>
      <c r="F10" s="177"/>
      <c r="G10" s="177"/>
      <c r="H10" s="177"/>
      <c r="I10" s="179"/>
      <c r="J10" s="12"/>
      <c r="K10" s="18"/>
      <c r="L10" s="12"/>
      <c r="M10" s="12"/>
      <c r="N10" s="12"/>
      <c r="O10" s="12"/>
      <c r="P10" s="12"/>
      <c r="Q10" s="12"/>
      <c r="R10" s="12"/>
      <c r="S10" s="12"/>
      <c r="T10" s="18"/>
      <c r="U10" s="8"/>
    </row>
    <row r="11" spans="2:21">
      <c r="B11" s="8"/>
      <c r="C11" s="19"/>
      <c r="D11" s="20"/>
      <c r="E11" s="182"/>
      <c r="F11" s="178"/>
      <c r="G11" s="178"/>
      <c r="H11" s="178"/>
      <c r="I11" s="180"/>
      <c r="J11" s="21"/>
      <c r="K11" s="22"/>
      <c r="L11" s="21"/>
      <c r="M11" s="21"/>
      <c r="N11" s="21"/>
      <c r="O11" s="21"/>
      <c r="P11" s="21"/>
      <c r="Q11" s="21"/>
      <c r="R11" s="21"/>
      <c r="S11" s="21"/>
      <c r="T11" s="22"/>
      <c r="U11" s="8"/>
    </row>
    <row r="12" spans="2:21"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</row>
    <row r="13" spans="2:21">
      <c r="B13" s="23"/>
      <c r="C13" s="24" t="s">
        <v>58</v>
      </c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6"/>
      <c r="U13" s="23"/>
    </row>
    <row r="14" spans="2:21" ht="21.75"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</row>
    <row r="15" spans="2:21">
      <c r="B15" s="1"/>
      <c r="C15" s="157" t="s">
        <v>6</v>
      </c>
      <c r="D15" s="157"/>
      <c r="E15" s="157"/>
      <c r="F15" s="28">
        <f>J18+J19+J20+J21</f>
        <v>2.5</v>
      </c>
      <c r="G15" s="29" t="s">
        <v>7</v>
      </c>
      <c r="H15" s="29" t="s">
        <v>8</v>
      </c>
      <c r="I15" s="29">
        <f>D22</f>
        <v>0</v>
      </c>
      <c r="J15" s="29" t="s">
        <v>9</v>
      </c>
      <c r="K15" s="29" t="s">
        <v>10</v>
      </c>
      <c r="L15" s="28">
        <f>J22</f>
        <v>1.095</v>
      </c>
      <c r="M15" s="172" t="s">
        <v>11</v>
      </c>
      <c r="N15" s="172"/>
      <c r="O15" s="172"/>
      <c r="P15" s="30" t="s">
        <v>12</v>
      </c>
      <c r="Q15" s="29">
        <f>F15+(D22*J22)+(P18+P19)*0.085</f>
        <v>2.5</v>
      </c>
      <c r="R15" s="28" t="s">
        <v>7</v>
      </c>
      <c r="S15" s="29"/>
      <c r="T15" s="31"/>
      <c r="U15" s="1"/>
    </row>
    <row r="16" spans="2:21">
      <c r="B16" s="1"/>
      <c r="C16" s="157" t="s">
        <v>13</v>
      </c>
      <c r="D16" s="157"/>
      <c r="E16" s="157"/>
      <c r="F16" s="32">
        <v>2.0449999999999999</v>
      </c>
      <c r="G16" s="32" t="s">
        <v>7</v>
      </c>
      <c r="H16" s="29"/>
      <c r="I16" s="29"/>
      <c r="J16" s="8"/>
      <c r="K16" s="8"/>
      <c r="L16" s="8"/>
      <c r="M16" s="8"/>
      <c r="N16" s="8"/>
      <c r="O16" s="8"/>
      <c r="P16" s="8"/>
      <c r="Q16" s="29"/>
      <c r="R16" s="33"/>
      <c r="S16" s="1"/>
      <c r="T16" s="1"/>
      <c r="U16" s="1"/>
    </row>
    <row r="17" spans="2:21">
      <c r="B17" s="34"/>
      <c r="C17" s="35"/>
      <c r="D17" s="36"/>
      <c r="E17" s="36"/>
      <c r="F17" s="36"/>
      <c r="G17" s="37"/>
      <c r="H17" s="38"/>
      <c r="I17" s="39"/>
      <c r="J17" s="40"/>
      <c r="K17" s="40"/>
      <c r="L17" s="34"/>
      <c r="M17" s="34"/>
      <c r="N17" s="34"/>
      <c r="O17" s="35"/>
      <c r="P17" s="41"/>
      <c r="Q17" s="34"/>
      <c r="R17" s="41"/>
      <c r="S17" s="34"/>
      <c r="T17" s="34"/>
      <c r="U17" s="34"/>
    </row>
    <row r="18" spans="2:21">
      <c r="B18" s="42"/>
      <c r="C18" s="43" t="s">
        <v>14</v>
      </c>
      <c r="D18" s="44">
        <v>2</v>
      </c>
      <c r="E18" s="45" t="s">
        <v>15</v>
      </c>
      <c r="F18" s="46"/>
      <c r="G18" s="45" t="s">
        <v>16</v>
      </c>
      <c r="H18" s="47">
        <v>2</v>
      </c>
      <c r="I18" s="48" t="s">
        <v>17</v>
      </c>
      <c r="J18" s="49">
        <f>H18*D18*0.625</f>
        <v>2.5</v>
      </c>
      <c r="K18" s="48" t="s">
        <v>18</v>
      </c>
      <c r="L18" s="50"/>
      <c r="M18" s="51"/>
      <c r="N18" s="52"/>
      <c r="O18" s="50"/>
      <c r="P18" s="44"/>
      <c r="Q18" s="53"/>
      <c r="R18" s="53"/>
      <c r="T18" s="54"/>
      <c r="U18" s="4"/>
    </row>
    <row r="19" spans="2:21">
      <c r="B19" s="34"/>
      <c r="C19" s="55"/>
      <c r="D19" s="44">
        <v>0</v>
      </c>
      <c r="E19" s="36" t="s">
        <v>15</v>
      </c>
      <c r="F19" s="46"/>
      <c r="G19" s="36" t="s">
        <v>16</v>
      </c>
      <c r="H19" s="41">
        <v>3</v>
      </c>
      <c r="I19" s="38" t="s">
        <v>17</v>
      </c>
      <c r="J19" s="49">
        <f>H19*D19*0.625</f>
        <v>0</v>
      </c>
      <c r="K19" s="38" t="s">
        <v>18</v>
      </c>
      <c r="L19" s="56"/>
      <c r="M19" s="40"/>
      <c r="N19" s="34"/>
      <c r="O19" s="56"/>
      <c r="P19" s="44"/>
      <c r="Q19" s="41"/>
      <c r="R19" s="34"/>
      <c r="S19" s="41"/>
      <c r="T19" s="57"/>
      <c r="U19" s="4"/>
    </row>
    <row r="20" spans="2:21">
      <c r="B20" s="34"/>
      <c r="C20" s="55"/>
      <c r="D20" s="44">
        <v>0</v>
      </c>
      <c r="E20" s="36" t="s">
        <v>15</v>
      </c>
      <c r="F20" s="46"/>
      <c r="G20" s="36" t="s">
        <v>16</v>
      </c>
      <c r="H20" s="41">
        <v>4</v>
      </c>
      <c r="I20" s="38" t="s">
        <v>17</v>
      </c>
      <c r="J20" s="49">
        <f>H20*D20*0.625</f>
        <v>0</v>
      </c>
      <c r="K20" s="38" t="s">
        <v>18</v>
      </c>
      <c r="L20" s="56"/>
      <c r="M20" s="40"/>
      <c r="N20" s="34"/>
      <c r="O20" s="56"/>
      <c r="P20" s="44"/>
      <c r="Q20" s="42"/>
      <c r="R20" s="42"/>
      <c r="S20" s="42"/>
      <c r="T20" s="58"/>
      <c r="U20" s="4"/>
    </row>
    <row r="21" spans="2:21">
      <c r="B21" s="34"/>
      <c r="C21" s="55"/>
      <c r="D21" s="44">
        <v>0</v>
      </c>
      <c r="E21" s="36" t="s">
        <v>15</v>
      </c>
      <c r="F21" s="46"/>
      <c r="G21" s="36" t="s">
        <v>16</v>
      </c>
      <c r="H21" s="41">
        <v>6</v>
      </c>
      <c r="I21" s="38" t="s">
        <v>17</v>
      </c>
      <c r="J21" s="49">
        <f>H21*D21*0.625</f>
        <v>0</v>
      </c>
      <c r="K21" s="38" t="s">
        <v>18</v>
      </c>
      <c r="L21" s="56"/>
      <c r="M21" s="40"/>
      <c r="N21" s="34"/>
      <c r="O21" s="56"/>
      <c r="P21" s="44"/>
      <c r="Q21" s="34"/>
      <c r="R21" s="34"/>
      <c r="S21" s="34"/>
      <c r="T21" s="59"/>
      <c r="U21" s="4"/>
    </row>
    <row r="22" spans="2:21">
      <c r="B22" s="34"/>
      <c r="C22" s="60"/>
      <c r="D22" s="44">
        <v>0</v>
      </c>
      <c r="E22" s="61" t="s">
        <v>15</v>
      </c>
      <c r="F22" s="46"/>
      <c r="G22" s="61" t="s">
        <v>16</v>
      </c>
      <c r="H22" s="62" t="s">
        <v>19</v>
      </c>
      <c r="I22" s="63" t="s">
        <v>20</v>
      </c>
      <c r="J22" s="49">
        <v>1.095</v>
      </c>
      <c r="K22" s="63" t="s">
        <v>18</v>
      </c>
      <c r="L22" s="64" t="s">
        <v>21</v>
      </c>
      <c r="M22" s="63" t="s">
        <v>22</v>
      </c>
      <c r="N22" s="61">
        <v>167</v>
      </c>
      <c r="O22" s="65" t="s">
        <v>23</v>
      </c>
      <c r="P22" s="66"/>
      <c r="Q22" s="67"/>
      <c r="R22" s="67"/>
      <c r="S22" s="68"/>
      <c r="T22" s="69"/>
      <c r="U22" s="4"/>
    </row>
    <row r="23" spans="2:21">
      <c r="B23" s="34"/>
      <c r="C23" s="34"/>
      <c r="D23" s="35"/>
      <c r="E23" s="36"/>
      <c r="F23" s="36"/>
      <c r="G23" s="36"/>
      <c r="H23" s="41"/>
      <c r="I23" s="38"/>
      <c r="J23" s="39"/>
      <c r="K23" s="39"/>
      <c r="L23" s="40"/>
      <c r="M23" s="70"/>
      <c r="N23" s="40"/>
      <c r="O23" s="34"/>
      <c r="P23" s="34"/>
      <c r="Q23" s="41"/>
      <c r="R23" s="41"/>
      <c r="S23" s="34"/>
      <c r="T23" s="34"/>
      <c r="U23" s="34"/>
    </row>
    <row r="24" spans="2:21">
      <c r="B24" s="42"/>
      <c r="C24" s="161"/>
      <c r="D24" s="162"/>
      <c r="E24" s="162"/>
      <c r="F24" s="162"/>
      <c r="G24" s="162"/>
      <c r="H24" s="162"/>
      <c r="I24" s="162"/>
      <c r="J24" s="162"/>
      <c r="K24" s="162"/>
      <c r="L24" s="162"/>
      <c r="M24" s="162"/>
      <c r="N24" s="162"/>
      <c r="O24" s="162"/>
      <c r="P24" s="162"/>
      <c r="Q24" s="162"/>
      <c r="R24" s="162"/>
      <c r="S24" s="162"/>
      <c r="T24" s="163"/>
      <c r="U24" s="42"/>
    </row>
    <row r="25" spans="2:21">
      <c r="B25" s="42"/>
      <c r="C25" s="167"/>
      <c r="D25" s="168"/>
      <c r="E25" s="168"/>
      <c r="F25" s="168"/>
      <c r="G25" s="168"/>
      <c r="H25" s="168"/>
      <c r="I25" s="168"/>
      <c r="J25" s="168"/>
      <c r="K25" s="168"/>
      <c r="L25" s="168"/>
      <c r="M25" s="168"/>
      <c r="N25" s="168"/>
      <c r="O25" s="168"/>
      <c r="P25" s="168"/>
      <c r="Q25" s="168"/>
      <c r="R25" s="168"/>
      <c r="S25" s="168"/>
      <c r="T25" s="169"/>
      <c r="U25" s="42"/>
    </row>
    <row r="26" spans="2:21">
      <c r="B26" s="1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1"/>
      <c r="S26" s="1"/>
      <c r="T26" s="1"/>
      <c r="U26" s="1"/>
    </row>
    <row r="27" spans="2:21" ht="21.75">
      <c r="B27" s="71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161"/>
      <c r="R27" s="162"/>
      <c r="S27" s="162"/>
      <c r="T27" s="162"/>
      <c r="U27" s="163"/>
    </row>
    <row r="28" spans="2:21" ht="21.75">
      <c r="B28" s="72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164"/>
      <c r="R28" s="165"/>
      <c r="S28" s="165"/>
      <c r="T28" s="165"/>
      <c r="U28" s="166"/>
    </row>
    <row r="29" spans="2:21" ht="21.75">
      <c r="B29" s="72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164"/>
      <c r="R29" s="165"/>
      <c r="S29" s="165"/>
      <c r="T29" s="165"/>
      <c r="U29" s="166"/>
    </row>
    <row r="30" spans="2:21">
      <c r="B30" s="73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164"/>
      <c r="R30" s="165"/>
      <c r="S30" s="165"/>
      <c r="T30" s="165"/>
      <c r="U30" s="166"/>
    </row>
    <row r="31" spans="2:21">
      <c r="B31" s="7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164"/>
      <c r="R31" s="165"/>
      <c r="S31" s="165"/>
      <c r="T31" s="165"/>
      <c r="U31" s="166"/>
    </row>
    <row r="32" spans="2:21">
      <c r="B32" s="170"/>
      <c r="C32" s="171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164"/>
      <c r="R32" s="165"/>
      <c r="S32" s="165"/>
      <c r="T32" s="165"/>
      <c r="U32" s="166"/>
    </row>
    <row r="33" spans="2:21">
      <c r="B33" s="75"/>
      <c r="C33" s="76"/>
      <c r="D33" s="36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164"/>
      <c r="R33" s="165"/>
      <c r="S33" s="165"/>
      <c r="T33" s="165"/>
      <c r="U33" s="166"/>
    </row>
    <row r="34" spans="2:21">
      <c r="B34" s="173"/>
      <c r="C34" s="174"/>
      <c r="D34" s="34"/>
      <c r="E34" s="36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164"/>
      <c r="R34" s="165"/>
      <c r="S34" s="165"/>
      <c r="T34" s="165"/>
      <c r="U34" s="166"/>
    </row>
    <row r="35" spans="2:21">
      <c r="B35" s="175"/>
      <c r="C35" s="176"/>
      <c r="D35" s="34"/>
      <c r="E35" s="36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164"/>
      <c r="R35" s="165"/>
      <c r="S35" s="165"/>
      <c r="T35" s="165"/>
      <c r="U35" s="166"/>
    </row>
    <row r="36" spans="2:21">
      <c r="B36" s="175"/>
      <c r="C36" s="176"/>
      <c r="D36" s="34"/>
      <c r="E36" s="36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164"/>
      <c r="R36" s="165"/>
      <c r="S36" s="165"/>
      <c r="T36" s="165"/>
      <c r="U36" s="166"/>
    </row>
    <row r="37" spans="2:21">
      <c r="B37" s="75"/>
      <c r="C37" s="76"/>
      <c r="D37" s="34"/>
      <c r="E37" s="36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164"/>
      <c r="R37" s="165"/>
      <c r="S37" s="165"/>
      <c r="T37" s="165"/>
      <c r="U37" s="166"/>
    </row>
    <row r="38" spans="2:21">
      <c r="B38" s="77"/>
      <c r="C38" s="34"/>
      <c r="D38" s="34"/>
      <c r="E38" s="41"/>
      <c r="F38" s="41"/>
      <c r="G38" s="41"/>
      <c r="H38" s="41"/>
      <c r="I38" s="34"/>
      <c r="J38" s="34"/>
      <c r="K38" s="34"/>
      <c r="L38" s="34"/>
      <c r="M38" s="34"/>
      <c r="N38" s="34"/>
      <c r="O38" s="34"/>
      <c r="P38" s="34"/>
      <c r="Q38" s="164"/>
      <c r="R38" s="165"/>
      <c r="S38" s="165"/>
      <c r="T38" s="165"/>
      <c r="U38" s="166"/>
    </row>
    <row r="39" spans="2:21">
      <c r="B39" s="78"/>
      <c r="C39" s="68"/>
      <c r="D39" s="62"/>
      <c r="E39" s="68"/>
      <c r="F39" s="62"/>
      <c r="G39" s="62"/>
      <c r="H39" s="62"/>
      <c r="I39" s="68"/>
      <c r="J39" s="68"/>
      <c r="K39" s="68"/>
      <c r="L39" s="68"/>
      <c r="M39" s="68"/>
      <c r="N39" s="68"/>
      <c r="O39" s="68"/>
      <c r="P39" s="68"/>
      <c r="Q39" s="164"/>
      <c r="R39" s="165"/>
      <c r="S39" s="165"/>
      <c r="T39" s="165"/>
      <c r="U39" s="166"/>
    </row>
    <row r="40" spans="2:21">
      <c r="B40" s="79"/>
      <c r="C40" s="52"/>
      <c r="D40" s="52"/>
      <c r="E40" s="53"/>
      <c r="F40" s="53"/>
      <c r="G40" s="53"/>
      <c r="H40" s="53"/>
      <c r="I40" s="52"/>
      <c r="J40" s="52"/>
      <c r="K40" s="52"/>
      <c r="L40" s="52"/>
      <c r="M40" s="52"/>
      <c r="N40" s="52"/>
      <c r="O40" s="52"/>
      <c r="P40" s="52"/>
      <c r="Q40" s="164"/>
      <c r="R40" s="165"/>
      <c r="S40" s="165"/>
      <c r="T40" s="165"/>
      <c r="U40" s="166"/>
    </row>
    <row r="41" spans="2:21" ht="21.75">
      <c r="B41" s="72"/>
      <c r="C41" s="34"/>
      <c r="D41" s="34"/>
      <c r="E41" s="34"/>
      <c r="F41" s="34"/>
      <c r="G41" s="34"/>
      <c r="H41" s="41"/>
      <c r="I41" s="34"/>
      <c r="J41" s="34"/>
      <c r="K41" s="34"/>
      <c r="L41" s="34"/>
      <c r="M41" s="34"/>
      <c r="N41" s="34"/>
      <c r="O41" s="34"/>
      <c r="P41" s="34"/>
      <c r="Q41" s="164"/>
      <c r="R41" s="165"/>
      <c r="S41" s="165"/>
      <c r="T41" s="165"/>
      <c r="U41" s="166"/>
    </row>
    <row r="42" spans="2:21">
      <c r="B42" s="80"/>
      <c r="C42" s="34"/>
      <c r="D42" s="34"/>
      <c r="E42" s="34"/>
      <c r="F42" s="34"/>
      <c r="G42" s="34"/>
      <c r="H42" s="41"/>
      <c r="I42" s="34"/>
      <c r="J42" s="34"/>
      <c r="K42" s="34"/>
      <c r="L42" s="34"/>
      <c r="M42" s="34"/>
      <c r="N42" s="34"/>
      <c r="O42" s="34"/>
      <c r="P42" s="34"/>
      <c r="Q42" s="164"/>
      <c r="R42" s="165"/>
      <c r="S42" s="165"/>
      <c r="T42" s="165"/>
      <c r="U42" s="166"/>
    </row>
    <row r="43" spans="2:21">
      <c r="B43" s="183"/>
      <c r="C43" s="184"/>
      <c r="D43" s="81"/>
      <c r="E43" s="82"/>
      <c r="F43" s="83"/>
      <c r="G43" s="185"/>
      <c r="H43" s="185"/>
      <c r="I43" s="185"/>
      <c r="J43" s="84"/>
      <c r="K43" s="81"/>
      <c r="L43" s="81"/>
      <c r="M43" s="81"/>
      <c r="N43" s="81"/>
      <c r="O43" s="81"/>
      <c r="P43" s="34"/>
      <c r="Q43" s="164"/>
      <c r="R43" s="165"/>
      <c r="S43" s="165"/>
      <c r="T43" s="165"/>
      <c r="U43" s="166"/>
    </row>
    <row r="44" spans="2:21">
      <c r="B44" s="186"/>
      <c r="C44" s="187"/>
      <c r="D44" s="81"/>
      <c r="E44" s="85"/>
      <c r="F44" s="85"/>
      <c r="G44" s="85"/>
      <c r="H44" s="85"/>
      <c r="I44" s="81"/>
      <c r="J44" s="81"/>
      <c r="K44" s="81"/>
      <c r="L44" s="81"/>
      <c r="M44" s="81"/>
      <c r="N44" s="81"/>
      <c r="O44" s="81"/>
      <c r="P44" s="34"/>
      <c r="Q44" s="164"/>
      <c r="R44" s="165"/>
      <c r="S44" s="165"/>
      <c r="T44" s="165"/>
      <c r="U44" s="166"/>
    </row>
    <row r="45" spans="2:21">
      <c r="B45" s="73"/>
      <c r="C45" s="81"/>
      <c r="D45" s="81"/>
      <c r="E45" s="85"/>
      <c r="F45" s="85"/>
      <c r="G45" s="85"/>
      <c r="H45" s="85"/>
      <c r="I45" s="81"/>
      <c r="J45" s="81"/>
      <c r="K45" s="81"/>
      <c r="L45" s="81"/>
      <c r="M45" s="81"/>
      <c r="N45" s="81"/>
      <c r="O45" s="81"/>
      <c r="P45" s="34"/>
      <c r="Q45" s="164"/>
      <c r="R45" s="165"/>
      <c r="S45" s="165"/>
      <c r="T45" s="165"/>
      <c r="U45" s="166"/>
    </row>
    <row r="46" spans="2:21">
      <c r="B46" s="73"/>
      <c r="C46" s="81"/>
      <c r="D46" s="81"/>
      <c r="E46" s="81"/>
      <c r="F46" s="81"/>
      <c r="G46" s="81"/>
      <c r="H46" s="81"/>
      <c r="I46" s="81"/>
      <c r="J46" s="81"/>
      <c r="K46" s="81"/>
      <c r="L46" s="81"/>
      <c r="M46" s="81"/>
      <c r="N46" s="81"/>
      <c r="O46" s="81"/>
      <c r="P46" s="34"/>
      <c r="Q46" s="164"/>
      <c r="R46" s="165"/>
      <c r="S46" s="165"/>
      <c r="T46" s="165"/>
      <c r="U46" s="166"/>
    </row>
    <row r="47" spans="2:21">
      <c r="B47" s="86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164"/>
      <c r="R47" s="165"/>
      <c r="S47" s="165"/>
      <c r="T47" s="165"/>
      <c r="U47" s="166"/>
    </row>
    <row r="48" spans="2:21">
      <c r="B48" s="87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164"/>
      <c r="R48" s="165"/>
      <c r="S48" s="165"/>
      <c r="T48" s="165"/>
      <c r="U48" s="166"/>
    </row>
    <row r="49" spans="2:21" ht="21.75">
      <c r="B49" s="88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164"/>
      <c r="R49" s="165"/>
      <c r="S49" s="165"/>
      <c r="T49" s="165"/>
      <c r="U49" s="166"/>
    </row>
    <row r="50" spans="2:21">
      <c r="B50" s="77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164"/>
      <c r="R50" s="165"/>
      <c r="S50" s="165"/>
      <c r="T50" s="165"/>
      <c r="U50" s="166"/>
    </row>
    <row r="51" spans="2:21">
      <c r="B51" s="183"/>
      <c r="C51" s="184"/>
      <c r="D51" s="81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164"/>
      <c r="R51" s="165"/>
      <c r="S51" s="165"/>
      <c r="T51" s="165"/>
      <c r="U51" s="166"/>
    </row>
    <row r="52" spans="2:21">
      <c r="B52" s="183"/>
      <c r="C52" s="184"/>
      <c r="D52" s="18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164"/>
      <c r="R52" s="165"/>
      <c r="S52" s="165"/>
      <c r="T52" s="165"/>
      <c r="U52" s="166"/>
    </row>
    <row r="53" spans="2:21">
      <c r="B53" s="195"/>
      <c r="C53" s="196"/>
      <c r="D53" s="196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164"/>
      <c r="R53" s="165"/>
      <c r="S53" s="165"/>
      <c r="T53" s="165"/>
      <c r="U53" s="166"/>
    </row>
    <row r="54" spans="2:21">
      <c r="B54" s="195"/>
      <c r="C54" s="196"/>
      <c r="D54" s="81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164"/>
      <c r="R54" s="165"/>
      <c r="S54" s="165"/>
      <c r="T54" s="165"/>
      <c r="U54" s="166"/>
    </row>
    <row r="55" spans="2:21">
      <c r="B55" s="7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167"/>
      <c r="R55" s="168"/>
      <c r="S55" s="168"/>
      <c r="T55" s="168"/>
      <c r="U55" s="169"/>
    </row>
    <row r="56" spans="2:21">
      <c r="B56" s="89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90"/>
      <c r="Q56" s="43"/>
      <c r="R56" s="91"/>
      <c r="S56" s="91"/>
      <c r="T56" s="91"/>
      <c r="U56" s="92"/>
    </row>
    <row r="57" spans="2:21" ht="21.75">
      <c r="B57" s="93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59"/>
      <c r="Q57" s="164" t="s">
        <v>24</v>
      </c>
      <c r="R57" s="165"/>
      <c r="S57" s="165"/>
      <c r="T57" s="165"/>
      <c r="U57" s="166"/>
    </row>
    <row r="58" spans="2:21">
      <c r="B58" s="94"/>
      <c r="C58" s="34"/>
      <c r="D58" s="34"/>
      <c r="E58" s="95"/>
      <c r="F58" s="36"/>
      <c r="G58" s="36"/>
      <c r="H58" s="36"/>
      <c r="I58" s="34"/>
      <c r="J58" s="34"/>
      <c r="K58" s="34"/>
      <c r="L58" s="34"/>
      <c r="M58" s="34"/>
      <c r="N58" s="34"/>
      <c r="O58" s="34"/>
      <c r="P58" s="59"/>
      <c r="Q58" s="96"/>
      <c r="R58" s="67"/>
      <c r="S58" s="67"/>
      <c r="T58" s="67"/>
      <c r="U58" s="97"/>
    </row>
    <row r="59" spans="2:21">
      <c r="B59" s="98"/>
      <c r="C59" s="81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161"/>
      <c r="R59" s="162"/>
      <c r="S59" s="162"/>
      <c r="T59" s="162"/>
      <c r="U59" s="163"/>
    </row>
    <row r="60" spans="2:21">
      <c r="B60" s="99"/>
      <c r="C60" s="81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164"/>
      <c r="R60" s="165"/>
      <c r="S60" s="165"/>
      <c r="T60" s="165"/>
      <c r="U60" s="166"/>
    </row>
    <row r="61" spans="2:21">
      <c r="B61" s="100"/>
      <c r="C61" s="81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164"/>
      <c r="R61" s="165"/>
      <c r="S61" s="165"/>
      <c r="T61" s="165"/>
      <c r="U61" s="166"/>
    </row>
    <row r="62" spans="2:21">
      <c r="B62" s="197"/>
      <c r="C62" s="198"/>
      <c r="D62" s="199"/>
      <c r="E62" s="199"/>
      <c r="F62" s="199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164"/>
      <c r="R62" s="165"/>
      <c r="S62" s="165"/>
      <c r="T62" s="165"/>
      <c r="U62" s="166"/>
    </row>
    <row r="63" spans="2:21">
      <c r="B63" s="73"/>
      <c r="C63" s="81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164"/>
      <c r="R63" s="165"/>
      <c r="S63" s="165"/>
      <c r="T63" s="165"/>
      <c r="U63" s="166"/>
    </row>
    <row r="64" spans="2:21">
      <c r="B64" s="73"/>
      <c r="C64" s="81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164"/>
      <c r="R64" s="165"/>
      <c r="S64" s="165"/>
      <c r="T64" s="165"/>
      <c r="U64" s="166"/>
    </row>
    <row r="65" spans="2:21">
      <c r="B65" s="99"/>
      <c r="C65" s="81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164"/>
      <c r="R65" s="165"/>
      <c r="S65" s="165"/>
      <c r="T65" s="165"/>
      <c r="U65" s="166"/>
    </row>
    <row r="66" spans="2:21">
      <c r="B66" s="98"/>
      <c r="C66" s="81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164"/>
      <c r="R66" s="165"/>
      <c r="S66" s="165"/>
      <c r="T66" s="165"/>
      <c r="U66" s="166"/>
    </row>
    <row r="67" spans="2:21">
      <c r="B67" s="99"/>
      <c r="C67" s="81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164"/>
      <c r="R67" s="165"/>
      <c r="S67" s="165"/>
      <c r="T67" s="165"/>
      <c r="U67" s="166"/>
    </row>
    <row r="68" spans="2:21">
      <c r="B68" s="197"/>
      <c r="C68" s="198"/>
      <c r="D68" s="199"/>
      <c r="E68" s="199"/>
      <c r="F68" s="199"/>
      <c r="G68" s="4"/>
      <c r="H68" s="4"/>
      <c r="I68" s="4"/>
      <c r="J68" s="34"/>
      <c r="K68" s="34"/>
      <c r="L68" s="34"/>
      <c r="M68" s="34"/>
      <c r="N68" s="34"/>
      <c r="O68" s="34"/>
      <c r="P68" s="34"/>
      <c r="Q68" s="164"/>
      <c r="R68" s="165"/>
      <c r="S68" s="165"/>
      <c r="T68" s="165"/>
      <c r="U68" s="166"/>
    </row>
    <row r="69" spans="2:21">
      <c r="B69" s="73"/>
      <c r="C69" s="81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164"/>
      <c r="R69" s="165"/>
      <c r="S69" s="165"/>
      <c r="T69" s="165"/>
      <c r="U69" s="166"/>
    </row>
    <row r="70" spans="2:21">
      <c r="B70" s="73"/>
      <c r="C70" s="81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164"/>
      <c r="R70" s="165"/>
      <c r="S70" s="165"/>
      <c r="T70" s="165"/>
      <c r="U70" s="166"/>
    </row>
    <row r="71" spans="2:21">
      <c r="B71" s="73"/>
      <c r="C71" s="81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164"/>
      <c r="R71" s="165"/>
      <c r="S71" s="165"/>
      <c r="T71" s="165"/>
      <c r="U71" s="166"/>
    </row>
    <row r="72" spans="2:21">
      <c r="B72" s="100"/>
      <c r="C72" s="81"/>
      <c r="D72" s="34"/>
      <c r="E72" s="34"/>
      <c r="F72" s="36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164"/>
      <c r="R72" s="165"/>
      <c r="S72" s="165"/>
      <c r="T72" s="165"/>
      <c r="U72" s="166"/>
    </row>
    <row r="73" spans="2:21">
      <c r="B73" s="73"/>
      <c r="C73" s="81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164"/>
      <c r="R73" s="165"/>
      <c r="S73" s="165"/>
      <c r="T73" s="165"/>
      <c r="U73" s="166"/>
    </row>
    <row r="74" spans="2:21">
      <c r="B74" s="204"/>
      <c r="C74" s="205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164"/>
      <c r="R74" s="165"/>
      <c r="S74" s="165"/>
      <c r="T74" s="165"/>
      <c r="U74" s="166"/>
    </row>
    <row r="75" spans="2:21">
      <c r="B75" s="101"/>
      <c r="C75" s="102"/>
      <c r="D75" s="34"/>
      <c r="E75" s="34"/>
      <c r="F75" s="34"/>
      <c r="H75" s="34"/>
      <c r="I75" s="34"/>
      <c r="J75" s="34"/>
      <c r="K75" s="34"/>
      <c r="L75" s="34"/>
      <c r="M75" s="34"/>
      <c r="N75" s="34"/>
      <c r="O75" s="34"/>
      <c r="P75" s="34"/>
      <c r="Q75" s="164"/>
      <c r="R75" s="165"/>
      <c r="S75" s="165"/>
      <c r="T75" s="165"/>
      <c r="U75" s="166"/>
    </row>
    <row r="76" spans="2:21">
      <c r="B76" s="100"/>
      <c r="C76" s="81"/>
      <c r="D76" s="34"/>
      <c r="E76" s="34"/>
      <c r="F76" s="34"/>
      <c r="G76" s="36"/>
      <c r="H76" s="34"/>
      <c r="I76" s="34"/>
      <c r="J76" s="34"/>
      <c r="K76" s="34"/>
      <c r="L76" s="34"/>
      <c r="M76" s="34"/>
      <c r="N76" s="34"/>
      <c r="O76" s="34"/>
      <c r="P76" s="34"/>
      <c r="Q76" s="164"/>
      <c r="R76" s="165"/>
      <c r="S76" s="165"/>
      <c r="T76" s="165"/>
      <c r="U76" s="166"/>
    </row>
    <row r="77" spans="2:21">
      <c r="B77" s="103"/>
      <c r="C77" s="81"/>
      <c r="D77" s="34"/>
      <c r="E77" s="34"/>
      <c r="F77" s="34"/>
      <c r="G77" s="36"/>
      <c r="H77" s="34"/>
      <c r="I77" s="36"/>
      <c r="J77" s="34"/>
      <c r="K77" s="34"/>
      <c r="L77" s="34"/>
      <c r="M77" s="34"/>
      <c r="N77" s="34"/>
      <c r="O77" s="34"/>
      <c r="P77" s="34"/>
      <c r="Q77" s="164"/>
      <c r="R77" s="165"/>
      <c r="S77" s="165"/>
      <c r="T77" s="165"/>
      <c r="U77" s="166"/>
    </row>
    <row r="78" spans="2:21">
      <c r="B78" s="77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164"/>
      <c r="R78" s="165"/>
      <c r="S78" s="165"/>
      <c r="T78" s="165"/>
      <c r="U78" s="166"/>
    </row>
    <row r="79" spans="2:21">
      <c r="B79" s="104"/>
      <c r="C79" s="68"/>
      <c r="D79" s="68"/>
      <c r="E79" s="68"/>
      <c r="F79" s="68"/>
      <c r="G79" s="68"/>
      <c r="H79" s="68"/>
      <c r="I79" s="68"/>
      <c r="J79" s="105"/>
      <c r="K79" s="105"/>
      <c r="L79" s="68"/>
      <c r="M79" s="68"/>
      <c r="N79" s="68"/>
      <c r="O79" s="68"/>
      <c r="P79" s="68"/>
      <c r="Q79" s="164"/>
      <c r="R79" s="165"/>
      <c r="S79" s="165"/>
      <c r="T79" s="165"/>
      <c r="U79" s="166"/>
    </row>
    <row r="80" spans="2:21" ht="21.75">
      <c r="B80" s="106"/>
      <c r="C80" s="52"/>
      <c r="D80" s="52"/>
      <c r="E80" s="52"/>
      <c r="F80" s="52"/>
      <c r="G80" s="52"/>
      <c r="H80" s="52"/>
      <c r="I80" s="52"/>
      <c r="J80" s="107"/>
      <c r="K80" s="107"/>
      <c r="L80" s="52"/>
      <c r="M80" s="52"/>
      <c r="N80" s="52"/>
      <c r="O80" s="52"/>
      <c r="P80" s="52"/>
      <c r="Q80" s="164"/>
      <c r="R80" s="165"/>
      <c r="S80" s="165"/>
      <c r="T80" s="165"/>
      <c r="U80" s="166"/>
    </row>
    <row r="81" spans="2:21">
      <c r="B81" s="94"/>
      <c r="C81" s="34"/>
      <c r="D81" s="34"/>
      <c r="E81" s="34"/>
      <c r="F81" s="34"/>
      <c r="G81" s="34"/>
      <c r="H81" s="34"/>
      <c r="I81" s="34"/>
      <c r="J81" s="108"/>
      <c r="K81" s="108"/>
      <c r="L81" s="34"/>
      <c r="M81" s="34"/>
      <c r="N81" s="34"/>
      <c r="O81" s="34"/>
      <c r="P81" s="34"/>
      <c r="Q81" s="164"/>
      <c r="R81" s="165"/>
      <c r="S81" s="165"/>
      <c r="T81" s="165"/>
      <c r="U81" s="166"/>
    </row>
    <row r="82" spans="2:21" ht="21">
      <c r="B82" s="109"/>
      <c r="C82" s="36"/>
      <c r="D82" s="34"/>
      <c r="E82" s="34"/>
      <c r="F82" s="34"/>
      <c r="G82" s="34"/>
      <c r="H82" s="34"/>
      <c r="I82" s="34"/>
      <c r="J82" s="108"/>
      <c r="K82" s="108"/>
      <c r="L82" s="34"/>
      <c r="M82" s="34"/>
      <c r="N82" s="34"/>
      <c r="O82" s="34"/>
      <c r="P82" s="34"/>
      <c r="Q82" s="164"/>
      <c r="R82" s="165"/>
      <c r="S82" s="165"/>
      <c r="T82" s="165"/>
      <c r="U82" s="166"/>
    </row>
    <row r="83" spans="2:21" ht="21">
      <c r="B83" s="109"/>
      <c r="C83" s="36"/>
      <c r="D83" s="34"/>
      <c r="E83" s="34"/>
      <c r="F83" s="34"/>
      <c r="G83" s="36"/>
      <c r="H83" s="34"/>
      <c r="I83" s="34"/>
      <c r="J83" s="108"/>
      <c r="K83" s="108"/>
      <c r="L83" s="34"/>
      <c r="M83" s="34"/>
      <c r="N83" s="34"/>
      <c r="O83" s="34"/>
      <c r="P83" s="34"/>
      <c r="Q83" s="164"/>
      <c r="R83" s="165"/>
      <c r="S83" s="165"/>
      <c r="T83" s="165"/>
      <c r="U83" s="166"/>
    </row>
    <row r="84" spans="2:21" ht="21">
      <c r="B84" s="109"/>
      <c r="C84" s="36"/>
      <c r="D84" s="34"/>
      <c r="E84" s="34"/>
      <c r="F84" s="34"/>
      <c r="G84" s="34"/>
      <c r="H84" s="34"/>
      <c r="I84" s="34"/>
      <c r="J84" s="108"/>
      <c r="K84" s="108"/>
      <c r="L84" s="34"/>
      <c r="M84" s="34"/>
      <c r="N84" s="34"/>
      <c r="O84" s="34"/>
      <c r="P84" s="34"/>
      <c r="Q84" s="164"/>
      <c r="R84" s="165"/>
      <c r="S84" s="165"/>
      <c r="T84" s="165"/>
      <c r="U84" s="166"/>
    </row>
    <row r="85" spans="2:21" ht="21">
      <c r="B85" s="110"/>
      <c r="C85" s="61"/>
      <c r="D85" s="68"/>
      <c r="E85" s="68"/>
      <c r="F85" s="68"/>
      <c r="G85" s="68"/>
      <c r="H85" s="68"/>
      <c r="I85" s="68"/>
      <c r="J85" s="105"/>
      <c r="K85" s="105"/>
      <c r="L85" s="68"/>
      <c r="M85" s="68"/>
      <c r="N85" s="68"/>
      <c r="O85" s="68"/>
      <c r="P85" s="68"/>
      <c r="Q85" s="164"/>
      <c r="R85" s="165"/>
      <c r="S85" s="165"/>
      <c r="T85" s="165"/>
      <c r="U85" s="166"/>
    </row>
    <row r="86" spans="2:21">
      <c r="B86" s="206" t="s">
        <v>31</v>
      </c>
      <c r="C86" s="207"/>
      <c r="D86" s="207"/>
      <c r="E86" s="207"/>
      <c r="F86" s="207"/>
      <c r="G86" s="207"/>
      <c r="H86" s="207"/>
      <c r="I86" s="207"/>
      <c r="J86" s="207"/>
      <c r="K86" s="207"/>
      <c r="L86" s="207"/>
      <c r="M86" s="207"/>
      <c r="N86" s="207"/>
      <c r="O86" s="207"/>
      <c r="P86" s="207"/>
      <c r="Q86" s="164"/>
      <c r="R86" s="165"/>
      <c r="S86" s="165"/>
      <c r="T86" s="165"/>
      <c r="U86" s="166"/>
    </row>
    <row r="87" spans="2:21" ht="15.75" customHeight="1">
      <c r="B87" s="200" t="s">
        <v>32</v>
      </c>
      <c r="C87" s="201"/>
      <c r="D87" s="201"/>
      <c r="E87" s="201"/>
      <c r="F87" s="202"/>
      <c r="G87" s="203" t="s">
        <v>10</v>
      </c>
      <c r="H87" s="203"/>
      <c r="I87" s="203"/>
      <c r="J87" s="203"/>
      <c r="K87" s="203"/>
      <c r="L87" s="203"/>
      <c r="M87" s="203"/>
      <c r="N87" s="203"/>
      <c r="O87" s="203"/>
      <c r="P87" s="208"/>
      <c r="Q87" s="164"/>
      <c r="R87" s="165"/>
      <c r="S87" s="165"/>
      <c r="T87" s="165"/>
      <c r="U87" s="166"/>
    </row>
    <row r="88" spans="2:21" ht="15.75" customHeight="1">
      <c r="B88" s="188" t="s">
        <v>34</v>
      </c>
      <c r="C88" s="191" t="s">
        <v>59</v>
      </c>
      <c r="D88" s="192"/>
      <c r="E88" s="215"/>
      <c r="F88" s="213"/>
      <c r="G88" s="213" t="s">
        <v>53</v>
      </c>
      <c r="H88" s="214"/>
      <c r="I88" s="220" t="s">
        <v>54</v>
      </c>
      <c r="J88" s="221"/>
      <c r="K88" s="209" t="s">
        <v>61</v>
      </c>
      <c r="L88" s="210"/>
      <c r="M88" s="210"/>
      <c r="N88" s="211"/>
      <c r="O88" s="216" t="s">
        <v>56</v>
      </c>
      <c r="P88" s="217"/>
      <c r="Q88" s="164"/>
      <c r="R88" s="165"/>
      <c r="S88" s="165"/>
      <c r="T88" s="165"/>
      <c r="U88" s="166"/>
    </row>
    <row r="89" spans="2:21">
      <c r="B89" s="189"/>
      <c r="C89" s="191"/>
      <c r="D89" s="193"/>
      <c r="E89" s="215"/>
      <c r="F89" s="213"/>
      <c r="G89" s="213"/>
      <c r="H89" s="214"/>
      <c r="I89" s="222"/>
      <c r="J89" s="223"/>
      <c r="K89" s="212" t="s">
        <v>38</v>
      </c>
      <c r="L89" s="213"/>
      <c r="M89" s="213" t="s">
        <v>39</v>
      </c>
      <c r="N89" s="214"/>
      <c r="O89" s="218"/>
      <c r="P89" s="219"/>
      <c r="Q89" s="164"/>
      <c r="R89" s="165"/>
      <c r="S89" s="165"/>
      <c r="T89" s="165"/>
      <c r="U89" s="166"/>
    </row>
    <row r="90" spans="2:21" ht="15.75" customHeight="1">
      <c r="B90" s="190"/>
      <c r="C90" s="191"/>
      <c r="D90" s="194"/>
      <c r="E90" s="215"/>
      <c r="F90" s="213"/>
      <c r="G90" s="111" t="s">
        <v>40</v>
      </c>
      <c r="H90" s="111" t="s">
        <v>41</v>
      </c>
      <c r="I90" s="112" t="s">
        <v>40</v>
      </c>
      <c r="J90" s="112" t="s">
        <v>41</v>
      </c>
      <c r="K90" s="111" t="s">
        <v>40</v>
      </c>
      <c r="L90" s="111" t="s">
        <v>41</v>
      </c>
      <c r="M90" s="111" t="s">
        <v>40</v>
      </c>
      <c r="N90" s="111" t="s">
        <v>41</v>
      </c>
      <c r="O90" s="112" t="s">
        <v>40</v>
      </c>
      <c r="P90" s="113" t="s">
        <v>41</v>
      </c>
      <c r="Q90" s="164"/>
      <c r="R90" s="165"/>
      <c r="S90" s="165"/>
      <c r="T90" s="165"/>
      <c r="U90" s="166"/>
    </row>
    <row r="91" spans="2:21" ht="15.75" customHeight="1">
      <c r="B91" s="114">
        <f>Q15</f>
        <v>2.5</v>
      </c>
      <c r="C91" s="115">
        <f>B91*1010</f>
        <v>2525</v>
      </c>
      <c r="D91" s="116">
        <v>-7</v>
      </c>
      <c r="E91" s="116">
        <v>8</v>
      </c>
      <c r="F91" s="116" t="s">
        <v>42</v>
      </c>
      <c r="G91" s="115">
        <f>B91*16</f>
        <v>40</v>
      </c>
      <c r="H91" s="115">
        <f>B91*0.16</f>
        <v>0.4</v>
      </c>
      <c r="I91" s="115"/>
      <c r="J91" s="115"/>
      <c r="K91" s="115"/>
      <c r="L91" s="115"/>
      <c r="M91" s="115"/>
      <c r="N91" s="115"/>
      <c r="O91" s="115">
        <f>B91*48.8</f>
        <v>122</v>
      </c>
      <c r="P91" s="117">
        <f>B91*0.21</f>
        <v>0.52500000000000002</v>
      </c>
      <c r="Q91" s="164"/>
      <c r="R91" s="165"/>
      <c r="S91" s="165"/>
      <c r="T91" s="165"/>
      <c r="U91" s="166"/>
    </row>
    <row r="92" spans="2:21" ht="20.25" customHeight="1">
      <c r="B92" s="118"/>
      <c r="C92" s="119"/>
      <c r="D92" s="119"/>
      <c r="E92" s="119"/>
      <c r="F92" s="119"/>
      <c r="G92" s="119"/>
      <c r="H92" s="119"/>
      <c r="I92" s="119"/>
      <c r="J92" s="119"/>
      <c r="K92" s="119"/>
      <c r="L92" s="119"/>
      <c r="M92" s="119"/>
      <c r="N92" s="119"/>
      <c r="O92" s="119"/>
      <c r="P92" s="120"/>
      <c r="Q92" s="167"/>
      <c r="R92" s="168"/>
      <c r="S92" s="168"/>
      <c r="T92" s="168"/>
      <c r="U92" s="169"/>
    </row>
    <row r="93" spans="2:21">
      <c r="B93" s="200" t="s">
        <v>43</v>
      </c>
      <c r="C93" s="201"/>
      <c r="D93" s="201"/>
      <c r="E93" s="201"/>
      <c r="F93" s="202"/>
      <c r="G93" s="203" t="s">
        <v>10</v>
      </c>
      <c r="H93" s="203"/>
      <c r="I93" s="203"/>
      <c r="J93" s="203"/>
      <c r="K93" s="203"/>
      <c r="L93" s="203"/>
      <c r="M93" s="203"/>
      <c r="N93" s="203"/>
      <c r="O93" s="203"/>
      <c r="P93" s="203"/>
      <c r="Q93" s="36"/>
      <c r="R93" s="4"/>
      <c r="S93" s="4"/>
      <c r="T93" s="4"/>
      <c r="U93" s="4"/>
    </row>
    <row r="94" spans="2:21" ht="20.25" customHeight="1">
      <c r="B94" s="188" t="s">
        <v>34</v>
      </c>
      <c r="C94" s="191" t="s">
        <v>59</v>
      </c>
      <c r="D94" s="192"/>
      <c r="E94" s="215"/>
      <c r="F94" s="213"/>
      <c r="G94" s="213" t="s">
        <v>53</v>
      </c>
      <c r="H94" s="214"/>
      <c r="I94" s="220" t="s">
        <v>54</v>
      </c>
      <c r="J94" s="221"/>
      <c r="K94" s="209" t="s">
        <v>61</v>
      </c>
      <c r="L94" s="210"/>
      <c r="M94" s="210"/>
      <c r="N94" s="211"/>
      <c r="O94" s="216" t="s">
        <v>56</v>
      </c>
      <c r="P94" s="217"/>
      <c r="Q94" s="4"/>
      <c r="R94" s="225"/>
      <c r="S94" s="225"/>
      <c r="T94" s="225"/>
    </row>
    <row r="95" spans="2:21">
      <c r="B95" s="189"/>
      <c r="C95" s="191"/>
      <c r="D95" s="193"/>
      <c r="E95" s="215"/>
      <c r="F95" s="213"/>
      <c r="G95" s="213"/>
      <c r="H95" s="214"/>
      <c r="I95" s="222"/>
      <c r="J95" s="223"/>
      <c r="K95" s="212" t="s">
        <v>38</v>
      </c>
      <c r="L95" s="213"/>
      <c r="M95" s="213" t="s">
        <v>39</v>
      </c>
      <c r="N95" s="214"/>
      <c r="O95" s="218"/>
      <c r="P95" s="219"/>
      <c r="R95" s="225"/>
      <c r="S95" s="225"/>
      <c r="T95" s="225"/>
    </row>
    <row r="96" spans="2:21">
      <c r="B96" s="190"/>
      <c r="C96" s="191"/>
      <c r="D96" s="194"/>
      <c r="E96" s="215"/>
      <c r="F96" s="213"/>
      <c r="G96" s="111" t="s">
        <v>40</v>
      </c>
      <c r="H96" s="111" t="s">
        <v>41</v>
      </c>
      <c r="I96" s="112" t="s">
        <v>40</v>
      </c>
      <c r="J96" s="112" t="s">
        <v>41</v>
      </c>
      <c r="K96" s="111" t="s">
        <v>40</v>
      </c>
      <c r="L96" s="111" t="s">
        <v>41</v>
      </c>
      <c r="M96" s="111" t="s">
        <v>40</v>
      </c>
      <c r="N96" s="111" t="s">
        <v>41</v>
      </c>
      <c r="O96" s="112" t="s">
        <v>40</v>
      </c>
      <c r="P96" s="113" t="s">
        <v>41</v>
      </c>
    </row>
    <row r="97" spans="2:21">
      <c r="B97" s="121">
        <f>Q15</f>
        <v>2.5</v>
      </c>
      <c r="C97" s="122">
        <f>B97*1010</f>
        <v>2525</v>
      </c>
      <c r="D97" s="123">
        <v>-7</v>
      </c>
      <c r="E97" s="123">
        <v>8</v>
      </c>
      <c r="F97" s="123" t="s">
        <v>42</v>
      </c>
      <c r="G97" s="122">
        <f>B97*16</f>
        <v>40</v>
      </c>
      <c r="H97" s="122">
        <f>B97*0.16</f>
        <v>0.4</v>
      </c>
      <c r="I97" s="122"/>
      <c r="J97" s="122"/>
      <c r="K97" s="122"/>
      <c r="L97" s="122"/>
      <c r="M97" s="122"/>
      <c r="N97" s="122"/>
      <c r="O97" s="122">
        <f>B97*48.8</f>
        <v>122</v>
      </c>
      <c r="P97" s="124">
        <f>B97*0.21</f>
        <v>0.52500000000000002</v>
      </c>
      <c r="R97" s="125"/>
      <c r="S97" s="125"/>
      <c r="T97" s="125"/>
      <c r="U97" s="126"/>
    </row>
    <row r="98" spans="2:21">
      <c r="B98" s="127" t="s">
        <v>44</v>
      </c>
      <c r="C98" s="68" t="s">
        <v>45</v>
      </c>
      <c r="D98" s="68"/>
      <c r="E98" s="68"/>
      <c r="F98" s="68"/>
      <c r="G98" s="68"/>
      <c r="H98" s="68"/>
      <c r="I98" s="68"/>
      <c r="J98" s="68"/>
      <c r="K98" s="68"/>
      <c r="L98" s="68"/>
      <c r="M98" s="68"/>
      <c r="N98" s="68"/>
      <c r="O98" s="68"/>
      <c r="P98" s="34"/>
      <c r="Q98" s="128" t="s">
        <v>46</v>
      </c>
    </row>
    <row r="99" spans="2:21">
      <c r="B99" s="4"/>
    </row>
    <row r="100" spans="2:21">
      <c r="B100" s="4"/>
    </row>
    <row r="101" spans="2:21">
      <c r="B101" s="4"/>
    </row>
    <row r="102" spans="2:21">
      <c r="B102" s="4"/>
    </row>
  </sheetData>
  <mergeCells count="61">
    <mergeCell ref="R94:T95"/>
    <mergeCell ref="K95:L95"/>
    <mergeCell ref="M95:N95"/>
    <mergeCell ref="F88:F90"/>
    <mergeCell ref="B94:B96"/>
    <mergeCell ref="C94:C96"/>
    <mergeCell ref="D94:D96"/>
    <mergeCell ref="K94:N94"/>
    <mergeCell ref="O94:P95"/>
    <mergeCell ref="E94:E96"/>
    <mergeCell ref="F94:F96"/>
    <mergeCell ref="G88:H89"/>
    <mergeCell ref="Q59:U92"/>
    <mergeCell ref="O88:P89"/>
    <mergeCell ref="G94:H95"/>
    <mergeCell ref="I94:J95"/>
    <mergeCell ref="D62:F62"/>
    <mergeCell ref="I88:J89"/>
    <mergeCell ref="E88:E90"/>
    <mergeCell ref="Q57:U57"/>
    <mergeCell ref="B93:F93"/>
    <mergeCell ref="G93:P93"/>
    <mergeCell ref="B74:C74"/>
    <mergeCell ref="B86:P86"/>
    <mergeCell ref="B87:F87"/>
    <mergeCell ref="G87:P87"/>
    <mergeCell ref="K88:N88"/>
    <mergeCell ref="K89:L89"/>
    <mergeCell ref="M89:N89"/>
    <mergeCell ref="B88:B90"/>
    <mergeCell ref="C88:C90"/>
    <mergeCell ref="D88:D90"/>
    <mergeCell ref="B51:C51"/>
    <mergeCell ref="B52:D52"/>
    <mergeCell ref="B53:D53"/>
    <mergeCell ref="B54:C54"/>
    <mergeCell ref="B68:C68"/>
    <mergeCell ref="D68:F68"/>
    <mergeCell ref="B62:C62"/>
    <mergeCell ref="B32:C32"/>
    <mergeCell ref="B36:C36"/>
    <mergeCell ref="B43:C43"/>
    <mergeCell ref="G43:I43"/>
    <mergeCell ref="B44:C44"/>
    <mergeCell ref="C15:E15"/>
    <mergeCell ref="S1:T1"/>
    <mergeCell ref="J2:T2"/>
    <mergeCell ref="L3:T3"/>
    <mergeCell ref="C4:D4"/>
    <mergeCell ref="M15:O15"/>
    <mergeCell ref="C24:T24"/>
    <mergeCell ref="I10:I11"/>
    <mergeCell ref="B34:C34"/>
    <mergeCell ref="B35:C35"/>
    <mergeCell ref="C16:E16"/>
    <mergeCell ref="E10:E11"/>
    <mergeCell ref="F10:F11"/>
    <mergeCell ref="G10:G11"/>
    <mergeCell ref="H10:H11"/>
    <mergeCell ref="C25:T25"/>
    <mergeCell ref="Q27:U55"/>
  </mergeCells>
  <phoneticPr fontId="26" type="noConversion"/>
  <dataValidations count="5">
    <dataValidation type="list" allowBlank="1" showInputMessage="1" showErrorMessage="1" sqref="R18 S19:T19">
      <formula1>",MIROIR,PLEINE,VITREE"</formula1>
    </dataValidation>
    <dataValidation type="list" allowBlank="1" showInputMessage="1" showErrorMessage="1" sqref="J22">
      <mc:AlternateContent xmlns:x12ac="http://schemas.microsoft.com/office/spreadsheetml/2011/1/ac" xmlns:mc="http://schemas.openxmlformats.org/markup-compatibility/2006">
        <mc:Choice Requires="x12ac">
          <x12ac:list>,"0,835","1,095"</x12ac:list>
        </mc:Choice>
        <mc:Fallback>
          <formula1>",0,835,1,095"</formula1>
        </mc:Fallback>
      </mc:AlternateContent>
    </dataValidation>
    <dataValidation type="list" allowBlank="1" showInputMessage="1" showErrorMessage="1" sqref="D68:F68">
      <formula1>",EKC202D,EKC414,AKCC550"</formula1>
    </dataValidation>
    <dataValidation type="list" allowBlank="1" showInputMessage="1" showErrorMessage="1" sqref="F43">
      <formula1>",2,3,4,5,6"</formula1>
    </dataValidation>
    <dataValidation type="list" allowBlank="1" showInputMessage="1" showErrorMessage="1" sqref="D62">
      <formula1>",THERMOSTATIQUE,ELECTRIQUE"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33" orientation="portrait" horizontalDpi="0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B11"/>
  <sheetViews>
    <sheetView topLeftCell="A4" workbookViewId="0">
      <selection activeCell="B8" sqref="B8:C11"/>
    </sheetView>
  </sheetViews>
  <sheetFormatPr baseColWidth="10" defaultRowHeight="15"/>
  <cols>
    <col min="1" max="1" width="11.42578125" style="139"/>
    <col min="4" max="4" width="6.140625" bestFit="1" customWidth="1"/>
    <col min="5" max="5" width="2.140625" bestFit="1" customWidth="1"/>
    <col min="6" max="6" width="4" bestFit="1" customWidth="1"/>
    <col min="7" max="8" width="2" bestFit="1" customWidth="1"/>
    <col min="9" max="9" width="2.140625" bestFit="1" customWidth="1"/>
    <col min="10" max="10" width="4" bestFit="1" customWidth="1"/>
    <col min="11" max="12" width="2" bestFit="1" customWidth="1"/>
    <col min="13" max="13" width="2.140625" bestFit="1" customWidth="1"/>
    <col min="14" max="14" width="4" bestFit="1" customWidth="1"/>
    <col min="15" max="17" width="2" bestFit="1" customWidth="1"/>
    <col min="18" max="18" width="5" bestFit="1" customWidth="1"/>
    <col min="19" max="20" width="2" bestFit="1" customWidth="1"/>
    <col min="21" max="22" width="4" bestFit="1" customWidth="1"/>
    <col min="27" max="27" width="7" bestFit="1" customWidth="1"/>
    <col min="28" max="28" width="6.85546875" style="139" bestFit="1" customWidth="1"/>
  </cols>
  <sheetData>
    <row r="1" spans="1:28">
      <c r="A1" s="139" t="s">
        <v>49</v>
      </c>
      <c r="B1" t="s">
        <v>50</v>
      </c>
      <c r="C1" t="s">
        <v>51</v>
      </c>
      <c r="AA1" s="139" t="s">
        <v>49</v>
      </c>
      <c r="AB1" s="139" t="s">
        <v>62</v>
      </c>
    </row>
    <row r="2" spans="1:28">
      <c r="A2" s="139">
        <v>1</v>
      </c>
      <c r="B2" s="133" t="str">
        <f ca="1">IF($A2=MGC!$E$4,MGC!$F$4,"")</f>
        <v>A</v>
      </c>
      <c r="C2" s="136" t="str">
        <f ca="1">IF($A2=MGC!$E$4,MGC!$C$13,"")</f>
        <v>A</v>
      </c>
      <c r="D2" s="136">
        <f ca="1">IF($A2=MGC!$E$4,MGC!$D$18,"")</f>
        <v>0</v>
      </c>
      <c r="E2" s="141" t="s">
        <v>52</v>
      </c>
      <c r="F2" s="137">
        <f ca="1">IF($A2=MGC!$E$4,MGC!$J$18,"")</f>
        <v>0</v>
      </c>
      <c r="G2" s="141" t="s">
        <v>8</v>
      </c>
      <c r="H2" s="137">
        <f ca="1">IF($A2=MGC!$E$4,MGC!$D$19,"")</f>
        <v>4</v>
      </c>
      <c r="I2" s="141" t="s">
        <v>52</v>
      </c>
      <c r="J2" s="137">
        <f ca="1">IF($A2=MGC!$E$4,MGC!$J$19,"")</f>
        <v>7.5</v>
      </c>
      <c r="K2" s="141" t="s">
        <v>8</v>
      </c>
      <c r="L2" s="137">
        <f ca="1">IF($A2=MGC!$E$4,MGC!$D$20,"")</f>
        <v>1</v>
      </c>
      <c r="M2" s="141" t="s">
        <v>52</v>
      </c>
      <c r="N2" s="137">
        <f ca="1">IF($A2=MGC!$E$4,MGC!$J$20,"")</f>
        <v>2.5</v>
      </c>
      <c r="O2" s="141" t="s">
        <v>8</v>
      </c>
      <c r="P2" s="137">
        <f ca="1">IF($A2=MGC!$E$4,MGC!$D$21,"")</f>
        <v>1</v>
      </c>
      <c r="Q2" s="141" t="s">
        <v>8</v>
      </c>
      <c r="R2" s="137">
        <f ca="1">IF($A2=MGC!$E$4,MGC!$J$21,"")</f>
        <v>3.75</v>
      </c>
      <c r="S2" s="141" t="s">
        <v>8</v>
      </c>
      <c r="T2" s="137">
        <f ca="1">IF($A2=MGC!$E$4,MGC!$D$22,"")</f>
        <v>0</v>
      </c>
      <c r="U2" s="137" t="str">
        <f ca="1">IF($A2=MGC!$E$4,MGC!$J$15,"")</f>
        <v>T.G</v>
      </c>
      <c r="V2" s="138">
        <f ca="1">IF($A2=MGC!$E$4,MGC!$N$22,"")</f>
        <v>167</v>
      </c>
      <c r="AA2" s="139">
        <v>1</v>
      </c>
      <c r="AB2" s="139" t="s">
        <v>63</v>
      </c>
    </row>
    <row r="3" spans="1:28">
      <c r="A3" s="139">
        <v>2</v>
      </c>
      <c r="B3" s="133" t="str">
        <f ca="1">IF($A3=MJC!$E$4,MJC!$F$4,"")</f>
        <v>B</v>
      </c>
      <c r="C3" s="136" t="str">
        <f ca="1">IF($A3=MJC!$E$4,MJC!$C$13,"")</f>
        <v>B</v>
      </c>
      <c r="D3" s="136">
        <f ca="1">IF($A3=MJC!$E$4,MJC!$D$18,"")</f>
        <v>0</v>
      </c>
      <c r="E3" s="141" t="s">
        <v>52</v>
      </c>
      <c r="F3" s="137">
        <f ca="1">IF($A3=MJC!$E$4,MJC!$J$18,"")</f>
        <v>0</v>
      </c>
      <c r="G3" s="141" t="s">
        <v>8</v>
      </c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  <c r="T3" s="140"/>
      <c r="U3" s="140"/>
      <c r="V3" s="142"/>
      <c r="AA3" s="139">
        <v>2</v>
      </c>
      <c r="AB3" s="139" t="s">
        <v>64</v>
      </c>
    </row>
    <row r="4" spans="1:28">
      <c r="A4" s="139">
        <v>3</v>
      </c>
      <c r="B4" s="133" t="str">
        <f ca="1">IF($A4=SMD!$E$4,SMD!$F$4,"")</f>
        <v>C</v>
      </c>
      <c r="C4" s="136" t="str">
        <f ca="1">IF($A4=SMD!$E$4,SMD!$C$13,"")</f>
        <v>C</v>
      </c>
      <c r="D4" s="136">
        <f ca="1">IF($A4=SMD!$E$4,SMD!$D$18,"")</f>
        <v>2</v>
      </c>
      <c r="E4" s="141" t="s">
        <v>52</v>
      </c>
      <c r="F4" s="137" t="str">
        <f ca="1">IF($A4=MGC!$E$4,MGC!$J$18,"")</f>
        <v/>
      </c>
      <c r="G4" s="141" t="s">
        <v>8</v>
      </c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2"/>
      <c r="AA4" s="139">
        <v>3</v>
      </c>
      <c r="AB4" s="139" t="s">
        <v>65</v>
      </c>
    </row>
    <row r="5" spans="1:28">
      <c r="A5" s="139">
        <v>4</v>
      </c>
      <c r="B5" s="133" t="str">
        <f ca="1">IF($A5=CM!$E$4,CM!$F$4,"")</f>
        <v>D</v>
      </c>
      <c r="C5" s="136" t="str">
        <f ca="1">IF($A5=CM!$E$4,CM!$C$13,"")</f>
        <v>D</v>
      </c>
      <c r="D5" s="136">
        <f ca="1">IF($A5=CM!$E$4,CM!$D$18,"")</f>
        <v>2</v>
      </c>
      <c r="E5" s="141" t="s">
        <v>52</v>
      </c>
      <c r="F5" s="137" t="str">
        <f ca="1">IF($A5=MGC!$E$4,MGC!$J$18,"")</f>
        <v/>
      </c>
      <c r="G5" s="141" t="s">
        <v>8</v>
      </c>
      <c r="H5" s="140"/>
      <c r="I5" s="140"/>
      <c r="J5" s="140"/>
      <c r="K5" s="140"/>
      <c r="L5" s="140"/>
      <c r="M5" s="140"/>
      <c r="N5" s="140"/>
      <c r="O5" s="140"/>
      <c r="P5" s="140"/>
      <c r="Q5" s="140"/>
      <c r="R5" s="140"/>
      <c r="S5" s="140"/>
      <c r="T5" s="140"/>
      <c r="U5" s="140"/>
      <c r="V5" s="142"/>
      <c r="AA5" s="139">
        <v>4</v>
      </c>
      <c r="AB5" s="139" t="s">
        <v>66</v>
      </c>
    </row>
    <row r="8" spans="1:28">
      <c r="A8" s="139">
        <v>1</v>
      </c>
      <c r="B8" s="143" t="str">
        <f ca="1">IF($A8="","",INDIRECT(VLOOKUP($A8,Tablo,2,0)&amp;"!$F$4"))</f>
        <v>A</v>
      </c>
      <c r="C8" s="144" t="str">
        <f ca="1">IF($A8="","",INDIRECT(VLOOKUP($A8,Tablo,2,0)&amp;"!$C$13"))</f>
        <v>A</v>
      </c>
      <c r="D8" s="144">
        <f ca="1">IF($A8="","",INDIRECT(VLOOKUP($A8,Tablo,2,0)&amp;"!$D$18"))</f>
        <v>0</v>
      </c>
      <c r="E8" s="145" t="s">
        <v>52</v>
      </c>
      <c r="F8" s="146">
        <f ca="1">IF($A8="","",INDIRECT(VLOOKUP($A8,Tablo,2,0)&amp;"!$J$18"))</f>
        <v>0</v>
      </c>
      <c r="G8" s="145" t="s">
        <v>8</v>
      </c>
      <c r="H8" s="146">
        <f ca="1">IF($A8="","",INDIRECT(VLOOKUP($A8,Tablo,2,0)&amp;"!$D$19"))</f>
        <v>4</v>
      </c>
      <c r="I8" s="145" t="s">
        <v>52</v>
      </c>
      <c r="J8" s="146">
        <f ca="1">IF($A8="","",INDIRECT(VLOOKUP($A8,Tablo,2,0)&amp;"!$J$19"))</f>
        <v>7.5</v>
      </c>
      <c r="K8" s="145" t="s">
        <v>8</v>
      </c>
      <c r="L8" s="146">
        <f ca="1">IF($A8="","",INDIRECT(VLOOKUP($A8,Tablo,2,0)&amp;"!$D$20"))</f>
        <v>1</v>
      </c>
      <c r="M8" s="145" t="s">
        <v>52</v>
      </c>
      <c r="N8" s="146">
        <f ca="1">IF($A8="","",INDIRECT(VLOOKUP($A8,Tablo,2,0)&amp;"!$J$20"))</f>
        <v>2.5</v>
      </c>
      <c r="O8" s="145" t="s">
        <v>8</v>
      </c>
      <c r="P8" s="146">
        <f ca="1">IF($A8="","",INDIRECT(VLOOKUP($A8,Tablo,2,0)&amp;"!$D$21"))</f>
        <v>1</v>
      </c>
      <c r="Q8" s="145" t="s">
        <v>8</v>
      </c>
      <c r="R8" s="146">
        <f ca="1">IF($A8="","",INDIRECT(VLOOKUP($A8,Tablo,2,0)&amp;"!$J$21"))</f>
        <v>3.75</v>
      </c>
      <c r="S8" s="145" t="s">
        <v>8</v>
      </c>
      <c r="T8" s="146">
        <f ca="1">IF($A8="","",INDIRECT(VLOOKUP($A8,Tablo,2,0)&amp;"!$D$22"))</f>
        <v>0</v>
      </c>
      <c r="U8" s="146" t="str">
        <f ca="1">IF($A8="","",INDIRECT(VLOOKUP($A8,Tablo,2,0)&amp;"!$J$15"))</f>
        <v>T.G</v>
      </c>
      <c r="V8" s="147">
        <f ca="1">IF($A8="","",INDIRECT(VLOOKUP($A8,Tablo,2,0)&amp;"!$N$22"))</f>
        <v>167</v>
      </c>
    </row>
    <row r="9" spans="1:28">
      <c r="A9" s="139">
        <v>2</v>
      </c>
      <c r="B9" s="143" t="str">
        <f ca="1">IF($A9="","",INDIRECT(VLOOKUP($A9,Tablo,2,0)&amp;"!$F$4"))</f>
        <v>B</v>
      </c>
      <c r="C9" s="144" t="str">
        <f ca="1">IF($A9="","",INDIRECT(VLOOKUP($A9,Tablo,2,0)&amp;"!$C$13"))</f>
        <v>B</v>
      </c>
      <c r="D9" s="144">
        <f ca="1">IF($A9="","",INDIRECT(VLOOKUP($A9,Tablo,2,0)&amp;"!$D$18"))</f>
        <v>0</v>
      </c>
      <c r="E9" s="145" t="s">
        <v>52</v>
      </c>
      <c r="F9" s="146">
        <f ca="1">IF($A9="","",INDIRECT(VLOOKUP($A9,Tablo,2,0)&amp;"!$J$18"))</f>
        <v>0</v>
      </c>
      <c r="G9" s="145" t="s">
        <v>8</v>
      </c>
      <c r="H9" s="148">
        <f ca="1">IF($A9="","",INDIRECT(VLOOKUP($A9,Tablo,2,0)&amp;"!$D$19"))</f>
        <v>4</v>
      </c>
      <c r="I9" s="145" t="s">
        <v>52</v>
      </c>
      <c r="J9" s="148">
        <f ca="1">IF($A9="","",INDIRECT(VLOOKUP($A9,Tablo,2,0)&amp;"!$J$19"))</f>
        <v>7.5</v>
      </c>
      <c r="K9" s="145" t="s">
        <v>8</v>
      </c>
      <c r="L9" s="148">
        <f ca="1">IF($A9="","",INDIRECT(VLOOKUP($A9,Tablo,2,0)&amp;"!$D$20"))</f>
        <v>1</v>
      </c>
      <c r="M9" s="145" t="s">
        <v>52</v>
      </c>
      <c r="N9" s="148">
        <f ca="1">IF($A9="","",INDIRECT(VLOOKUP($A9,Tablo,2,0)&amp;"!$J$20"))</f>
        <v>2.5</v>
      </c>
      <c r="O9" s="148"/>
      <c r="P9" s="148">
        <f ca="1">IF($A9="","",INDIRECT(VLOOKUP($A9,Tablo,2,0)&amp;"!$D$21"))</f>
        <v>1</v>
      </c>
      <c r="Q9" s="145" t="s">
        <v>8</v>
      </c>
      <c r="R9" s="148">
        <f ca="1">IF($A9="","",INDIRECT(VLOOKUP($A9,Tablo,2,0)&amp;"!$J$21"))</f>
        <v>3.75</v>
      </c>
      <c r="S9" s="145" t="s">
        <v>8</v>
      </c>
      <c r="T9" s="148">
        <f ca="1">IF($A9="","",INDIRECT(VLOOKUP($A9,Tablo,2,0)&amp;"!$D$22"))</f>
        <v>0</v>
      </c>
      <c r="U9" s="148" t="str">
        <f ca="1">IF($A9="","",INDIRECT(VLOOKUP($A9,Tablo,2,0)&amp;"!$J$15"))</f>
        <v>T.G</v>
      </c>
      <c r="V9" s="149">
        <f ca="1">IF($A9="","",INDIRECT(VLOOKUP($A9,Tablo,2,0)&amp;"!$N$22"))</f>
        <v>167</v>
      </c>
    </row>
    <row r="10" spans="1:28">
      <c r="A10" s="139">
        <v>3</v>
      </c>
      <c r="B10" s="143" t="str">
        <f ca="1">IF($A10="","",INDIRECT(VLOOKUP($A10,Tablo,2,0)&amp;"!$F$4"))</f>
        <v>C</v>
      </c>
      <c r="C10" s="144" t="str">
        <f ca="1">IF($A10="","",INDIRECT(VLOOKUP($A10,Tablo,2,0)&amp;"!$C$13"))</f>
        <v>C</v>
      </c>
      <c r="D10" s="144">
        <f ca="1">IF($A10="","",INDIRECT(VLOOKUP($A10,Tablo,2,0)&amp;"!$D$18"))</f>
        <v>2</v>
      </c>
      <c r="E10" s="145" t="s">
        <v>52</v>
      </c>
      <c r="F10" s="146">
        <f ca="1">IF($A10="","",INDIRECT(VLOOKUP($A10,Tablo,2,0)&amp;"!$J$18"))</f>
        <v>2.5</v>
      </c>
      <c r="G10" s="145" t="s">
        <v>8</v>
      </c>
      <c r="H10" s="148">
        <f ca="1">IF($A10="","",INDIRECT(VLOOKUP($A10,Tablo,2,0)&amp;"!$D$19"))</f>
        <v>0</v>
      </c>
      <c r="I10" s="145" t="s">
        <v>52</v>
      </c>
      <c r="J10" s="148">
        <f ca="1">IF($A10="","",INDIRECT(VLOOKUP($A10,Tablo,2,0)&amp;"!$J$19"))</f>
        <v>0</v>
      </c>
      <c r="K10" s="145" t="s">
        <v>8</v>
      </c>
      <c r="L10" s="148">
        <f ca="1">IF($A10="","",INDIRECT(VLOOKUP($A10,Tablo,2,0)&amp;"!$D$20"))</f>
        <v>0</v>
      </c>
      <c r="M10" s="145" t="s">
        <v>52</v>
      </c>
      <c r="N10" s="148">
        <f ca="1">IF($A10="","",INDIRECT(VLOOKUP($A10,Tablo,2,0)&amp;"!$J$20"))</f>
        <v>0</v>
      </c>
      <c r="O10" s="148"/>
      <c r="P10" s="148">
        <f ca="1">IF($A10="","",INDIRECT(VLOOKUP($A10,Tablo,2,0)&amp;"!$D$21"))</f>
        <v>0</v>
      </c>
      <c r="Q10" s="145" t="s">
        <v>8</v>
      </c>
      <c r="R10" s="148">
        <f ca="1">IF($A10="","",INDIRECT(VLOOKUP($A10,Tablo,2,0)&amp;"!$J$21"))</f>
        <v>0</v>
      </c>
      <c r="S10" s="145" t="s">
        <v>8</v>
      </c>
      <c r="T10" s="148">
        <f ca="1">IF($A10="","",INDIRECT(VLOOKUP($A10,Tablo,2,0)&amp;"!$D$22"))</f>
        <v>0</v>
      </c>
      <c r="U10" s="148" t="str">
        <f ca="1">IF($A10="","",INDIRECT(VLOOKUP($A10,Tablo,2,0)&amp;"!$J$15"))</f>
        <v>T.G</v>
      </c>
      <c r="V10" s="149">
        <f ca="1">IF($A10="","",INDIRECT(VLOOKUP($A10,Tablo,2,0)&amp;"!$N$22"))</f>
        <v>167</v>
      </c>
    </row>
    <row r="11" spans="1:28">
      <c r="A11" s="139">
        <v>4</v>
      </c>
      <c r="B11" s="143" t="str">
        <f ca="1">IF($A11="","",INDIRECT(VLOOKUP($A11,Tablo,2,0)&amp;"!$F$4"))</f>
        <v>D</v>
      </c>
      <c r="C11" s="144" t="str">
        <f ca="1">IF($A11="","",INDIRECT(VLOOKUP($A11,Tablo,2,0)&amp;"!$C$13"))</f>
        <v>D</v>
      </c>
      <c r="D11" s="144">
        <f ca="1">IF($A11="","",INDIRECT(VLOOKUP($A11,Tablo,2,0)&amp;"!$D$18"))</f>
        <v>2</v>
      </c>
      <c r="E11" s="145" t="s">
        <v>52</v>
      </c>
      <c r="F11" s="146">
        <f ca="1">IF($A11="","",INDIRECT(VLOOKUP($A11,Tablo,2,0)&amp;"!$J$18"))</f>
        <v>2.5</v>
      </c>
      <c r="G11" s="145" t="s">
        <v>8</v>
      </c>
      <c r="H11" s="148">
        <f ca="1">IF($A11="","",INDIRECT(VLOOKUP($A11,Tablo,2,0)&amp;"!$D$19"))</f>
        <v>0</v>
      </c>
      <c r="I11" s="145" t="s">
        <v>52</v>
      </c>
      <c r="J11" s="148">
        <f ca="1">IF($A11="","",INDIRECT(VLOOKUP($A11,Tablo,2,0)&amp;"!$J$19"))</f>
        <v>0</v>
      </c>
      <c r="K11" s="145" t="s">
        <v>8</v>
      </c>
      <c r="L11" s="148">
        <f ca="1">IF($A11="","",INDIRECT(VLOOKUP($A11,Tablo,2,0)&amp;"!$D$20"))</f>
        <v>0</v>
      </c>
      <c r="M11" s="145" t="s">
        <v>52</v>
      </c>
      <c r="N11" s="148">
        <f ca="1">IF($A11="","",INDIRECT(VLOOKUP($A11,Tablo,2,0)&amp;"!$J$20"))</f>
        <v>0</v>
      </c>
      <c r="O11" s="148"/>
      <c r="P11" s="148">
        <f ca="1">IF($A11="","",INDIRECT(VLOOKUP($A11,Tablo,2,0)&amp;"!$D$21"))</f>
        <v>0</v>
      </c>
      <c r="Q11" s="145" t="s">
        <v>8</v>
      </c>
      <c r="R11" s="148">
        <f ca="1">IF($A11="","",INDIRECT(VLOOKUP($A11,Tablo,2,0)&amp;"!$J$21"))</f>
        <v>0</v>
      </c>
      <c r="S11" s="145" t="s">
        <v>8</v>
      </c>
      <c r="T11" s="148">
        <f ca="1">IF($A11="","",INDIRECT(VLOOKUP($A11,Tablo,2,0)&amp;"!$D$22"))</f>
        <v>0</v>
      </c>
      <c r="U11" s="148" t="str">
        <f ca="1">IF($A11="","",INDIRECT(VLOOKUP($A11,Tablo,2,0)&amp;"!$J$15"))</f>
        <v>T.G</v>
      </c>
      <c r="V11" s="149">
        <f ca="1">IF($A11="","",INDIRECT(VLOOKUP($A11,Tablo,2,0)&amp;"!$N$22"))</f>
        <v>167</v>
      </c>
    </row>
  </sheetData>
  <phoneticPr fontId="26" type="noConversion"/>
  <pageMargins left="0.7" right="0.7" top="0.75" bottom="0.75" header="0.3" footer="0.3"/>
  <ignoredErrors>
    <ignoredError sqref="C4" formula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RECAP</vt:lpstr>
      <vt:lpstr>MGC</vt:lpstr>
      <vt:lpstr>MJC</vt:lpstr>
      <vt:lpstr>SMD</vt:lpstr>
      <vt:lpstr>CM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Professionnel</dc:creator>
  <cp:lastModifiedBy>Dédé</cp:lastModifiedBy>
  <cp:lastPrinted>2012-02-18T11:30:27Z</cp:lastPrinted>
  <dcterms:created xsi:type="dcterms:W3CDTF">2012-02-18T10:00:16Z</dcterms:created>
  <dcterms:modified xsi:type="dcterms:W3CDTF">2012-02-19T18:17:59Z</dcterms:modified>
</cp:coreProperties>
</file>