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Feuil1" sheetId="1" r:id="rId1"/>
  </sheets>
  <definedNames>
    <definedName name="_xlnm._FilterDatabase" localSheetId="0" hidden="1">Feuil1!$A$1:$AK$12</definedName>
  </definedNames>
  <calcPr calcId="114210"/>
</workbook>
</file>

<file path=xl/calcChain.xml><?xml version="1.0" encoding="utf-8"?>
<calcChain xmlns="http://schemas.openxmlformats.org/spreadsheetml/2006/main">
  <c r="P6" i="1"/>
  <c r="Q6"/>
  <c r="P7"/>
  <c r="Q7"/>
  <c r="P8"/>
  <c r="Q8"/>
  <c r="P9"/>
  <c r="Q9"/>
  <c r="P10"/>
  <c r="Q10"/>
  <c r="M6"/>
  <c r="N6"/>
  <c r="O6"/>
  <c r="M7"/>
  <c r="N7"/>
  <c r="O7"/>
  <c r="M8"/>
  <c r="N8"/>
  <c r="O8"/>
  <c r="M9"/>
  <c r="N9"/>
  <c r="O9"/>
  <c r="M10"/>
  <c r="N10"/>
  <c r="O10"/>
  <c r="I6"/>
  <c r="I7"/>
  <c r="I8"/>
  <c r="I9"/>
  <c r="I10"/>
  <c r="J7"/>
  <c r="J8"/>
  <c r="J9"/>
  <c r="J10"/>
  <c r="J6"/>
  <c r="L7"/>
  <c r="L8"/>
  <c r="L9"/>
  <c r="L10"/>
  <c r="L6"/>
  <c r="K10"/>
  <c r="K6"/>
  <c r="K7"/>
  <c r="K8"/>
  <c r="K9"/>
  <c r="F4"/>
  <c r="F5"/>
  <c r="F6"/>
  <c r="F7"/>
  <c r="F8"/>
  <c r="F9"/>
  <c r="F10"/>
  <c r="F11"/>
  <c r="F12"/>
  <c r="F2"/>
  <c r="F3"/>
  <c r="E2"/>
  <c r="E3"/>
  <c r="E4"/>
  <c r="E5"/>
  <c r="E6"/>
  <c r="E7"/>
  <c r="E8"/>
  <c r="E9"/>
  <c r="E10"/>
  <c r="E11"/>
  <c r="E12"/>
  <c r="H16"/>
  <c r="H17"/>
  <c r="H18"/>
</calcChain>
</file>

<file path=xl/sharedStrings.xml><?xml version="1.0" encoding="utf-8"?>
<sst xmlns="http://schemas.openxmlformats.org/spreadsheetml/2006/main" count="52" uniqueCount="28">
  <si>
    <t>Terminé</t>
  </si>
  <si>
    <t>En cours</t>
  </si>
  <si>
    <t>Début</t>
  </si>
  <si>
    <t>Statut</t>
  </si>
  <si>
    <t>Dernière action</t>
  </si>
  <si>
    <t>Paris</t>
  </si>
  <si>
    <t>Lille</t>
  </si>
  <si>
    <t>Brest</t>
  </si>
  <si>
    <t>Lyon</t>
  </si>
  <si>
    <t>FEVRIER</t>
  </si>
  <si>
    <t>MARS</t>
  </si>
  <si>
    <t>AVRIL</t>
  </si>
  <si>
    <t>-</t>
  </si>
  <si>
    <t>DELAI DE TRAITEMENT EN JOURS</t>
  </si>
  <si>
    <t>Délai de Trait</t>
  </si>
  <si>
    <t>Antenne</t>
  </si>
  <si>
    <t>Juillet</t>
  </si>
  <si>
    <t>Marseille</t>
  </si>
  <si>
    <t>NOMBRE DE DEMANDES SUPERIEURES A 60 JOURS A LA FIN DE CHAQUE MOIS</t>
  </si>
  <si>
    <t>Septembre</t>
  </si>
  <si>
    <t>Octobre</t>
  </si>
  <si>
    <t>Novembre</t>
  </si>
  <si>
    <t>Décembre</t>
  </si>
  <si>
    <t>A partir de ces données, je souhaiterais pouvoir faire un tableau qui me permette de sortir pour chaque fin de mois, les demandes dont le délai de traitement est supérieur à 60 jours et qui sont à cette date dans le portefeuille.</t>
  </si>
  <si>
    <t>J'ai un tableau avec des demandes qui ont une date de début, une date de fin et un délai de traitement (colonnes A à E).</t>
  </si>
  <si>
    <t>Actuellement, avec les formules que j'ai mises, j'obtiens un nombre de demandes dont le délai de traitement est bien &gt; 60 jours mais qui n'étaient pas toutes dans le portefeuille à fin M.</t>
  </si>
  <si>
    <t>Exemple : fin Mars, une des demandes pour Brest apparait dans la colonne du stock à fin  Mars alors que la demande n'existait pas à cette date, elle n'a été créé qu'en juin.</t>
  </si>
  <si>
    <t>Août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</si>
</sst>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22" fontId="0" fillId="0" borderId="0" xfId="0" applyNumberFormat="1"/>
    <xf numFmtId="1" fontId="0" fillId="0" borderId="0" xfId="0" applyNumberFormat="1"/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2" fontId="0" fillId="0" borderId="0" xfId="0" applyNumberFormat="1" applyFill="1"/>
    <xf numFmtId="0" fontId="0" fillId="0" borderId="0" xfId="0" applyFill="1"/>
    <xf numFmtId="0" fontId="0" fillId="0" borderId="0" xfId="0" quotePrefix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/>
    <xf numFmtId="1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4" fillId="3" borderId="0" xfId="0" applyFont="1" applyFill="1"/>
    <xf numFmtId="1" fontId="1" fillId="2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22" fontId="5" fillId="0" borderId="0" xfId="0" applyNumberFormat="1" applyFont="1" applyFill="1"/>
    <xf numFmtId="0" fontId="5" fillId="0" borderId="0" xfId="0" applyFont="1" applyFill="1"/>
    <xf numFmtId="0" fontId="6" fillId="0" borderId="0" xfId="0" applyFont="1" applyFill="1"/>
    <xf numFmtId="1" fontId="6" fillId="2" borderId="0" xfId="0" applyNumberFormat="1" applyFont="1" applyFill="1" applyAlignment="1">
      <alignment horizontal="center"/>
    </xf>
    <xf numFmtId="2" fontId="0" fillId="0" borderId="0" xfId="0" applyNumberFormat="1"/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38100</xdr:rowOff>
    </xdr:from>
    <xdr:to>
      <xdr:col>7</xdr:col>
      <xdr:colOff>695325</xdr:colOff>
      <xdr:row>5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708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janvier</a:t>
          </a:r>
          <a:endParaRPr lang="fr-FR"/>
        </a:p>
      </xdr:txBody>
    </xdr:sp>
    <xdr:clientData/>
  </xdr:twoCellAnchor>
  <xdr:twoCellAnchor>
    <xdr:from>
      <xdr:col>8</xdr:col>
      <xdr:colOff>19050</xdr:colOff>
      <xdr:row>4</xdr:row>
      <xdr:rowOff>38100</xdr:rowOff>
    </xdr:from>
    <xdr:to>
      <xdr:col>8</xdr:col>
      <xdr:colOff>695325</xdr:colOff>
      <xdr:row>5</xdr:row>
      <xdr:rowOff>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7848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fevrier</a:t>
          </a:r>
          <a:endParaRPr lang="fr-FR"/>
        </a:p>
      </xdr:txBody>
    </xdr:sp>
    <xdr:clientData/>
  </xdr:twoCellAnchor>
  <xdr:twoCellAnchor>
    <xdr:from>
      <xdr:col>9</xdr:col>
      <xdr:colOff>19050</xdr:colOff>
      <xdr:row>4</xdr:row>
      <xdr:rowOff>38100</xdr:rowOff>
    </xdr:from>
    <xdr:to>
      <xdr:col>9</xdr:col>
      <xdr:colOff>695325</xdr:colOff>
      <xdr:row>5</xdr:row>
      <xdr:rowOff>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8610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mars</a:t>
          </a:r>
          <a:endParaRPr lang="fr-FR"/>
        </a:p>
      </xdr:txBody>
    </xdr:sp>
    <xdr:clientData/>
  </xdr:twoCellAnchor>
  <xdr:twoCellAnchor>
    <xdr:from>
      <xdr:col>10</xdr:col>
      <xdr:colOff>19050</xdr:colOff>
      <xdr:row>4</xdr:row>
      <xdr:rowOff>38100</xdr:rowOff>
    </xdr:from>
    <xdr:to>
      <xdr:col>10</xdr:col>
      <xdr:colOff>695325</xdr:colOff>
      <xdr:row>5</xdr:row>
      <xdr:rowOff>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9372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avril</a:t>
          </a:r>
          <a:endParaRPr lang="fr-FR"/>
        </a:p>
      </xdr:txBody>
    </xdr:sp>
    <xdr:clientData/>
  </xdr:twoCellAnchor>
  <xdr:twoCellAnchor>
    <xdr:from>
      <xdr:col>11</xdr:col>
      <xdr:colOff>19050</xdr:colOff>
      <xdr:row>4</xdr:row>
      <xdr:rowOff>38100</xdr:rowOff>
    </xdr:from>
    <xdr:to>
      <xdr:col>11</xdr:col>
      <xdr:colOff>695325</xdr:colOff>
      <xdr:row>5</xdr:row>
      <xdr:rowOff>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0134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mai</a:t>
          </a:r>
          <a:endParaRPr lang="fr-FR"/>
        </a:p>
      </xdr:txBody>
    </xdr:sp>
    <xdr:clientData/>
  </xdr:twoCellAnchor>
  <xdr:twoCellAnchor>
    <xdr:from>
      <xdr:col>12</xdr:col>
      <xdr:colOff>19050</xdr:colOff>
      <xdr:row>4</xdr:row>
      <xdr:rowOff>38100</xdr:rowOff>
    </xdr:from>
    <xdr:to>
      <xdr:col>12</xdr:col>
      <xdr:colOff>695325</xdr:colOff>
      <xdr:row>5</xdr:row>
      <xdr:rowOff>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089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juin</a:t>
          </a:r>
          <a:endParaRPr lang="fr-FR"/>
        </a:p>
      </xdr:txBody>
    </xdr:sp>
    <xdr:clientData/>
  </xdr:twoCellAnchor>
  <xdr:twoCellAnchor>
    <xdr:from>
      <xdr:col>6</xdr:col>
      <xdr:colOff>21167</xdr:colOff>
      <xdr:row>14</xdr:row>
      <xdr:rowOff>0</xdr:rowOff>
    </xdr:from>
    <xdr:to>
      <xdr:col>8</xdr:col>
      <xdr:colOff>42333</xdr:colOff>
      <xdr:row>17</xdr:row>
      <xdr:rowOff>127000</xdr:rowOff>
    </xdr:to>
    <xdr:cxnSp macro="">
      <xdr:nvCxnSpPr>
        <xdr:cNvPr id="3" name="Connecteur droit 2"/>
        <xdr:cNvCxnSpPr/>
      </xdr:nvCxnSpPr>
      <xdr:spPr>
        <a:xfrm>
          <a:off x="5704417" y="2677583"/>
          <a:ext cx="2169583" cy="7090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63500</xdr:colOff>
      <xdr:row>14</xdr:row>
      <xdr:rowOff>21167</xdr:rowOff>
    </xdr:from>
    <xdr:to>
      <xdr:col>8</xdr:col>
      <xdr:colOff>31750</xdr:colOff>
      <xdr:row>18</xdr:row>
      <xdr:rowOff>21166</xdr:rowOff>
    </xdr:to>
    <xdr:cxnSp macro="">
      <xdr:nvCxnSpPr>
        <xdr:cNvPr id="5" name="Connecteur droit 4"/>
        <xdr:cNvCxnSpPr/>
      </xdr:nvCxnSpPr>
      <xdr:spPr>
        <a:xfrm flipH="1">
          <a:off x="5746750" y="2698750"/>
          <a:ext cx="2116667" cy="7725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76200</xdr:colOff>
      <xdr:row>11</xdr:row>
      <xdr:rowOff>0</xdr:rowOff>
    </xdr:from>
    <xdr:to>
      <xdr:col>8</xdr:col>
      <xdr:colOff>161925</xdr:colOff>
      <xdr:row>12</xdr:row>
      <xdr:rowOff>28575</xdr:rowOff>
    </xdr:to>
    <xdr:sp macro="" textlink="">
      <xdr:nvSpPr>
        <xdr:cNvPr id="1033" name="Text Box 46"/>
        <xdr:cNvSpPr txBox="1">
          <a:spLocks noChangeArrowheads="1"/>
        </xdr:cNvSpPr>
      </xdr:nvSpPr>
      <xdr:spPr bwMode="auto">
        <a:xfrm>
          <a:off x="9020175" y="22098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948267</xdr:colOff>
      <xdr:row>23</xdr:row>
      <xdr:rowOff>50800</xdr:rowOff>
    </xdr:from>
    <xdr:to>
      <xdr:col>11</xdr:col>
      <xdr:colOff>390525</xdr:colOff>
      <xdr:row>33</xdr:row>
      <xdr:rowOff>137583</xdr:rowOff>
    </xdr:to>
    <xdr:sp macro="" textlink="">
      <xdr:nvSpPr>
        <xdr:cNvPr id="1071" name="Text Box 47"/>
        <xdr:cNvSpPr txBox="1">
          <a:spLocks noChangeArrowheads="1"/>
        </xdr:cNvSpPr>
      </xdr:nvSpPr>
      <xdr:spPr bwMode="auto">
        <a:xfrm>
          <a:off x="7372350" y="4559300"/>
          <a:ext cx="3876675" cy="1991783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peu modifié la formule de départ et qui devient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SOMMEPROD(--($E$2:$E$12&gt;=60)*($D$2:$D$12=$G6)*(MOIS($A$2:$A$12)&lt;P$5))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j'ai deux problèmes après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en février : dans mon stock de février, je retrouve bien des demandes de janvier dont le traitement a été de + 60 jours sauf que de janvier à février il y a un délai de 31 + 28 jours (donc ça ne fait pas 60 jours)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6</xdr:col>
      <xdr:colOff>1257300</xdr:colOff>
      <xdr:row>11</xdr:row>
      <xdr:rowOff>104775</xdr:rowOff>
    </xdr:from>
    <xdr:ext cx="85725" cy="219075"/>
    <xdr:sp macro="" textlink="">
      <xdr:nvSpPr>
        <xdr:cNvPr id="1072" name="Text Box 48"/>
        <xdr:cNvSpPr txBox="1">
          <a:spLocks noChangeArrowheads="1"/>
        </xdr:cNvSpPr>
      </xdr:nvSpPr>
      <xdr:spPr bwMode="auto">
        <a:xfrm>
          <a:off x="8058150" y="2314575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76200</xdr:colOff>
      <xdr:row>13</xdr:row>
      <xdr:rowOff>133350</xdr:rowOff>
    </xdr:from>
    <xdr:to>
      <xdr:col>12</xdr:col>
      <xdr:colOff>419100</xdr:colOff>
      <xdr:row>16</xdr:row>
      <xdr:rowOff>28575</xdr:rowOff>
    </xdr:to>
    <xdr:sp macro="" textlink="">
      <xdr:nvSpPr>
        <xdr:cNvPr id="1073" name="Text Box 49"/>
        <xdr:cNvSpPr txBox="1">
          <a:spLocks noChangeArrowheads="1"/>
        </xdr:cNvSpPr>
      </xdr:nvSpPr>
      <xdr:spPr bwMode="auto">
        <a:xfrm>
          <a:off x="6877050" y="2724150"/>
          <a:ext cx="5534025" cy="476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comme vous pouvez voir en pj, les deux demandes en rouge de mars ressortent à fin avril alors qu'à fin avril, cela ne faisait pas deux mois qu'elles étaient en portefeuile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5"/>
  <sheetViews>
    <sheetView tabSelected="1" topLeftCell="C2" zoomScale="90" zoomScaleNormal="90" workbookViewId="0">
      <selection activeCell="F20" sqref="F20"/>
    </sheetView>
  </sheetViews>
  <sheetFormatPr baseColWidth="10" defaultRowHeight="15"/>
  <cols>
    <col min="1" max="1" width="18" customWidth="1"/>
    <col min="2" max="2" width="18.85546875" customWidth="1"/>
    <col min="3" max="4" width="17" bestFit="1" customWidth="1"/>
    <col min="5" max="5" width="14.140625" style="2" customWidth="1"/>
    <col min="6" max="6" width="17" bestFit="1" customWidth="1"/>
    <col min="7" max="7" width="20.7109375" customWidth="1"/>
  </cols>
  <sheetData>
    <row r="1" spans="1:19">
      <c r="A1" s="3" t="s">
        <v>2</v>
      </c>
      <c r="B1" s="3" t="s">
        <v>4</v>
      </c>
      <c r="C1" s="4" t="s">
        <v>3</v>
      </c>
      <c r="D1" s="4" t="s">
        <v>15</v>
      </c>
      <c r="E1" s="10" t="s">
        <v>14</v>
      </c>
    </row>
    <row r="2" spans="1:19">
      <c r="A2" s="1">
        <v>41276.442361111112</v>
      </c>
      <c r="B2" s="1">
        <v>41517</v>
      </c>
      <c r="C2" t="s">
        <v>0</v>
      </c>
      <c r="D2" s="8" t="s">
        <v>5</v>
      </c>
      <c r="E2" s="16">
        <f t="shared" ref="E2:E12" si="0">ROUNDUP(IF(C2="Terminé",B2-A2,0),0)</f>
        <v>241</v>
      </c>
      <c r="F2" s="2">
        <f>B2-A2</f>
        <v>240.5576388888876</v>
      </c>
    </row>
    <row r="3" spans="1:19" ht="15.75">
      <c r="A3" s="1">
        <v>41276.448506944442</v>
      </c>
      <c r="B3" s="1">
        <v>41348.45140046296</v>
      </c>
      <c r="C3" t="s">
        <v>0</v>
      </c>
      <c r="D3" s="8" t="s">
        <v>17</v>
      </c>
      <c r="E3" s="16">
        <f t="shared" si="0"/>
        <v>73</v>
      </c>
      <c r="F3" s="2">
        <f>B3-A3</f>
        <v>72.002893518518249</v>
      </c>
      <c r="G3" s="27" t="s">
        <v>18</v>
      </c>
      <c r="H3" s="27"/>
      <c r="I3" s="27"/>
      <c r="J3" s="27"/>
      <c r="K3" s="27"/>
      <c r="L3" s="27"/>
      <c r="M3" s="27"/>
      <c r="N3" s="27"/>
    </row>
    <row r="4" spans="1:19">
      <c r="A4" s="1">
        <v>41276.546863425923</v>
      </c>
      <c r="B4" s="1">
        <v>41282.46979166667</v>
      </c>
      <c r="C4" t="s">
        <v>0</v>
      </c>
      <c r="D4" s="8" t="s">
        <v>7</v>
      </c>
      <c r="E4" s="16">
        <f t="shared" si="0"/>
        <v>6</v>
      </c>
      <c r="F4" s="2">
        <f t="shared" ref="F4:F12" si="1">B4-A4</f>
        <v>5.9229282407468418</v>
      </c>
    </row>
    <row r="5" spans="1:19" ht="23.25" customHeight="1">
      <c r="A5" s="5">
        <v>41276.574745370373</v>
      </c>
      <c r="B5" s="5">
        <v>41470</v>
      </c>
      <c r="C5" s="6" t="s">
        <v>0</v>
      </c>
      <c r="D5" s="8" t="s">
        <v>7</v>
      </c>
      <c r="E5" s="16">
        <f t="shared" si="0"/>
        <v>194</v>
      </c>
      <c r="F5" s="2">
        <f t="shared" si="1"/>
        <v>193.42525462962658</v>
      </c>
      <c r="H5" s="18">
        <v>1</v>
      </c>
      <c r="I5" s="12">
        <v>2</v>
      </c>
      <c r="J5" s="11">
        <v>3</v>
      </c>
      <c r="K5" s="11">
        <v>4</v>
      </c>
      <c r="L5" s="11">
        <v>5</v>
      </c>
      <c r="M5" s="11">
        <v>6</v>
      </c>
      <c r="N5" s="11" t="s">
        <v>16</v>
      </c>
      <c r="O5" s="11" t="s">
        <v>27</v>
      </c>
      <c r="P5" s="11" t="s">
        <v>19</v>
      </c>
      <c r="Q5" s="11" t="s">
        <v>20</v>
      </c>
      <c r="R5" s="11" t="s">
        <v>21</v>
      </c>
      <c r="S5" s="11" t="s">
        <v>22</v>
      </c>
    </row>
    <row r="6" spans="1:19">
      <c r="A6" s="1">
        <v>41276.576736111114</v>
      </c>
      <c r="B6" s="1">
        <v>41276.577905092592</v>
      </c>
      <c r="C6" t="s">
        <v>1</v>
      </c>
      <c r="D6" s="8" t="s">
        <v>8</v>
      </c>
      <c r="E6" s="16">
        <f t="shared" si="0"/>
        <v>0</v>
      </c>
      <c r="F6" s="2">
        <f t="shared" si="1"/>
        <v>1.1689814782585017E-3</v>
      </c>
      <c r="G6" t="s">
        <v>5</v>
      </c>
      <c r="H6" s="7" t="s">
        <v>12</v>
      </c>
      <c r="I6" s="25">
        <f>SUMPRODUCT(--((DATE(YEAR($A$2:$A$12),MONTH($A$2:$A$12)+2,DAY($A$2:$A$12)))&lt;=(DATE(2013,MONTH("1/"&amp;J$5),1)-1))*($E$2:$E$12&gt;=(DATE(2013,MONTH("1/"&amp;J$5),1)-1)-($A$2:$A$12))*($D$2:$D$12=$G6)*(MONTH($A$2:$A$12)&lt;I$5))</f>
        <v>0</v>
      </c>
      <c r="J6" s="25">
        <f t="shared" ref="J6:L7" si="2">SUMPRODUCT(--((DATE(YEAR($A$2:$A$12),MONTH($A$2:$A$12)+2,DAY($A$2:$A$12)))&lt;=(DATE(2013,MONTH("1/"&amp;K$5),1)-1))*($E$2:$E$12&gt;=(DATE(2013,MONTH("1/"&amp;K$5),1)-1)-($A$2:$A$12))*($D$2:$D$12=$G6)*(MONTH($A$2:$A$12)&lt;J$5))</f>
        <v>1</v>
      </c>
      <c r="K6" s="25">
        <f t="shared" si="2"/>
        <v>1</v>
      </c>
      <c r="L6" s="25">
        <f t="shared" si="2"/>
        <v>1</v>
      </c>
      <c r="M6" s="25">
        <f t="shared" ref="M6:Q10" si="3">SUMPRODUCT(--((DATE(YEAR($A$2:$A$12),MONTH($A$2:$A$12)+2,DAY($A$2:$A$12)))&lt;=(DATE(2013,MONTH("1/"&amp;N$5),1)-1))*($E$2:$E$12&gt;=(DATE(2013,MONTH("1/"&amp;N$5),1)-1)-($A$2:$A$12))*($D$2:$D$12=$G6)*(MONTH($A$2:$A$12)&lt;M$5))</f>
        <v>1</v>
      </c>
      <c r="N6" s="25">
        <f t="shared" si="3"/>
        <v>2</v>
      </c>
      <c r="O6" s="25">
        <f t="shared" si="3"/>
        <v>1</v>
      </c>
      <c r="P6" s="25">
        <f t="shared" si="3"/>
        <v>0</v>
      </c>
      <c r="Q6" s="25">
        <f t="shared" si="3"/>
        <v>0</v>
      </c>
    </row>
    <row r="7" spans="1:19">
      <c r="A7" s="1">
        <v>41276.584745370368</v>
      </c>
      <c r="B7" s="1">
        <v>41284.673391203702</v>
      </c>
      <c r="C7" t="s">
        <v>1</v>
      </c>
      <c r="D7" s="8" t="s">
        <v>6</v>
      </c>
      <c r="E7" s="16">
        <f t="shared" si="0"/>
        <v>0</v>
      </c>
      <c r="F7" s="2">
        <f t="shared" si="1"/>
        <v>8.0886458333334303</v>
      </c>
      <c r="G7" t="s">
        <v>6</v>
      </c>
      <c r="H7" s="7" t="s">
        <v>12</v>
      </c>
      <c r="I7" s="25">
        <f>SUMPRODUCT(--((DATE(YEAR($A$2:$A$12),MONTH($A$2:$A$12)+2,DAY($A$2:$A$12)))&lt;=(DATE(2013,MONTH("1/"&amp;J$5),1)-1))*($E$2:$E$12&gt;=(DATE(2013,MONTH("1/"&amp;J$5),1)-1)-($A$2:$A$12))*($D$2:$D$12=$G7)*(MONTH($A$2:$A$12)&lt;I$5))</f>
        <v>0</v>
      </c>
      <c r="J7" s="25">
        <f>SUMPRODUCT(--((DATE(YEAR($A$2:$A$12),MONTH($A$2:$A$12)+2,DAY($A$2:$A$12)))&lt;=(DATE(2013,MONTH("1/"&amp;K$5),1)-1))*($E$2:$E$12&gt;=(DATE(2013,MONTH("1/"&amp;K$5),1)-1)-($A$2:$A$12))*($D$2:$D$12=$G7)*(MONTH($A$2:$A$12)&lt;J$5))</f>
        <v>0</v>
      </c>
      <c r="K7" s="25">
        <f t="shared" si="2"/>
        <v>0</v>
      </c>
      <c r="L7" s="25">
        <f>SUMPRODUCT(--((DATE(YEAR($A$2:$A$12),MONTH($A$2:$A$12)+2,DAY($A$2:$A$12)))&lt;=(DATE(2013,MONTH("1/"&amp;M$5),1)-1))*($E$2:$E$12&gt;=(DATE(2013,MONTH("1/"&amp;M$5),1)-1)-($A$2:$A$12))*($D$2:$D$12=$G7)*(MONTH($A$2:$A$12)&lt;L$5))</f>
        <v>0</v>
      </c>
      <c r="M7" s="25">
        <f t="shared" si="3"/>
        <v>0</v>
      </c>
      <c r="N7" s="25">
        <f t="shared" si="3"/>
        <v>0</v>
      </c>
      <c r="O7" s="25">
        <f t="shared" si="3"/>
        <v>0</v>
      </c>
      <c r="P7" s="25">
        <f t="shared" si="3"/>
        <v>0</v>
      </c>
      <c r="Q7" s="25">
        <f t="shared" si="3"/>
        <v>0</v>
      </c>
    </row>
    <row r="8" spans="1:19">
      <c r="A8" s="1">
        <v>41276.587060185186</v>
      </c>
      <c r="B8" s="1">
        <v>41289.587581018517</v>
      </c>
      <c r="C8" t="s">
        <v>0</v>
      </c>
      <c r="D8" s="8" t="s">
        <v>7</v>
      </c>
      <c r="E8" s="16">
        <f t="shared" si="0"/>
        <v>14</v>
      </c>
      <c r="F8" s="2">
        <f t="shared" si="1"/>
        <v>13.000520833331393</v>
      </c>
      <c r="G8" t="s">
        <v>7</v>
      </c>
      <c r="H8" s="7" t="s">
        <v>12</v>
      </c>
      <c r="I8" s="25">
        <f>SUMPRODUCT(--((DATE(YEAR($A$2:$A$12),MONTH($A$2:$A$12)+2,DAY($A$2:$A$12)))&lt;=(DATE(2013,MONTH("1/"&amp;J$5),1)-1))*($E$2:$E$12&gt;=(DATE(2013,MONTH("1/"&amp;J$5),1)-1)-($A$2:$A$12))*($D$2:$D$12=$G8)*(MONTH($A$2:$A$12)&lt;I$5))</f>
        <v>0</v>
      </c>
      <c r="J8" s="25">
        <f>SUMPRODUCT(--((DATE(YEAR($A$2:$A$12),MONTH($A$2:$A$12)+2,DAY($A$2:$A$12)))&lt;=(DATE(2013,MONTH("1/"&amp;K$5),1)-1))*($E$2:$E$12&gt;=(DATE(2013,MONTH("1/"&amp;K$5),1)-1)-($A$2:$A$12))*($D$2:$D$12=$G8)*(MONTH($A$2:$A$12)&lt;J$5))</f>
        <v>1</v>
      </c>
      <c r="K8" s="25">
        <f>SUMPRODUCT(--((DATE(YEAR($A$2:$A$12),MONTH($A$2:$A$12)+2,DAY($A$2:$A$12)))&lt;=(DATE(2013,MONTH("1/"&amp;L$5),1)-1))*($E$2:$E$12&gt;=(DATE(2013,MONTH("1/"&amp;L$5),1)-1)-($A$2:$A$12))*($D$2:$D$12=$G8)*(MONTH($A$2:$A$12)&lt;K$5))</f>
        <v>1</v>
      </c>
      <c r="L8" s="25">
        <f>SUMPRODUCT(--((DATE(YEAR($A$2:$A$12),MONTH($A$2:$A$12)+2,DAY($A$2:$A$12)))&lt;=(DATE(2013,MONTH("1/"&amp;M$5),1)-1))*($E$2:$E$12&gt;=(DATE(2013,MONTH("1/"&amp;M$5),1)-1)-($A$2:$A$12))*($D$2:$D$12=$G8)*(MONTH($A$2:$A$12)&lt;L$5))</f>
        <v>1</v>
      </c>
      <c r="M8" s="25">
        <f t="shared" si="3"/>
        <v>1</v>
      </c>
      <c r="N8" s="25">
        <f t="shared" si="3"/>
        <v>0</v>
      </c>
      <c r="O8" s="25">
        <f t="shared" si="3"/>
        <v>1</v>
      </c>
      <c r="P8" s="25">
        <f t="shared" si="3"/>
        <v>0</v>
      </c>
      <c r="Q8" s="25">
        <f t="shared" si="3"/>
        <v>0</v>
      </c>
    </row>
    <row r="9" spans="1:19">
      <c r="A9" s="20">
        <v>41336</v>
      </c>
      <c r="B9" s="20">
        <v>41399.678067129629</v>
      </c>
      <c r="C9" s="21" t="s">
        <v>0</v>
      </c>
      <c r="D9" s="22" t="s">
        <v>8</v>
      </c>
      <c r="E9" s="23">
        <f t="shared" si="0"/>
        <v>64</v>
      </c>
      <c r="F9" s="2">
        <f t="shared" si="1"/>
        <v>63.678067129629198</v>
      </c>
      <c r="G9" t="s">
        <v>8</v>
      </c>
      <c r="H9" s="7" t="s">
        <v>12</v>
      </c>
      <c r="I9" s="25">
        <f>SUMPRODUCT(--((DATE(YEAR($A$2:$A$12),MONTH($A$2:$A$12)+2,DAY($A$2:$A$12)))&lt;=(DATE(2013,MONTH("1/"&amp;J$5),1)-1))*($E$2:$E$12&gt;=(DATE(2013,MONTH("1/"&amp;J$5),1)-1)-($A$2:$A$12))*($D$2:$D$12=$G9)*(MONTH($A$2:$A$12)&lt;I$5))</f>
        <v>0</v>
      </c>
      <c r="J9" s="25">
        <f>SUMPRODUCT(--((DATE(YEAR($A$2:$A$12),MONTH($A$2:$A$12)+2,DAY($A$2:$A$12)))&lt;=(DATE(2013,MONTH("1/"&amp;K$5),1)-1))*($E$2:$E$12&gt;=(DATE(2013,MONTH("1/"&amp;K$5),1)-1)-($A$2:$A$12))*($D$2:$D$12=$G9)*(MONTH($A$2:$A$12)&lt;J$5))</f>
        <v>0</v>
      </c>
      <c r="K9" s="26">
        <f>SUMPRODUCT(--((DATE(YEAR($A$2:$A$12),MONTH($A$2:$A$12)+2,DAY($A$2:$A$12)))&lt;=(DATE(2013,MONTH("1/"&amp;L$5),1)-1))*($E$2:$E$12&gt;=(DATE(2013,MONTH("1/"&amp;L$5),1)-1)-($A$2:$A$12))*($D$2:$D$12=$G9)*(MONTH($A$2:$A$12)&lt;K$5))</f>
        <v>0</v>
      </c>
      <c r="L9" s="25">
        <f>SUMPRODUCT(--((DATE(YEAR($A$2:$A$12),MONTH($A$2:$A$12)+2,DAY($A$2:$A$12)))&lt;=(DATE(2013,MONTH("1/"&amp;M$5),1)-1))*($E$2:$E$12&gt;=(DATE(2013,MONTH("1/"&amp;M$5),1)-1)-($A$2:$A$12))*($D$2:$D$12=$G9)*(MONTH($A$2:$A$12)&lt;L$5))</f>
        <v>1</v>
      </c>
      <c r="M9" s="25">
        <f t="shared" si="3"/>
        <v>1</v>
      </c>
      <c r="N9" s="25">
        <f t="shared" si="3"/>
        <v>1</v>
      </c>
      <c r="O9" s="25">
        <f t="shared" si="3"/>
        <v>0</v>
      </c>
      <c r="P9" s="25">
        <f t="shared" si="3"/>
        <v>0</v>
      </c>
      <c r="Q9" s="25">
        <f t="shared" si="3"/>
        <v>0</v>
      </c>
    </row>
    <row r="10" spans="1:19">
      <c r="A10" s="20">
        <v>41336</v>
      </c>
      <c r="B10" s="20">
        <v>41486</v>
      </c>
      <c r="C10" s="21" t="s">
        <v>0</v>
      </c>
      <c r="D10" s="22" t="s">
        <v>8</v>
      </c>
      <c r="E10" s="23">
        <f t="shared" si="0"/>
        <v>150</v>
      </c>
      <c r="F10" s="2">
        <f t="shared" si="1"/>
        <v>150</v>
      </c>
      <c r="G10" t="s">
        <v>17</v>
      </c>
      <c r="H10" s="11" t="s">
        <v>12</v>
      </c>
      <c r="I10" s="25">
        <f>SUMPRODUCT(--((DATE(YEAR($A$2:$A$12),MONTH($A$2:$A$12)+2,DAY($A$2:$A$12)))&lt;=(DATE(2013,MONTH("1/"&amp;J$5),1)-1))*($E$2:$E$12&gt;=(DATE(2013,MONTH("1/"&amp;J$5),1)-1)-($A$2:$A$12))*($D$2:$D$12=$G10)*(MONTH($A$2:$A$12)&lt;I$5))</f>
        <v>0</v>
      </c>
      <c r="J10" s="25">
        <f>SUMPRODUCT(--((DATE(YEAR($A$2:$A$12),MONTH($A$2:$A$12)+2,DAY($A$2:$A$12)))&lt;=(DATE(2013,MONTH("1/"&amp;K$5),1)-1))*($E$2:$E$12&gt;=(DATE(2013,MONTH("1/"&amp;K$5),1)-1)-($A$2:$A$12))*($D$2:$D$12=$G10)*(MONTH($A$2:$A$12)&lt;J$5))</f>
        <v>0</v>
      </c>
      <c r="K10" s="25">
        <f>SUMPRODUCT(--((DATE(YEAR($A$2:$A$12),MONTH($A$2:$A$12)+2,DAY($A$2:$A$12)))&lt;=(DATE(2013,MONTH("1/"&amp;L$5),1)-1))*($E$2:$E$12&gt;=(DATE(2013,MONTH("1/"&amp;L$5),1)-1)-($A$2:$A$12))*($D$2:$D$12=$G10)*(MONTH($A$2:$A$12)&lt;K$5))</f>
        <v>0</v>
      </c>
      <c r="L10" s="25">
        <f>SUMPRODUCT(--((DATE(YEAR($A$2:$A$12),MONTH($A$2:$A$12)+2,DAY($A$2:$A$12)))&lt;=(DATE(2013,MONTH("1/"&amp;M$5),1)-1))*($E$2:$E$12&gt;=(DATE(2013,MONTH("1/"&amp;M$5),1)-1)-($A$2:$A$12))*($D$2:$D$12=$G10)*(MONTH($A$2:$A$12)&lt;L$5))</f>
        <v>0</v>
      </c>
      <c r="M10" s="25">
        <f t="shared" si="3"/>
        <v>0</v>
      </c>
      <c r="N10" s="25">
        <f t="shared" si="3"/>
        <v>0</v>
      </c>
      <c r="O10" s="25">
        <f t="shared" si="3"/>
        <v>0</v>
      </c>
      <c r="P10" s="25">
        <f t="shared" si="3"/>
        <v>0</v>
      </c>
      <c r="Q10" s="25">
        <f t="shared" si="3"/>
        <v>0</v>
      </c>
    </row>
    <row r="11" spans="1:19">
      <c r="A11" s="5">
        <v>41397</v>
      </c>
      <c r="B11" s="5">
        <v>41491</v>
      </c>
      <c r="C11" s="6" t="s">
        <v>0</v>
      </c>
      <c r="D11" s="8" t="s">
        <v>5</v>
      </c>
      <c r="E11" s="16">
        <f t="shared" si="0"/>
        <v>94</v>
      </c>
      <c r="F11" s="2">
        <f t="shared" si="1"/>
        <v>94</v>
      </c>
    </row>
    <row r="12" spans="1:19">
      <c r="A12" s="13">
        <v>41426</v>
      </c>
      <c r="B12" s="13">
        <v>41517</v>
      </c>
      <c r="C12" s="14" t="s">
        <v>0</v>
      </c>
      <c r="D12" s="15" t="s">
        <v>7</v>
      </c>
      <c r="E12" s="17">
        <f t="shared" si="0"/>
        <v>91</v>
      </c>
      <c r="F12" s="2">
        <f t="shared" si="1"/>
        <v>91</v>
      </c>
    </row>
    <row r="13" spans="1:19">
      <c r="D13" s="8"/>
      <c r="E13" s="9"/>
      <c r="L13" s="19"/>
    </row>
    <row r="15" spans="1:19" ht="15.75">
      <c r="D15" s="2"/>
      <c r="G15" s="27" t="s">
        <v>13</v>
      </c>
      <c r="H15" s="27"/>
      <c r="L15" s="19"/>
    </row>
    <row r="16" spans="1:19">
      <c r="A16" s="20">
        <v>41336</v>
      </c>
      <c r="B16" s="19">
        <v>41394</v>
      </c>
      <c r="C16" s="24"/>
      <c r="D16" s="2"/>
      <c r="G16" t="s">
        <v>9</v>
      </c>
      <c r="H16">
        <f>31+28</f>
        <v>59</v>
      </c>
    </row>
    <row r="17" spans="1:8">
      <c r="D17" s="19"/>
      <c r="E17" s="19"/>
      <c r="G17" t="s">
        <v>10</v>
      </c>
      <c r="H17">
        <f>H16+31</f>
        <v>90</v>
      </c>
    </row>
    <row r="18" spans="1:8">
      <c r="D18" s="19"/>
      <c r="G18" t="s">
        <v>11</v>
      </c>
      <c r="H18">
        <f>H17+30</f>
        <v>120</v>
      </c>
    </row>
    <row r="19" spans="1:8">
      <c r="D19" s="19"/>
    </row>
    <row r="20" spans="1:8">
      <c r="D20" s="1"/>
    </row>
    <row r="22" spans="1:8">
      <c r="A22" t="s">
        <v>24</v>
      </c>
    </row>
    <row r="23" spans="1:8">
      <c r="A23" t="s">
        <v>23</v>
      </c>
    </row>
    <row r="24" spans="1:8">
      <c r="A24" t="s">
        <v>25</v>
      </c>
    </row>
    <row r="25" spans="1:8">
      <c r="A25" t="s">
        <v>26</v>
      </c>
    </row>
  </sheetData>
  <autoFilter ref="A1:AK12"/>
  <mergeCells count="2">
    <mergeCell ref="G15:H15"/>
    <mergeCell ref="G3:N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Dédé</cp:lastModifiedBy>
  <dcterms:created xsi:type="dcterms:W3CDTF">2013-05-03T06:04:55Z</dcterms:created>
  <dcterms:modified xsi:type="dcterms:W3CDTF">2013-08-19T21:44:02Z</dcterms:modified>
</cp:coreProperties>
</file>