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2940" windowWidth="19170" windowHeight="4380"/>
  </bookViews>
  <sheets>
    <sheet name="Juillet" sheetId="1" r:id="rId1"/>
    <sheet name="Août" sheetId="5" r:id="rId2"/>
    <sheet name="Feuil2" sheetId="2" r:id="rId3"/>
    <sheet name="Feuil3" sheetId="3" r:id="rId4"/>
    <sheet name="Feuil4" sheetId="4" r:id="rId5"/>
  </sheets>
  <externalReferences>
    <externalReference r:id="rId6"/>
    <externalReference r:id="rId7"/>
  </externalReferences>
  <definedNames>
    <definedName name="_05h_13h" localSheetId="1">Août!$L$4:$L$17</definedName>
    <definedName name="_05h_13h">Juillet!$L$4:$L$17</definedName>
    <definedName name="Début" localSheetId="1">SUBSTITUTE(MID(Août!$B1,1,SEARCH(CHAR(45),Août!$B1,1)-1),"h",":")</definedName>
    <definedName name="Début">SUBSTITUTE(MID(Juillet!$B1,1,SEARCH(CHAR(45),Juillet!$B1,1)-1),"h",":")</definedName>
    <definedName name="Fériés">[1]fériés!$B$4:$B$29</definedName>
    <definedName name="Fin" localSheetId="1">SUBSTITUTE(MID(Août!$B1,SEARCH(CHAR(45),Août!$B1,1)+1,LEN(Août!$B1)),"h",":")</definedName>
    <definedName name="Fin">SUBSTITUTE(MID(Juillet!$B1,SEARCH(CHAR(45),Juillet!$B1,1)+1,LEN(Juillet!$B1)),"h",":")</definedName>
    <definedName name="LL" localSheetId="1">Août!$L$4:$L$13</definedName>
    <definedName name="LL">Juillet!$L$4:$L$13</definedName>
    <definedName name="mp" localSheetId="1">Août!$L$4:$L$20</definedName>
    <definedName name="mp">Juillet!$L$4:$L$20</definedName>
  </definedNames>
  <calcPr calcId="114210"/>
</workbook>
</file>

<file path=xl/calcChain.xml><?xml version="1.0" encoding="utf-8"?>
<calcChain xmlns="http://schemas.openxmlformats.org/spreadsheetml/2006/main">
  <c r="A3" i="1"/>
  <c r="A3" i="5"/>
  <c r="A5"/>
  <c r="P6"/>
  <c r="A7"/>
  <c r="C7"/>
  <c r="E7"/>
  <c r="F7"/>
  <c r="G7"/>
  <c r="H7"/>
  <c r="I7"/>
  <c r="J7"/>
  <c r="K7"/>
  <c r="P7"/>
  <c r="A8"/>
  <c r="C8"/>
  <c r="E8"/>
  <c r="F8"/>
  <c r="G8"/>
  <c r="H8"/>
  <c r="I8"/>
  <c r="J8"/>
  <c r="P8"/>
  <c r="A9"/>
  <c r="C9"/>
  <c r="E9"/>
  <c r="F9"/>
  <c r="G9"/>
  <c r="H9"/>
  <c r="I9"/>
  <c r="J9"/>
  <c r="P9"/>
  <c r="A10"/>
  <c r="C10"/>
  <c r="E10"/>
  <c r="F10"/>
  <c r="G10"/>
  <c r="H10"/>
  <c r="I10"/>
  <c r="J10"/>
  <c r="A11"/>
  <c r="C11"/>
  <c r="E11"/>
  <c r="F11"/>
  <c r="G11"/>
  <c r="H11"/>
  <c r="I11"/>
  <c r="J11"/>
  <c r="A12"/>
  <c r="C12"/>
  <c r="E12"/>
  <c r="F12"/>
  <c r="G12"/>
  <c r="H12"/>
  <c r="I12"/>
  <c r="J12"/>
  <c r="A13"/>
  <c r="C13"/>
  <c r="E13"/>
  <c r="F13"/>
  <c r="G13"/>
  <c r="H13"/>
  <c r="I13"/>
  <c r="J13"/>
  <c r="P13"/>
  <c r="C14"/>
  <c r="E14"/>
  <c r="F14"/>
  <c r="G14"/>
  <c r="H14"/>
  <c r="I14"/>
  <c r="J14"/>
  <c r="A15"/>
  <c r="K15"/>
  <c r="A16"/>
  <c r="A17"/>
  <c r="A18"/>
  <c r="A19"/>
  <c r="A20"/>
  <c r="A21"/>
  <c r="A23"/>
  <c r="K23"/>
  <c r="A24"/>
  <c r="A25"/>
  <c r="A26"/>
  <c r="A27"/>
  <c r="A28"/>
  <c r="A29"/>
  <c r="A31"/>
  <c r="K31"/>
  <c r="A32"/>
  <c r="A33"/>
  <c r="A34"/>
  <c r="A35"/>
  <c r="A36"/>
  <c r="A37"/>
  <c r="A39"/>
  <c r="K39"/>
  <c r="A40"/>
  <c r="A5" i="1"/>
  <c r="A7"/>
  <c r="A8"/>
  <c r="A9"/>
  <c r="A10"/>
  <c r="A11"/>
  <c r="A12"/>
  <c r="A13"/>
  <c r="A15"/>
  <c r="A16"/>
  <c r="A17"/>
  <c r="A18"/>
  <c r="A19"/>
  <c r="A20"/>
  <c r="A21"/>
  <c r="A23"/>
  <c r="A24"/>
  <c r="A25"/>
  <c r="A26"/>
  <c r="A27"/>
  <c r="A28"/>
  <c r="A29"/>
  <c r="A31"/>
  <c r="A32"/>
  <c r="A33"/>
  <c r="A34"/>
  <c r="A35"/>
  <c r="A36"/>
  <c r="A37"/>
  <c r="A39"/>
  <c r="K39"/>
  <c r="K31"/>
  <c r="K23"/>
  <c r="K15"/>
  <c r="K7"/>
  <c r="C8"/>
  <c r="F8"/>
  <c r="C9"/>
  <c r="F9"/>
  <c r="C10"/>
  <c r="F10"/>
  <c r="C11"/>
  <c r="F11"/>
  <c r="C12"/>
  <c r="F12"/>
  <c r="C13"/>
  <c r="F13"/>
  <c r="C7"/>
  <c r="F7"/>
  <c r="J7"/>
  <c r="J8"/>
  <c r="J9"/>
  <c r="J10"/>
  <c r="J11"/>
  <c r="J12"/>
  <c r="J13"/>
  <c r="I7"/>
  <c r="I8"/>
  <c r="I9"/>
  <c r="I10"/>
  <c r="I11"/>
  <c r="I12"/>
  <c r="I13"/>
  <c r="H8"/>
  <c r="H9"/>
  <c r="H10"/>
  <c r="H11"/>
  <c r="H12"/>
  <c r="H13"/>
  <c r="H7"/>
  <c r="H14"/>
  <c r="I14"/>
  <c r="J14"/>
  <c r="G10"/>
  <c r="G7"/>
  <c r="G8"/>
  <c r="G9"/>
  <c r="G11"/>
  <c r="G12"/>
  <c r="G13"/>
  <c r="G14"/>
  <c r="F14"/>
  <c r="E10"/>
  <c r="E7"/>
  <c r="E8"/>
  <c r="E9"/>
  <c r="E11"/>
  <c r="E12"/>
  <c r="E13"/>
  <c r="E14"/>
  <c r="C14"/>
  <c r="P6"/>
  <c r="P13"/>
  <c r="P7"/>
  <c r="P8"/>
  <c r="P9"/>
  <c r="A40"/>
</calcChain>
</file>

<file path=xl/sharedStrings.xml><?xml version="1.0" encoding="utf-8"?>
<sst xmlns="http://schemas.openxmlformats.org/spreadsheetml/2006/main" count="80" uniqueCount="25">
  <si>
    <t>Horaires</t>
  </si>
  <si>
    <t>Heures Sup</t>
  </si>
  <si>
    <t>Heures de nuits</t>
  </si>
  <si>
    <t>Paniers</t>
  </si>
  <si>
    <t>CP</t>
  </si>
  <si>
    <t>Maladie</t>
  </si>
  <si>
    <t>Semaine</t>
  </si>
  <si>
    <t>05h-13h</t>
  </si>
  <si>
    <t>06h-13h</t>
  </si>
  <si>
    <t>08h-16h</t>
  </si>
  <si>
    <t>13h-21h</t>
  </si>
  <si>
    <t>15h-21h</t>
  </si>
  <si>
    <t>21h-05h</t>
  </si>
  <si>
    <t>BH</t>
  </si>
  <si>
    <t>Total Hebdo</t>
  </si>
  <si>
    <t>Compteurs</t>
  </si>
  <si>
    <t>Congés</t>
  </si>
  <si>
    <t>Cumul</t>
  </si>
  <si>
    <t>Pris</t>
  </si>
  <si>
    <t>Restant</t>
  </si>
  <si>
    <t>Banque d'heures</t>
  </si>
  <si>
    <t>05h-12h45</t>
  </si>
  <si>
    <t>05h-13h15</t>
  </si>
  <si>
    <t>Total heures éffectuées par jours</t>
  </si>
  <si>
    <t>Heures théoriques par jour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</si>
</sst>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6" formatCode="h:mm;@"/>
    <numFmt numFmtId="167" formatCode="[h]:mm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63"/>
      <name val="Tahoma"/>
      <family val="2"/>
    </font>
    <font>
      <b/>
      <sz val="12"/>
      <color indexed="8"/>
      <name val="Calibri"/>
      <family val="2"/>
    </font>
    <font>
      <sz val="10"/>
      <color indexed="63"/>
      <name val="Tahoma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20" fontId="0" fillId="0" borderId="9" xfId="0" applyNumberFormat="1" applyBorder="1"/>
    <xf numFmtId="164" fontId="4" fillId="0" borderId="10" xfId="0" applyNumberFormat="1" applyFont="1" applyBorder="1" applyAlignment="1">
      <alignment horizontal="center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20" fontId="0" fillId="0" borderId="8" xfId="0" applyNumberFormat="1" applyFill="1" applyBorder="1"/>
    <xf numFmtId="164" fontId="2" fillId="2" borderId="10" xfId="0" applyNumberFormat="1" applyFont="1" applyFill="1" applyBorder="1" applyAlignment="1">
      <alignment horizontal="center"/>
    </xf>
    <xf numFmtId="0" fontId="0" fillId="2" borderId="8" xfId="0" applyFill="1" applyBorder="1"/>
    <xf numFmtId="20" fontId="0" fillId="0" borderId="8" xfId="0" applyNumberFormat="1" applyBorder="1"/>
    <xf numFmtId="164" fontId="4" fillId="4" borderId="10" xfId="0" applyNumberFormat="1" applyFont="1" applyFill="1" applyBorder="1" applyAlignment="1">
      <alignment horizontal="center"/>
    </xf>
    <xf numFmtId="0" fontId="0" fillId="4" borderId="8" xfId="0" applyFill="1" applyBorder="1"/>
    <xf numFmtId="0" fontId="0" fillId="4" borderId="7" xfId="0" applyFill="1" applyBorder="1"/>
    <xf numFmtId="0" fontId="0" fillId="0" borderId="11" xfId="0" applyBorder="1"/>
    <xf numFmtId="0" fontId="0" fillId="0" borderId="0" xfId="0" applyBorder="1"/>
    <xf numFmtId="0" fontId="1" fillId="2" borderId="7" xfId="0" applyFont="1" applyFill="1" applyBorder="1"/>
    <xf numFmtId="0" fontId="0" fillId="0" borderId="1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7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6" xfId="0" applyBorder="1"/>
    <xf numFmtId="0" fontId="0" fillId="0" borderId="0" xfId="0" applyBorder="1" applyAlignment="1">
      <alignment vertical="center"/>
    </xf>
    <xf numFmtId="0" fontId="0" fillId="0" borderId="7" xfId="0" applyBorder="1" applyAlignment="1">
      <alignment wrapText="1"/>
    </xf>
    <xf numFmtId="0" fontId="0" fillId="0" borderId="13" xfId="0" applyFill="1" applyBorder="1"/>
    <xf numFmtId="20" fontId="0" fillId="0" borderId="7" xfId="0" applyNumberFormat="1" applyBorder="1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3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8" xfId="0" applyFill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166" fontId="0" fillId="0" borderId="0" xfId="0" applyNumberFormat="1"/>
    <xf numFmtId="20" fontId="0" fillId="0" borderId="8" xfId="0" applyNumberFormat="1" applyBorder="1" applyAlignment="1">
      <alignment horizontal="center"/>
    </xf>
    <xf numFmtId="0" fontId="0" fillId="4" borderId="8" xfId="0" applyFill="1" applyBorder="1" applyAlignment="1">
      <alignment horizontal="center"/>
    </xf>
    <xf numFmtId="166" fontId="0" fillId="0" borderId="7" xfId="0" applyNumberFormat="1" applyBorder="1"/>
    <xf numFmtId="167" fontId="0" fillId="2" borderId="8" xfId="0" applyNumberFormat="1" applyFill="1" applyBorder="1"/>
    <xf numFmtId="1" fontId="0" fillId="2" borderId="8" xfId="0" applyNumberFormat="1" applyFill="1" applyBorder="1"/>
    <xf numFmtId="164" fontId="4" fillId="5" borderId="10" xfId="0" applyNumberFormat="1" applyFont="1" applyFill="1" applyBorder="1" applyAlignment="1">
      <alignment horizontal="center"/>
    </xf>
    <xf numFmtId="0" fontId="0" fillId="5" borderId="7" xfId="0" applyFill="1" applyBorder="1"/>
    <xf numFmtId="166" fontId="0" fillId="5" borderId="7" xfId="0" applyNumberFormat="1" applyFill="1" applyBorder="1"/>
    <xf numFmtId="20" fontId="0" fillId="5" borderId="8" xfId="0" applyNumberFormat="1" applyFill="1" applyBorder="1" applyAlignment="1">
      <alignment horizontal="center"/>
    </xf>
    <xf numFmtId="20" fontId="0" fillId="5" borderId="7" xfId="0" applyNumberFormat="1" applyFill="1" applyBorder="1"/>
    <xf numFmtId="164" fontId="4" fillId="5" borderId="10" xfId="0" applyNumberFormat="1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64" fontId="2" fillId="5" borderId="10" xfId="0" applyNumberFormat="1" applyFont="1" applyFill="1" applyBorder="1" applyAlignment="1">
      <alignment horizontal="center"/>
    </xf>
    <xf numFmtId="167" fontId="0" fillId="5" borderId="8" xfId="0" applyNumberFormat="1" applyFill="1" applyBorder="1"/>
    <xf numFmtId="0" fontId="0" fillId="5" borderId="8" xfId="0" applyFill="1" applyBorder="1" applyAlignment="1">
      <alignment horizontal="center"/>
    </xf>
    <xf numFmtId="1" fontId="0" fillId="5" borderId="8" xfId="0" applyNumberFormat="1" applyFill="1" applyBorder="1"/>
    <xf numFmtId="0" fontId="2" fillId="5" borderId="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textRotation="19"/>
    </xf>
    <xf numFmtId="0" fontId="1" fillId="0" borderId="14" xfId="0" applyFont="1" applyBorder="1" applyAlignment="1">
      <alignment horizontal="center" textRotation="19"/>
    </xf>
    <xf numFmtId="0" fontId="1" fillId="5" borderId="12" xfId="0" applyFont="1" applyFill="1" applyBorder="1" applyAlignment="1">
      <alignment horizontal="center" vertical="center" textRotation="90"/>
    </xf>
    <xf numFmtId="0" fontId="1" fillId="5" borderId="6" xfId="0" applyFont="1" applyFill="1" applyBorder="1" applyAlignment="1">
      <alignment horizontal="center" vertical="center" textRotation="90"/>
    </xf>
    <xf numFmtId="0" fontId="1" fillId="5" borderId="14" xfId="0" applyFont="1" applyFill="1" applyBorder="1" applyAlignment="1">
      <alignment horizontal="center" vertical="center" textRotation="90"/>
    </xf>
    <xf numFmtId="0" fontId="1" fillId="0" borderId="12" xfId="0" applyFont="1" applyBorder="1" applyAlignment="1">
      <alignment horizontal="center" vertical="center" textRotation="90"/>
    </xf>
    <xf numFmtId="0" fontId="1" fillId="0" borderId="6" xfId="0" applyFont="1" applyBorder="1" applyAlignment="1">
      <alignment horizontal="center" vertical="center" textRotation="90"/>
    </xf>
    <xf numFmtId="0" fontId="1" fillId="0" borderId="14" xfId="0" applyFont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95250</xdr:colOff>
      <xdr:row>11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800225" y="27813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4</xdr:col>
      <xdr:colOff>409575</xdr:colOff>
      <xdr:row>13</xdr:row>
      <xdr:rowOff>104775</xdr:rowOff>
    </xdr:from>
    <xdr:to>
      <xdr:col>12</xdr:col>
      <xdr:colOff>647700</xdr:colOff>
      <xdr:row>40</xdr:row>
      <xdr:rowOff>47625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391025" y="3209925"/>
          <a:ext cx="6410325" cy="508635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C7 étant sélectionnée, j'ai nommé Début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=SUBSTITUE(STXT(Juillet!$B7;1;CHERCHE(CAR(45);Juillet!$B7;1)-1);"h";":")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ouis, j'ai nommé Fin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=SUBSTITUE(STXT(Juillet!$B17;CHERCHE(CAR(45);Juillet!$B17;1)+1;NBCAR(Juillet!$B17));"h";":")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Suite de quoi: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C7 incrémentée vers le bas sur les jours de la semaine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=SI(OU($B7="";$B7="CP";$B7="BH";$B7="Maladie");"";MOD(Fin-Début;1))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E7 incrémentée vers le bas sur les jours de la semaine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=SI(ET(C7&lt;&gt;"";C7&gt;D7);MOD(C7-D7;1);"")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les heures de Nuit, formule en F7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=SI(C7="";"";(MOD(Fin-Début;1)-SI(Fin&gt;Début;MAX(0;MIN(Fin;22/24)-MAX(Début;6/24));MAX(0;22/24-MAX(Début;6/24))+MAX(0;MIN(Fin;22/24)-6/24))))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Paniers, Formule en G7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=SI(ET(C7&lt;&gt;"";C7&gt;=6/24);1;"")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CP, BH et Maladie, formule en H7 incrémentée sur colonnes H; I et J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=SI($B7=H$3;1;"")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No de semaine, formule en K7 (reportée ensuite par copier-coller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="Semaine "&amp;ENT(MOD(ENT(($A7-2)/7)+0,6;52+5/28))+1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Enfin, en A3, une Formule qui renvoie le Nom de l'onglet pour adapter chaque Feuille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=STXT(CELLULE("nomfichier";$A$1);TROUVE("]";CELLULE("nomfichier";$A$1))+1;32)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les totaux d'heures en colonne C, les cellules doivent être au format personnalisé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[h]:mm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report des heures sur le mois suivant, tu remplis les 2 Feuilles avec des chiffres et tu adapte la présentation d'Août, et tu indiques ce que tu veux voir reporté.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95250</xdr:colOff>
      <xdr:row>11</xdr:row>
      <xdr:rowOff>57150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1800225" y="27813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S-VR~1/AppData/Local/Temp/Rar$DI00.615/Calcul%20heures%20tr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s%20%202012%20Jo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éri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4">
          <cell r="B4">
            <v>38717</v>
          </cell>
        </row>
        <row r="5">
          <cell r="B5">
            <v>38809</v>
          </cell>
        </row>
        <row r="6">
          <cell r="B6">
            <v>38810</v>
          </cell>
        </row>
        <row r="7">
          <cell r="B7">
            <v>38837</v>
          </cell>
        </row>
        <row r="8">
          <cell r="B8">
            <v>38848</v>
          </cell>
        </row>
        <row r="9">
          <cell r="B9">
            <v>38844</v>
          </cell>
        </row>
        <row r="10">
          <cell r="B10">
            <v>38859</v>
          </cell>
        </row>
        <row r="11">
          <cell r="B11">
            <v>38860</v>
          </cell>
        </row>
        <row r="12">
          <cell r="B12">
            <v>38911</v>
          </cell>
        </row>
        <row r="13">
          <cell r="B13">
            <v>38943</v>
          </cell>
        </row>
        <row r="14">
          <cell r="B14">
            <v>39021</v>
          </cell>
        </row>
        <row r="15">
          <cell r="B15">
            <v>39031</v>
          </cell>
        </row>
        <row r="16">
          <cell r="B16">
            <v>39075</v>
          </cell>
        </row>
        <row r="17">
          <cell r="B17">
            <v>39082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Juin"/>
      <sheetName val="Juillet "/>
      <sheetName val="Août"/>
      <sheetName val="Sept"/>
      <sheetName val="Oct"/>
      <sheetName val="Nov"/>
      <sheetName val="Déc 2012"/>
      <sheetName val="Jan 2013"/>
      <sheetName val="Feuil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47"/>
  <sheetViews>
    <sheetView tabSelected="1" workbookViewId="0">
      <pane xSplit="1" ySplit="4" topLeftCell="B29" activePane="bottomRight" state="frozen"/>
      <selection pane="topRight" activeCell="B1" sqref="B1"/>
      <selection pane="bottomLeft" activeCell="A5" sqref="A5"/>
      <selection pane="bottomRight" activeCell="M42" sqref="M42"/>
    </sheetView>
  </sheetViews>
  <sheetFormatPr baseColWidth="10" defaultRowHeight="15"/>
  <cols>
    <col min="1" max="1" width="25.5703125" customWidth="1"/>
    <col min="2" max="2" width="11.28515625" customWidth="1"/>
    <col min="4" max="4" width="11.42578125" style="38"/>
    <col min="11" max="11" width="12.5703125" customWidth="1"/>
  </cols>
  <sheetData>
    <row r="2" spans="1:16" ht="15.75" thickBot="1">
      <c r="A2" s="1"/>
    </row>
    <row r="3" spans="1:16" ht="63.75" thickBot="1">
      <c r="A3" s="63" t="str">
        <f ca="1">MID(CELL("nomfichier",$A$1),FIND("]",CELL("nomfichier",$A$1))+1,32)</f>
        <v>Juillet</v>
      </c>
      <c r="B3" s="3" t="s">
        <v>0</v>
      </c>
      <c r="C3" s="4" t="s">
        <v>23</v>
      </c>
      <c r="D3" s="39" t="s">
        <v>24</v>
      </c>
      <c r="E3" s="5" t="s">
        <v>1</v>
      </c>
      <c r="F3" s="6" t="s">
        <v>2</v>
      </c>
      <c r="G3" s="6" t="s">
        <v>3</v>
      </c>
      <c r="H3" s="6" t="s">
        <v>4</v>
      </c>
      <c r="I3" s="7" t="s">
        <v>13</v>
      </c>
      <c r="J3" s="7" t="s">
        <v>5</v>
      </c>
      <c r="K3" s="5" t="s">
        <v>6</v>
      </c>
      <c r="L3" s="8" t="s">
        <v>0</v>
      </c>
    </row>
    <row r="4" spans="1:16">
      <c r="A4" s="9">
        <v>2012</v>
      </c>
      <c r="B4" s="10"/>
      <c r="C4" s="11"/>
      <c r="D4" s="40"/>
      <c r="E4" s="10"/>
      <c r="F4" s="10"/>
      <c r="G4" s="10"/>
      <c r="H4" s="10"/>
      <c r="I4" s="10"/>
      <c r="J4" s="10"/>
      <c r="K4" s="10"/>
      <c r="L4" s="12" t="s">
        <v>7</v>
      </c>
    </row>
    <row r="5" spans="1:16">
      <c r="A5" s="13">
        <f ca="1">DATE(A4,MONTH(1&amp;A3),1)</f>
        <v>41091</v>
      </c>
      <c r="B5" s="14"/>
      <c r="C5" s="15"/>
      <c r="D5" s="41"/>
      <c r="E5" s="16"/>
      <c r="F5" s="16"/>
      <c r="G5" s="16"/>
      <c r="H5" s="16"/>
      <c r="I5" s="16"/>
      <c r="J5" s="16"/>
      <c r="K5" s="16"/>
      <c r="L5" s="17" t="s">
        <v>8</v>
      </c>
    </row>
    <row r="6" spans="1:16">
      <c r="A6" s="18"/>
      <c r="B6" s="14"/>
      <c r="C6" s="19"/>
      <c r="D6" s="42"/>
      <c r="E6" s="14"/>
      <c r="F6" s="14"/>
      <c r="G6" s="14"/>
      <c r="H6" s="14"/>
      <c r="I6" s="14"/>
      <c r="J6" s="14"/>
      <c r="K6" s="14"/>
      <c r="L6" s="20" t="s">
        <v>9</v>
      </c>
      <c r="P6" s="46">
        <f>MOD(SUBSTITUTE(MID(L6,SEARCH(CHAR(45),L6,1)+1,LEN(L6)),"h",":")-SUBSTITUTE(MID(L6,1,SEARCH(CHAR(45),L6,1)-1),"h",":"),1)</f>
        <v>0.33333333333333331</v>
      </c>
    </row>
    <row r="7" spans="1:16">
      <c r="A7" s="52">
        <f ca="1">IF(A5="","",IF(MONTH(A5+1)&lt;&gt;MONTH(A5),"",A5+1))</f>
        <v>41092</v>
      </c>
      <c r="B7" s="53" t="s">
        <v>21</v>
      </c>
      <c r="C7" s="54">
        <f t="shared" ref="C7:C13" ca="1" si="0">IF(OR($B7="",$B7="CP",$B7="BH",$B7="Maladie"),"",MOD(Fin-Début,1))</f>
        <v>0.32291666666666663</v>
      </c>
      <c r="D7" s="55">
        <v>0.29166666666666669</v>
      </c>
      <c r="E7" s="56">
        <f>IF(AND(C7&lt;&gt;"",C7&gt;D7),MOD(C7-D7,1),"")</f>
        <v>3.1249999999999944E-2</v>
      </c>
      <c r="F7" s="56">
        <f t="shared" ref="F7:F13" ca="1" si="1">IF(C7="","",(MOD(Fin-Début,1)-IF(Fin&gt;Début,MAX(0,MIN(Fin,22/24)-MAX(Début,6/24)),MAX(0,22/24-MAX(Début,6/24))+MAX(0,MIN(Fin,22/24)-6/24))))</f>
        <v>4.166666666666663E-2</v>
      </c>
      <c r="G7" s="53">
        <f>IF(AND(C7&lt;&gt;"",C7&gt;=6/24),1,"")</f>
        <v>1</v>
      </c>
      <c r="H7" s="53" t="str">
        <f>IF($B7=H$3,1,"")</f>
        <v/>
      </c>
      <c r="I7" s="53" t="str">
        <f>IF($B7=I$3,1,"")</f>
        <v/>
      </c>
      <c r="J7" s="53" t="str">
        <f>IF($B7=J$3,1,"")</f>
        <v/>
      </c>
      <c r="K7" s="66" t="str">
        <f ca="1">"Semaine "&amp;INT(MOD(INT(($A7-2)/7)+0.6,52+5/28))+1</f>
        <v>Semaine 27</v>
      </c>
      <c r="L7" s="20" t="s">
        <v>10</v>
      </c>
      <c r="P7" s="46">
        <f>MOD(O7-N7,1)</f>
        <v>0</v>
      </c>
    </row>
    <row r="8" spans="1:16">
      <c r="A8" s="52">
        <f t="shared" ref="A8:A40" ca="1" si="2">IF(A7="","",IF(MONTH(A7+1)&lt;&gt;MONTH(A7),"",A7+1))</f>
        <v>41093</v>
      </c>
      <c r="B8" s="53" t="s">
        <v>22</v>
      </c>
      <c r="C8" s="54">
        <f t="shared" ca="1" si="0"/>
        <v>0.34375</v>
      </c>
      <c r="D8" s="55">
        <v>0.29166666666666669</v>
      </c>
      <c r="E8" s="56">
        <f t="shared" ref="E8:E13" si="3">IF(AND(C8&lt;&gt;"",C8&gt;D8),MOD(C8-D8,1),"")</f>
        <v>5.2083333333333315E-2</v>
      </c>
      <c r="F8" s="56">
        <f t="shared" ca="1" si="1"/>
        <v>4.166666666666663E-2</v>
      </c>
      <c r="G8" s="53">
        <f t="shared" ref="G8:G13" si="4">IF(AND(C8&lt;&gt;"",C8&gt;=6/24),1,"")</f>
        <v>1</v>
      </c>
      <c r="H8" s="53" t="str">
        <f t="shared" ref="H8:J13" si="5">IF($B8=H$3,1,"")</f>
        <v/>
      </c>
      <c r="I8" s="53" t="str">
        <f t="shared" si="5"/>
        <v/>
      </c>
      <c r="J8" s="53" t="str">
        <f t="shared" si="5"/>
        <v/>
      </c>
      <c r="K8" s="67"/>
      <c r="L8" s="17" t="s">
        <v>11</v>
      </c>
      <c r="P8" s="46">
        <f>MOD(O8-N8,1)</f>
        <v>0</v>
      </c>
    </row>
    <row r="9" spans="1:16">
      <c r="A9" s="57">
        <f t="shared" ca="1" si="2"/>
        <v>41094</v>
      </c>
      <c r="B9" s="53" t="s">
        <v>4</v>
      </c>
      <c r="C9" s="54" t="str">
        <f t="shared" ca="1" si="0"/>
        <v/>
      </c>
      <c r="D9" s="55">
        <v>0.29166666666666669</v>
      </c>
      <c r="E9" s="56" t="str">
        <f t="shared" si="3"/>
        <v/>
      </c>
      <c r="F9" s="56" t="str">
        <f t="shared" ca="1" si="1"/>
        <v/>
      </c>
      <c r="G9" s="53" t="str">
        <f t="shared" si="4"/>
        <v/>
      </c>
      <c r="H9" s="53">
        <f t="shared" si="5"/>
        <v>1</v>
      </c>
      <c r="I9" s="53" t="str">
        <f t="shared" si="5"/>
        <v/>
      </c>
      <c r="J9" s="53" t="str">
        <f t="shared" si="5"/>
        <v/>
      </c>
      <c r="K9" s="67"/>
      <c r="L9" s="20" t="s">
        <v>12</v>
      </c>
      <c r="P9" s="46">
        <f>MOD(O9-N9,1)</f>
        <v>0</v>
      </c>
    </row>
    <row r="10" spans="1:16">
      <c r="A10" s="52">
        <f ca="1">IF(A9="","",IF(MONTH(A9+1)&lt;&gt;MONTH(A9),"",A9+1))</f>
        <v>41095</v>
      </c>
      <c r="B10" s="53" t="s">
        <v>13</v>
      </c>
      <c r="C10" s="54" t="str">
        <f t="shared" ca="1" si="0"/>
        <v/>
      </c>
      <c r="D10" s="55">
        <v>0.29166666666666669</v>
      </c>
      <c r="E10" s="56" t="str">
        <f t="shared" si="3"/>
        <v/>
      </c>
      <c r="F10" s="56" t="str">
        <f t="shared" ca="1" si="1"/>
        <v/>
      </c>
      <c r="G10" s="53" t="str">
        <f t="shared" si="4"/>
        <v/>
      </c>
      <c r="H10" s="53" t="str">
        <f t="shared" si="5"/>
        <v/>
      </c>
      <c r="I10" s="53">
        <f t="shared" si="5"/>
        <v>1</v>
      </c>
      <c r="J10" s="53" t="str">
        <f t="shared" si="5"/>
        <v/>
      </c>
      <c r="K10" s="67"/>
      <c r="L10" s="15" t="s">
        <v>13</v>
      </c>
    </row>
    <row r="11" spans="1:16">
      <c r="A11" s="52">
        <f t="shared" ca="1" si="2"/>
        <v>41096</v>
      </c>
      <c r="B11" s="53" t="s">
        <v>12</v>
      </c>
      <c r="C11" s="54">
        <f t="shared" ca="1" si="0"/>
        <v>0.33333333333333337</v>
      </c>
      <c r="D11" s="55">
        <v>0.29166666666666669</v>
      </c>
      <c r="E11" s="56">
        <f t="shared" si="3"/>
        <v>4.1666666666666685E-2</v>
      </c>
      <c r="F11" s="56">
        <f t="shared" ca="1" si="1"/>
        <v>0.29166666666666674</v>
      </c>
      <c r="G11" s="53">
        <f t="shared" si="4"/>
        <v>1</v>
      </c>
      <c r="H11" s="53" t="str">
        <f t="shared" si="5"/>
        <v/>
      </c>
      <c r="I11" s="53" t="str">
        <f t="shared" si="5"/>
        <v/>
      </c>
      <c r="J11" s="53" t="str">
        <f t="shared" si="5"/>
        <v/>
      </c>
      <c r="K11" s="67"/>
      <c r="L11" s="15" t="s">
        <v>4</v>
      </c>
    </row>
    <row r="12" spans="1:16">
      <c r="A12" s="52">
        <f t="shared" ca="1" si="2"/>
        <v>41097</v>
      </c>
      <c r="B12" s="53"/>
      <c r="C12" s="54" t="str">
        <f t="shared" ca="1" si="0"/>
        <v/>
      </c>
      <c r="D12" s="55">
        <v>0.29166666666666669</v>
      </c>
      <c r="E12" s="56" t="str">
        <f t="shared" si="3"/>
        <v/>
      </c>
      <c r="F12" s="56" t="str">
        <f t="shared" ca="1" si="1"/>
        <v/>
      </c>
      <c r="G12" s="53" t="str">
        <f t="shared" si="4"/>
        <v/>
      </c>
      <c r="H12" s="53" t="str">
        <f t="shared" si="5"/>
        <v/>
      </c>
      <c r="I12" s="53" t="str">
        <f t="shared" si="5"/>
        <v/>
      </c>
      <c r="J12" s="53" t="str">
        <f t="shared" si="5"/>
        <v/>
      </c>
      <c r="K12" s="67"/>
      <c r="L12" s="15" t="s">
        <v>5</v>
      </c>
    </row>
    <row r="13" spans="1:16">
      <c r="A13" s="52">
        <f t="shared" ca="1" si="2"/>
        <v>41098</v>
      </c>
      <c r="B13" s="53"/>
      <c r="C13" s="54" t="str">
        <f t="shared" ca="1" si="0"/>
        <v/>
      </c>
      <c r="D13" s="58"/>
      <c r="E13" s="56" t="str">
        <f t="shared" si="3"/>
        <v/>
      </c>
      <c r="F13" s="56" t="str">
        <f t="shared" ca="1" si="1"/>
        <v/>
      </c>
      <c r="G13" s="53" t="str">
        <f t="shared" si="4"/>
        <v/>
      </c>
      <c r="H13" s="53" t="str">
        <f t="shared" si="5"/>
        <v/>
      </c>
      <c r="I13" s="53" t="str">
        <f t="shared" si="5"/>
        <v/>
      </c>
      <c r="J13" s="53" t="str">
        <f t="shared" si="5"/>
        <v/>
      </c>
      <c r="K13" s="68"/>
      <c r="L13" s="36" t="s">
        <v>22</v>
      </c>
      <c r="P13" s="46">
        <f>MOD(O13-N13,1)</f>
        <v>0</v>
      </c>
    </row>
    <row r="14" spans="1:16">
      <c r="A14" s="59" t="s">
        <v>14</v>
      </c>
      <c r="B14" s="53"/>
      <c r="C14" s="60">
        <f>SUM(C7:C13)</f>
        <v>1</v>
      </c>
      <c r="D14" s="61"/>
      <c r="E14" s="60">
        <f t="shared" ref="E14:J14" si="6">SUM(E7:E13)</f>
        <v>0.12499999999999994</v>
      </c>
      <c r="F14" s="60">
        <f t="shared" si="6"/>
        <v>0.375</v>
      </c>
      <c r="G14" s="62">
        <f t="shared" si="6"/>
        <v>3</v>
      </c>
      <c r="H14" s="62">
        <f t="shared" si="6"/>
        <v>1</v>
      </c>
      <c r="I14" s="62">
        <f t="shared" si="6"/>
        <v>1</v>
      </c>
      <c r="J14" s="62">
        <f t="shared" si="6"/>
        <v>0</v>
      </c>
      <c r="K14" s="14"/>
    </row>
    <row r="15" spans="1:16" ht="15" customHeight="1">
      <c r="A15" s="13">
        <f ca="1">IF(A13="","",IF(MONTH(A13+1)&lt;&gt;MONTH(A13),"",A13+1))</f>
        <v>41099</v>
      </c>
      <c r="B15" s="14"/>
      <c r="C15" s="22"/>
      <c r="D15" s="43">
        <v>0.29166666666666669</v>
      </c>
      <c r="E15" s="16"/>
      <c r="F15" s="16"/>
      <c r="G15" s="16"/>
      <c r="H15" s="16"/>
      <c r="I15" s="16"/>
      <c r="J15" s="16"/>
      <c r="K15" s="69" t="str">
        <f ca="1">"Semaine "&amp;INT(MOD(INT(($A15-2)/7)+0.6,52+5/28))+1</f>
        <v>Semaine 28</v>
      </c>
    </row>
    <row r="16" spans="1:16">
      <c r="A16" s="13">
        <f t="shared" ca="1" si="2"/>
        <v>41100</v>
      </c>
      <c r="B16" s="14"/>
      <c r="C16" s="22"/>
      <c r="D16" s="43">
        <v>0.29166666666666669</v>
      </c>
      <c r="E16" s="16"/>
      <c r="F16" s="16"/>
      <c r="G16" s="16"/>
      <c r="H16" s="16"/>
      <c r="I16" s="16"/>
      <c r="J16" s="16"/>
      <c r="K16" s="70"/>
    </row>
    <row r="17" spans="1:11">
      <c r="A17" s="13">
        <f t="shared" ca="1" si="2"/>
        <v>41101</v>
      </c>
      <c r="B17" s="14"/>
      <c r="C17" s="22"/>
      <c r="D17" s="43">
        <v>0.29166666666666669</v>
      </c>
      <c r="E17" s="16"/>
      <c r="F17" s="16"/>
      <c r="G17" s="16"/>
      <c r="H17" s="16"/>
      <c r="I17" s="16"/>
      <c r="J17" s="16"/>
      <c r="K17" s="70"/>
    </row>
    <row r="18" spans="1:11">
      <c r="A18" s="13">
        <f ca="1">IF(A17="","",IF(MONTH(A17+1)&lt;&gt;MONTH(A17),"",A17+1))</f>
        <v>41102</v>
      </c>
      <c r="B18" s="14"/>
      <c r="C18" s="22"/>
      <c r="D18" s="43">
        <v>0.29166666666666669</v>
      </c>
      <c r="E18" s="16"/>
      <c r="F18" s="16"/>
      <c r="G18" s="16"/>
      <c r="H18" s="16"/>
      <c r="I18" s="16"/>
      <c r="J18" s="16"/>
      <c r="K18" s="70"/>
    </row>
    <row r="19" spans="1:11">
      <c r="A19" s="13">
        <f t="shared" ca="1" si="2"/>
        <v>41103</v>
      </c>
      <c r="B19" s="14"/>
      <c r="C19" s="22"/>
      <c r="D19" s="43">
        <v>0.29166666666666669</v>
      </c>
      <c r="E19" s="16"/>
      <c r="F19" s="16"/>
      <c r="G19" s="16"/>
      <c r="H19" s="16"/>
      <c r="I19" s="16"/>
      <c r="J19" s="16"/>
      <c r="K19" s="70"/>
    </row>
    <row r="20" spans="1:11">
      <c r="A20" s="13">
        <f t="shared" ca="1" si="2"/>
        <v>41104</v>
      </c>
      <c r="B20" s="14"/>
      <c r="C20" s="22"/>
      <c r="D20" s="43">
        <v>0.29166666666666669</v>
      </c>
      <c r="E20" s="16"/>
      <c r="F20" s="16"/>
      <c r="G20" s="16"/>
      <c r="H20" s="23"/>
      <c r="I20" s="23"/>
      <c r="J20" s="16"/>
      <c r="K20" s="70"/>
    </row>
    <row r="21" spans="1:11">
      <c r="A21" s="13">
        <f t="shared" ca="1" si="2"/>
        <v>41105</v>
      </c>
      <c r="B21" s="14"/>
      <c r="C21" s="22"/>
      <c r="D21" s="44"/>
      <c r="E21" s="23"/>
      <c r="F21" s="23"/>
      <c r="G21" s="23"/>
      <c r="H21" s="23"/>
      <c r="I21" s="23"/>
      <c r="J21" s="16"/>
      <c r="K21" s="71"/>
    </row>
    <row r="22" spans="1:11">
      <c r="A22" s="18" t="s">
        <v>14</v>
      </c>
      <c r="B22" s="14"/>
      <c r="C22" s="19"/>
      <c r="D22" s="42"/>
      <c r="E22" s="19"/>
      <c r="F22" s="19"/>
      <c r="G22" s="19"/>
      <c r="H22" s="19"/>
      <c r="I22" s="19"/>
      <c r="J22" s="19"/>
      <c r="K22" s="14"/>
    </row>
    <row r="23" spans="1:11" ht="15" customHeight="1">
      <c r="A23" s="13">
        <f ca="1">IF(A21="","",IF(MONTH(A21+1)&lt;&gt;MONTH(A21),"",A21+1))</f>
        <v>41106</v>
      </c>
      <c r="B23" s="14"/>
      <c r="C23" s="22"/>
      <c r="D23" s="43">
        <v>0.29166666666666669</v>
      </c>
      <c r="E23" s="16"/>
      <c r="F23" s="16"/>
      <c r="G23" s="16"/>
      <c r="H23" s="16"/>
      <c r="I23" s="16"/>
      <c r="J23" s="16"/>
      <c r="K23" s="69" t="str">
        <f ca="1">"Semaine "&amp;INT(MOD(INT(($A23-2)/7)+0.6,52+5/28))+1</f>
        <v>Semaine 29</v>
      </c>
    </row>
    <row r="24" spans="1:11">
      <c r="A24" s="13">
        <f t="shared" ca="1" si="2"/>
        <v>41107</v>
      </c>
      <c r="B24" s="14"/>
      <c r="C24" s="22"/>
      <c r="D24" s="43">
        <v>0.29166666666666669</v>
      </c>
      <c r="E24" s="16"/>
      <c r="F24" s="16"/>
      <c r="G24" s="16"/>
      <c r="H24" s="16"/>
      <c r="I24" s="16"/>
      <c r="J24" s="16"/>
      <c r="K24" s="70"/>
    </row>
    <row r="25" spans="1:11">
      <c r="A25" s="13">
        <f t="shared" ca="1" si="2"/>
        <v>41108</v>
      </c>
      <c r="B25" s="14"/>
      <c r="C25" s="22"/>
      <c r="D25" s="43">
        <v>0.29166666666666669</v>
      </c>
      <c r="E25" s="16"/>
      <c r="F25" s="16"/>
      <c r="G25" s="16"/>
      <c r="H25" s="16"/>
      <c r="I25" s="16"/>
      <c r="J25" s="16"/>
      <c r="K25" s="70"/>
    </row>
    <row r="26" spans="1:11">
      <c r="A26" s="13">
        <f ca="1">IF(A25="","",IF(MONTH(A25+1)&lt;&gt;MONTH(A25),"",A25+1))</f>
        <v>41109</v>
      </c>
      <c r="B26" s="14"/>
      <c r="C26" s="22"/>
      <c r="D26" s="43">
        <v>0.29166666666666669</v>
      </c>
      <c r="E26" s="16"/>
      <c r="F26" s="16"/>
      <c r="G26" s="16"/>
      <c r="H26" s="16"/>
      <c r="I26" s="16"/>
      <c r="J26" s="16"/>
      <c r="K26" s="70"/>
    </row>
    <row r="27" spans="1:11">
      <c r="A27" s="13">
        <f t="shared" ca="1" si="2"/>
        <v>41110</v>
      </c>
      <c r="B27" s="14"/>
      <c r="C27" s="22"/>
      <c r="D27" s="43">
        <v>0.29166666666666669</v>
      </c>
      <c r="E27" s="16"/>
      <c r="F27" s="16"/>
      <c r="G27" s="16"/>
      <c r="H27" s="16"/>
      <c r="I27" s="16"/>
      <c r="J27" s="16"/>
      <c r="K27" s="70"/>
    </row>
    <row r="28" spans="1:11">
      <c r="A28" s="13">
        <f t="shared" ca="1" si="2"/>
        <v>41111</v>
      </c>
      <c r="B28" s="14"/>
      <c r="C28" s="22"/>
      <c r="D28" s="43">
        <v>0.29166666666666669</v>
      </c>
      <c r="E28" s="16"/>
      <c r="F28" s="16"/>
      <c r="G28" s="16"/>
      <c r="H28" s="23"/>
      <c r="I28" s="23"/>
      <c r="J28" s="16"/>
      <c r="K28" s="70"/>
    </row>
    <row r="29" spans="1:11">
      <c r="A29" s="13">
        <f t="shared" ca="1" si="2"/>
        <v>41112</v>
      </c>
      <c r="B29" s="14"/>
      <c r="C29" s="22"/>
      <c r="D29" s="44"/>
      <c r="E29" s="23"/>
      <c r="F29" s="23"/>
      <c r="G29" s="23"/>
      <c r="H29" s="23"/>
      <c r="I29" s="23"/>
      <c r="J29" s="16"/>
      <c r="K29" s="71"/>
    </row>
    <row r="30" spans="1:11">
      <c r="A30" s="18" t="s">
        <v>14</v>
      </c>
      <c r="B30" s="14"/>
      <c r="C30" s="19"/>
      <c r="D30" s="42"/>
      <c r="E30" s="19"/>
      <c r="F30" s="19"/>
      <c r="G30" s="19"/>
      <c r="H30" s="19"/>
      <c r="I30" s="19"/>
      <c r="J30" s="19"/>
      <c r="K30" s="14"/>
    </row>
    <row r="31" spans="1:11" ht="15" customHeight="1">
      <c r="A31" s="13">
        <f ca="1">IF(A29="","",IF(MONTH(A29+1)&lt;&gt;MONTH(A29),"",A29+1))</f>
        <v>41113</v>
      </c>
      <c r="B31" s="14"/>
      <c r="C31" s="22"/>
      <c r="D31" s="43">
        <v>0.29166666666666669</v>
      </c>
      <c r="E31" s="16"/>
      <c r="F31" s="16"/>
      <c r="G31" s="16"/>
      <c r="H31" s="16"/>
      <c r="I31" s="16"/>
      <c r="J31" s="16"/>
      <c r="K31" s="69" t="str">
        <f ca="1">"Semaine "&amp;INT(MOD(INT(($A31-2)/7)+0.6,52+5/28))+1</f>
        <v>Semaine 30</v>
      </c>
    </row>
    <row r="32" spans="1:11">
      <c r="A32" s="13">
        <f t="shared" ca="1" si="2"/>
        <v>41114</v>
      </c>
      <c r="B32" s="14"/>
      <c r="C32" s="22"/>
      <c r="D32" s="43">
        <v>0.29166666666666669</v>
      </c>
      <c r="E32" s="16"/>
      <c r="F32" s="16"/>
      <c r="G32" s="16"/>
      <c r="H32" s="16"/>
      <c r="I32" s="16"/>
      <c r="J32" s="16"/>
      <c r="K32" s="70"/>
    </row>
    <row r="33" spans="1:11">
      <c r="A33" s="13">
        <f t="shared" ca="1" si="2"/>
        <v>41115</v>
      </c>
      <c r="B33" s="14"/>
      <c r="C33" s="22"/>
      <c r="D33" s="43">
        <v>0.29166666666666669</v>
      </c>
      <c r="E33" s="16"/>
      <c r="F33" s="16"/>
      <c r="G33" s="16"/>
      <c r="H33" s="16"/>
      <c r="I33" s="16"/>
      <c r="J33" s="16"/>
      <c r="K33" s="70"/>
    </row>
    <row r="34" spans="1:11">
      <c r="A34" s="13">
        <f ca="1">IF(A33="","",IF(MONTH(A33+1)&lt;&gt;MONTH(A33),"",A33+1))</f>
        <v>41116</v>
      </c>
      <c r="B34" s="14"/>
      <c r="C34" s="22"/>
      <c r="D34" s="43">
        <v>0.29166666666666669</v>
      </c>
      <c r="E34" s="16"/>
      <c r="F34" s="16"/>
      <c r="G34" s="16"/>
      <c r="H34" s="16"/>
      <c r="I34" s="16"/>
      <c r="J34" s="16"/>
      <c r="K34" s="70"/>
    </row>
    <row r="35" spans="1:11">
      <c r="A35" s="13">
        <f t="shared" ca="1" si="2"/>
        <v>41117</v>
      </c>
      <c r="B35" s="14"/>
      <c r="C35" s="22"/>
      <c r="D35" s="43">
        <v>0.29166666666666669</v>
      </c>
      <c r="E35" s="16"/>
      <c r="F35" s="16"/>
      <c r="G35" s="16"/>
      <c r="H35" s="16"/>
      <c r="I35" s="16"/>
      <c r="J35" s="16"/>
      <c r="K35" s="70"/>
    </row>
    <row r="36" spans="1:11">
      <c r="A36" s="13">
        <f t="shared" ca="1" si="2"/>
        <v>41118</v>
      </c>
      <c r="B36" s="14"/>
      <c r="C36" s="22"/>
      <c r="D36" s="43">
        <v>0.29166666666666669</v>
      </c>
      <c r="E36" s="16"/>
      <c r="F36" s="16"/>
      <c r="G36" s="16"/>
      <c r="H36" s="23"/>
      <c r="I36" s="23"/>
      <c r="J36" s="16"/>
      <c r="K36" s="70"/>
    </row>
    <row r="37" spans="1:11">
      <c r="A37" s="13">
        <f t="shared" ca="1" si="2"/>
        <v>41119</v>
      </c>
      <c r="B37" s="14"/>
      <c r="C37" s="22"/>
      <c r="D37" s="44"/>
      <c r="E37" s="23"/>
      <c r="F37" s="23"/>
      <c r="G37" s="23"/>
      <c r="H37" s="23"/>
      <c r="I37" s="23"/>
      <c r="J37" s="16"/>
      <c r="K37" s="71"/>
    </row>
    <row r="38" spans="1:11">
      <c r="A38" s="18" t="s">
        <v>14</v>
      </c>
      <c r="B38" s="14"/>
      <c r="C38" s="19"/>
      <c r="D38" s="42"/>
      <c r="E38" s="19"/>
      <c r="F38" s="19"/>
      <c r="G38" s="19"/>
      <c r="H38" s="19"/>
      <c r="I38" s="19"/>
      <c r="J38" s="19"/>
      <c r="K38" s="14"/>
    </row>
    <row r="39" spans="1:11">
      <c r="A39" s="13">
        <f ca="1">IF(A37="","",IF(MONTH(A37+1)&lt;&gt;MONTH(A37),"",A37+1))</f>
        <v>41120</v>
      </c>
      <c r="B39" s="14"/>
      <c r="C39" s="22"/>
      <c r="D39" s="43">
        <v>0.29166666666666669</v>
      </c>
      <c r="E39" s="16"/>
      <c r="F39" s="16"/>
      <c r="G39" s="16"/>
      <c r="H39" s="16"/>
      <c r="I39" s="16"/>
      <c r="J39" s="16"/>
      <c r="K39" s="64" t="str">
        <f ca="1">"Semaine "&amp;INT(MOD(INT(($A39-2)/7)+0.6,52+5/28))+1</f>
        <v>Semaine 31</v>
      </c>
    </row>
    <row r="40" spans="1:11">
      <c r="A40" s="13">
        <f t="shared" ca="1" si="2"/>
        <v>41121</v>
      </c>
      <c r="B40" s="14"/>
      <c r="C40" s="22"/>
      <c r="D40" s="43">
        <v>0.29166666666666669</v>
      </c>
      <c r="E40" s="16"/>
      <c r="F40" s="16"/>
      <c r="G40" s="16"/>
      <c r="H40" s="16"/>
      <c r="I40" s="16"/>
      <c r="J40" s="16"/>
      <c r="K40" s="65"/>
    </row>
    <row r="41" spans="1:11">
      <c r="A41" s="18" t="s">
        <v>14</v>
      </c>
      <c r="B41" s="14"/>
      <c r="C41" s="19"/>
      <c r="D41" s="42"/>
      <c r="E41" s="19"/>
      <c r="F41" s="19"/>
      <c r="G41" s="19"/>
      <c r="H41" s="19"/>
      <c r="I41" s="19"/>
      <c r="J41" s="19"/>
      <c r="K41" s="14"/>
    </row>
    <row r="42" spans="1:11">
      <c r="H42" s="24"/>
    </row>
    <row r="43" spans="1:11">
      <c r="H43" s="25"/>
    </row>
    <row r="44" spans="1:11">
      <c r="A44" s="26" t="s">
        <v>15</v>
      </c>
    </row>
    <row r="45" spans="1:11" ht="30">
      <c r="B45" s="27" t="s">
        <v>16</v>
      </c>
      <c r="C45" s="28" t="s">
        <v>17</v>
      </c>
      <c r="D45" s="45"/>
      <c r="E45" s="27" t="s">
        <v>18</v>
      </c>
      <c r="F45" s="27" t="s">
        <v>19</v>
      </c>
      <c r="H45" s="29" t="s">
        <v>1</v>
      </c>
      <c r="I45" s="30" t="s">
        <v>2</v>
      </c>
      <c r="J45" s="29" t="s">
        <v>3</v>
      </c>
      <c r="K45" s="31"/>
    </row>
    <row r="46" spans="1:11">
      <c r="B46" s="14"/>
      <c r="C46" s="32">
        <v>53</v>
      </c>
      <c r="D46" s="32"/>
      <c r="E46" s="32"/>
      <c r="F46" s="32"/>
      <c r="G46" s="33"/>
      <c r="H46" s="28"/>
      <c r="I46" s="28"/>
      <c r="J46" s="28"/>
      <c r="K46" s="34"/>
    </row>
    <row r="47" spans="1:11" ht="30">
      <c r="B47" s="35" t="s">
        <v>20</v>
      </c>
      <c r="C47" s="32">
        <v>0</v>
      </c>
      <c r="D47" s="32"/>
      <c r="E47" s="32"/>
      <c r="F47" s="32"/>
    </row>
  </sheetData>
  <mergeCells count="5">
    <mergeCell ref="K39:K40"/>
    <mergeCell ref="K7:K13"/>
    <mergeCell ref="K15:K21"/>
    <mergeCell ref="K23:K29"/>
    <mergeCell ref="K31:K37"/>
  </mergeCells>
  <phoneticPr fontId="5" type="noConversion"/>
  <conditionalFormatting sqref="A5:A40">
    <cfRule type="expression" dxfId="5" priority="4" stopIfTrue="1">
      <formula>WEEKDAY($A5,3)&gt;5</formula>
    </cfRule>
    <cfRule type="expression" dxfId="3" priority="3" stopIfTrue="1">
      <formula>AND(COUNTIF(_05h_13h,$A5),$A5&lt;&gt;"")</formula>
    </cfRule>
  </conditionalFormatting>
  <conditionalFormatting sqref="A41">
    <cfRule type="expression" dxfId="4" priority="2" stopIfTrue="1">
      <formula>WEEKDAY($A41,3)&gt;5</formula>
    </cfRule>
    <cfRule type="expression" dxfId="2" priority="1" stopIfTrue="1">
      <formula>AND(COUNTIF(_05h_13h,$A41),$A41&lt;&gt;"")</formula>
    </cfRule>
  </conditionalFormatting>
  <dataValidations count="2">
    <dataValidation type="list" allowBlank="1" showInputMessage="1" showErrorMessage="1" sqref="B5 B13 B21 B29 B37">
      <formula1>[2]Juin!$K$3:$K$26</formula1>
    </dataValidation>
    <dataValidation type="list" allowBlank="1" showInputMessage="1" showErrorMessage="1" sqref="B7:B12 B15:B20 B23:B28 B31:B36 B39:B40">
      <formula1>Juillet!$L$4:$L$20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P47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7" sqref="K7:K13"/>
    </sheetView>
  </sheetViews>
  <sheetFormatPr baseColWidth="10" defaultRowHeight="15"/>
  <cols>
    <col min="1" max="1" width="25.5703125" customWidth="1"/>
    <col min="2" max="2" width="11.28515625" customWidth="1"/>
    <col min="4" max="4" width="11.42578125" style="38"/>
    <col min="11" max="11" width="12.5703125" customWidth="1"/>
  </cols>
  <sheetData>
    <row r="2" spans="1:16" ht="15.75" thickBot="1">
      <c r="A2" s="1"/>
    </row>
    <row r="3" spans="1:16" ht="63.75" thickBot="1">
      <c r="A3" s="2" t="str">
        <f ca="1">MID(CELL("nomfichier",$A$1),FIND("]",CELL("nomfichier",$A$1))+1,32)</f>
        <v>Août</v>
      </c>
      <c r="B3" s="3" t="s">
        <v>0</v>
      </c>
      <c r="C3" s="4" t="s">
        <v>23</v>
      </c>
      <c r="D3" s="39" t="s">
        <v>24</v>
      </c>
      <c r="E3" s="5" t="s">
        <v>1</v>
      </c>
      <c r="F3" s="6" t="s">
        <v>2</v>
      </c>
      <c r="G3" s="6" t="s">
        <v>3</v>
      </c>
      <c r="H3" s="6" t="s">
        <v>4</v>
      </c>
      <c r="I3" s="7" t="s">
        <v>13</v>
      </c>
      <c r="J3" s="7" t="s">
        <v>5</v>
      </c>
      <c r="K3" s="5" t="s">
        <v>6</v>
      </c>
      <c r="L3" s="8" t="s">
        <v>0</v>
      </c>
    </row>
    <row r="4" spans="1:16">
      <c r="A4" s="9">
        <v>2012</v>
      </c>
      <c r="B4" s="10"/>
      <c r="C4" s="11"/>
      <c r="D4" s="40"/>
      <c r="E4" s="10"/>
      <c r="F4" s="10"/>
      <c r="G4" s="10"/>
      <c r="H4" s="10"/>
      <c r="I4" s="10"/>
      <c r="J4" s="10"/>
      <c r="K4" s="10"/>
      <c r="L4" s="12" t="s">
        <v>7</v>
      </c>
    </row>
    <row r="5" spans="1:16">
      <c r="A5" s="13">
        <f ca="1">DATE(A4,MONTH(1&amp;A3),1)</f>
        <v>41122</v>
      </c>
      <c r="B5" s="14"/>
      <c r="C5" s="15"/>
      <c r="D5" s="41"/>
      <c r="E5" s="16"/>
      <c r="F5" s="16"/>
      <c r="G5" s="16"/>
      <c r="H5" s="16"/>
      <c r="I5" s="16"/>
      <c r="J5" s="16"/>
      <c r="K5" s="16"/>
      <c r="L5" s="17" t="s">
        <v>8</v>
      </c>
    </row>
    <row r="6" spans="1:16">
      <c r="A6" s="18"/>
      <c r="B6" s="14"/>
      <c r="C6" s="19"/>
      <c r="D6" s="42"/>
      <c r="E6" s="14"/>
      <c r="F6" s="14"/>
      <c r="G6" s="14"/>
      <c r="H6" s="14"/>
      <c r="I6" s="14"/>
      <c r="J6" s="14"/>
      <c r="K6" s="14"/>
      <c r="L6" s="20" t="s">
        <v>9</v>
      </c>
      <c r="P6" s="46">
        <f>MOD(SUBSTITUTE(MID(L6,SEARCH(CHAR(45),L6,1)+1,LEN(L6)),"h",":")-SUBSTITUTE(MID(L6,1,SEARCH(CHAR(45),L6,1)-1),"h",":"),1)</f>
        <v>0.33333333333333331</v>
      </c>
    </row>
    <row r="7" spans="1:16">
      <c r="A7" s="13">
        <f ca="1">IF(A5="","",IF(MONTH(A5+1)&lt;&gt;MONTH(A5),"",A5+1))</f>
        <v>41123</v>
      </c>
      <c r="B7" s="14" t="s">
        <v>21</v>
      </c>
      <c r="C7" s="49">
        <f t="shared" ref="C7:C13" ca="1" si="0">IF(OR($B7="",$B7="CP",$B7="BH",$B7="Maladie"),"",MOD(Fin-Début,1))</f>
        <v>0.32291666666666663</v>
      </c>
      <c r="D7" s="47">
        <v>0.29166666666666669</v>
      </c>
      <c r="E7" s="37">
        <f t="shared" ref="E7:E13" si="1">IF(AND(C7&lt;&gt;"",C7&gt;D7),MOD(C7-D7,1),"")</f>
        <v>3.1249999999999944E-2</v>
      </c>
      <c r="F7" s="37">
        <f t="shared" ref="F7:F13" ca="1" si="2">IF(C7="","",(MOD(Fin-Début,1)-IF(Fin&gt;Début,MAX(0,MIN(Fin,22/24)-MAX(Début,6/24)),MAX(0,22/24-MAX(Début,6/24))+MAX(0,MIN(Fin,22/24)-6/24))))</f>
        <v>4.166666666666663E-2</v>
      </c>
      <c r="G7" s="16">
        <f t="shared" ref="G7:G13" si="3">IF(AND(C7&lt;&gt;"",C7&gt;=6/24),1,"")</f>
        <v>1</v>
      </c>
      <c r="H7" s="16" t="str">
        <f t="shared" ref="H7:J13" si="4">IF($B7=H$3,1,"")</f>
        <v/>
      </c>
      <c r="I7" s="16" t="str">
        <f t="shared" si="4"/>
        <v/>
      </c>
      <c r="J7" s="16" t="str">
        <f t="shared" si="4"/>
        <v/>
      </c>
      <c r="K7" s="69" t="str">
        <f ca="1">"Semaine "&amp;INT(MOD(INT(($A7-2)/7)+0.6,52+5/28))+1</f>
        <v>Semaine 31</v>
      </c>
      <c r="L7" s="20" t="s">
        <v>10</v>
      </c>
      <c r="P7" s="46">
        <f>MOD(O7-N7,1)</f>
        <v>0</v>
      </c>
    </row>
    <row r="8" spans="1:16">
      <c r="A8" s="13">
        <f t="shared" ref="A8:A13" ca="1" si="5">IF(A7="","",IF(MONTH(A7+1)&lt;&gt;MONTH(A7),"",A7+1))</f>
        <v>41124</v>
      </c>
      <c r="B8" s="14" t="s">
        <v>22</v>
      </c>
      <c r="C8" s="49">
        <f t="shared" ca="1" si="0"/>
        <v>0.34375</v>
      </c>
      <c r="D8" s="47">
        <v>0.29166666666666669</v>
      </c>
      <c r="E8" s="37">
        <f t="shared" si="1"/>
        <v>5.2083333333333315E-2</v>
      </c>
      <c r="F8" s="37">
        <f t="shared" ca="1" si="2"/>
        <v>4.166666666666663E-2</v>
      </c>
      <c r="G8" s="16">
        <f t="shared" si="3"/>
        <v>1</v>
      </c>
      <c r="H8" s="16" t="str">
        <f t="shared" si="4"/>
        <v/>
      </c>
      <c r="I8" s="16" t="str">
        <f t="shared" si="4"/>
        <v/>
      </c>
      <c r="J8" s="16" t="str">
        <f t="shared" si="4"/>
        <v/>
      </c>
      <c r="K8" s="70"/>
      <c r="L8" s="17" t="s">
        <v>11</v>
      </c>
      <c r="P8" s="46">
        <f>MOD(O8-N8,1)</f>
        <v>0</v>
      </c>
    </row>
    <row r="9" spans="1:16">
      <c r="A9" s="21">
        <f t="shared" ca="1" si="5"/>
        <v>41125</v>
      </c>
      <c r="B9" s="14" t="s">
        <v>4</v>
      </c>
      <c r="C9" s="49" t="str">
        <f t="shared" ca="1" si="0"/>
        <v/>
      </c>
      <c r="D9" s="47">
        <v>0.29166666666666669</v>
      </c>
      <c r="E9" s="37" t="str">
        <f t="shared" si="1"/>
        <v/>
      </c>
      <c r="F9" s="37" t="str">
        <f t="shared" ca="1" si="2"/>
        <v/>
      </c>
      <c r="G9" s="16" t="str">
        <f t="shared" si="3"/>
        <v/>
      </c>
      <c r="H9" s="16">
        <f t="shared" si="4"/>
        <v>1</v>
      </c>
      <c r="I9" s="16" t="str">
        <f t="shared" si="4"/>
        <v/>
      </c>
      <c r="J9" s="16" t="str">
        <f t="shared" si="4"/>
        <v/>
      </c>
      <c r="K9" s="70"/>
      <c r="L9" s="20" t="s">
        <v>12</v>
      </c>
      <c r="P9" s="46">
        <f>MOD(O9-N9,1)</f>
        <v>0</v>
      </c>
    </row>
    <row r="10" spans="1:16">
      <c r="A10" s="13">
        <f t="shared" ca="1" si="5"/>
        <v>41126</v>
      </c>
      <c r="B10" s="14" t="s">
        <v>13</v>
      </c>
      <c r="C10" s="49" t="str">
        <f t="shared" ca="1" si="0"/>
        <v/>
      </c>
      <c r="D10" s="47">
        <v>0.29166666666666669</v>
      </c>
      <c r="E10" s="37" t="str">
        <f t="shared" si="1"/>
        <v/>
      </c>
      <c r="F10" s="37" t="str">
        <f t="shared" ca="1" si="2"/>
        <v/>
      </c>
      <c r="G10" s="16" t="str">
        <f t="shared" si="3"/>
        <v/>
      </c>
      <c r="H10" s="16" t="str">
        <f t="shared" si="4"/>
        <v/>
      </c>
      <c r="I10" s="16">
        <f t="shared" si="4"/>
        <v>1</v>
      </c>
      <c r="J10" s="16" t="str">
        <f t="shared" si="4"/>
        <v/>
      </c>
      <c r="K10" s="70"/>
      <c r="L10" s="15" t="s">
        <v>13</v>
      </c>
    </row>
    <row r="11" spans="1:16">
      <c r="A11" s="13">
        <f t="shared" ca="1" si="5"/>
        <v>41127</v>
      </c>
      <c r="B11" s="14" t="s">
        <v>12</v>
      </c>
      <c r="C11" s="49">
        <f t="shared" ca="1" si="0"/>
        <v>0.33333333333333337</v>
      </c>
      <c r="D11" s="47">
        <v>0.29166666666666669</v>
      </c>
      <c r="E11" s="37">
        <f t="shared" si="1"/>
        <v>4.1666666666666685E-2</v>
      </c>
      <c r="F11" s="37">
        <f t="shared" ca="1" si="2"/>
        <v>0.29166666666666674</v>
      </c>
      <c r="G11" s="16">
        <f t="shared" si="3"/>
        <v>1</v>
      </c>
      <c r="H11" s="16" t="str">
        <f t="shared" si="4"/>
        <v/>
      </c>
      <c r="I11" s="16" t="str">
        <f t="shared" si="4"/>
        <v/>
      </c>
      <c r="J11" s="16" t="str">
        <f t="shared" si="4"/>
        <v/>
      </c>
      <c r="K11" s="70"/>
      <c r="L11" s="15" t="s">
        <v>4</v>
      </c>
    </row>
    <row r="12" spans="1:16">
      <c r="A12" s="13">
        <f t="shared" ca="1" si="5"/>
        <v>41128</v>
      </c>
      <c r="B12" s="14"/>
      <c r="C12" s="49" t="str">
        <f t="shared" ca="1" si="0"/>
        <v/>
      </c>
      <c r="D12" s="47">
        <v>0.29166666666666669</v>
      </c>
      <c r="E12" s="37" t="str">
        <f t="shared" si="1"/>
        <v/>
      </c>
      <c r="F12" s="37" t="str">
        <f t="shared" ca="1" si="2"/>
        <v/>
      </c>
      <c r="G12" s="16" t="str">
        <f t="shared" si="3"/>
        <v/>
      </c>
      <c r="H12" s="16" t="str">
        <f t="shared" si="4"/>
        <v/>
      </c>
      <c r="I12" s="16" t="str">
        <f t="shared" si="4"/>
        <v/>
      </c>
      <c r="J12" s="16" t="str">
        <f t="shared" si="4"/>
        <v/>
      </c>
      <c r="K12" s="70"/>
      <c r="L12" s="15" t="s">
        <v>5</v>
      </c>
    </row>
    <row r="13" spans="1:16">
      <c r="A13" s="13">
        <f t="shared" ca="1" si="5"/>
        <v>41129</v>
      </c>
      <c r="B13" s="14"/>
      <c r="C13" s="49" t="str">
        <f t="shared" ca="1" si="0"/>
        <v/>
      </c>
      <c r="D13" s="48"/>
      <c r="E13" s="37" t="str">
        <f t="shared" si="1"/>
        <v/>
      </c>
      <c r="F13" s="37" t="str">
        <f t="shared" ca="1" si="2"/>
        <v/>
      </c>
      <c r="G13" s="16" t="str">
        <f t="shared" si="3"/>
        <v/>
      </c>
      <c r="H13" s="16" t="str">
        <f t="shared" si="4"/>
        <v/>
      </c>
      <c r="I13" s="16" t="str">
        <f t="shared" si="4"/>
        <v/>
      </c>
      <c r="J13" s="16" t="str">
        <f t="shared" si="4"/>
        <v/>
      </c>
      <c r="K13" s="71"/>
      <c r="L13" s="36" t="s">
        <v>22</v>
      </c>
      <c r="P13" s="46">
        <f>MOD(O13-N13,1)</f>
        <v>0</v>
      </c>
    </row>
    <row r="14" spans="1:16">
      <c r="A14" s="18" t="s">
        <v>14</v>
      </c>
      <c r="B14" s="14"/>
      <c r="C14" s="50">
        <f>SUM(C7:C13)</f>
        <v>1</v>
      </c>
      <c r="D14" s="42"/>
      <c r="E14" s="50">
        <f t="shared" ref="E14:J14" si="6">SUM(E7:E13)</f>
        <v>0.12499999999999994</v>
      </c>
      <c r="F14" s="50">
        <f t="shared" si="6"/>
        <v>0.375</v>
      </c>
      <c r="G14" s="51">
        <f t="shared" si="6"/>
        <v>3</v>
      </c>
      <c r="H14" s="51">
        <f t="shared" si="6"/>
        <v>1</v>
      </c>
      <c r="I14" s="51">
        <f t="shared" si="6"/>
        <v>1</v>
      </c>
      <c r="J14" s="51">
        <f t="shared" si="6"/>
        <v>0</v>
      </c>
      <c r="K14" s="14"/>
    </row>
    <row r="15" spans="1:16" ht="15" customHeight="1">
      <c r="A15" s="13">
        <f ca="1">IF(A13="","",IF(MONTH(A13+1)&lt;&gt;MONTH(A13),"",A13+1))</f>
        <v>41130</v>
      </c>
      <c r="B15" s="14"/>
      <c r="C15" s="22"/>
      <c r="D15" s="43">
        <v>0.29166666666666669</v>
      </c>
      <c r="E15" s="16"/>
      <c r="F15" s="16"/>
      <c r="G15" s="16"/>
      <c r="H15" s="16"/>
      <c r="I15" s="16"/>
      <c r="J15" s="16"/>
      <c r="K15" s="69" t="str">
        <f ca="1">"Semaine "&amp;INT(MOD(INT(($A15-2)/7)+0.6,52+5/28))+1</f>
        <v>Semaine 32</v>
      </c>
    </row>
    <row r="16" spans="1:16">
      <c r="A16" s="13">
        <f t="shared" ref="A16:A21" ca="1" si="7">IF(A15="","",IF(MONTH(A15+1)&lt;&gt;MONTH(A15),"",A15+1))</f>
        <v>41131</v>
      </c>
      <c r="B16" s="14"/>
      <c r="C16" s="22"/>
      <c r="D16" s="43">
        <v>0.29166666666666669</v>
      </c>
      <c r="E16" s="16"/>
      <c r="F16" s="16"/>
      <c r="G16" s="16"/>
      <c r="H16" s="16"/>
      <c r="I16" s="16"/>
      <c r="J16" s="16"/>
      <c r="K16" s="70"/>
    </row>
    <row r="17" spans="1:11">
      <c r="A17" s="13">
        <f t="shared" ca="1" si="7"/>
        <v>41132</v>
      </c>
      <c r="B17" s="14"/>
      <c r="C17" s="22"/>
      <c r="D17" s="43">
        <v>0.29166666666666669</v>
      </c>
      <c r="E17" s="16"/>
      <c r="F17" s="16"/>
      <c r="G17" s="16"/>
      <c r="H17" s="16"/>
      <c r="I17" s="16"/>
      <c r="J17" s="16"/>
      <c r="K17" s="70"/>
    </row>
    <row r="18" spans="1:11">
      <c r="A18" s="13">
        <f t="shared" ca="1" si="7"/>
        <v>41133</v>
      </c>
      <c r="B18" s="14"/>
      <c r="C18" s="22"/>
      <c r="D18" s="43">
        <v>0.29166666666666669</v>
      </c>
      <c r="E18" s="16"/>
      <c r="F18" s="16"/>
      <c r="G18" s="16"/>
      <c r="H18" s="16"/>
      <c r="I18" s="16"/>
      <c r="J18" s="16"/>
      <c r="K18" s="70"/>
    </row>
    <row r="19" spans="1:11">
      <c r="A19" s="13">
        <f t="shared" ca="1" si="7"/>
        <v>41134</v>
      </c>
      <c r="B19" s="14"/>
      <c r="C19" s="22"/>
      <c r="D19" s="43">
        <v>0.29166666666666669</v>
      </c>
      <c r="E19" s="16"/>
      <c r="F19" s="16"/>
      <c r="G19" s="16"/>
      <c r="H19" s="16"/>
      <c r="I19" s="16"/>
      <c r="J19" s="16"/>
      <c r="K19" s="70"/>
    </row>
    <row r="20" spans="1:11">
      <c r="A20" s="13">
        <f t="shared" ca="1" si="7"/>
        <v>41135</v>
      </c>
      <c r="B20" s="14"/>
      <c r="C20" s="22"/>
      <c r="D20" s="43">
        <v>0.29166666666666669</v>
      </c>
      <c r="E20" s="16"/>
      <c r="F20" s="16"/>
      <c r="G20" s="16"/>
      <c r="H20" s="23"/>
      <c r="I20" s="23"/>
      <c r="J20" s="16"/>
      <c r="K20" s="70"/>
    </row>
    <row r="21" spans="1:11">
      <c r="A21" s="13">
        <f t="shared" ca="1" si="7"/>
        <v>41136</v>
      </c>
      <c r="B21" s="14"/>
      <c r="C21" s="22"/>
      <c r="D21" s="44"/>
      <c r="E21" s="23"/>
      <c r="F21" s="23"/>
      <c r="G21" s="23"/>
      <c r="H21" s="23"/>
      <c r="I21" s="23"/>
      <c r="J21" s="16"/>
      <c r="K21" s="71"/>
    </row>
    <row r="22" spans="1:11">
      <c r="A22" s="18" t="s">
        <v>14</v>
      </c>
      <c r="B22" s="14"/>
      <c r="C22" s="19"/>
      <c r="D22" s="42"/>
      <c r="E22" s="19"/>
      <c r="F22" s="19"/>
      <c r="G22" s="19"/>
      <c r="H22" s="19"/>
      <c r="I22" s="19"/>
      <c r="J22" s="19"/>
      <c r="K22" s="14"/>
    </row>
    <row r="23" spans="1:11" ht="15" customHeight="1">
      <c r="A23" s="13">
        <f ca="1">IF(A21="","",IF(MONTH(A21+1)&lt;&gt;MONTH(A21),"",A21+1))</f>
        <v>41137</v>
      </c>
      <c r="B23" s="14"/>
      <c r="C23" s="22"/>
      <c r="D23" s="43">
        <v>0.29166666666666669</v>
      </c>
      <c r="E23" s="16"/>
      <c r="F23" s="16"/>
      <c r="G23" s="16"/>
      <c r="H23" s="16"/>
      <c r="I23" s="16"/>
      <c r="J23" s="16"/>
      <c r="K23" s="69" t="str">
        <f ca="1">"Semaine "&amp;INT(MOD(INT(($A23-2)/7)+0.6,52+5/28))+1</f>
        <v>Semaine 33</v>
      </c>
    </row>
    <row r="24" spans="1:11">
      <c r="A24" s="13">
        <f t="shared" ref="A24:A29" ca="1" si="8">IF(A23="","",IF(MONTH(A23+1)&lt;&gt;MONTH(A23),"",A23+1))</f>
        <v>41138</v>
      </c>
      <c r="B24" s="14"/>
      <c r="C24" s="22"/>
      <c r="D24" s="43">
        <v>0.29166666666666669</v>
      </c>
      <c r="E24" s="16"/>
      <c r="F24" s="16"/>
      <c r="G24" s="16"/>
      <c r="H24" s="16"/>
      <c r="I24" s="16"/>
      <c r="J24" s="16"/>
      <c r="K24" s="70"/>
    </row>
    <row r="25" spans="1:11">
      <c r="A25" s="13">
        <f t="shared" ca="1" si="8"/>
        <v>41139</v>
      </c>
      <c r="B25" s="14"/>
      <c r="C25" s="22"/>
      <c r="D25" s="43">
        <v>0.29166666666666669</v>
      </c>
      <c r="E25" s="16"/>
      <c r="F25" s="16"/>
      <c r="G25" s="16"/>
      <c r="H25" s="16"/>
      <c r="I25" s="16"/>
      <c r="J25" s="16"/>
      <c r="K25" s="70"/>
    </row>
    <row r="26" spans="1:11">
      <c r="A26" s="13">
        <f t="shared" ca="1" si="8"/>
        <v>41140</v>
      </c>
      <c r="B26" s="14"/>
      <c r="C26" s="22"/>
      <c r="D26" s="43">
        <v>0.29166666666666669</v>
      </c>
      <c r="E26" s="16"/>
      <c r="F26" s="16"/>
      <c r="G26" s="16"/>
      <c r="H26" s="16"/>
      <c r="I26" s="16"/>
      <c r="J26" s="16"/>
      <c r="K26" s="70"/>
    </row>
    <row r="27" spans="1:11">
      <c r="A27" s="13">
        <f t="shared" ca="1" si="8"/>
        <v>41141</v>
      </c>
      <c r="B27" s="14"/>
      <c r="C27" s="22"/>
      <c r="D27" s="43">
        <v>0.29166666666666669</v>
      </c>
      <c r="E27" s="16"/>
      <c r="F27" s="16"/>
      <c r="G27" s="16"/>
      <c r="H27" s="16"/>
      <c r="I27" s="16"/>
      <c r="J27" s="16"/>
      <c r="K27" s="70"/>
    </row>
    <row r="28" spans="1:11">
      <c r="A28" s="13">
        <f t="shared" ca="1" si="8"/>
        <v>41142</v>
      </c>
      <c r="B28" s="14"/>
      <c r="C28" s="22"/>
      <c r="D28" s="43">
        <v>0.29166666666666669</v>
      </c>
      <c r="E28" s="16"/>
      <c r="F28" s="16"/>
      <c r="G28" s="16"/>
      <c r="H28" s="23"/>
      <c r="I28" s="23"/>
      <c r="J28" s="16"/>
      <c r="K28" s="70"/>
    </row>
    <row r="29" spans="1:11">
      <c r="A29" s="13">
        <f t="shared" ca="1" si="8"/>
        <v>41143</v>
      </c>
      <c r="B29" s="14"/>
      <c r="C29" s="22"/>
      <c r="D29" s="44"/>
      <c r="E29" s="23"/>
      <c r="F29" s="23"/>
      <c r="G29" s="23"/>
      <c r="H29" s="23"/>
      <c r="I29" s="23"/>
      <c r="J29" s="16"/>
      <c r="K29" s="71"/>
    </row>
    <row r="30" spans="1:11">
      <c r="A30" s="18" t="s">
        <v>14</v>
      </c>
      <c r="B30" s="14"/>
      <c r="C30" s="19"/>
      <c r="D30" s="42"/>
      <c r="E30" s="19"/>
      <c r="F30" s="19"/>
      <c r="G30" s="19"/>
      <c r="H30" s="19"/>
      <c r="I30" s="19"/>
      <c r="J30" s="19"/>
      <c r="K30" s="14"/>
    </row>
    <row r="31" spans="1:11" ht="15" customHeight="1">
      <c r="A31" s="13">
        <f ca="1">IF(A29="","",IF(MONTH(A29+1)&lt;&gt;MONTH(A29),"",A29+1))</f>
        <v>41144</v>
      </c>
      <c r="B31" s="14"/>
      <c r="C31" s="22"/>
      <c r="D31" s="43">
        <v>0.29166666666666669</v>
      </c>
      <c r="E31" s="16"/>
      <c r="F31" s="16"/>
      <c r="G31" s="16"/>
      <c r="H31" s="16"/>
      <c r="I31" s="16"/>
      <c r="J31" s="16"/>
      <c r="K31" s="69" t="str">
        <f ca="1">"Semaine "&amp;INT(MOD(INT(($A31-2)/7)+0.6,52+5/28))+1</f>
        <v>Semaine 34</v>
      </c>
    </row>
    <row r="32" spans="1:11">
      <c r="A32" s="13">
        <f t="shared" ref="A32:A37" ca="1" si="9">IF(A31="","",IF(MONTH(A31+1)&lt;&gt;MONTH(A31),"",A31+1))</f>
        <v>41145</v>
      </c>
      <c r="B32" s="14"/>
      <c r="C32" s="22"/>
      <c r="D32" s="43">
        <v>0.29166666666666669</v>
      </c>
      <c r="E32" s="16"/>
      <c r="F32" s="16"/>
      <c r="G32" s="16"/>
      <c r="H32" s="16"/>
      <c r="I32" s="16"/>
      <c r="J32" s="16"/>
      <c r="K32" s="70"/>
    </row>
    <row r="33" spans="1:11">
      <c r="A33" s="13">
        <f t="shared" ca="1" si="9"/>
        <v>41146</v>
      </c>
      <c r="B33" s="14"/>
      <c r="C33" s="22"/>
      <c r="D33" s="43">
        <v>0.29166666666666669</v>
      </c>
      <c r="E33" s="16"/>
      <c r="F33" s="16"/>
      <c r="G33" s="16"/>
      <c r="H33" s="16"/>
      <c r="I33" s="16"/>
      <c r="J33" s="16"/>
      <c r="K33" s="70"/>
    </row>
    <row r="34" spans="1:11">
      <c r="A34" s="13">
        <f t="shared" ca="1" si="9"/>
        <v>41147</v>
      </c>
      <c r="B34" s="14"/>
      <c r="C34" s="22"/>
      <c r="D34" s="43">
        <v>0.29166666666666669</v>
      </c>
      <c r="E34" s="16"/>
      <c r="F34" s="16"/>
      <c r="G34" s="16"/>
      <c r="H34" s="16"/>
      <c r="I34" s="16"/>
      <c r="J34" s="16"/>
      <c r="K34" s="70"/>
    </row>
    <row r="35" spans="1:11">
      <c r="A35" s="13">
        <f t="shared" ca="1" si="9"/>
        <v>41148</v>
      </c>
      <c r="B35" s="14"/>
      <c r="C35" s="22"/>
      <c r="D35" s="43">
        <v>0.29166666666666669</v>
      </c>
      <c r="E35" s="16"/>
      <c r="F35" s="16"/>
      <c r="G35" s="16"/>
      <c r="H35" s="16"/>
      <c r="I35" s="16"/>
      <c r="J35" s="16"/>
      <c r="K35" s="70"/>
    </row>
    <row r="36" spans="1:11">
      <c r="A36" s="13">
        <f t="shared" ca="1" si="9"/>
        <v>41149</v>
      </c>
      <c r="B36" s="14"/>
      <c r="C36" s="22"/>
      <c r="D36" s="43">
        <v>0.29166666666666669</v>
      </c>
      <c r="E36" s="16"/>
      <c r="F36" s="16"/>
      <c r="G36" s="16"/>
      <c r="H36" s="23"/>
      <c r="I36" s="23"/>
      <c r="J36" s="16"/>
      <c r="K36" s="70"/>
    </row>
    <row r="37" spans="1:11">
      <c r="A37" s="13">
        <f t="shared" ca="1" si="9"/>
        <v>41150</v>
      </c>
      <c r="B37" s="14"/>
      <c r="C37" s="22"/>
      <c r="D37" s="44"/>
      <c r="E37" s="23"/>
      <c r="F37" s="23"/>
      <c r="G37" s="23"/>
      <c r="H37" s="23"/>
      <c r="I37" s="23"/>
      <c r="J37" s="16"/>
      <c r="K37" s="71"/>
    </row>
    <row r="38" spans="1:11">
      <c r="A38" s="18" t="s">
        <v>14</v>
      </c>
      <c r="B38" s="14"/>
      <c r="C38" s="19"/>
      <c r="D38" s="42"/>
      <c r="E38" s="19"/>
      <c r="F38" s="19"/>
      <c r="G38" s="19"/>
      <c r="H38" s="19"/>
      <c r="I38" s="19"/>
      <c r="J38" s="19"/>
      <c r="K38" s="14"/>
    </row>
    <row r="39" spans="1:11">
      <c r="A39" s="13">
        <f ca="1">IF(A37="","",IF(MONTH(A37+1)&lt;&gt;MONTH(A37),"",A37+1))</f>
        <v>41151</v>
      </c>
      <c r="B39" s="14"/>
      <c r="C39" s="22"/>
      <c r="D39" s="43">
        <v>0.29166666666666669</v>
      </c>
      <c r="E39" s="16"/>
      <c r="F39" s="16"/>
      <c r="G39" s="16"/>
      <c r="H39" s="16"/>
      <c r="I39" s="16"/>
      <c r="J39" s="16"/>
      <c r="K39" s="64" t="str">
        <f ca="1">"Semaine "&amp;INT(MOD(INT(($A39-2)/7)+0.6,52+5/28))+1</f>
        <v>Semaine 35</v>
      </c>
    </row>
    <row r="40" spans="1:11">
      <c r="A40" s="13">
        <f ca="1">IF(A39="","",IF(MONTH(A39+1)&lt;&gt;MONTH(A39),"",A39+1))</f>
        <v>41152</v>
      </c>
      <c r="B40" s="14"/>
      <c r="C40" s="22"/>
      <c r="D40" s="43">
        <v>0.29166666666666669</v>
      </c>
      <c r="E40" s="16"/>
      <c r="F40" s="16"/>
      <c r="G40" s="16"/>
      <c r="H40" s="16"/>
      <c r="I40" s="16"/>
      <c r="J40" s="16"/>
      <c r="K40" s="65"/>
    </row>
    <row r="41" spans="1:11">
      <c r="A41" s="18" t="s">
        <v>14</v>
      </c>
      <c r="B41" s="14"/>
      <c r="C41" s="19"/>
      <c r="D41" s="42"/>
      <c r="E41" s="19"/>
      <c r="F41" s="19"/>
      <c r="G41" s="19"/>
      <c r="H41" s="19"/>
      <c r="I41" s="19"/>
      <c r="J41" s="19"/>
      <c r="K41" s="14"/>
    </row>
    <row r="42" spans="1:11">
      <c r="H42" s="24"/>
    </row>
    <row r="43" spans="1:11">
      <c r="H43" s="25"/>
    </row>
    <row r="44" spans="1:11">
      <c r="A44" s="26" t="s">
        <v>15</v>
      </c>
    </row>
    <row r="45" spans="1:11" ht="30">
      <c r="B45" s="27" t="s">
        <v>16</v>
      </c>
      <c r="C45" s="28" t="s">
        <v>17</v>
      </c>
      <c r="D45" s="45"/>
      <c r="E45" s="27" t="s">
        <v>18</v>
      </c>
      <c r="F45" s="27" t="s">
        <v>19</v>
      </c>
      <c r="H45" s="29" t="s">
        <v>1</v>
      </c>
      <c r="I45" s="30" t="s">
        <v>2</v>
      </c>
      <c r="J45" s="29" t="s">
        <v>3</v>
      </c>
      <c r="K45" s="31"/>
    </row>
    <row r="46" spans="1:11">
      <c r="B46" s="14"/>
      <c r="C46" s="32">
        <v>53</v>
      </c>
      <c r="D46" s="32"/>
      <c r="E46" s="32"/>
      <c r="F46" s="32"/>
      <c r="G46" s="33"/>
      <c r="H46" s="28"/>
      <c r="I46" s="28"/>
      <c r="J46" s="28"/>
      <c r="K46" s="34"/>
    </row>
    <row r="47" spans="1:11" ht="30">
      <c r="B47" s="35" t="s">
        <v>20</v>
      </c>
      <c r="C47" s="32">
        <v>0</v>
      </c>
      <c r="D47" s="32"/>
      <c r="E47" s="32"/>
      <c r="F47" s="32"/>
    </row>
  </sheetData>
  <mergeCells count="5">
    <mergeCell ref="K39:K40"/>
    <mergeCell ref="K7:K13"/>
    <mergeCell ref="K15:K21"/>
    <mergeCell ref="K23:K29"/>
    <mergeCell ref="K31:K37"/>
  </mergeCells>
  <phoneticPr fontId="5" type="noConversion"/>
  <conditionalFormatting sqref="A5:A40">
    <cfRule type="expression" dxfId="1" priority="1" stopIfTrue="1">
      <formula>WEEKDAY($A5,3)&gt;5</formula>
    </cfRule>
  </conditionalFormatting>
  <conditionalFormatting sqref="A41">
    <cfRule type="expression" dxfId="0" priority="2" stopIfTrue="1">
      <formula>WEEKDAY($A41,3)&gt;5</formula>
    </cfRule>
  </conditionalFormatting>
  <dataValidations count="2">
    <dataValidation type="list" allowBlank="1" showInputMessage="1" showErrorMessage="1" sqref="B5 B13 B21 B29 B37">
      <formula1>[2]Juin!$K$3:$K$26</formula1>
    </dataValidation>
    <dataValidation type="list" allowBlank="1" showInputMessage="1" showErrorMessage="1" sqref="B7:B12 B15:B20 B23:B28 B31:B36 B39:B40">
      <formula1>Août!$L$4:$L$20</formula1>
    </dataValidation>
  </dataValidations>
  <pageMargins left="0.7" right="0.7" top="0.75" bottom="0.75" header="0.3" footer="0.3"/>
  <pageSetup paperSize="9" orientation="portrait" horizontalDpi="300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Juillet</vt:lpstr>
      <vt:lpstr>Août</vt:lpstr>
      <vt:lpstr>Feuil2</vt:lpstr>
      <vt:lpstr>Feuil3</vt:lpstr>
      <vt:lpstr>Feuil4</vt:lpstr>
      <vt:lpstr>Août!_05h_13h</vt:lpstr>
      <vt:lpstr>_05h_13h</vt:lpstr>
      <vt:lpstr>Août!LL</vt:lpstr>
      <vt:lpstr>LL</vt:lpstr>
      <vt:lpstr>Août!mp</vt:lpstr>
      <vt:lpstr>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Dédé</cp:lastModifiedBy>
  <dcterms:created xsi:type="dcterms:W3CDTF">2012-10-16T09:44:21Z</dcterms:created>
  <dcterms:modified xsi:type="dcterms:W3CDTF">2012-10-18T19:11:08Z</dcterms:modified>
</cp:coreProperties>
</file>