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895" activeTab="1"/>
  </bookViews>
  <sheets>
    <sheet name="DETAILS ACHATS" sheetId="1" r:id="rId1"/>
    <sheet name="RECAPE MENS DESTINATION" sheetId="14" r:id="rId2"/>
    <sheet name="RECAPE MENS CATEG ART" sheetId="1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6" i="15" l="1"/>
  <c r="L16" i="15"/>
  <c r="K16" i="15"/>
  <c r="J16" i="15"/>
  <c r="I16" i="15"/>
  <c r="H16" i="15"/>
  <c r="G16" i="15"/>
  <c r="F16" i="15"/>
  <c r="E16" i="15"/>
  <c r="D16" i="15"/>
  <c r="C16" i="15"/>
  <c r="M15" i="15"/>
  <c r="L15" i="15"/>
  <c r="K15" i="15"/>
  <c r="J15" i="15"/>
  <c r="I15" i="15"/>
  <c r="H15" i="15"/>
  <c r="G15" i="15"/>
  <c r="F15" i="15"/>
  <c r="E15" i="15"/>
  <c r="D15" i="15"/>
  <c r="C15" i="15"/>
  <c r="M14" i="15"/>
  <c r="L14" i="15"/>
  <c r="K14" i="15"/>
  <c r="J14" i="15"/>
  <c r="I14" i="15"/>
  <c r="H14" i="15"/>
  <c r="G14" i="15"/>
  <c r="F14" i="15"/>
  <c r="E14" i="15"/>
  <c r="D14" i="15"/>
  <c r="C14" i="15"/>
  <c r="M13" i="15"/>
  <c r="L13" i="15"/>
  <c r="K13" i="15"/>
  <c r="J13" i="15"/>
  <c r="I13" i="15"/>
  <c r="H13" i="15"/>
  <c r="G13" i="15"/>
  <c r="F13" i="15"/>
  <c r="E13" i="15"/>
  <c r="D13" i="15"/>
  <c r="C13" i="15"/>
  <c r="M12" i="15"/>
  <c r="L12" i="15"/>
  <c r="K12" i="15"/>
  <c r="J12" i="15"/>
  <c r="I12" i="15"/>
  <c r="H12" i="15"/>
  <c r="G12" i="15"/>
  <c r="F12" i="15"/>
  <c r="E12" i="15"/>
  <c r="D12" i="15"/>
  <c r="C12" i="15"/>
  <c r="M11" i="15"/>
  <c r="L11" i="15"/>
  <c r="K11" i="15"/>
  <c r="J11" i="15"/>
  <c r="I11" i="15"/>
  <c r="H11" i="15"/>
  <c r="G11" i="15"/>
  <c r="F11" i="15"/>
  <c r="E11" i="15"/>
  <c r="D11" i="15"/>
  <c r="C11" i="15"/>
  <c r="M10" i="15"/>
  <c r="L10" i="15"/>
  <c r="K10" i="15"/>
  <c r="J10" i="15"/>
  <c r="I10" i="15"/>
  <c r="H10" i="15"/>
  <c r="G10" i="15"/>
  <c r="F10" i="15"/>
  <c r="E10" i="15"/>
  <c r="D10" i="15"/>
  <c r="C10" i="15"/>
  <c r="M9" i="15"/>
  <c r="L9" i="15"/>
  <c r="K9" i="15"/>
  <c r="J9" i="15"/>
  <c r="I9" i="15"/>
  <c r="H9" i="15"/>
  <c r="G9" i="15"/>
  <c r="F9" i="15"/>
  <c r="E9" i="15"/>
  <c r="D9" i="15"/>
  <c r="C9" i="15"/>
  <c r="M8" i="15"/>
  <c r="L8" i="15"/>
  <c r="K8" i="15"/>
  <c r="J8" i="15"/>
  <c r="I8" i="15"/>
  <c r="H8" i="15"/>
  <c r="G8" i="15"/>
  <c r="F8" i="15"/>
  <c r="E8" i="15"/>
  <c r="D8" i="15"/>
  <c r="C8" i="15"/>
  <c r="M7" i="15"/>
  <c r="L7" i="15"/>
  <c r="K7" i="15"/>
  <c r="J7" i="15"/>
  <c r="I7" i="15"/>
  <c r="H7" i="15"/>
  <c r="G7" i="15"/>
  <c r="F7" i="15"/>
  <c r="E7" i="15"/>
  <c r="D7" i="15"/>
  <c r="C7" i="15"/>
  <c r="M6" i="15"/>
  <c r="L6" i="15"/>
  <c r="K6" i="15"/>
  <c r="J6" i="15"/>
  <c r="I6" i="15"/>
  <c r="H6" i="15"/>
  <c r="G6" i="15"/>
  <c r="F6" i="15"/>
  <c r="E6" i="15"/>
  <c r="D6" i="15"/>
  <c r="C6" i="15"/>
  <c r="M5" i="15"/>
  <c r="L5" i="15"/>
  <c r="K5" i="15"/>
  <c r="J5" i="15"/>
  <c r="I5" i="15"/>
  <c r="H5" i="15"/>
  <c r="G5" i="15"/>
  <c r="F5" i="15"/>
  <c r="E5" i="15"/>
  <c r="D5" i="15"/>
  <c r="C5" i="15"/>
  <c r="M4" i="15"/>
  <c r="L4" i="15"/>
  <c r="K4" i="15"/>
  <c r="J4" i="15"/>
  <c r="I4" i="15"/>
  <c r="H4" i="15"/>
  <c r="G4" i="15"/>
  <c r="F4" i="15"/>
  <c r="E4" i="15"/>
  <c r="D4" i="15"/>
  <c r="C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4" i="15"/>
  <c r="B5" i="14"/>
  <c r="C5" i="14"/>
  <c r="D5" i="14"/>
  <c r="E5" i="14"/>
  <c r="F5" i="14"/>
  <c r="G5" i="14"/>
  <c r="H5" i="14"/>
  <c r="I5" i="14"/>
  <c r="J5" i="14"/>
  <c r="K5" i="14"/>
  <c r="L5" i="14"/>
  <c r="M5" i="14"/>
  <c r="B6" i="14"/>
  <c r="C6" i="14"/>
  <c r="D6" i="14"/>
  <c r="E6" i="14"/>
  <c r="F6" i="14"/>
  <c r="G6" i="14"/>
  <c r="H6" i="14"/>
  <c r="I6" i="14"/>
  <c r="J6" i="14"/>
  <c r="K6" i="14"/>
  <c r="L6" i="14"/>
  <c r="M6" i="14"/>
  <c r="B7" i="14"/>
  <c r="C7" i="14"/>
  <c r="D7" i="14"/>
  <c r="E7" i="14"/>
  <c r="F7" i="14"/>
  <c r="G7" i="14"/>
  <c r="H7" i="14"/>
  <c r="I7" i="14"/>
  <c r="J7" i="14"/>
  <c r="K7" i="14"/>
  <c r="L7" i="14"/>
  <c r="M7" i="14"/>
  <c r="B8" i="14"/>
  <c r="C8" i="14"/>
  <c r="D8" i="14"/>
  <c r="E8" i="14"/>
  <c r="F8" i="14"/>
  <c r="G8" i="14"/>
  <c r="H8" i="14"/>
  <c r="I8" i="14"/>
  <c r="J8" i="14"/>
  <c r="K8" i="14"/>
  <c r="L8" i="14"/>
  <c r="M8" i="14"/>
  <c r="B9" i="14"/>
  <c r="C9" i="14"/>
  <c r="D9" i="14"/>
  <c r="E9" i="14"/>
  <c r="F9" i="14"/>
  <c r="G9" i="14"/>
  <c r="H9" i="14"/>
  <c r="I9" i="14"/>
  <c r="J9" i="14"/>
  <c r="K9" i="14"/>
  <c r="L9" i="14"/>
  <c r="M9" i="14"/>
  <c r="B10" i="14"/>
  <c r="C10" i="14"/>
  <c r="D10" i="14"/>
  <c r="E10" i="14"/>
  <c r="F10" i="14"/>
  <c r="G10" i="14"/>
  <c r="H10" i="14"/>
  <c r="I10" i="14"/>
  <c r="J10" i="14"/>
  <c r="K10" i="14"/>
  <c r="L10" i="14"/>
  <c r="M10" i="14"/>
  <c r="B11" i="14"/>
  <c r="C11" i="14"/>
  <c r="D11" i="14"/>
  <c r="E11" i="14"/>
  <c r="F11" i="14"/>
  <c r="G11" i="14"/>
  <c r="H11" i="14"/>
  <c r="I11" i="14"/>
  <c r="J11" i="14"/>
  <c r="K11" i="14"/>
  <c r="L11" i="14"/>
  <c r="M11" i="14"/>
  <c r="B12" i="14"/>
  <c r="C12" i="14"/>
  <c r="D12" i="14"/>
  <c r="E12" i="14"/>
  <c r="F12" i="14"/>
  <c r="G12" i="14"/>
  <c r="H12" i="14"/>
  <c r="I12" i="14"/>
  <c r="J12" i="14"/>
  <c r="K12" i="14"/>
  <c r="L12" i="14"/>
  <c r="M12" i="14"/>
  <c r="M4" i="14"/>
  <c r="L4" i="14"/>
  <c r="K4" i="14"/>
  <c r="J4" i="14"/>
  <c r="I4" i="14"/>
  <c r="H4" i="14"/>
  <c r="G4" i="14"/>
  <c r="F4" i="14"/>
  <c r="E4" i="14"/>
  <c r="D4" i="14"/>
  <c r="C4" i="14"/>
  <c r="B4" i="14"/>
  <c r="G3" i="1" l="1"/>
  <c r="H3" i="1" s="1"/>
  <c r="I3" i="1" s="1"/>
  <c r="G4" i="1"/>
  <c r="H4" i="1" s="1"/>
  <c r="G5" i="1"/>
  <c r="H5" i="1" s="1"/>
  <c r="I5" i="1" s="1"/>
  <c r="G6" i="1"/>
  <c r="H6" i="1" s="1"/>
  <c r="G7" i="1"/>
  <c r="H7" i="1" s="1"/>
  <c r="I7" i="1" s="1"/>
  <c r="G8" i="1"/>
  <c r="H8" i="1" s="1"/>
  <c r="G9" i="1"/>
  <c r="H9" i="1" s="1"/>
  <c r="I9" i="1" s="1"/>
  <c r="G10" i="1"/>
  <c r="H10" i="1" s="1"/>
  <c r="G11" i="1"/>
  <c r="H11" i="1" s="1"/>
  <c r="I11" i="1" s="1"/>
  <c r="G12" i="1"/>
  <c r="H12" i="1" s="1"/>
  <c r="G13" i="1"/>
  <c r="H13" i="1" s="1"/>
  <c r="I13" i="1" s="1"/>
  <c r="G14" i="1"/>
  <c r="H14" i="1" s="1"/>
  <c r="G15" i="1"/>
  <c r="H15" i="1" s="1"/>
  <c r="I15" i="1" s="1"/>
  <c r="G16" i="1"/>
  <c r="H16" i="1" s="1"/>
  <c r="G17" i="1"/>
  <c r="H17" i="1" s="1"/>
  <c r="I17" i="1" s="1"/>
  <c r="G18" i="1"/>
  <c r="H18" i="1" s="1"/>
  <c r="G19" i="1"/>
  <c r="H19" i="1" s="1"/>
  <c r="I19" i="1" s="1"/>
  <c r="G20" i="1"/>
  <c r="H20" i="1" s="1"/>
  <c r="G21" i="1"/>
  <c r="H21" i="1" s="1"/>
  <c r="I21" i="1" s="1"/>
  <c r="G22" i="1"/>
  <c r="H22" i="1" s="1"/>
  <c r="G23" i="1"/>
  <c r="H23" i="1" s="1"/>
  <c r="I23" i="1" s="1"/>
  <c r="G24" i="1"/>
  <c r="H24" i="1" s="1"/>
  <c r="G25" i="1"/>
  <c r="H25" i="1" s="1"/>
  <c r="I25" i="1" s="1"/>
  <c r="G26" i="1"/>
  <c r="H26" i="1" s="1"/>
  <c r="G27" i="1"/>
  <c r="H27" i="1" s="1"/>
  <c r="I27" i="1" s="1"/>
  <c r="G28" i="1"/>
  <c r="H28" i="1" s="1"/>
  <c r="G29" i="1"/>
  <c r="H29" i="1" s="1"/>
  <c r="I29" i="1" s="1"/>
  <c r="G30" i="1"/>
  <c r="H30" i="1" s="1"/>
  <c r="G31" i="1"/>
  <c r="H31" i="1" s="1"/>
  <c r="I31" i="1" s="1"/>
  <c r="G32" i="1"/>
  <c r="G33" i="1"/>
  <c r="H33" i="1" s="1"/>
  <c r="I33" i="1" s="1"/>
  <c r="G34" i="1"/>
  <c r="G35" i="1"/>
  <c r="H35" i="1" s="1"/>
  <c r="I35" i="1" s="1"/>
  <c r="G36" i="1"/>
  <c r="G37" i="1"/>
  <c r="H37" i="1" s="1"/>
  <c r="I37" i="1" s="1"/>
  <c r="G38" i="1"/>
  <c r="G39" i="1"/>
  <c r="H39" i="1" s="1"/>
  <c r="I39" i="1" s="1"/>
  <c r="G40" i="1"/>
  <c r="G41" i="1"/>
  <c r="H41" i="1" s="1"/>
  <c r="I41" i="1" s="1"/>
  <c r="G42" i="1"/>
  <c r="G43" i="1"/>
  <c r="H43" i="1" s="1"/>
  <c r="I43" i="1" s="1"/>
  <c r="G44" i="1"/>
  <c r="G45" i="1"/>
  <c r="H45" i="1" s="1"/>
  <c r="I45" i="1" s="1"/>
  <c r="G46" i="1"/>
  <c r="G47" i="1"/>
  <c r="H47" i="1" s="1"/>
  <c r="I47" i="1" s="1"/>
  <c r="G48" i="1"/>
  <c r="G49" i="1"/>
  <c r="H49" i="1" s="1"/>
  <c r="I49" i="1" s="1"/>
  <c r="G50" i="1"/>
  <c r="G51" i="1"/>
  <c r="H51" i="1" s="1"/>
  <c r="I51" i="1" s="1"/>
  <c r="G52" i="1"/>
  <c r="G53" i="1"/>
  <c r="H53" i="1" s="1"/>
  <c r="I53" i="1" s="1"/>
  <c r="G54" i="1"/>
  <c r="G55" i="1"/>
  <c r="H55" i="1" s="1"/>
  <c r="I55" i="1" s="1"/>
  <c r="G56" i="1"/>
  <c r="G57" i="1"/>
  <c r="H57" i="1" s="1"/>
  <c r="I57" i="1" s="1"/>
  <c r="G58" i="1"/>
  <c r="G59" i="1"/>
  <c r="H59" i="1" s="1"/>
  <c r="I59" i="1" s="1"/>
  <c r="G60" i="1"/>
  <c r="G61" i="1"/>
  <c r="H61" i="1" s="1"/>
  <c r="I61" i="1" s="1"/>
  <c r="G62" i="1"/>
  <c r="G63" i="1"/>
  <c r="H63" i="1" s="1"/>
  <c r="I63" i="1" s="1"/>
  <c r="G64" i="1"/>
  <c r="G65" i="1"/>
  <c r="H65" i="1" s="1"/>
  <c r="I65" i="1" s="1"/>
  <c r="G66" i="1"/>
  <c r="G67" i="1"/>
  <c r="H67" i="1" s="1"/>
  <c r="I67" i="1" s="1"/>
  <c r="G68" i="1"/>
  <c r="G69" i="1"/>
  <c r="H69" i="1" s="1"/>
  <c r="I69" i="1" s="1"/>
  <c r="G70" i="1"/>
  <c r="G71" i="1"/>
  <c r="H71" i="1" s="1"/>
  <c r="I71" i="1" s="1"/>
  <c r="G72" i="1"/>
  <c r="G73" i="1"/>
  <c r="H73" i="1" s="1"/>
  <c r="I73" i="1" s="1"/>
  <c r="G74" i="1"/>
  <c r="G75" i="1"/>
  <c r="H75" i="1" s="1"/>
  <c r="I75" i="1" s="1"/>
  <c r="G76" i="1"/>
  <c r="G77" i="1"/>
  <c r="H77" i="1" s="1"/>
  <c r="I77" i="1" s="1"/>
  <c r="G78" i="1"/>
  <c r="G79" i="1"/>
  <c r="H79" i="1" s="1"/>
  <c r="I79" i="1" s="1"/>
  <c r="G80" i="1"/>
  <c r="G81" i="1"/>
  <c r="H81" i="1" s="1"/>
  <c r="I81" i="1" s="1"/>
  <c r="G82" i="1"/>
  <c r="G83" i="1"/>
  <c r="H83" i="1" s="1"/>
  <c r="I83" i="1" s="1"/>
  <c r="G84" i="1"/>
  <c r="G85" i="1"/>
  <c r="H85" i="1" s="1"/>
  <c r="I85" i="1" s="1"/>
  <c r="G86" i="1"/>
  <c r="G87" i="1"/>
  <c r="H87" i="1" s="1"/>
  <c r="I87" i="1" s="1"/>
  <c r="G88" i="1"/>
  <c r="H88" i="1"/>
  <c r="I88" i="1" s="1"/>
  <c r="G89" i="1"/>
  <c r="H89" i="1" s="1"/>
  <c r="I89" i="1"/>
  <c r="G90" i="1"/>
  <c r="H90" i="1"/>
  <c r="I90" i="1" s="1"/>
  <c r="G91" i="1"/>
  <c r="H91" i="1" s="1"/>
  <c r="I91" i="1"/>
  <c r="G92" i="1"/>
  <c r="H92" i="1"/>
  <c r="I92" i="1" s="1"/>
  <c r="G93" i="1"/>
  <c r="H93" i="1" s="1"/>
  <c r="I93" i="1"/>
  <c r="G94" i="1"/>
  <c r="H94" i="1"/>
  <c r="I94" i="1" s="1"/>
  <c r="G95" i="1"/>
  <c r="H95" i="1" s="1"/>
  <c r="I95" i="1"/>
  <c r="G96" i="1"/>
  <c r="H96" i="1"/>
  <c r="I96" i="1" s="1"/>
  <c r="G97" i="1"/>
  <c r="H97" i="1" s="1"/>
  <c r="I97" i="1"/>
  <c r="G98" i="1"/>
  <c r="H98" i="1"/>
  <c r="I98" i="1" s="1"/>
  <c r="G99" i="1"/>
  <c r="H99" i="1" s="1"/>
  <c r="I99" i="1"/>
  <c r="G100" i="1"/>
  <c r="H100" i="1"/>
  <c r="I100" i="1" s="1"/>
  <c r="G101" i="1"/>
  <c r="H101" i="1" s="1"/>
  <c r="I101" i="1"/>
  <c r="G102" i="1"/>
  <c r="H102" i="1"/>
  <c r="I102" i="1" s="1"/>
  <c r="G103" i="1"/>
  <c r="H103" i="1" s="1"/>
  <c r="I103" i="1"/>
  <c r="G104" i="1"/>
  <c r="H104" i="1"/>
  <c r="I104" i="1" s="1"/>
  <c r="G105" i="1"/>
  <c r="H105" i="1" s="1"/>
  <c r="I105" i="1"/>
  <c r="G106" i="1"/>
  <c r="H106" i="1"/>
  <c r="I106" i="1" s="1"/>
  <c r="G107" i="1"/>
  <c r="H107" i="1" s="1"/>
  <c r="I107" i="1"/>
  <c r="G108" i="1"/>
  <c r="H108" i="1"/>
  <c r="I108" i="1" s="1"/>
  <c r="G109" i="1"/>
  <c r="H109" i="1" s="1"/>
  <c r="I109" i="1"/>
  <c r="G110" i="1"/>
  <c r="H110" i="1"/>
  <c r="I110" i="1" s="1"/>
  <c r="G111" i="1"/>
  <c r="H111" i="1" s="1"/>
  <c r="I111" i="1"/>
  <c r="G112" i="1"/>
  <c r="H112" i="1"/>
  <c r="I112" i="1" s="1"/>
  <c r="G113" i="1"/>
  <c r="H113" i="1" s="1"/>
  <c r="I113" i="1"/>
  <c r="G114" i="1"/>
  <c r="H114" i="1"/>
  <c r="I114" i="1" s="1"/>
  <c r="G115" i="1"/>
  <c r="H115" i="1" s="1"/>
  <c r="I115" i="1"/>
  <c r="G116" i="1"/>
  <c r="H116" i="1"/>
  <c r="I116" i="1" s="1"/>
  <c r="G117" i="1"/>
  <c r="H117" i="1" s="1"/>
  <c r="I117" i="1"/>
  <c r="G118" i="1"/>
  <c r="H118" i="1"/>
  <c r="I118" i="1" s="1"/>
  <c r="G119" i="1"/>
  <c r="H119" i="1" s="1"/>
  <c r="I119" i="1"/>
  <c r="G120" i="1"/>
  <c r="H120" i="1"/>
  <c r="I120" i="1" s="1"/>
  <c r="G121" i="1"/>
  <c r="H121" i="1" s="1"/>
  <c r="I121" i="1"/>
  <c r="G122" i="1"/>
  <c r="H122" i="1"/>
  <c r="I122" i="1" s="1"/>
  <c r="G123" i="1"/>
  <c r="H123" i="1" s="1"/>
  <c r="I123" i="1"/>
  <c r="G124" i="1"/>
  <c r="H124" i="1"/>
  <c r="I124" i="1" s="1"/>
  <c r="G125" i="1"/>
  <c r="H125" i="1" s="1"/>
  <c r="I125" i="1"/>
  <c r="G126" i="1"/>
  <c r="H126" i="1"/>
  <c r="I126" i="1" s="1"/>
  <c r="G127" i="1"/>
  <c r="H127" i="1" s="1"/>
  <c r="I127" i="1"/>
  <c r="G128" i="1"/>
  <c r="H128" i="1"/>
  <c r="I128" i="1" s="1"/>
  <c r="G129" i="1"/>
  <c r="H129" i="1" s="1"/>
  <c r="I129" i="1"/>
  <c r="G130" i="1"/>
  <c r="H130" i="1"/>
  <c r="I130" i="1" s="1"/>
  <c r="G131" i="1"/>
  <c r="H131" i="1" s="1"/>
  <c r="I131" i="1"/>
  <c r="G132" i="1"/>
  <c r="H132" i="1"/>
  <c r="I132" i="1" s="1"/>
  <c r="G133" i="1"/>
  <c r="H133" i="1" s="1"/>
  <c r="I133" i="1"/>
  <c r="G134" i="1"/>
  <c r="H134" i="1"/>
  <c r="I134" i="1" s="1"/>
  <c r="G135" i="1"/>
  <c r="H135" i="1" s="1"/>
  <c r="I135" i="1"/>
  <c r="G136" i="1"/>
  <c r="H136" i="1"/>
  <c r="I136" i="1" s="1"/>
  <c r="G137" i="1"/>
  <c r="H137" i="1" s="1"/>
  <c r="I137" i="1"/>
  <c r="G138" i="1"/>
  <c r="H138" i="1"/>
  <c r="I138" i="1" s="1"/>
  <c r="G139" i="1"/>
  <c r="H139" i="1" s="1"/>
  <c r="I139" i="1"/>
  <c r="G140" i="1"/>
  <c r="H140" i="1"/>
  <c r="I140" i="1" s="1"/>
  <c r="G141" i="1"/>
  <c r="H141" i="1" s="1"/>
  <c r="I141" i="1"/>
  <c r="G142" i="1"/>
  <c r="H142" i="1"/>
  <c r="I142" i="1" s="1"/>
  <c r="G143" i="1"/>
  <c r="H143" i="1" s="1"/>
  <c r="I143" i="1"/>
  <c r="G144" i="1"/>
  <c r="H144" i="1"/>
  <c r="I144" i="1" s="1"/>
  <c r="G145" i="1"/>
  <c r="H145" i="1" s="1"/>
  <c r="I145" i="1"/>
  <c r="G146" i="1"/>
  <c r="H146" i="1"/>
  <c r="I146" i="1" s="1"/>
  <c r="G147" i="1"/>
  <c r="H147" i="1" s="1"/>
  <c r="I147" i="1"/>
  <c r="G148" i="1"/>
  <c r="H148" i="1"/>
  <c r="I148" i="1" s="1"/>
  <c r="G149" i="1"/>
  <c r="H149" i="1" s="1"/>
  <c r="I149" i="1"/>
  <c r="G150" i="1"/>
  <c r="H150" i="1"/>
  <c r="I150" i="1" s="1"/>
  <c r="G151" i="1"/>
  <c r="H151" i="1" s="1"/>
  <c r="I151" i="1"/>
  <c r="G152" i="1"/>
  <c r="H152" i="1"/>
  <c r="I152" i="1" s="1"/>
  <c r="G153" i="1"/>
  <c r="H153" i="1" s="1"/>
  <c r="I153" i="1"/>
  <c r="G154" i="1"/>
  <c r="H154" i="1"/>
  <c r="I154" i="1" s="1"/>
  <c r="G155" i="1"/>
  <c r="H155" i="1" s="1"/>
  <c r="I155" i="1"/>
  <c r="G156" i="1"/>
  <c r="H156" i="1"/>
  <c r="I156" i="1" s="1"/>
  <c r="G157" i="1"/>
  <c r="H157" i="1" s="1"/>
  <c r="I157" i="1"/>
  <c r="G158" i="1"/>
  <c r="H158" i="1"/>
  <c r="I158" i="1" s="1"/>
  <c r="G159" i="1"/>
  <c r="H159" i="1" s="1"/>
  <c r="I159" i="1"/>
  <c r="G160" i="1"/>
  <c r="H160" i="1"/>
  <c r="I160" i="1" s="1"/>
  <c r="G161" i="1"/>
  <c r="H161" i="1" s="1"/>
  <c r="I161" i="1"/>
  <c r="G162" i="1"/>
  <c r="H162" i="1"/>
  <c r="I162" i="1" s="1"/>
  <c r="G163" i="1"/>
  <c r="H163" i="1" s="1"/>
  <c r="I163" i="1"/>
  <c r="G164" i="1"/>
  <c r="H164" i="1"/>
  <c r="I164" i="1" s="1"/>
  <c r="G165" i="1"/>
  <c r="H165" i="1" s="1"/>
  <c r="I165" i="1"/>
  <c r="G166" i="1"/>
  <c r="H166" i="1"/>
  <c r="I166" i="1" s="1"/>
  <c r="G167" i="1"/>
  <c r="H167" i="1" s="1"/>
  <c r="I167" i="1"/>
  <c r="G168" i="1"/>
  <c r="H168" i="1"/>
  <c r="I168" i="1" s="1"/>
  <c r="G169" i="1"/>
  <c r="H169" i="1" s="1"/>
  <c r="I169" i="1"/>
  <c r="G170" i="1"/>
  <c r="H170" i="1"/>
  <c r="I170" i="1" s="1"/>
  <c r="G171" i="1"/>
  <c r="H171" i="1" s="1"/>
  <c r="I171" i="1"/>
  <c r="G172" i="1"/>
  <c r="H172" i="1"/>
  <c r="I172" i="1" s="1"/>
  <c r="G173" i="1"/>
  <c r="H173" i="1" s="1"/>
  <c r="I173" i="1"/>
  <c r="G174" i="1"/>
  <c r="H174" i="1"/>
  <c r="I174" i="1" s="1"/>
  <c r="G175" i="1"/>
  <c r="H175" i="1" s="1"/>
  <c r="I175" i="1"/>
  <c r="G176" i="1"/>
  <c r="H176" i="1"/>
  <c r="I176" i="1" s="1"/>
  <c r="G177" i="1"/>
  <c r="H177" i="1" s="1"/>
  <c r="I177" i="1"/>
  <c r="G178" i="1"/>
  <c r="H178" i="1"/>
  <c r="I178" i="1" s="1"/>
  <c r="G179" i="1"/>
  <c r="H179" i="1" s="1"/>
  <c r="I179" i="1"/>
  <c r="G180" i="1"/>
  <c r="H180" i="1"/>
  <c r="I180" i="1" s="1"/>
  <c r="G181" i="1"/>
  <c r="H181" i="1" s="1"/>
  <c r="I181" i="1"/>
  <c r="G182" i="1"/>
  <c r="H182" i="1"/>
  <c r="I182" i="1" s="1"/>
  <c r="G183" i="1"/>
  <c r="H183" i="1" s="1"/>
  <c r="I183" i="1"/>
  <c r="G184" i="1"/>
  <c r="H184" i="1"/>
  <c r="I184" i="1" s="1"/>
  <c r="G185" i="1"/>
  <c r="H185" i="1" s="1"/>
  <c r="I185" i="1"/>
  <c r="G186" i="1"/>
  <c r="H186" i="1"/>
  <c r="I186" i="1" s="1"/>
  <c r="G187" i="1"/>
  <c r="H187" i="1" s="1"/>
  <c r="I187" i="1"/>
  <c r="G188" i="1"/>
  <c r="H188" i="1"/>
  <c r="I188" i="1" s="1"/>
  <c r="G189" i="1"/>
  <c r="H189" i="1" s="1"/>
  <c r="I189" i="1"/>
  <c r="G190" i="1"/>
  <c r="H190" i="1"/>
  <c r="I190" i="1" s="1"/>
  <c r="G191" i="1"/>
  <c r="H191" i="1" s="1"/>
  <c r="I191" i="1"/>
  <c r="G192" i="1"/>
  <c r="H192" i="1"/>
  <c r="I192" i="1" s="1"/>
  <c r="G193" i="1"/>
  <c r="H193" i="1" s="1"/>
  <c r="I193" i="1"/>
  <c r="G194" i="1"/>
  <c r="H194" i="1"/>
  <c r="I194" i="1" s="1"/>
  <c r="G195" i="1"/>
  <c r="H195" i="1" s="1"/>
  <c r="I195" i="1"/>
  <c r="G196" i="1"/>
  <c r="H196" i="1"/>
  <c r="I196" i="1" s="1"/>
  <c r="G197" i="1"/>
  <c r="H197" i="1" s="1"/>
  <c r="I197" i="1"/>
  <c r="G198" i="1"/>
  <c r="H198" i="1"/>
  <c r="I198" i="1" s="1"/>
  <c r="G199" i="1"/>
  <c r="H199" i="1" s="1"/>
  <c r="I199" i="1"/>
  <c r="G200" i="1"/>
  <c r="H200" i="1"/>
  <c r="I200" i="1" s="1"/>
  <c r="G201" i="1"/>
  <c r="H201" i="1" s="1"/>
  <c r="I201" i="1"/>
  <c r="G202" i="1"/>
  <c r="H202" i="1"/>
  <c r="I202" i="1" s="1"/>
  <c r="G203" i="1"/>
  <c r="H203" i="1" s="1"/>
  <c r="I203" i="1"/>
  <c r="G204" i="1"/>
  <c r="H204" i="1"/>
  <c r="I204" i="1" s="1"/>
  <c r="G205" i="1"/>
  <c r="H205" i="1" s="1"/>
  <c r="I205" i="1"/>
  <c r="G206" i="1"/>
  <c r="H206" i="1"/>
  <c r="I206" i="1" s="1"/>
  <c r="G207" i="1"/>
  <c r="H207" i="1" s="1"/>
  <c r="I207" i="1"/>
  <c r="G208" i="1"/>
  <c r="H208" i="1"/>
  <c r="I208" i="1" s="1"/>
  <c r="G209" i="1"/>
  <c r="H209" i="1" s="1"/>
  <c r="I209" i="1"/>
  <c r="G210" i="1"/>
  <c r="H210" i="1"/>
  <c r="I210" i="1" s="1"/>
  <c r="G211" i="1"/>
  <c r="H211" i="1" s="1"/>
  <c r="I211" i="1"/>
  <c r="G212" i="1"/>
  <c r="H212" i="1"/>
  <c r="I212" i="1" s="1"/>
  <c r="G213" i="1"/>
  <c r="H213" i="1" s="1"/>
  <c r="I213" i="1"/>
  <c r="G214" i="1"/>
  <c r="H214" i="1"/>
  <c r="I214" i="1" s="1"/>
  <c r="G215" i="1"/>
  <c r="H215" i="1" s="1"/>
  <c r="I215" i="1"/>
  <c r="G216" i="1"/>
  <c r="H216" i="1"/>
  <c r="I216" i="1" s="1"/>
  <c r="G217" i="1"/>
  <c r="H217" i="1" s="1"/>
  <c r="I217" i="1"/>
  <c r="G218" i="1"/>
  <c r="H218" i="1"/>
  <c r="I218" i="1" s="1"/>
  <c r="G219" i="1"/>
  <c r="H219" i="1" s="1"/>
  <c r="I219" i="1"/>
  <c r="G220" i="1"/>
  <c r="H220" i="1"/>
  <c r="I220" i="1" s="1"/>
  <c r="G221" i="1"/>
  <c r="H221" i="1" s="1"/>
  <c r="I221" i="1"/>
  <c r="G222" i="1"/>
  <c r="H222" i="1"/>
  <c r="I222" i="1" s="1"/>
  <c r="G223" i="1"/>
  <c r="H223" i="1" s="1"/>
  <c r="I223" i="1"/>
  <c r="G224" i="1"/>
  <c r="H224" i="1"/>
  <c r="I224" i="1" s="1"/>
  <c r="G225" i="1"/>
  <c r="H225" i="1" s="1"/>
  <c r="I225" i="1"/>
  <c r="G226" i="1"/>
  <c r="H226" i="1"/>
  <c r="I226" i="1" s="1"/>
  <c r="G227" i="1"/>
  <c r="H227" i="1" s="1"/>
  <c r="I227" i="1"/>
  <c r="G228" i="1"/>
  <c r="H228" i="1"/>
  <c r="I228" i="1" s="1"/>
  <c r="G229" i="1"/>
  <c r="H229" i="1" s="1"/>
  <c r="I229" i="1"/>
  <c r="G230" i="1"/>
  <c r="H230" i="1"/>
  <c r="I230" i="1" s="1"/>
  <c r="G231" i="1"/>
  <c r="H231" i="1" s="1"/>
  <c r="I231" i="1"/>
  <c r="G232" i="1"/>
  <c r="H232" i="1"/>
  <c r="I232" i="1" s="1"/>
  <c r="G233" i="1"/>
  <c r="H233" i="1" s="1"/>
  <c r="I233" i="1"/>
  <c r="G234" i="1"/>
  <c r="H234" i="1"/>
  <c r="I234" i="1" s="1"/>
  <c r="G235" i="1"/>
  <c r="H235" i="1" s="1"/>
  <c r="I235" i="1"/>
  <c r="G236" i="1"/>
  <c r="H236" i="1"/>
  <c r="I236" i="1" s="1"/>
  <c r="G237" i="1"/>
  <c r="H237" i="1" s="1"/>
  <c r="I237" i="1"/>
  <c r="G238" i="1"/>
  <c r="H238" i="1"/>
  <c r="I238" i="1" s="1"/>
  <c r="G239" i="1"/>
  <c r="H239" i="1" s="1"/>
  <c r="I239" i="1"/>
  <c r="G240" i="1"/>
  <c r="H240" i="1"/>
  <c r="I240" i="1" s="1"/>
  <c r="G241" i="1"/>
  <c r="H241" i="1" s="1"/>
  <c r="I241" i="1"/>
  <c r="G242" i="1"/>
  <c r="H242" i="1"/>
  <c r="I242" i="1" s="1"/>
  <c r="G243" i="1"/>
  <c r="H243" i="1" s="1"/>
  <c r="I243" i="1"/>
  <c r="G244" i="1"/>
  <c r="H244" i="1"/>
  <c r="I244" i="1" s="1"/>
  <c r="G245" i="1"/>
  <c r="H245" i="1" s="1"/>
  <c r="I245" i="1"/>
  <c r="G246" i="1"/>
  <c r="H246" i="1"/>
  <c r="I246" i="1" s="1"/>
  <c r="G247" i="1"/>
  <c r="H247" i="1" s="1"/>
  <c r="I247" i="1"/>
  <c r="G248" i="1"/>
  <c r="H248" i="1"/>
  <c r="I248" i="1" s="1"/>
  <c r="G249" i="1"/>
  <c r="H249" i="1" s="1"/>
  <c r="I249" i="1"/>
  <c r="G250" i="1"/>
  <c r="H250" i="1"/>
  <c r="I250" i="1" s="1"/>
  <c r="G251" i="1"/>
  <c r="H251" i="1" s="1"/>
  <c r="I251" i="1"/>
  <c r="G252" i="1"/>
  <c r="H252" i="1"/>
  <c r="I252" i="1" s="1"/>
  <c r="G253" i="1"/>
  <c r="H253" i="1" s="1"/>
  <c r="I253" i="1"/>
  <c r="G254" i="1"/>
  <c r="H254" i="1"/>
  <c r="I254" i="1" s="1"/>
  <c r="G255" i="1"/>
  <c r="H255" i="1" s="1"/>
  <c r="I255" i="1"/>
  <c r="G256" i="1"/>
  <c r="H256" i="1"/>
  <c r="I256" i="1" s="1"/>
  <c r="G257" i="1"/>
  <c r="H257" i="1" s="1"/>
  <c r="I257" i="1"/>
  <c r="G258" i="1"/>
  <c r="H258" i="1"/>
  <c r="I258" i="1" s="1"/>
  <c r="G259" i="1"/>
  <c r="H259" i="1" s="1"/>
  <c r="I259" i="1" s="1"/>
  <c r="G260" i="1"/>
  <c r="H260" i="1" s="1"/>
  <c r="I260" i="1" s="1"/>
  <c r="G261" i="1"/>
  <c r="H261" i="1" s="1"/>
  <c r="I261" i="1" s="1"/>
  <c r="G262" i="1"/>
  <c r="H262" i="1" s="1"/>
  <c r="I262" i="1" s="1"/>
  <c r="G263" i="1"/>
  <c r="H263" i="1" s="1"/>
  <c r="I263" i="1" s="1"/>
  <c r="G264" i="1"/>
  <c r="H264" i="1" s="1"/>
  <c r="I264" i="1" s="1"/>
  <c r="G265" i="1"/>
  <c r="H265" i="1" s="1"/>
  <c r="I265" i="1" s="1"/>
  <c r="G266" i="1"/>
  <c r="H266" i="1"/>
  <c r="I266" i="1" s="1"/>
  <c r="G267" i="1"/>
  <c r="H267" i="1" s="1"/>
  <c r="I267" i="1" s="1"/>
  <c r="G268" i="1"/>
  <c r="H268" i="1" s="1"/>
  <c r="I268" i="1" s="1"/>
  <c r="G269" i="1"/>
  <c r="H269" i="1" s="1"/>
  <c r="I269" i="1" s="1"/>
  <c r="G270" i="1"/>
  <c r="H270" i="1" s="1"/>
  <c r="I270" i="1" s="1"/>
  <c r="G271" i="1"/>
  <c r="H271" i="1" s="1"/>
  <c r="I271" i="1" s="1"/>
  <c r="G272" i="1"/>
  <c r="H272" i="1" s="1"/>
  <c r="I272" i="1" s="1"/>
  <c r="G273" i="1"/>
  <c r="H273" i="1" s="1"/>
  <c r="I273" i="1" s="1"/>
  <c r="G274" i="1"/>
  <c r="H274" i="1"/>
  <c r="I274" i="1" s="1"/>
  <c r="G275" i="1"/>
  <c r="H275" i="1" s="1"/>
  <c r="I275" i="1" s="1"/>
  <c r="G276" i="1"/>
  <c r="H276" i="1" s="1"/>
  <c r="I276" i="1" s="1"/>
  <c r="G277" i="1"/>
  <c r="H277" i="1" s="1"/>
  <c r="I277" i="1" s="1"/>
  <c r="G278" i="1"/>
  <c r="H278" i="1" s="1"/>
  <c r="I278" i="1" s="1"/>
  <c r="G279" i="1"/>
  <c r="H279" i="1" s="1"/>
  <c r="I279" i="1" s="1"/>
  <c r="G280" i="1"/>
  <c r="H280" i="1" s="1"/>
  <c r="I280" i="1" s="1"/>
  <c r="G281" i="1"/>
  <c r="H281" i="1" s="1"/>
  <c r="I281" i="1" s="1"/>
  <c r="G282" i="1"/>
  <c r="H282" i="1"/>
  <c r="I282" i="1" s="1"/>
  <c r="G284" i="1"/>
  <c r="H284" i="1" s="1"/>
  <c r="I284" i="1" s="1"/>
  <c r="G285" i="1"/>
  <c r="H285" i="1" s="1"/>
  <c r="I285" i="1" s="1"/>
  <c r="G286" i="1"/>
  <c r="H286" i="1" s="1"/>
  <c r="I286" i="1" s="1"/>
  <c r="G287" i="1"/>
  <c r="H287" i="1" s="1"/>
  <c r="I287" i="1" s="1"/>
  <c r="G288" i="1"/>
  <c r="H288" i="1" s="1"/>
  <c r="I288" i="1" s="1"/>
  <c r="G289" i="1"/>
  <c r="H289" i="1" s="1"/>
  <c r="I289" i="1" s="1"/>
  <c r="G290" i="1"/>
  <c r="H290" i="1"/>
  <c r="I290" i="1" s="1"/>
  <c r="G291" i="1"/>
  <c r="H291" i="1" s="1"/>
  <c r="I291" i="1" s="1"/>
  <c r="G292" i="1"/>
  <c r="H292" i="1" s="1"/>
  <c r="I292" i="1" s="1"/>
  <c r="G293" i="1"/>
  <c r="H293" i="1" s="1"/>
  <c r="I293" i="1" s="1"/>
  <c r="G294" i="1"/>
  <c r="H294" i="1" s="1"/>
  <c r="I294" i="1" s="1"/>
  <c r="G295" i="1"/>
  <c r="H295" i="1" s="1"/>
  <c r="I295" i="1" s="1"/>
  <c r="G296" i="1"/>
  <c r="H296" i="1" s="1"/>
  <c r="I296" i="1" s="1"/>
  <c r="G297" i="1"/>
  <c r="H297" i="1" s="1"/>
  <c r="I297" i="1" s="1"/>
  <c r="G298" i="1"/>
  <c r="H298" i="1"/>
  <c r="I298" i="1" s="1"/>
  <c r="G299" i="1"/>
  <c r="H299" i="1" s="1"/>
  <c r="I299" i="1" s="1"/>
  <c r="G300" i="1"/>
  <c r="H300" i="1" s="1"/>
  <c r="I300" i="1" s="1"/>
  <c r="G301" i="1"/>
  <c r="H301" i="1" s="1"/>
  <c r="I301" i="1" s="1"/>
  <c r="G302" i="1"/>
  <c r="H302" i="1" s="1"/>
  <c r="I302" i="1" s="1"/>
  <c r="G303" i="1"/>
  <c r="H303" i="1" s="1"/>
  <c r="I303" i="1" s="1"/>
  <c r="G304" i="1"/>
  <c r="H304" i="1" s="1"/>
  <c r="I304" i="1" s="1"/>
  <c r="G305" i="1"/>
  <c r="H305" i="1" s="1"/>
  <c r="I305" i="1" s="1"/>
  <c r="G306" i="1"/>
  <c r="H306" i="1"/>
  <c r="I306" i="1" s="1"/>
  <c r="G307" i="1"/>
  <c r="H307" i="1" s="1"/>
  <c r="I307" i="1" s="1"/>
  <c r="G308" i="1"/>
  <c r="H308" i="1" s="1"/>
  <c r="I308" i="1" s="1"/>
  <c r="G309" i="1"/>
  <c r="H309" i="1" s="1"/>
  <c r="I309" i="1" s="1"/>
  <c r="G310" i="1"/>
  <c r="H310" i="1" s="1"/>
  <c r="I310" i="1" s="1"/>
  <c r="G311" i="1"/>
  <c r="H311" i="1" s="1"/>
  <c r="I311" i="1" s="1"/>
  <c r="G312" i="1"/>
  <c r="H312" i="1" s="1"/>
  <c r="I312" i="1" s="1"/>
  <c r="G313" i="1"/>
  <c r="H313" i="1" s="1"/>
  <c r="I313" i="1" s="1"/>
  <c r="G314" i="1"/>
  <c r="H314" i="1"/>
  <c r="I314" i="1" s="1"/>
  <c r="G315" i="1"/>
  <c r="H315" i="1" s="1"/>
  <c r="I315" i="1" s="1"/>
  <c r="G316" i="1"/>
  <c r="H316" i="1" s="1"/>
  <c r="I316" i="1" s="1"/>
  <c r="G317" i="1"/>
  <c r="H317" i="1" s="1"/>
  <c r="I317" i="1" s="1"/>
  <c r="G318" i="1"/>
  <c r="H318" i="1" s="1"/>
  <c r="I318" i="1" s="1"/>
  <c r="G319" i="1"/>
  <c r="H319" i="1" s="1"/>
  <c r="I319" i="1" s="1"/>
  <c r="G320" i="1"/>
  <c r="H320" i="1" s="1"/>
  <c r="I320" i="1" s="1"/>
  <c r="G321" i="1"/>
  <c r="H321" i="1" s="1"/>
  <c r="I321" i="1" s="1"/>
  <c r="G322" i="1"/>
  <c r="H322" i="1"/>
  <c r="I322" i="1" s="1"/>
  <c r="G323" i="1"/>
  <c r="H323" i="1" s="1"/>
  <c r="I323" i="1" s="1"/>
  <c r="G324" i="1"/>
  <c r="H324" i="1" s="1"/>
  <c r="I324" i="1" s="1"/>
  <c r="G325" i="1"/>
  <c r="H325" i="1" s="1"/>
  <c r="I325" i="1" s="1"/>
  <c r="G326" i="1"/>
  <c r="H326" i="1" s="1"/>
  <c r="I326" i="1" s="1"/>
  <c r="G327" i="1"/>
  <c r="H327" i="1" s="1"/>
  <c r="I327" i="1" s="1"/>
  <c r="G328" i="1"/>
  <c r="H328" i="1" s="1"/>
  <c r="I328" i="1" s="1"/>
  <c r="G329" i="1"/>
  <c r="H329" i="1" s="1"/>
  <c r="I329" i="1" s="1"/>
  <c r="G330" i="1"/>
  <c r="H330" i="1"/>
  <c r="I330" i="1" s="1"/>
  <c r="G331" i="1"/>
  <c r="H331" i="1" s="1"/>
  <c r="I331" i="1" s="1"/>
  <c r="G332" i="1"/>
  <c r="H332" i="1" s="1"/>
  <c r="I332" i="1" s="1"/>
  <c r="G333" i="1"/>
  <c r="H333" i="1" s="1"/>
  <c r="I333" i="1" s="1"/>
  <c r="G334" i="1"/>
  <c r="H334" i="1" s="1"/>
  <c r="I334" i="1" s="1"/>
  <c r="G335" i="1"/>
  <c r="H335" i="1" s="1"/>
  <c r="I335" i="1" s="1"/>
  <c r="G337" i="1"/>
  <c r="H337" i="1" s="1"/>
  <c r="I337" i="1" s="1"/>
  <c r="G338" i="1"/>
  <c r="H338" i="1"/>
  <c r="I338" i="1" s="1"/>
  <c r="G339" i="1"/>
  <c r="H339" i="1" s="1"/>
  <c r="I339" i="1" s="1"/>
  <c r="G340" i="1"/>
  <c r="H340" i="1" s="1"/>
  <c r="I340" i="1" s="1"/>
  <c r="G341" i="1"/>
  <c r="H341" i="1" s="1"/>
  <c r="I341" i="1" s="1"/>
  <c r="G342" i="1"/>
  <c r="H342" i="1" s="1"/>
  <c r="I342" i="1" s="1"/>
  <c r="G344" i="1"/>
  <c r="H344" i="1" s="1"/>
  <c r="I344" i="1" s="1"/>
  <c r="G345" i="1"/>
  <c r="H345" i="1" s="1"/>
  <c r="I345" i="1" s="1"/>
  <c r="G346" i="1"/>
  <c r="H346" i="1"/>
  <c r="I346" i="1" s="1"/>
  <c r="G347" i="1"/>
  <c r="H347" i="1" s="1"/>
  <c r="I347" i="1" s="1"/>
  <c r="G348" i="1"/>
  <c r="H348" i="1" s="1"/>
  <c r="I348" i="1" s="1"/>
  <c r="G349" i="1"/>
  <c r="H349" i="1" s="1"/>
  <c r="I349" i="1" s="1"/>
  <c r="G350" i="1"/>
  <c r="H350" i="1" s="1"/>
  <c r="I350" i="1" s="1"/>
  <c r="G351" i="1"/>
  <c r="H351" i="1" s="1"/>
  <c r="I351" i="1" s="1"/>
  <c r="G352" i="1"/>
  <c r="H352" i="1" s="1"/>
  <c r="I352" i="1" s="1"/>
  <c r="G353" i="1"/>
  <c r="H353" i="1" s="1"/>
  <c r="I353" i="1" s="1"/>
  <c r="G354" i="1"/>
  <c r="H354" i="1"/>
  <c r="I354" i="1" s="1"/>
  <c r="G355" i="1"/>
  <c r="H355" i="1" s="1"/>
  <c r="I355" i="1" s="1"/>
  <c r="G356" i="1"/>
  <c r="H356" i="1" s="1"/>
  <c r="I356" i="1" s="1"/>
  <c r="G357" i="1"/>
  <c r="H357" i="1" s="1"/>
  <c r="I357" i="1" s="1"/>
  <c r="G358" i="1"/>
  <c r="H358" i="1" s="1"/>
  <c r="I358" i="1" s="1"/>
  <c r="G2" i="1"/>
  <c r="H2" i="1" s="1"/>
  <c r="I2" i="1" s="1"/>
  <c r="C336" i="1"/>
  <c r="G336" i="1" s="1"/>
  <c r="H336" i="1" s="1"/>
  <c r="I336" i="1" s="1"/>
  <c r="C343" i="1"/>
  <c r="H86" i="1" l="1"/>
  <c r="I86" i="1"/>
  <c r="H84" i="1"/>
  <c r="I84" i="1"/>
  <c r="H82" i="1"/>
  <c r="I82" i="1"/>
  <c r="H80" i="1"/>
  <c r="I80" i="1"/>
  <c r="H78" i="1"/>
  <c r="I78" i="1"/>
  <c r="H76" i="1"/>
  <c r="I76" i="1"/>
  <c r="H74" i="1"/>
  <c r="I74" i="1"/>
  <c r="H72" i="1"/>
  <c r="I72" i="1"/>
  <c r="H70" i="1"/>
  <c r="I70" i="1"/>
  <c r="H68" i="1"/>
  <c r="I68" i="1"/>
  <c r="H66" i="1"/>
  <c r="I66" i="1"/>
  <c r="H64" i="1"/>
  <c r="I64" i="1"/>
  <c r="H62" i="1"/>
  <c r="I62" i="1"/>
  <c r="H60" i="1"/>
  <c r="I60" i="1"/>
  <c r="H58" i="1"/>
  <c r="I58" i="1"/>
  <c r="H56" i="1"/>
  <c r="I56" i="1"/>
  <c r="H54" i="1"/>
  <c r="I54" i="1"/>
  <c r="H52" i="1"/>
  <c r="I52" i="1"/>
  <c r="H50" i="1"/>
  <c r="I50" i="1"/>
  <c r="H48" i="1"/>
  <c r="I48" i="1"/>
  <c r="H46" i="1"/>
  <c r="I46" i="1"/>
  <c r="H44" i="1"/>
  <c r="I44" i="1"/>
  <c r="H42" i="1"/>
  <c r="I42" i="1"/>
  <c r="H40" i="1"/>
  <c r="I40" i="1"/>
  <c r="H38" i="1"/>
  <c r="I38" i="1"/>
  <c r="H36" i="1"/>
  <c r="I36" i="1"/>
  <c r="H34" i="1"/>
  <c r="I34" i="1"/>
  <c r="H32" i="1"/>
  <c r="I32" i="1"/>
  <c r="I30" i="1"/>
  <c r="I28" i="1"/>
  <c r="I26" i="1"/>
  <c r="I24" i="1"/>
  <c r="I22" i="1"/>
  <c r="I20" i="1"/>
  <c r="I18" i="1"/>
  <c r="I16" i="1"/>
  <c r="I14" i="1"/>
  <c r="I12" i="1"/>
  <c r="I10" i="1"/>
  <c r="I8" i="1"/>
  <c r="I6" i="1"/>
  <c r="I4" i="1"/>
  <c r="F283" i="1"/>
  <c r="G283" i="1" s="1"/>
  <c r="H283" i="1" s="1"/>
  <c r="I283" i="1" s="1"/>
  <c r="F343" i="1"/>
  <c r="G343" i="1" s="1"/>
  <c r="H343" i="1" s="1"/>
  <c r="I343" i="1" s="1"/>
</calcChain>
</file>

<file path=xl/sharedStrings.xml><?xml version="1.0" encoding="utf-8"?>
<sst xmlns="http://schemas.openxmlformats.org/spreadsheetml/2006/main" count="769" uniqueCount="40">
  <si>
    <t>CATEGORIE ARTICLE</t>
  </si>
  <si>
    <t>QUANTITES LIVREES</t>
  </si>
  <si>
    <t>QUANTITES CMDEES</t>
  </si>
  <si>
    <t>DATE FACTURE</t>
  </si>
  <si>
    <t xml:space="preserve"> PRIX UNIT. HT</t>
  </si>
  <si>
    <t>MONT TOT HT</t>
  </si>
  <si>
    <t>MONT TVA</t>
  </si>
  <si>
    <t>MONT TTC</t>
  </si>
  <si>
    <t>VERRERIE</t>
  </si>
  <si>
    <t>LABO LCQ</t>
  </si>
  <si>
    <t>CS LABO</t>
  </si>
  <si>
    <t>CS HSE</t>
  </si>
  <si>
    <t>HSE</t>
  </si>
  <si>
    <t>PRODUCTION</t>
  </si>
  <si>
    <t>MOY GEN</t>
  </si>
  <si>
    <t>PR PROD</t>
  </si>
  <si>
    <t>MAINTENANCE</t>
  </si>
  <si>
    <t>FRAIS APPROCHE</t>
  </si>
  <si>
    <t>COMPTA</t>
  </si>
  <si>
    <t>AC</t>
  </si>
  <si>
    <t>MP</t>
  </si>
  <si>
    <t>COMMUNICATION</t>
  </si>
  <si>
    <t>DESTINATION</t>
  </si>
  <si>
    <t>CS MICROBIO</t>
  </si>
  <si>
    <t>SERVICE</t>
  </si>
  <si>
    <t>ACHATS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</si>
  <si>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</si>
  <si>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</si>
  <si>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</si>
  <si>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</si>
  <si>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</si>
  <si>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</si>
  <si>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</si>
  <si>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</si>
  <si>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</si>
  <si>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</si>
  <si>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</si>
  <si>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</si>
  <si>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DEVELOPPEMENT</t>
  </si>
  <si>
    <t>CS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</si>
</sst>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0"/>
    <numFmt numFmtId="165" formatCode="#,##0.00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1"/>
      <color rgb="FF00206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1"/>
      <color rgb="FF00206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5"/>
      </left>
      <right/>
      <top style="thin">
        <color theme="9"/>
      </top>
      <bottom/>
      <diagonal/>
    </border>
    <border>
      <left style="thin">
        <color theme="5"/>
      </left>
      <right style="thin">
        <color theme="7" tint="0.39997558519241921"/>
      </right>
      <top style="thin">
        <color theme="9"/>
      </top>
      <bottom/>
      <diagonal/>
    </border>
    <border>
      <left style="thin">
        <color theme="7" tint="0.39997558519241921"/>
      </left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/>
      <diagonal/>
    </border>
    <border>
      <left/>
      <right style="thin">
        <color theme="7" tint="0.39997558519241921"/>
      </right>
      <top style="thin">
        <color theme="7" tint="0.3999755851924192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4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/>
    <xf numFmtId="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/>
    <xf numFmtId="165" fontId="0" fillId="0" borderId="0" xfId="0" applyNumberFormat="1" applyFill="1" applyBorder="1" applyAlignment="1">
      <alignment horizontal="center"/>
    </xf>
    <xf numFmtId="0" fontId="0" fillId="0" borderId="1" xfId="0" applyBorder="1"/>
    <xf numFmtId="0" fontId="4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right"/>
    </xf>
    <xf numFmtId="0" fontId="3" fillId="2" borderId="3" xfId="0" applyFont="1" applyFill="1" applyBorder="1" applyAlignment="1">
      <alignment horizontal="center"/>
    </xf>
    <xf numFmtId="4" fontId="0" fillId="3" borderId="3" xfId="0" applyNumberFormat="1" applyFill="1" applyBorder="1"/>
    <xf numFmtId="4" fontId="0" fillId="0" borderId="3" xfId="0" applyNumberFormat="1" applyBorder="1"/>
    <xf numFmtId="0" fontId="3" fillId="2" borderId="3" xfId="0" applyFont="1" applyFill="1" applyBorder="1" applyAlignment="1">
      <alignment horizontal="right"/>
    </xf>
    <xf numFmtId="14" fontId="1" fillId="0" borderId="7" xfId="0" applyNumberFormat="1" applyFont="1" applyBorder="1" applyAlignment="1">
      <alignment horizontal="center"/>
    </xf>
    <xf numFmtId="4" fontId="1" fillId="0" borderId="8" xfId="0" applyNumberFormat="1" applyFont="1" applyBorder="1"/>
    <xf numFmtId="165" fontId="1" fillId="0" borderId="8" xfId="0" applyNumberFormat="1" applyFont="1" applyBorder="1"/>
    <xf numFmtId="4" fontId="1" fillId="0" borderId="9" xfId="0" applyNumberFormat="1" applyFont="1" applyBorder="1"/>
    <xf numFmtId="0" fontId="5" fillId="0" borderId="0" xfId="0" applyFont="1" applyFill="1" applyBorder="1" applyAlignment="1">
      <alignment horizontal="left" vertical="center" wrapText="1"/>
    </xf>
    <xf numFmtId="14" fontId="2" fillId="4" borderId="4" xfId="0" applyNumberFormat="1" applyFont="1" applyFill="1" applyBorder="1" applyAlignment="1">
      <alignment horizontal="center" vertical="center" wrapText="1"/>
    </xf>
    <xf numFmtId="4" fontId="2" fillId="4" borderId="5" xfId="0" applyNumberFormat="1" applyFont="1" applyFill="1" applyBorder="1" applyAlignment="1">
      <alignment horizontal="center" vertical="center" wrapText="1"/>
    </xf>
    <xf numFmtId="165" fontId="2" fillId="4" borderId="5" xfId="0" applyNumberFormat="1" applyFont="1" applyFill="1" applyBorder="1" applyAlignment="1">
      <alignment horizontal="center" vertical="center" wrapText="1"/>
    </xf>
    <xf numFmtId="4" fontId="2" fillId="4" borderId="6" xfId="0" applyNumberFormat="1" applyFont="1" applyFill="1" applyBorder="1" applyAlignment="1">
      <alignment horizontal="center" vertical="center" wrapText="1"/>
    </xf>
    <xf numFmtId="14" fontId="1" fillId="5" borderId="7" xfId="0" applyNumberFormat="1" applyFont="1" applyFill="1" applyBorder="1" applyAlignment="1">
      <alignment horizontal="center"/>
    </xf>
    <xf numFmtId="4" fontId="1" fillId="5" borderId="8" xfId="0" applyNumberFormat="1" applyFont="1" applyFill="1" applyBorder="1"/>
    <xf numFmtId="165" fontId="1" fillId="5" borderId="8" xfId="0" applyNumberFormat="1" applyFont="1" applyFill="1" applyBorder="1"/>
    <xf numFmtId="4" fontId="1" fillId="5" borderId="9" xfId="0" applyNumberFormat="1" applyFont="1" applyFill="1" applyBorder="1"/>
    <xf numFmtId="164" fontId="1" fillId="0" borderId="8" xfId="0" applyNumberFormat="1" applyFont="1" applyBorder="1"/>
    <xf numFmtId="0" fontId="1" fillId="6" borderId="8" xfId="0" applyNumberFormat="1" applyFont="1" applyFill="1" applyBorder="1" applyAlignment="1">
      <alignment horizontal="center"/>
    </xf>
    <xf numFmtId="0" fontId="1" fillId="7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3399"/>
      <color rgb="FF75AB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685801</xdr:colOff>
      <xdr:row>18</xdr:row>
      <xdr:rowOff>175260</xdr:rowOff>
    </xdr:from>
    <xdr:ext cx="9494520" cy="609013"/>
    <xdr:sp macro="" textlink="">
      <xdr:nvSpPr>
        <xdr:cNvPr id="2" name="ZoneTexte 1"/>
        <xdr:cNvSpPr txBox="1"/>
      </xdr:nvSpPr>
      <xdr:spPr>
        <a:xfrm>
          <a:off x="1981201" y="3726180"/>
          <a:ext cx="9494520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joins mon classeur pour demander votre aide concernant la formule (Ou la macro VB) qui me permet de totaliser le montant en TTC (</a:t>
          </a:r>
          <a:r>
            <a:rPr lang="fr-FR" u="sng">
              <a:effectLst/>
            </a:rPr>
            <a:t>colonne I feuil DETAILS ACHATS</a:t>
          </a:r>
          <a:r>
            <a:rPr lang="fr-FR"/>
            <a:t>) par année et par mois sur les feuilles chacune a part par type d'article pour la feuil "</a:t>
          </a:r>
          <a:r>
            <a:rPr lang="fr-FR" u="sng">
              <a:effectLst/>
            </a:rPr>
            <a:t>RECAPE MENS CATEG ART</a:t>
          </a:r>
          <a:r>
            <a:rPr lang="fr-FR"/>
            <a:t>" et par destination sur la feuil "</a:t>
          </a:r>
          <a:r>
            <a:rPr lang="fr-FR" u="sng">
              <a:effectLst/>
            </a:rPr>
            <a:t>RECAPE MENS DESTINATION</a:t>
          </a:r>
          <a:r>
            <a:rPr lang="fr-FR"/>
            <a:t>".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2" tint="-0.89999084444715716"/>
  </sheetPr>
  <dimension ref="A1:I358"/>
  <sheetViews>
    <sheetView showGridLines="0" workbookViewId="0">
      <pane ySplit="1" topLeftCell="A2" activePane="bottomLeft" state="frozen"/>
      <selection pane="bottomLeft" activeCell="F13" sqref="F13"/>
    </sheetView>
  </sheetViews>
  <sheetFormatPr baseColWidth="10" defaultColWidth="11.44140625" defaultRowHeight="14.4" x14ac:dyDescent="0.3"/>
  <cols>
    <col min="1" max="1" width="14" style="1" bestFit="1" customWidth="1"/>
    <col min="2" max="2" width="18.5546875" style="3" bestFit="1" customWidth="1"/>
    <col min="3" max="3" width="18.5546875" style="2" bestFit="1" customWidth="1"/>
    <col min="4" max="4" width="19" style="4" bestFit="1" customWidth="1"/>
    <col min="5" max="5" width="14.88671875" style="3" bestFit="1" customWidth="1"/>
    <col min="6" max="6" width="13.5546875" style="7" bestFit="1" customWidth="1"/>
    <col min="7" max="7" width="13.33203125" style="5" bestFit="1" customWidth="1"/>
    <col min="8" max="8" width="10.6640625" style="5" bestFit="1" customWidth="1"/>
    <col min="9" max="9" width="11.33203125" style="2" bestFit="1" customWidth="1"/>
    <col min="10" max="10" width="19.5546875" style="6" bestFit="1" customWidth="1"/>
    <col min="11" max="16384" width="11.44140625" style="6"/>
  </cols>
  <sheetData>
    <row r="1" spans="1:9" s="19" customFormat="1" x14ac:dyDescent="0.3">
      <c r="A1" s="20" t="s">
        <v>3</v>
      </c>
      <c r="B1" s="20" t="s">
        <v>0</v>
      </c>
      <c r="C1" s="21" t="s">
        <v>1</v>
      </c>
      <c r="D1" s="21" t="s">
        <v>2</v>
      </c>
      <c r="E1" s="20" t="s">
        <v>22</v>
      </c>
      <c r="F1" s="22" t="s">
        <v>4</v>
      </c>
      <c r="G1" s="21" t="s">
        <v>5</v>
      </c>
      <c r="H1" s="21" t="s">
        <v>6</v>
      </c>
      <c r="I1" s="23" t="s">
        <v>7</v>
      </c>
    </row>
    <row r="2" spans="1:9" ht="13.8" x14ac:dyDescent="0.3">
      <c r="A2" s="24">
        <v>43179</v>
      </c>
      <c r="B2" s="29" t="s">
        <v>24</v>
      </c>
      <c r="C2" s="25">
        <v>1</v>
      </c>
      <c r="D2" s="25">
        <v>1</v>
      </c>
      <c r="E2" s="29" t="s">
        <v>25</v>
      </c>
      <c r="F2" s="26">
        <v>19142.77</v>
      </c>
      <c r="G2" s="25">
        <f>'DETAILS ACHATS'!$C2*'DETAILS ACHATS'!$F2</f>
        <v>19142.77</v>
      </c>
      <c r="H2" s="25">
        <f>'DETAILS ACHATS'!$G2*19%</f>
        <v>3637.1262999999999</v>
      </c>
      <c r="I2" s="27">
        <f>'DETAILS ACHATS'!$G2+'DETAILS ACHATS'!$H2</f>
        <v>22779.8963</v>
      </c>
    </row>
    <row r="3" spans="1:9" ht="13.8" x14ac:dyDescent="0.3">
      <c r="A3" s="15">
        <v>43151</v>
      </c>
      <c r="B3" s="30" t="s">
        <v>21</v>
      </c>
      <c r="C3" s="16">
        <v>500</v>
      </c>
      <c r="D3" s="16">
        <v>500</v>
      </c>
      <c r="E3" s="30" t="s">
        <v>21</v>
      </c>
      <c r="F3" s="17">
        <v>0.16</v>
      </c>
      <c r="G3" s="16">
        <f>'DETAILS ACHATS'!$C3*'DETAILS ACHATS'!$F3</f>
        <v>80</v>
      </c>
      <c r="H3" s="16">
        <f>'DETAILS ACHATS'!$G3*19%</f>
        <v>15.2</v>
      </c>
      <c r="I3" s="18">
        <f>'DETAILS ACHATS'!$G3+'DETAILS ACHATS'!$H3</f>
        <v>95.2</v>
      </c>
    </row>
    <row r="4" spans="1:9" ht="13.8" x14ac:dyDescent="0.3">
      <c r="A4" s="24">
        <v>43151</v>
      </c>
      <c r="B4" s="29" t="s">
        <v>21</v>
      </c>
      <c r="C4" s="25">
        <v>7500</v>
      </c>
      <c r="D4" s="25">
        <v>7500</v>
      </c>
      <c r="E4" s="29" t="s">
        <v>21</v>
      </c>
      <c r="F4" s="26">
        <v>0.13</v>
      </c>
      <c r="G4" s="25">
        <f>'DETAILS ACHATS'!$C4*'DETAILS ACHATS'!$F4</f>
        <v>975</v>
      </c>
      <c r="H4" s="25">
        <f>'DETAILS ACHATS'!$G4*19%</f>
        <v>185.25</v>
      </c>
      <c r="I4" s="27">
        <f>'DETAILS ACHATS'!$G4+'DETAILS ACHATS'!$H4</f>
        <v>1160.25</v>
      </c>
    </row>
    <row r="5" spans="1:9" ht="13.8" x14ac:dyDescent="0.3">
      <c r="A5" s="15">
        <v>43172</v>
      </c>
      <c r="B5" s="30" t="s">
        <v>19</v>
      </c>
      <c r="C5" s="16">
        <v>1</v>
      </c>
      <c r="D5" s="16">
        <v>1</v>
      </c>
      <c r="E5" s="30" t="s">
        <v>18</v>
      </c>
      <c r="F5" s="17">
        <v>3900</v>
      </c>
      <c r="G5" s="16">
        <f>'DETAILS ACHATS'!$C5*'DETAILS ACHATS'!$F5</f>
        <v>3900</v>
      </c>
      <c r="H5" s="16">
        <f>'DETAILS ACHATS'!$G5*19%</f>
        <v>741</v>
      </c>
      <c r="I5" s="18">
        <f>'DETAILS ACHATS'!$G5+'DETAILS ACHATS'!$H5</f>
        <v>4641</v>
      </c>
    </row>
    <row r="6" spans="1:9" ht="13.8" x14ac:dyDescent="0.3">
      <c r="A6" s="24">
        <v>43110</v>
      </c>
      <c r="B6" s="29" t="s">
        <v>18</v>
      </c>
      <c r="C6" s="25">
        <v>1</v>
      </c>
      <c r="D6" s="25">
        <v>1</v>
      </c>
      <c r="E6" s="29" t="s">
        <v>18</v>
      </c>
      <c r="F6" s="26">
        <v>3710</v>
      </c>
      <c r="G6" s="25">
        <f>'DETAILS ACHATS'!$C6*'DETAILS ACHATS'!$F6</f>
        <v>3710</v>
      </c>
      <c r="H6" s="25">
        <f>'DETAILS ACHATS'!$G6*19%</f>
        <v>704.9</v>
      </c>
      <c r="I6" s="27">
        <f>'DETAILS ACHATS'!$G6+'DETAILS ACHATS'!$H6</f>
        <v>4414.8999999999996</v>
      </c>
    </row>
    <row r="7" spans="1:9" ht="13.8" x14ac:dyDescent="0.3">
      <c r="A7" s="15">
        <v>43110</v>
      </c>
      <c r="B7" s="30" t="s">
        <v>18</v>
      </c>
      <c r="C7" s="16">
        <v>1</v>
      </c>
      <c r="D7" s="16">
        <v>1</v>
      </c>
      <c r="E7" s="30" t="s">
        <v>18</v>
      </c>
      <c r="F7" s="17">
        <v>510</v>
      </c>
      <c r="G7" s="16">
        <f>'DETAILS ACHATS'!$C7*'DETAILS ACHATS'!$F7</f>
        <v>510</v>
      </c>
      <c r="H7" s="16">
        <f>'DETAILS ACHATS'!$G7*19%</f>
        <v>96.9</v>
      </c>
      <c r="I7" s="18">
        <f>'DETAILS ACHATS'!$G7+'DETAILS ACHATS'!$H7</f>
        <v>606.9</v>
      </c>
    </row>
    <row r="8" spans="1:9" ht="13.8" x14ac:dyDescent="0.3">
      <c r="A8" s="24">
        <v>43122</v>
      </c>
      <c r="B8" s="29" t="s">
        <v>18</v>
      </c>
      <c r="C8" s="25">
        <v>1</v>
      </c>
      <c r="D8" s="25">
        <v>1</v>
      </c>
      <c r="E8" s="29" t="s">
        <v>18</v>
      </c>
      <c r="F8" s="26">
        <v>2000</v>
      </c>
      <c r="G8" s="25">
        <f>'DETAILS ACHATS'!$C8*'DETAILS ACHATS'!$F8</f>
        <v>2000</v>
      </c>
      <c r="H8" s="25">
        <f>'DETAILS ACHATS'!$G8*19%</f>
        <v>380</v>
      </c>
      <c r="I8" s="27">
        <f>'DETAILS ACHATS'!$G8+'DETAILS ACHATS'!$H8</f>
        <v>2380</v>
      </c>
    </row>
    <row r="9" spans="1:9" ht="13.8" x14ac:dyDescent="0.3">
      <c r="A9" s="15">
        <v>43151</v>
      </c>
      <c r="B9" s="30" t="s">
        <v>18</v>
      </c>
      <c r="C9" s="16">
        <v>1</v>
      </c>
      <c r="D9" s="16">
        <v>1</v>
      </c>
      <c r="E9" s="30" t="s">
        <v>18</v>
      </c>
      <c r="F9" s="17">
        <v>620</v>
      </c>
      <c r="G9" s="16">
        <f>'DETAILS ACHATS'!$C9*'DETAILS ACHATS'!$F9</f>
        <v>620</v>
      </c>
      <c r="H9" s="16">
        <f>'DETAILS ACHATS'!$G9*19%</f>
        <v>117.8</v>
      </c>
      <c r="I9" s="18">
        <f>'DETAILS ACHATS'!$G9+'DETAILS ACHATS'!$H9</f>
        <v>737.8</v>
      </c>
    </row>
    <row r="10" spans="1:9" ht="13.8" x14ac:dyDescent="0.3">
      <c r="A10" s="24">
        <v>43123</v>
      </c>
      <c r="B10" s="29" t="s">
        <v>18</v>
      </c>
      <c r="C10" s="25">
        <v>1</v>
      </c>
      <c r="D10" s="25">
        <v>1</v>
      </c>
      <c r="E10" s="29" t="s">
        <v>18</v>
      </c>
      <c r="F10" s="26">
        <v>1920</v>
      </c>
      <c r="G10" s="25">
        <f>'DETAILS ACHATS'!$C10*'DETAILS ACHATS'!$F10</f>
        <v>1920</v>
      </c>
      <c r="H10" s="25">
        <f>'DETAILS ACHATS'!$G10*19%</f>
        <v>364.8</v>
      </c>
      <c r="I10" s="27">
        <f>'DETAILS ACHATS'!$G10+'DETAILS ACHATS'!$H10</f>
        <v>2284.8000000000002</v>
      </c>
    </row>
    <row r="11" spans="1:9" ht="13.8" x14ac:dyDescent="0.3">
      <c r="A11" s="15">
        <v>43124</v>
      </c>
      <c r="B11" s="30" t="s">
        <v>18</v>
      </c>
      <c r="C11" s="16">
        <v>1</v>
      </c>
      <c r="D11" s="16">
        <v>1</v>
      </c>
      <c r="E11" s="30" t="s">
        <v>18</v>
      </c>
      <c r="F11" s="17">
        <v>1440</v>
      </c>
      <c r="G11" s="16">
        <f>'DETAILS ACHATS'!$C11*'DETAILS ACHATS'!$F11</f>
        <v>1440</v>
      </c>
      <c r="H11" s="16">
        <f>'DETAILS ACHATS'!$G11*19%</f>
        <v>273.60000000000002</v>
      </c>
      <c r="I11" s="18">
        <f>'DETAILS ACHATS'!$G11+'DETAILS ACHATS'!$H11</f>
        <v>1713.6</v>
      </c>
    </row>
    <row r="12" spans="1:9" ht="13.8" x14ac:dyDescent="0.3">
      <c r="A12" s="24">
        <v>43146</v>
      </c>
      <c r="B12" s="29" t="s">
        <v>18</v>
      </c>
      <c r="C12" s="25">
        <v>1</v>
      </c>
      <c r="D12" s="25">
        <v>1</v>
      </c>
      <c r="E12" s="29" t="s">
        <v>18</v>
      </c>
      <c r="F12" s="26">
        <v>4900</v>
      </c>
      <c r="G12" s="25">
        <f>'DETAILS ACHATS'!$C12*'DETAILS ACHATS'!$F12</f>
        <v>4900</v>
      </c>
      <c r="H12" s="25">
        <f>'DETAILS ACHATS'!$G12*19%</f>
        <v>931</v>
      </c>
      <c r="I12" s="27">
        <f>'DETAILS ACHATS'!$G12+'DETAILS ACHATS'!$H12</f>
        <v>5831</v>
      </c>
    </row>
    <row r="13" spans="1:9" ht="13.8" x14ac:dyDescent="0.3">
      <c r="A13" s="15">
        <v>43168</v>
      </c>
      <c r="B13" s="30" t="s">
        <v>18</v>
      </c>
      <c r="C13" s="16">
        <v>1</v>
      </c>
      <c r="D13" s="16">
        <v>1</v>
      </c>
      <c r="E13" s="30" t="s">
        <v>18</v>
      </c>
      <c r="F13" s="17">
        <v>2100</v>
      </c>
      <c r="G13" s="16">
        <f>'DETAILS ACHATS'!$C13*'DETAILS ACHATS'!$F13</f>
        <v>2100</v>
      </c>
      <c r="H13" s="16">
        <f>'DETAILS ACHATS'!$G13*19%</f>
        <v>399</v>
      </c>
      <c r="I13" s="18">
        <f>'DETAILS ACHATS'!$G13+'DETAILS ACHATS'!$H13</f>
        <v>2499</v>
      </c>
    </row>
    <row r="14" spans="1:9" ht="13.8" x14ac:dyDescent="0.3">
      <c r="A14" s="24">
        <v>43172</v>
      </c>
      <c r="B14" s="29" t="s">
        <v>18</v>
      </c>
      <c r="C14" s="25">
        <v>1</v>
      </c>
      <c r="D14" s="25">
        <v>1</v>
      </c>
      <c r="E14" s="29" t="s">
        <v>18</v>
      </c>
      <c r="F14" s="26">
        <v>690</v>
      </c>
      <c r="G14" s="25">
        <f>'DETAILS ACHATS'!$C14*'DETAILS ACHATS'!$F14</f>
        <v>690</v>
      </c>
      <c r="H14" s="25">
        <f>'DETAILS ACHATS'!$G14*19%</f>
        <v>131.1</v>
      </c>
      <c r="I14" s="27">
        <f>'DETAILS ACHATS'!$G14+'DETAILS ACHATS'!$H14</f>
        <v>821.1</v>
      </c>
    </row>
    <row r="15" spans="1:9" ht="13.8" x14ac:dyDescent="0.3">
      <c r="A15" s="15">
        <v>43149</v>
      </c>
      <c r="B15" s="30" t="s">
        <v>18</v>
      </c>
      <c r="C15" s="16">
        <v>1</v>
      </c>
      <c r="D15" s="16">
        <v>1</v>
      </c>
      <c r="E15" s="30" t="s">
        <v>18</v>
      </c>
      <c r="F15" s="17">
        <v>740.01599999999996</v>
      </c>
      <c r="G15" s="16">
        <f>'DETAILS ACHATS'!$C15*'DETAILS ACHATS'!$F15</f>
        <v>740.01599999999996</v>
      </c>
      <c r="H15" s="16">
        <f>'DETAILS ACHATS'!$G15*19%</f>
        <v>140.60303999999999</v>
      </c>
      <c r="I15" s="18">
        <f>'DETAILS ACHATS'!$G15+'DETAILS ACHATS'!$H15</f>
        <v>880.61903999999993</v>
      </c>
    </row>
    <row r="16" spans="1:9" ht="13.8" x14ac:dyDescent="0.3">
      <c r="A16" s="24">
        <v>43158</v>
      </c>
      <c r="B16" s="29" t="s">
        <v>17</v>
      </c>
      <c r="C16" s="25">
        <v>1</v>
      </c>
      <c r="D16" s="25">
        <v>1</v>
      </c>
      <c r="E16" s="29" t="s">
        <v>18</v>
      </c>
      <c r="F16" s="26">
        <v>115</v>
      </c>
      <c r="G16" s="25">
        <f>'DETAILS ACHATS'!$C16*'DETAILS ACHATS'!$F16</f>
        <v>115</v>
      </c>
      <c r="H16" s="25">
        <f>'DETAILS ACHATS'!$G16*19%</f>
        <v>21.85</v>
      </c>
      <c r="I16" s="27">
        <f>'DETAILS ACHATS'!$G16+'DETAILS ACHATS'!$H16</f>
        <v>136.85</v>
      </c>
    </row>
    <row r="17" spans="1:9" ht="13.8" x14ac:dyDescent="0.3">
      <c r="A17" s="15">
        <v>43208</v>
      </c>
      <c r="B17" s="30" t="s">
        <v>17</v>
      </c>
      <c r="C17" s="16">
        <v>1</v>
      </c>
      <c r="D17" s="16">
        <v>1</v>
      </c>
      <c r="E17" s="30" t="s">
        <v>18</v>
      </c>
      <c r="F17" s="17">
        <v>1040</v>
      </c>
      <c r="G17" s="16">
        <f>'DETAILS ACHATS'!$C17*'DETAILS ACHATS'!$F17</f>
        <v>1040</v>
      </c>
      <c r="H17" s="16">
        <f>'DETAILS ACHATS'!$G17*19%</f>
        <v>197.6</v>
      </c>
      <c r="I17" s="18">
        <f>'DETAILS ACHATS'!$G17+'DETAILS ACHATS'!$H17</f>
        <v>1237.5999999999999</v>
      </c>
    </row>
    <row r="18" spans="1:9" ht="13.8" x14ac:dyDescent="0.3">
      <c r="A18" s="24">
        <v>43235</v>
      </c>
      <c r="B18" s="29" t="s">
        <v>17</v>
      </c>
      <c r="C18" s="25">
        <v>1</v>
      </c>
      <c r="D18" s="25">
        <v>1</v>
      </c>
      <c r="E18" s="29" t="s">
        <v>18</v>
      </c>
      <c r="F18" s="26">
        <v>5300</v>
      </c>
      <c r="G18" s="25">
        <f>'DETAILS ACHATS'!$C18*'DETAILS ACHATS'!$F18</f>
        <v>5300</v>
      </c>
      <c r="H18" s="25">
        <f>'DETAILS ACHATS'!$G18*19%</f>
        <v>1007</v>
      </c>
      <c r="I18" s="27">
        <f>'DETAILS ACHATS'!$G18+'DETAILS ACHATS'!$H18</f>
        <v>6307</v>
      </c>
    </row>
    <row r="19" spans="1:9" ht="13.8" x14ac:dyDescent="0.3">
      <c r="A19" s="15">
        <v>43249</v>
      </c>
      <c r="B19" s="30" t="s">
        <v>17</v>
      </c>
      <c r="C19" s="16">
        <v>1</v>
      </c>
      <c r="D19" s="16">
        <v>1</v>
      </c>
      <c r="E19" s="30" t="s">
        <v>18</v>
      </c>
      <c r="F19" s="17">
        <v>300</v>
      </c>
      <c r="G19" s="16">
        <f>'DETAILS ACHATS'!$C19*'DETAILS ACHATS'!$F19</f>
        <v>300</v>
      </c>
      <c r="H19" s="16">
        <f>'DETAILS ACHATS'!$G19*19%</f>
        <v>57</v>
      </c>
      <c r="I19" s="18">
        <f>'DETAILS ACHATS'!$G19+'DETAILS ACHATS'!$H19</f>
        <v>357</v>
      </c>
    </row>
    <row r="20" spans="1:9" ht="13.8" x14ac:dyDescent="0.3">
      <c r="A20" s="24">
        <v>43262</v>
      </c>
      <c r="B20" s="29" t="s">
        <v>17</v>
      </c>
      <c r="C20" s="25">
        <v>1</v>
      </c>
      <c r="D20" s="25">
        <v>1</v>
      </c>
      <c r="E20" s="29" t="s">
        <v>18</v>
      </c>
      <c r="F20" s="26">
        <v>310</v>
      </c>
      <c r="G20" s="25">
        <f>'DETAILS ACHATS'!$C20*'DETAILS ACHATS'!$F20</f>
        <v>310</v>
      </c>
      <c r="H20" s="25">
        <f>'DETAILS ACHATS'!$G20*19%</f>
        <v>58.9</v>
      </c>
      <c r="I20" s="27">
        <f>'DETAILS ACHATS'!$G20+'DETAILS ACHATS'!$H20</f>
        <v>368.9</v>
      </c>
    </row>
    <row r="21" spans="1:9" ht="13.8" x14ac:dyDescent="0.3">
      <c r="A21" s="15">
        <v>43217</v>
      </c>
      <c r="B21" s="30" t="s">
        <v>17</v>
      </c>
      <c r="C21" s="16">
        <v>1</v>
      </c>
      <c r="D21" s="16">
        <v>1</v>
      </c>
      <c r="E21" s="30" t="s">
        <v>18</v>
      </c>
      <c r="F21" s="17">
        <v>1400</v>
      </c>
      <c r="G21" s="16">
        <f>'DETAILS ACHATS'!$C21*'DETAILS ACHATS'!$F21</f>
        <v>1400</v>
      </c>
      <c r="H21" s="16">
        <f>'DETAILS ACHATS'!$G21*19%</f>
        <v>266</v>
      </c>
      <c r="I21" s="18">
        <f>'DETAILS ACHATS'!$G21+'DETAILS ACHATS'!$H21</f>
        <v>1666</v>
      </c>
    </row>
    <row r="22" spans="1:9" ht="13.8" x14ac:dyDescent="0.3">
      <c r="A22" s="24">
        <v>43123</v>
      </c>
      <c r="B22" s="29" t="s">
        <v>17</v>
      </c>
      <c r="C22" s="25">
        <v>1</v>
      </c>
      <c r="D22" s="25">
        <v>1</v>
      </c>
      <c r="E22" s="29" t="s">
        <v>18</v>
      </c>
      <c r="F22" s="26">
        <v>1920</v>
      </c>
      <c r="G22" s="25">
        <f>'DETAILS ACHATS'!$C22*'DETAILS ACHATS'!$F22</f>
        <v>1920</v>
      </c>
      <c r="H22" s="25">
        <f>'DETAILS ACHATS'!$G22*19%</f>
        <v>364.8</v>
      </c>
      <c r="I22" s="27">
        <f>'DETAILS ACHATS'!$G22+'DETAILS ACHATS'!$H22</f>
        <v>2284.8000000000002</v>
      </c>
    </row>
    <row r="23" spans="1:9" ht="13.8" x14ac:dyDescent="0.3">
      <c r="A23" s="15">
        <v>43144</v>
      </c>
      <c r="B23" s="30" t="s">
        <v>17</v>
      </c>
      <c r="C23" s="16">
        <v>1</v>
      </c>
      <c r="D23" s="16">
        <v>1</v>
      </c>
      <c r="E23" s="30" t="s">
        <v>18</v>
      </c>
      <c r="F23" s="17">
        <v>8420</v>
      </c>
      <c r="G23" s="16">
        <f>'DETAILS ACHATS'!$C23*'DETAILS ACHATS'!$F23</f>
        <v>8420</v>
      </c>
      <c r="H23" s="16">
        <f>'DETAILS ACHATS'!$G23*19%</f>
        <v>1599.8</v>
      </c>
      <c r="I23" s="18">
        <f>'DETAILS ACHATS'!$G23+'DETAILS ACHATS'!$H23</f>
        <v>10019.799999999999</v>
      </c>
    </row>
    <row r="24" spans="1:9" ht="13.8" x14ac:dyDescent="0.3">
      <c r="A24" s="24">
        <v>43250</v>
      </c>
      <c r="B24" s="29" t="s">
        <v>17</v>
      </c>
      <c r="C24" s="25">
        <v>1</v>
      </c>
      <c r="D24" s="25">
        <v>1</v>
      </c>
      <c r="E24" s="29" t="s">
        <v>18</v>
      </c>
      <c r="F24" s="26">
        <v>150</v>
      </c>
      <c r="G24" s="25">
        <f>'DETAILS ACHATS'!$C24*'DETAILS ACHATS'!$F24</f>
        <v>150</v>
      </c>
      <c r="H24" s="25">
        <f>'DETAILS ACHATS'!$G24*19%</f>
        <v>28.5</v>
      </c>
      <c r="I24" s="27">
        <f>'DETAILS ACHATS'!$G24+'DETAILS ACHATS'!$H24</f>
        <v>178.5</v>
      </c>
    </row>
    <row r="25" spans="1:9" ht="13.8" x14ac:dyDescent="0.3">
      <c r="A25" s="15">
        <v>43250</v>
      </c>
      <c r="B25" s="30" t="s">
        <v>19</v>
      </c>
      <c r="C25" s="16">
        <v>1008</v>
      </c>
      <c r="D25" s="16">
        <v>1008</v>
      </c>
      <c r="E25" s="30" t="s">
        <v>38</v>
      </c>
      <c r="F25" s="17">
        <v>0.05</v>
      </c>
      <c r="G25" s="16">
        <f>'DETAILS ACHATS'!$C25*'DETAILS ACHATS'!$F25</f>
        <v>50.400000000000006</v>
      </c>
      <c r="H25" s="16">
        <f>'DETAILS ACHATS'!$G25*19%</f>
        <v>9.5760000000000005</v>
      </c>
      <c r="I25" s="18">
        <f>'DETAILS ACHATS'!$G25+'DETAILS ACHATS'!$H25</f>
        <v>59.976000000000006</v>
      </c>
    </row>
    <row r="26" spans="1:9" ht="13.8" x14ac:dyDescent="0.3">
      <c r="A26" s="24">
        <v>43195</v>
      </c>
      <c r="B26" s="29" t="s">
        <v>20</v>
      </c>
      <c r="C26" s="25">
        <v>25</v>
      </c>
      <c r="D26" s="25">
        <v>25</v>
      </c>
      <c r="E26" s="29" t="s">
        <v>38</v>
      </c>
      <c r="F26" s="26">
        <v>2300</v>
      </c>
      <c r="G26" s="25">
        <f>'DETAILS ACHATS'!$C26*'DETAILS ACHATS'!$F26</f>
        <v>57500</v>
      </c>
      <c r="H26" s="25">
        <f>'DETAILS ACHATS'!$G26*19%</f>
        <v>10925</v>
      </c>
      <c r="I26" s="27">
        <f>'DETAILS ACHATS'!$G26+'DETAILS ACHATS'!$H26</f>
        <v>68425</v>
      </c>
    </row>
    <row r="27" spans="1:9" ht="13.8" x14ac:dyDescent="0.3">
      <c r="A27" s="15">
        <v>43195</v>
      </c>
      <c r="B27" s="30" t="s">
        <v>20</v>
      </c>
      <c r="C27" s="16">
        <v>20</v>
      </c>
      <c r="D27" s="16">
        <v>20</v>
      </c>
      <c r="E27" s="30" t="s">
        <v>38</v>
      </c>
      <c r="F27" s="17">
        <v>800</v>
      </c>
      <c r="G27" s="16">
        <f>'DETAILS ACHATS'!$C27*'DETAILS ACHATS'!$F27</f>
        <v>16000</v>
      </c>
      <c r="H27" s="16">
        <f>'DETAILS ACHATS'!$G27*19%</f>
        <v>3040</v>
      </c>
      <c r="I27" s="18">
        <f>'DETAILS ACHATS'!$G27+'DETAILS ACHATS'!$H27</f>
        <v>19040</v>
      </c>
    </row>
    <row r="28" spans="1:9" ht="13.8" x14ac:dyDescent="0.3">
      <c r="A28" s="24">
        <v>43124</v>
      </c>
      <c r="B28" s="29" t="s">
        <v>11</v>
      </c>
      <c r="C28" s="25">
        <v>3600</v>
      </c>
      <c r="D28" s="25">
        <v>3600</v>
      </c>
      <c r="E28" s="29" t="s">
        <v>12</v>
      </c>
      <c r="F28" s="26">
        <v>11.95</v>
      </c>
      <c r="G28" s="25">
        <f>'DETAILS ACHATS'!$C28*'DETAILS ACHATS'!$F28</f>
        <v>43020</v>
      </c>
      <c r="H28" s="25">
        <f>'DETAILS ACHATS'!$G28*19%</f>
        <v>8173.8</v>
      </c>
      <c r="I28" s="27">
        <f>'DETAILS ACHATS'!$G28+'DETAILS ACHATS'!$H28</f>
        <v>51193.8</v>
      </c>
    </row>
    <row r="29" spans="1:9" ht="13.8" x14ac:dyDescent="0.3">
      <c r="A29" s="15">
        <v>43138</v>
      </c>
      <c r="B29" s="30" t="s">
        <v>11</v>
      </c>
      <c r="C29" s="16">
        <v>20</v>
      </c>
      <c r="D29" s="16">
        <v>20</v>
      </c>
      <c r="E29" s="30" t="s">
        <v>12</v>
      </c>
      <c r="F29" s="17">
        <v>490</v>
      </c>
      <c r="G29" s="16">
        <f>'DETAILS ACHATS'!$C29*'DETAILS ACHATS'!$F29</f>
        <v>9800</v>
      </c>
      <c r="H29" s="16">
        <f>'DETAILS ACHATS'!$G29*19%</f>
        <v>1862</v>
      </c>
      <c r="I29" s="18">
        <f>'DETAILS ACHATS'!$G29+'DETAILS ACHATS'!$H29</f>
        <v>11662</v>
      </c>
    </row>
    <row r="30" spans="1:9" ht="13.8" x14ac:dyDescent="0.3">
      <c r="A30" s="24">
        <v>43138</v>
      </c>
      <c r="B30" s="29" t="s">
        <v>11</v>
      </c>
      <c r="C30" s="25">
        <v>20</v>
      </c>
      <c r="D30" s="25">
        <v>20</v>
      </c>
      <c r="E30" s="29" t="s">
        <v>12</v>
      </c>
      <c r="F30" s="26">
        <v>490</v>
      </c>
      <c r="G30" s="25">
        <f>'DETAILS ACHATS'!$C30*'DETAILS ACHATS'!$F30</f>
        <v>9800</v>
      </c>
      <c r="H30" s="25">
        <f>'DETAILS ACHATS'!$G30*19%</f>
        <v>1862</v>
      </c>
      <c r="I30" s="27">
        <f>'DETAILS ACHATS'!$G30+'DETAILS ACHATS'!$H30</f>
        <v>11662</v>
      </c>
    </row>
    <row r="31" spans="1:9" ht="13.8" x14ac:dyDescent="0.3">
      <c r="A31" s="15">
        <v>43138</v>
      </c>
      <c r="B31" s="30" t="s">
        <v>11</v>
      </c>
      <c r="C31" s="16">
        <v>20</v>
      </c>
      <c r="D31" s="16">
        <v>20</v>
      </c>
      <c r="E31" s="30" t="s">
        <v>12</v>
      </c>
      <c r="F31" s="17">
        <v>490</v>
      </c>
      <c r="G31" s="16">
        <f>'DETAILS ACHATS'!$C31*'DETAILS ACHATS'!$F31</f>
        <v>9800</v>
      </c>
      <c r="H31" s="16">
        <f>'DETAILS ACHATS'!$G31*19%</f>
        <v>1862</v>
      </c>
      <c r="I31" s="18">
        <f>'DETAILS ACHATS'!$G31+'DETAILS ACHATS'!$H31</f>
        <v>11662</v>
      </c>
    </row>
    <row r="32" spans="1:9" ht="13.8" x14ac:dyDescent="0.3">
      <c r="A32" s="24">
        <v>43138</v>
      </c>
      <c r="B32" s="29" t="s">
        <v>11</v>
      </c>
      <c r="C32" s="25">
        <v>2000</v>
      </c>
      <c r="D32" s="25">
        <v>2000</v>
      </c>
      <c r="E32" s="29" t="s">
        <v>12</v>
      </c>
      <c r="F32" s="26">
        <v>11.95</v>
      </c>
      <c r="G32" s="25">
        <f>'DETAILS ACHATS'!$C32*'DETAILS ACHATS'!$F32</f>
        <v>23900</v>
      </c>
      <c r="H32" s="25">
        <f>'DETAILS ACHATS'!$G32*19%</f>
        <v>4541</v>
      </c>
      <c r="I32" s="27">
        <f>'DETAILS ACHATS'!$G32+'DETAILS ACHATS'!$H32</f>
        <v>28441</v>
      </c>
    </row>
    <row r="33" spans="1:9" ht="13.8" x14ac:dyDescent="0.3">
      <c r="A33" s="15">
        <v>43250</v>
      </c>
      <c r="B33" s="30" t="s">
        <v>11</v>
      </c>
      <c r="C33" s="16">
        <v>600</v>
      </c>
      <c r="D33" s="16">
        <v>600</v>
      </c>
      <c r="E33" s="30" t="s">
        <v>12</v>
      </c>
      <c r="F33" s="17">
        <v>98.5</v>
      </c>
      <c r="G33" s="16">
        <f>'DETAILS ACHATS'!$C33*'DETAILS ACHATS'!$F33</f>
        <v>59100</v>
      </c>
      <c r="H33" s="16">
        <f>'DETAILS ACHATS'!$G33*19%</f>
        <v>11229</v>
      </c>
      <c r="I33" s="18">
        <f>'DETAILS ACHATS'!$G33+'DETAILS ACHATS'!$H33</f>
        <v>70329</v>
      </c>
    </row>
    <row r="34" spans="1:9" ht="13.8" x14ac:dyDescent="0.3">
      <c r="A34" s="24">
        <v>43250</v>
      </c>
      <c r="B34" s="29" t="s">
        <v>11</v>
      </c>
      <c r="C34" s="25">
        <v>6000</v>
      </c>
      <c r="D34" s="25">
        <v>6000</v>
      </c>
      <c r="E34" s="29" t="s">
        <v>12</v>
      </c>
      <c r="F34" s="26">
        <v>6</v>
      </c>
      <c r="G34" s="25">
        <f>'DETAILS ACHATS'!$C34*'DETAILS ACHATS'!$F34</f>
        <v>36000</v>
      </c>
      <c r="H34" s="25">
        <f>'DETAILS ACHATS'!$G34*19%</f>
        <v>6840</v>
      </c>
      <c r="I34" s="27">
        <f>'DETAILS ACHATS'!$G34+'DETAILS ACHATS'!$H34</f>
        <v>42840</v>
      </c>
    </row>
    <row r="35" spans="1:9" ht="13.8" x14ac:dyDescent="0.3">
      <c r="A35" s="15">
        <v>43102</v>
      </c>
      <c r="B35" s="30" t="s">
        <v>10</v>
      </c>
      <c r="C35" s="16">
        <v>4</v>
      </c>
      <c r="D35" s="16">
        <v>4</v>
      </c>
      <c r="E35" s="30" t="s">
        <v>9</v>
      </c>
      <c r="F35" s="17">
        <v>530</v>
      </c>
      <c r="G35" s="16">
        <f>'DETAILS ACHATS'!$C35*'DETAILS ACHATS'!$F35</f>
        <v>2120</v>
      </c>
      <c r="H35" s="16">
        <f>'DETAILS ACHATS'!$G35*19%</f>
        <v>402.8</v>
      </c>
      <c r="I35" s="18">
        <f>'DETAILS ACHATS'!$G35+'DETAILS ACHATS'!$H35</f>
        <v>2522.8000000000002</v>
      </c>
    </row>
    <row r="36" spans="1:9" ht="13.8" x14ac:dyDescent="0.3">
      <c r="A36" s="24">
        <v>43102</v>
      </c>
      <c r="B36" s="29" t="s">
        <v>10</v>
      </c>
      <c r="C36" s="25">
        <v>8</v>
      </c>
      <c r="D36" s="25">
        <v>8</v>
      </c>
      <c r="E36" s="29" t="s">
        <v>9</v>
      </c>
      <c r="F36" s="26"/>
      <c r="G36" s="25">
        <f>'DETAILS ACHATS'!$C36*'DETAILS ACHATS'!$F36</f>
        <v>0</v>
      </c>
      <c r="H36" s="25">
        <f>'DETAILS ACHATS'!$G36*19%</f>
        <v>0</v>
      </c>
      <c r="I36" s="27">
        <f>'DETAILS ACHATS'!$G36+'DETAILS ACHATS'!$H36</f>
        <v>0</v>
      </c>
    </row>
    <row r="37" spans="1:9" ht="13.8" x14ac:dyDescent="0.3">
      <c r="A37" s="15">
        <v>43135</v>
      </c>
      <c r="B37" s="30" t="s">
        <v>10</v>
      </c>
      <c r="C37" s="16">
        <v>1</v>
      </c>
      <c r="D37" s="16">
        <v>1</v>
      </c>
      <c r="E37" s="30" t="s">
        <v>9</v>
      </c>
      <c r="F37" s="17">
        <v>3810</v>
      </c>
      <c r="G37" s="16">
        <f>'DETAILS ACHATS'!$C37*'DETAILS ACHATS'!$F37</f>
        <v>3810</v>
      </c>
      <c r="H37" s="16">
        <f>'DETAILS ACHATS'!$G37*19%</f>
        <v>723.9</v>
      </c>
      <c r="I37" s="18">
        <f>'DETAILS ACHATS'!$G37+'DETAILS ACHATS'!$H37</f>
        <v>4533.8999999999996</v>
      </c>
    </row>
    <row r="38" spans="1:9" ht="13.8" x14ac:dyDescent="0.3">
      <c r="A38" s="24">
        <v>43144</v>
      </c>
      <c r="B38" s="29" t="s">
        <v>10</v>
      </c>
      <c r="C38" s="25">
        <v>4</v>
      </c>
      <c r="D38" s="25">
        <v>4</v>
      </c>
      <c r="E38" s="29" t="s">
        <v>9</v>
      </c>
      <c r="F38" s="26"/>
      <c r="G38" s="25">
        <f>'DETAILS ACHATS'!$C38*'DETAILS ACHATS'!$F38</f>
        <v>0</v>
      </c>
      <c r="H38" s="25">
        <f>'DETAILS ACHATS'!$G38*19%</f>
        <v>0</v>
      </c>
      <c r="I38" s="27">
        <f>'DETAILS ACHATS'!$G38+'DETAILS ACHATS'!$H38</f>
        <v>0</v>
      </c>
    </row>
    <row r="39" spans="1:9" ht="13.8" x14ac:dyDescent="0.3">
      <c r="A39" s="15">
        <v>43153</v>
      </c>
      <c r="B39" s="30" t="s">
        <v>10</v>
      </c>
      <c r="C39" s="16">
        <v>2</v>
      </c>
      <c r="D39" s="16">
        <v>2</v>
      </c>
      <c r="E39" s="30" t="s">
        <v>9</v>
      </c>
      <c r="F39" s="17">
        <v>4550</v>
      </c>
      <c r="G39" s="16">
        <f>'DETAILS ACHATS'!$C39*'DETAILS ACHATS'!$F39</f>
        <v>9100</v>
      </c>
      <c r="H39" s="16">
        <f>'DETAILS ACHATS'!$G39*19%</f>
        <v>1729</v>
      </c>
      <c r="I39" s="18">
        <f>'DETAILS ACHATS'!$G39+'DETAILS ACHATS'!$H39</f>
        <v>10829</v>
      </c>
    </row>
    <row r="40" spans="1:9" ht="13.8" x14ac:dyDescent="0.3">
      <c r="A40" s="24">
        <v>43153</v>
      </c>
      <c r="B40" s="29" t="s">
        <v>10</v>
      </c>
      <c r="C40" s="25">
        <v>54</v>
      </c>
      <c r="D40" s="25">
        <v>54</v>
      </c>
      <c r="E40" s="29" t="s">
        <v>9</v>
      </c>
      <c r="F40" s="26">
        <v>1450</v>
      </c>
      <c r="G40" s="25">
        <f>'DETAILS ACHATS'!$C40*'DETAILS ACHATS'!$F40</f>
        <v>78300</v>
      </c>
      <c r="H40" s="25">
        <f>'DETAILS ACHATS'!$G40*19%</f>
        <v>14877</v>
      </c>
      <c r="I40" s="27">
        <f>'DETAILS ACHATS'!$G40+'DETAILS ACHATS'!$H40</f>
        <v>93177</v>
      </c>
    </row>
    <row r="41" spans="1:9" ht="13.8" x14ac:dyDescent="0.3">
      <c r="A41" s="15">
        <v>43153</v>
      </c>
      <c r="B41" s="30" t="s">
        <v>10</v>
      </c>
      <c r="C41" s="16">
        <v>50</v>
      </c>
      <c r="D41" s="16">
        <v>50</v>
      </c>
      <c r="E41" s="30" t="s">
        <v>9</v>
      </c>
      <c r="F41" s="17">
        <v>2290</v>
      </c>
      <c r="G41" s="16">
        <f>'DETAILS ACHATS'!$C41*'DETAILS ACHATS'!$F41</f>
        <v>114500</v>
      </c>
      <c r="H41" s="16">
        <f>'DETAILS ACHATS'!$G41*19%</f>
        <v>21755</v>
      </c>
      <c r="I41" s="18">
        <f>'DETAILS ACHATS'!$G41+'DETAILS ACHATS'!$H41</f>
        <v>136255</v>
      </c>
    </row>
    <row r="42" spans="1:9" ht="13.8" x14ac:dyDescent="0.3">
      <c r="A42" s="24">
        <v>43153</v>
      </c>
      <c r="B42" s="29" t="s">
        <v>10</v>
      </c>
      <c r="C42" s="25">
        <v>1</v>
      </c>
      <c r="D42" s="25">
        <v>1</v>
      </c>
      <c r="E42" s="29" t="s">
        <v>9</v>
      </c>
      <c r="F42" s="26">
        <v>1954</v>
      </c>
      <c r="G42" s="25">
        <f>'DETAILS ACHATS'!$C42*'DETAILS ACHATS'!$F42</f>
        <v>1954</v>
      </c>
      <c r="H42" s="25">
        <f>'DETAILS ACHATS'!$G42*19%</f>
        <v>371.26</v>
      </c>
      <c r="I42" s="27">
        <f>'DETAILS ACHATS'!$G42+'DETAILS ACHATS'!$H42</f>
        <v>2325.2600000000002</v>
      </c>
    </row>
    <row r="43" spans="1:9" ht="13.8" x14ac:dyDescent="0.3">
      <c r="A43" s="15">
        <v>43153</v>
      </c>
      <c r="B43" s="30" t="s">
        <v>10</v>
      </c>
      <c r="C43" s="16">
        <v>1</v>
      </c>
      <c r="D43" s="16">
        <v>1</v>
      </c>
      <c r="E43" s="30" t="s">
        <v>9</v>
      </c>
      <c r="F43" s="17">
        <v>2400</v>
      </c>
      <c r="G43" s="16">
        <f>'DETAILS ACHATS'!$C43*'DETAILS ACHATS'!$F43</f>
        <v>2400</v>
      </c>
      <c r="H43" s="16">
        <f>'DETAILS ACHATS'!$G43*19%</f>
        <v>456</v>
      </c>
      <c r="I43" s="18">
        <f>'DETAILS ACHATS'!$G43+'DETAILS ACHATS'!$H43</f>
        <v>2856</v>
      </c>
    </row>
    <row r="44" spans="1:9" ht="13.8" x14ac:dyDescent="0.3">
      <c r="A44" s="24">
        <v>43168</v>
      </c>
      <c r="B44" s="29" t="s">
        <v>10</v>
      </c>
      <c r="C44" s="25">
        <v>4</v>
      </c>
      <c r="D44" s="25">
        <v>4</v>
      </c>
      <c r="E44" s="29" t="s">
        <v>9</v>
      </c>
      <c r="F44" s="26">
        <v>2320</v>
      </c>
      <c r="G44" s="25">
        <f>'DETAILS ACHATS'!$C44*'DETAILS ACHATS'!$F44</f>
        <v>9280</v>
      </c>
      <c r="H44" s="25">
        <f>'DETAILS ACHATS'!$G44*19%</f>
        <v>1763.2</v>
      </c>
      <c r="I44" s="27">
        <f>'DETAILS ACHATS'!$G44+'DETAILS ACHATS'!$H44</f>
        <v>11043.2</v>
      </c>
    </row>
    <row r="45" spans="1:9" ht="13.8" x14ac:dyDescent="0.3">
      <c r="A45" s="15">
        <v>43168</v>
      </c>
      <c r="B45" s="30" t="s">
        <v>10</v>
      </c>
      <c r="C45" s="16">
        <v>2</v>
      </c>
      <c r="D45" s="16">
        <v>2</v>
      </c>
      <c r="E45" s="30" t="s">
        <v>9</v>
      </c>
      <c r="F45" s="17">
        <v>2710</v>
      </c>
      <c r="G45" s="16">
        <f>'DETAILS ACHATS'!$C45*'DETAILS ACHATS'!$F45</f>
        <v>5420</v>
      </c>
      <c r="H45" s="16">
        <f>'DETAILS ACHATS'!$G45*19%</f>
        <v>1029.8</v>
      </c>
      <c r="I45" s="18">
        <f>'DETAILS ACHATS'!$G45+'DETAILS ACHATS'!$H45</f>
        <v>6449.8</v>
      </c>
    </row>
    <row r="46" spans="1:9" ht="13.8" x14ac:dyDescent="0.3">
      <c r="A46" s="24">
        <v>43168</v>
      </c>
      <c r="B46" s="29" t="s">
        <v>10</v>
      </c>
      <c r="C46" s="25">
        <v>1</v>
      </c>
      <c r="D46" s="25">
        <v>1</v>
      </c>
      <c r="E46" s="29" t="s">
        <v>9</v>
      </c>
      <c r="F46" s="26">
        <v>3150</v>
      </c>
      <c r="G46" s="25">
        <f>'DETAILS ACHATS'!$C46*'DETAILS ACHATS'!$F46</f>
        <v>3150</v>
      </c>
      <c r="H46" s="25">
        <f>'DETAILS ACHATS'!$G46*19%</f>
        <v>598.5</v>
      </c>
      <c r="I46" s="27">
        <f>'DETAILS ACHATS'!$G46+'DETAILS ACHATS'!$H46</f>
        <v>3748.5</v>
      </c>
    </row>
    <row r="47" spans="1:9" ht="13.8" x14ac:dyDescent="0.3">
      <c r="A47" s="15">
        <v>43168</v>
      </c>
      <c r="B47" s="30" t="s">
        <v>10</v>
      </c>
      <c r="C47" s="16">
        <v>8</v>
      </c>
      <c r="D47" s="16">
        <v>8</v>
      </c>
      <c r="E47" s="30" t="s">
        <v>9</v>
      </c>
      <c r="F47" s="17">
        <v>1450</v>
      </c>
      <c r="G47" s="16">
        <f>'DETAILS ACHATS'!$C47*'DETAILS ACHATS'!$F47</f>
        <v>11600</v>
      </c>
      <c r="H47" s="16">
        <f>'DETAILS ACHATS'!$G47*19%</f>
        <v>2204</v>
      </c>
      <c r="I47" s="18">
        <f>'DETAILS ACHATS'!$G47+'DETAILS ACHATS'!$H47</f>
        <v>13804</v>
      </c>
    </row>
    <row r="48" spans="1:9" ht="13.8" x14ac:dyDescent="0.3">
      <c r="A48" s="24">
        <v>43173</v>
      </c>
      <c r="B48" s="29" t="s">
        <v>10</v>
      </c>
      <c r="C48" s="25">
        <v>1</v>
      </c>
      <c r="D48" s="25">
        <v>1</v>
      </c>
      <c r="E48" s="29" t="s">
        <v>9</v>
      </c>
      <c r="F48" s="26">
        <v>2710</v>
      </c>
      <c r="G48" s="25">
        <f>'DETAILS ACHATS'!$C48*'DETAILS ACHATS'!$F48</f>
        <v>2710</v>
      </c>
      <c r="H48" s="25">
        <f>'DETAILS ACHATS'!$G48*19%</f>
        <v>514.9</v>
      </c>
      <c r="I48" s="27">
        <f>'DETAILS ACHATS'!$G48+'DETAILS ACHATS'!$H48</f>
        <v>3224.9</v>
      </c>
    </row>
    <row r="49" spans="1:9" ht="13.8" x14ac:dyDescent="0.3">
      <c r="A49" s="15">
        <v>43173</v>
      </c>
      <c r="B49" s="30" t="s">
        <v>10</v>
      </c>
      <c r="C49" s="16">
        <v>1</v>
      </c>
      <c r="D49" s="16">
        <v>1</v>
      </c>
      <c r="E49" s="30" t="s">
        <v>9</v>
      </c>
      <c r="F49" s="17">
        <v>3070</v>
      </c>
      <c r="G49" s="16">
        <f>'DETAILS ACHATS'!$C49*'DETAILS ACHATS'!$F49</f>
        <v>3070</v>
      </c>
      <c r="H49" s="16">
        <f>'DETAILS ACHATS'!$G49*19%</f>
        <v>583.29999999999995</v>
      </c>
      <c r="I49" s="18">
        <f>'DETAILS ACHATS'!$G49+'DETAILS ACHATS'!$H49</f>
        <v>3653.3</v>
      </c>
    </row>
    <row r="50" spans="1:9" ht="13.8" x14ac:dyDescent="0.3">
      <c r="A50" s="24">
        <v>43190</v>
      </c>
      <c r="B50" s="29" t="s">
        <v>10</v>
      </c>
      <c r="C50" s="25">
        <v>3</v>
      </c>
      <c r="D50" s="25">
        <v>3</v>
      </c>
      <c r="E50" s="29" t="s">
        <v>9</v>
      </c>
      <c r="F50" s="26">
        <v>8240</v>
      </c>
      <c r="G50" s="25">
        <f>'DETAILS ACHATS'!$C50*'DETAILS ACHATS'!$F50</f>
        <v>24720</v>
      </c>
      <c r="H50" s="25">
        <f>'DETAILS ACHATS'!$G50*19%</f>
        <v>4696.8</v>
      </c>
      <c r="I50" s="27">
        <f>'DETAILS ACHATS'!$G50+'DETAILS ACHATS'!$H50</f>
        <v>29416.799999999999</v>
      </c>
    </row>
    <row r="51" spans="1:9" ht="13.8" x14ac:dyDescent="0.3">
      <c r="A51" s="15">
        <v>43205</v>
      </c>
      <c r="B51" s="30" t="s">
        <v>10</v>
      </c>
      <c r="C51" s="16">
        <v>20</v>
      </c>
      <c r="D51" s="16">
        <v>20</v>
      </c>
      <c r="E51" s="30" t="s">
        <v>9</v>
      </c>
      <c r="F51" s="17">
        <v>2500</v>
      </c>
      <c r="G51" s="16">
        <f>'DETAILS ACHATS'!$C51*'DETAILS ACHATS'!$F51</f>
        <v>50000</v>
      </c>
      <c r="H51" s="16">
        <f>'DETAILS ACHATS'!$G51*19%</f>
        <v>9500</v>
      </c>
      <c r="I51" s="18">
        <f>'DETAILS ACHATS'!$G51+'DETAILS ACHATS'!$H51</f>
        <v>59500</v>
      </c>
    </row>
    <row r="52" spans="1:9" ht="13.8" x14ac:dyDescent="0.3">
      <c r="A52" s="24">
        <v>43207</v>
      </c>
      <c r="B52" s="29" t="s">
        <v>10</v>
      </c>
      <c r="C52" s="25">
        <v>25</v>
      </c>
      <c r="D52" s="25">
        <v>25</v>
      </c>
      <c r="E52" s="29" t="s">
        <v>9</v>
      </c>
      <c r="F52" s="26">
        <v>2500</v>
      </c>
      <c r="G52" s="25">
        <f>'DETAILS ACHATS'!$C52*'DETAILS ACHATS'!$F52</f>
        <v>62500</v>
      </c>
      <c r="H52" s="25">
        <f>'DETAILS ACHATS'!$G52*19%</f>
        <v>11875</v>
      </c>
      <c r="I52" s="27">
        <f>'DETAILS ACHATS'!$G52+'DETAILS ACHATS'!$H52</f>
        <v>74375</v>
      </c>
    </row>
    <row r="53" spans="1:9" ht="13.8" x14ac:dyDescent="0.3">
      <c r="A53" s="15">
        <v>43212</v>
      </c>
      <c r="B53" s="30" t="s">
        <v>10</v>
      </c>
      <c r="C53" s="16">
        <v>63</v>
      </c>
      <c r="D53" s="16">
        <v>63</v>
      </c>
      <c r="E53" s="30" t="s">
        <v>9</v>
      </c>
      <c r="F53" s="17">
        <v>4550</v>
      </c>
      <c r="G53" s="16">
        <f>'DETAILS ACHATS'!$C53*'DETAILS ACHATS'!$F53</f>
        <v>286650</v>
      </c>
      <c r="H53" s="16">
        <f>'DETAILS ACHATS'!$G53*19%</f>
        <v>54463.5</v>
      </c>
      <c r="I53" s="18">
        <f>'DETAILS ACHATS'!$G53+'DETAILS ACHATS'!$H53</f>
        <v>341113.5</v>
      </c>
    </row>
    <row r="54" spans="1:9" ht="13.8" x14ac:dyDescent="0.3">
      <c r="A54" s="24">
        <v>43247</v>
      </c>
      <c r="B54" s="29" t="s">
        <v>10</v>
      </c>
      <c r="C54" s="25">
        <v>1</v>
      </c>
      <c r="D54" s="25">
        <v>1</v>
      </c>
      <c r="E54" s="29" t="s">
        <v>9</v>
      </c>
      <c r="F54" s="26">
        <v>2014</v>
      </c>
      <c r="G54" s="25">
        <f>'DETAILS ACHATS'!$C54*'DETAILS ACHATS'!$F54</f>
        <v>2014</v>
      </c>
      <c r="H54" s="25">
        <f>'DETAILS ACHATS'!$G54*19%</f>
        <v>382.66</v>
      </c>
      <c r="I54" s="27">
        <f>'DETAILS ACHATS'!$G54+'DETAILS ACHATS'!$H54</f>
        <v>2396.66</v>
      </c>
    </row>
    <row r="55" spans="1:9" ht="13.8" x14ac:dyDescent="0.3">
      <c r="A55" s="15">
        <v>43247</v>
      </c>
      <c r="B55" s="30" t="s">
        <v>10</v>
      </c>
      <c r="C55" s="16">
        <v>1</v>
      </c>
      <c r="D55" s="16">
        <v>1</v>
      </c>
      <c r="E55" s="30" t="s">
        <v>9</v>
      </c>
      <c r="F55" s="17">
        <v>2872.6</v>
      </c>
      <c r="G55" s="16">
        <f>'DETAILS ACHATS'!$C55*'DETAILS ACHATS'!$F55</f>
        <v>2872.6</v>
      </c>
      <c r="H55" s="16">
        <f>'DETAILS ACHATS'!$G55*19%</f>
        <v>545.79399999999998</v>
      </c>
      <c r="I55" s="18">
        <f>'DETAILS ACHATS'!$G55+'DETAILS ACHATS'!$H55</f>
        <v>3418.3939999999998</v>
      </c>
    </row>
    <row r="56" spans="1:9" ht="13.8" x14ac:dyDescent="0.3">
      <c r="A56" s="24">
        <v>43247</v>
      </c>
      <c r="B56" s="29" t="s">
        <v>10</v>
      </c>
      <c r="C56" s="25">
        <v>1</v>
      </c>
      <c r="D56" s="25">
        <v>1</v>
      </c>
      <c r="E56" s="29" t="s">
        <v>9</v>
      </c>
      <c r="F56" s="26">
        <v>2014</v>
      </c>
      <c r="G56" s="25">
        <f>'DETAILS ACHATS'!$C56*'DETAILS ACHATS'!$F56</f>
        <v>2014</v>
      </c>
      <c r="H56" s="25">
        <f>'DETAILS ACHATS'!$G56*19%</f>
        <v>382.66</v>
      </c>
      <c r="I56" s="27">
        <f>'DETAILS ACHATS'!$G56+'DETAILS ACHATS'!$H56</f>
        <v>2396.66</v>
      </c>
    </row>
    <row r="57" spans="1:9" ht="13.8" x14ac:dyDescent="0.3">
      <c r="A57" s="15">
        <v>43257</v>
      </c>
      <c r="B57" s="30" t="s">
        <v>10</v>
      </c>
      <c r="C57" s="16">
        <v>10</v>
      </c>
      <c r="D57" s="16">
        <v>10</v>
      </c>
      <c r="E57" s="30" t="s">
        <v>9</v>
      </c>
      <c r="F57" s="17">
        <v>4780.6000000000004</v>
      </c>
      <c r="G57" s="16">
        <f>'DETAILS ACHATS'!$C57*'DETAILS ACHATS'!$F57</f>
        <v>47806</v>
      </c>
      <c r="H57" s="16">
        <f>'DETAILS ACHATS'!$G57*19%</f>
        <v>9083.14</v>
      </c>
      <c r="I57" s="18">
        <f>'DETAILS ACHATS'!$G57+'DETAILS ACHATS'!$H57</f>
        <v>56889.14</v>
      </c>
    </row>
    <row r="58" spans="1:9" ht="13.8" x14ac:dyDescent="0.3">
      <c r="A58" s="24">
        <v>43272</v>
      </c>
      <c r="B58" s="29" t="s">
        <v>10</v>
      </c>
      <c r="C58" s="25">
        <v>2</v>
      </c>
      <c r="D58" s="25">
        <v>2</v>
      </c>
      <c r="E58" s="29" t="s">
        <v>9</v>
      </c>
      <c r="F58" s="26">
        <v>2374.4</v>
      </c>
      <c r="G58" s="25">
        <f>'DETAILS ACHATS'!$C58*'DETAILS ACHATS'!$F58</f>
        <v>4748.8</v>
      </c>
      <c r="H58" s="25">
        <f>'DETAILS ACHATS'!$G58*19%</f>
        <v>902.27200000000005</v>
      </c>
      <c r="I58" s="27">
        <f>'DETAILS ACHATS'!$G58+'DETAILS ACHATS'!$H58</f>
        <v>5651.0720000000001</v>
      </c>
    </row>
    <row r="59" spans="1:9" ht="13.8" x14ac:dyDescent="0.3">
      <c r="A59" s="15">
        <v>43272</v>
      </c>
      <c r="B59" s="30" t="s">
        <v>10</v>
      </c>
      <c r="C59" s="16">
        <v>5</v>
      </c>
      <c r="D59" s="16">
        <v>5</v>
      </c>
      <c r="E59" s="30" t="s">
        <v>9</v>
      </c>
      <c r="F59" s="17">
        <v>2056.4</v>
      </c>
      <c r="G59" s="16">
        <f>'DETAILS ACHATS'!$C59*'DETAILS ACHATS'!$F59</f>
        <v>10282</v>
      </c>
      <c r="H59" s="16">
        <f>'DETAILS ACHATS'!$G59*19%</f>
        <v>1953.58</v>
      </c>
      <c r="I59" s="18">
        <f>'DETAILS ACHATS'!$G59+'DETAILS ACHATS'!$H59</f>
        <v>12235.58</v>
      </c>
    </row>
    <row r="60" spans="1:9" ht="13.8" x14ac:dyDescent="0.3">
      <c r="A60" s="24">
        <v>43272</v>
      </c>
      <c r="B60" s="29" t="s">
        <v>10</v>
      </c>
      <c r="C60" s="25">
        <v>2</v>
      </c>
      <c r="D60" s="25">
        <v>2</v>
      </c>
      <c r="E60" s="29" t="s">
        <v>9</v>
      </c>
      <c r="F60" s="26">
        <v>2321.4</v>
      </c>
      <c r="G60" s="25">
        <f>'DETAILS ACHATS'!$C60*'DETAILS ACHATS'!$F60</f>
        <v>4642.8</v>
      </c>
      <c r="H60" s="25">
        <f>'DETAILS ACHATS'!$G60*19%</f>
        <v>882.13200000000006</v>
      </c>
      <c r="I60" s="27">
        <f>'DETAILS ACHATS'!$G60+'DETAILS ACHATS'!$H60</f>
        <v>5524.9320000000007</v>
      </c>
    </row>
    <row r="61" spans="1:9" ht="13.8" x14ac:dyDescent="0.3">
      <c r="A61" s="15">
        <v>43158</v>
      </c>
      <c r="B61" s="30" t="s">
        <v>10</v>
      </c>
      <c r="C61" s="16">
        <v>1</v>
      </c>
      <c r="D61" s="16">
        <v>1</v>
      </c>
      <c r="E61" s="30" t="s">
        <v>9</v>
      </c>
      <c r="F61" s="17">
        <v>270.58999999999997</v>
      </c>
      <c r="G61" s="16">
        <f>'DETAILS ACHATS'!$C61*'DETAILS ACHATS'!$F61</f>
        <v>270.58999999999997</v>
      </c>
      <c r="H61" s="16">
        <f>'DETAILS ACHATS'!$G61*19%</f>
        <v>51.412099999999995</v>
      </c>
      <c r="I61" s="18">
        <f>'DETAILS ACHATS'!$G61+'DETAILS ACHATS'!$H61</f>
        <v>322.00209999999998</v>
      </c>
    </row>
    <row r="62" spans="1:9" ht="13.8" x14ac:dyDescent="0.3">
      <c r="A62" s="24">
        <v>43158</v>
      </c>
      <c r="B62" s="29" t="s">
        <v>10</v>
      </c>
      <c r="C62" s="25">
        <v>1</v>
      </c>
      <c r="D62" s="25">
        <v>1</v>
      </c>
      <c r="E62" s="29" t="s">
        <v>9</v>
      </c>
      <c r="F62" s="26">
        <v>235.3</v>
      </c>
      <c r="G62" s="25">
        <f>'DETAILS ACHATS'!$C62*'DETAILS ACHATS'!$F62</f>
        <v>235.3</v>
      </c>
      <c r="H62" s="25">
        <f>'DETAILS ACHATS'!$G62*19%</f>
        <v>44.707000000000001</v>
      </c>
      <c r="I62" s="27">
        <f>'DETAILS ACHATS'!$G62+'DETAILS ACHATS'!$H62</f>
        <v>280.00700000000001</v>
      </c>
    </row>
    <row r="63" spans="1:9" ht="13.8" x14ac:dyDescent="0.3">
      <c r="A63" s="15">
        <v>43158</v>
      </c>
      <c r="B63" s="30" t="s">
        <v>10</v>
      </c>
      <c r="C63" s="16">
        <v>1</v>
      </c>
      <c r="D63" s="16">
        <v>1</v>
      </c>
      <c r="E63" s="30" t="s">
        <v>9</v>
      </c>
      <c r="F63" s="17">
        <v>235.3</v>
      </c>
      <c r="G63" s="16">
        <f>'DETAILS ACHATS'!$C63*'DETAILS ACHATS'!$F63</f>
        <v>235.3</v>
      </c>
      <c r="H63" s="16">
        <f>'DETAILS ACHATS'!$G63*19%</f>
        <v>44.707000000000001</v>
      </c>
      <c r="I63" s="18">
        <f>'DETAILS ACHATS'!$G63+'DETAILS ACHATS'!$H63</f>
        <v>280.00700000000001</v>
      </c>
    </row>
    <row r="64" spans="1:9" ht="13.8" x14ac:dyDescent="0.3">
      <c r="A64" s="24">
        <v>43158</v>
      </c>
      <c r="B64" s="29" t="s">
        <v>10</v>
      </c>
      <c r="C64" s="25">
        <v>1</v>
      </c>
      <c r="D64" s="25">
        <v>1</v>
      </c>
      <c r="E64" s="29" t="s">
        <v>9</v>
      </c>
      <c r="F64" s="26">
        <v>235.3</v>
      </c>
      <c r="G64" s="25">
        <f>'DETAILS ACHATS'!$C64*'DETAILS ACHATS'!$F64</f>
        <v>235.3</v>
      </c>
      <c r="H64" s="25">
        <f>'DETAILS ACHATS'!$G64*19%</f>
        <v>44.707000000000001</v>
      </c>
      <c r="I64" s="27">
        <f>'DETAILS ACHATS'!$G64+'DETAILS ACHATS'!$H64</f>
        <v>280.00700000000001</v>
      </c>
    </row>
    <row r="65" spans="1:9" ht="13.8" x14ac:dyDescent="0.3">
      <c r="A65" s="15">
        <v>43158</v>
      </c>
      <c r="B65" s="30" t="s">
        <v>10</v>
      </c>
      <c r="C65" s="16">
        <v>1</v>
      </c>
      <c r="D65" s="16">
        <v>1</v>
      </c>
      <c r="E65" s="30" t="s">
        <v>9</v>
      </c>
      <c r="F65" s="17">
        <v>235.3</v>
      </c>
      <c r="G65" s="16">
        <f>'DETAILS ACHATS'!$C65*'DETAILS ACHATS'!$F65</f>
        <v>235.3</v>
      </c>
      <c r="H65" s="16">
        <f>'DETAILS ACHATS'!$G65*19%</f>
        <v>44.707000000000001</v>
      </c>
      <c r="I65" s="18">
        <f>'DETAILS ACHATS'!$G65+'DETAILS ACHATS'!$H65</f>
        <v>280.00700000000001</v>
      </c>
    </row>
    <row r="66" spans="1:9" ht="13.8" x14ac:dyDescent="0.3">
      <c r="A66" s="24">
        <v>43158</v>
      </c>
      <c r="B66" s="29" t="s">
        <v>10</v>
      </c>
      <c r="C66" s="25">
        <v>1</v>
      </c>
      <c r="D66" s="25">
        <v>1</v>
      </c>
      <c r="E66" s="29" t="s">
        <v>9</v>
      </c>
      <c r="F66" s="26">
        <v>235.3</v>
      </c>
      <c r="G66" s="25">
        <f>'DETAILS ACHATS'!$C66*'DETAILS ACHATS'!$F66</f>
        <v>235.3</v>
      </c>
      <c r="H66" s="25">
        <f>'DETAILS ACHATS'!$G66*19%</f>
        <v>44.707000000000001</v>
      </c>
      <c r="I66" s="27">
        <f>'DETAILS ACHATS'!$G66+'DETAILS ACHATS'!$H66</f>
        <v>280.00700000000001</v>
      </c>
    </row>
    <row r="67" spans="1:9" ht="13.8" x14ac:dyDescent="0.3">
      <c r="A67" s="15">
        <v>43158</v>
      </c>
      <c r="B67" s="30" t="s">
        <v>10</v>
      </c>
      <c r="C67" s="16">
        <v>1</v>
      </c>
      <c r="D67" s="16">
        <v>1</v>
      </c>
      <c r="E67" s="30" t="s">
        <v>9</v>
      </c>
      <c r="F67" s="17">
        <v>235.3</v>
      </c>
      <c r="G67" s="16">
        <f>'DETAILS ACHATS'!$C67*'DETAILS ACHATS'!$F67</f>
        <v>235.3</v>
      </c>
      <c r="H67" s="16">
        <f>'DETAILS ACHATS'!$G67*19%</f>
        <v>44.707000000000001</v>
      </c>
      <c r="I67" s="18">
        <f>'DETAILS ACHATS'!$G67+'DETAILS ACHATS'!$H67</f>
        <v>280.00700000000001</v>
      </c>
    </row>
    <row r="68" spans="1:9" ht="13.8" x14ac:dyDescent="0.3">
      <c r="A68" s="24">
        <v>43158</v>
      </c>
      <c r="B68" s="29" t="s">
        <v>10</v>
      </c>
      <c r="C68" s="25">
        <v>1</v>
      </c>
      <c r="D68" s="25">
        <v>1</v>
      </c>
      <c r="E68" s="29" t="s">
        <v>9</v>
      </c>
      <c r="F68" s="26">
        <v>235.3</v>
      </c>
      <c r="G68" s="25">
        <f>'DETAILS ACHATS'!$C68*'DETAILS ACHATS'!$F68</f>
        <v>235.3</v>
      </c>
      <c r="H68" s="25">
        <f>'DETAILS ACHATS'!$G68*19%</f>
        <v>44.707000000000001</v>
      </c>
      <c r="I68" s="27">
        <f>'DETAILS ACHATS'!$G68+'DETAILS ACHATS'!$H68</f>
        <v>280.00700000000001</v>
      </c>
    </row>
    <row r="69" spans="1:9" ht="13.8" x14ac:dyDescent="0.3">
      <c r="A69" s="15">
        <v>43158</v>
      </c>
      <c r="B69" s="30" t="s">
        <v>10</v>
      </c>
      <c r="C69" s="16">
        <v>1</v>
      </c>
      <c r="D69" s="16">
        <v>1</v>
      </c>
      <c r="E69" s="30" t="s">
        <v>9</v>
      </c>
      <c r="F69" s="17">
        <v>235.3</v>
      </c>
      <c r="G69" s="16">
        <f>'DETAILS ACHATS'!$C69*'DETAILS ACHATS'!$F69</f>
        <v>235.3</v>
      </c>
      <c r="H69" s="16">
        <f>'DETAILS ACHATS'!$G69*19%</f>
        <v>44.707000000000001</v>
      </c>
      <c r="I69" s="18">
        <f>'DETAILS ACHATS'!$G69+'DETAILS ACHATS'!$H69</f>
        <v>280.00700000000001</v>
      </c>
    </row>
    <row r="70" spans="1:9" ht="13.8" x14ac:dyDescent="0.3">
      <c r="A70" s="24">
        <v>43158</v>
      </c>
      <c r="B70" s="29" t="s">
        <v>10</v>
      </c>
      <c r="C70" s="25">
        <v>1</v>
      </c>
      <c r="D70" s="25">
        <v>1</v>
      </c>
      <c r="E70" s="29" t="s">
        <v>9</v>
      </c>
      <c r="F70" s="26">
        <v>300.01</v>
      </c>
      <c r="G70" s="25">
        <f>'DETAILS ACHATS'!$C70*'DETAILS ACHATS'!$F70</f>
        <v>300.01</v>
      </c>
      <c r="H70" s="25">
        <f>'DETAILS ACHATS'!$G70*19%</f>
        <v>57.001899999999999</v>
      </c>
      <c r="I70" s="27">
        <f>'DETAILS ACHATS'!$G70+'DETAILS ACHATS'!$H70</f>
        <v>357.01189999999997</v>
      </c>
    </row>
    <row r="71" spans="1:9" ht="13.8" x14ac:dyDescent="0.3">
      <c r="A71" s="15">
        <v>43158</v>
      </c>
      <c r="B71" s="30" t="s">
        <v>10</v>
      </c>
      <c r="C71" s="16">
        <v>1</v>
      </c>
      <c r="D71" s="16">
        <v>1</v>
      </c>
      <c r="E71" s="30" t="s">
        <v>9</v>
      </c>
      <c r="F71" s="17">
        <v>452.94</v>
      </c>
      <c r="G71" s="16">
        <f>'DETAILS ACHATS'!$C71*'DETAILS ACHATS'!$F71</f>
        <v>452.94</v>
      </c>
      <c r="H71" s="16">
        <f>'DETAILS ACHATS'!$G71*19%</f>
        <v>86.058599999999998</v>
      </c>
      <c r="I71" s="18">
        <f>'DETAILS ACHATS'!$G71+'DETAILS ACHATS'!$H71</f>
        <v>538.99860000000001</v>
      </c>
    </row>
    <row r="72" spans="1:9" ht="13.8" x14ac:dyDescent="0.3">
      <c r="A72" s="24">
        <v>43208</v>
      </c>
      <c r="B72" s="29" t="s">
        <v>10</v>
      </c>
      <c r="C72" s="25">
        <v>1</v>
      </c>
      <c r="D72" s="25">
        <v>1</v>
      </c>
      <c r="E72" s="29" t="s">
        <v>9</v>
      </c>
      <c r="F72" s="26">
        <v>486.25</v>
      </c>
      <c r="G72" s="25">
        <f>'DETAILS ACHATS'!$C72*'DETAILS ACHATS'!$F72</f>
        <v>486.25</v>
      </c>
      <c r="H72" s="25">
        <f>'DETAILS ACHATS'!$G72*19%</f>
        <v>92.387500000000003</v>
      </c>
      <c r="I72" s="27">
        <f>'DETAILS ACHATS'!$G72+'DETAILS ACHATS'!$H72</f>
        <v>578.63750000000005</v>
      </c>
    </row>
    <row r="73" spans="1:9" ht="13.8" x14ac:dyDescent="0.3">
      <c r="A73" s="15">
        <v>43208</v>
      </c>
      <c r="B73" s="30" t="s">
        <v>10</v>
      </c>
      <c r="C73" s="16">
        <v>5</v>
      </c>
      <c r="D73" s="16">
        <v>5</v>
      </c>
      <c r="E73" s="30" t="s">
        <v>9</v>
      </c>
      <c r="F73" s="17">
        <v>210</v>
      </c>
      <c r="G73" s="16">
        <f>'DETAILS ACHATS'!$C73*'DETAILS ACHATS'!$F73</f>
        <v>1050</v>
      </c>
      <c r="H73" s="16">
        <f>'DETAILS ACHATS'!$G73*19%</f>
        <v>199.5</v>
      </c>
      <c r="I73" s="18">
        <f>'DETAILS ACHATS'!$G73+'DETAILS ACHATS'!$H73</f>
        <v>1249.5</v>
      </c>
    </row>
    <row r="74" spans="1:9" ht="13.8" x14ac:dyDescent="0.3">
      <c r="A74" s="24">
        <v>43208</v>
      </c>
      <c r="B74" s="29" t="s">
        <v>10</v>
      </c>
      <c r="C74" s="25">
        <v>4</v>
      </c>
      <c r="D74" s="25">
        <v>4</v>
      </c>
      <c r="E74" s="29" t="s">
        <v>9</v>
      </c>
      <c r="F74" s="26">
        <v>587.5</v>
      </c>
      <c r="G74" s="25">
        <f>'DETAILS ACHATS'!$C74*'DETAILS ACHATS'!$F74</f>
        <v>2350</v>
      </c>
      <c r="H74" s="25">
        <f>'DETAILS ACHATS'!$G74*19%</f>
        <v>446.5</v>
      </c>
      <c r="I74" s="27">
        <f>'DETAILS ACHATS'!$G74+'DETAILS ACHATS'!$H74</f>
        <v>2796.5</v>
      </c>
    </row>
    <row r="75" spans="1:9" ht="13.8" x14ac:dyDescent="0.3">
      <c r="A75" s="15">
        <v>43208</v>
      </c>
      <c r="B75" s="30" t="s">
        <v>10</v>
      </c>
      <c r="C75" s="16">
        <v>2</v>
      </c>
      <c r="D75" s="16">
        <v>2</v>
      </c>
      <c r="E75" s="30" t="s">
        <v>9</v>
      </c>
      <c r="F75" s="17">
        <v>1366.25</v>
      </c>
      <c r="G75" s="16">
        <f>'DETAILS ACHATS'!$C75*'DETAILS ACHATS'!$F75</f>
        <v>2732.5</v>
      </c>
      <c r="H75" s="16">
        <f>'DETAILS ACHATS'!$G75*19%</f>
        <v>519.17499999999995</v>
      </c>
      <c r="I75" s="18">
        <f>'DETAILS ACHATS'!$G75+'DETAILS ACHATS'!$H75</f>
        <v>3251.6750000000002</v>
      </c>
    </row>
    <row r="76" spans="1:9" ht="13.8" x14ac:dyDescent="0.3">
      <c r="A76" s="24">
        <v>43208</v>
      </c>
      <c r="B76" s="29" t="s">
        <v>10</v>
      </c>
      <c r="C76" s="25">
        <v>6</v>
      </c>
      <c r="D76" s="25">
        <v>6</v>
      </c>
      <c r="E76" s="29" t="s">
        <v>9</v>
      </c>
      <c r="F76" s="26">
        <v>84</v>
      </c>
      <c r="G76" s="25">
        <f>'DETAILS ACHATS'!$C76*'DETAILS ACHATS'!$F76</f>
        <v>504</v>
      </c>
      <c r="H76" s="25">
        <f>'DETAILS ACHATS'!$G76*19%</f>
        <v>95.76</v>
      </c>
      <c r="I76" s="27">
        <f>'DETAILS ACHATS'!$G76+'DETAILS ACHATS'!$H76</f>
        <v>599.76</v>
      </c>
    </row>
    <row r="77" spans="1:9" ht="13.8" x14ac:dyDescent="0.3">
      <c r="A77" s="15">
        <v>43208</v>
      </c>
      <c r="B77" s="30" t="s">
        <v>10</v>
      </c>
      <c r="C77" s="16">
        <v>1</v>
      </c>
      <c r="D77" s="16">
        <v>1</v>
      </c>
      <c r="E77" s="30" t="s">
        <v>9</v>
      </c>
      <c r="F77" s="17">
        <v>26.38</v>
      </c>
      <c r="G77" s="16">
        <f>'DETAILS ACHATS'!$C77*'DETAILS ACHATS'!$F77</f>
        <v>26.38</v>
      </c>
      <c r="H77" s="16">
        <f>'DETAILS ACHATS'!$G77*19%</f>
        <v>5.0122</v>
      </c>
      <c r="I77" s="18">
        <f>'DETAILS ACHATS'!$G77+'DETAILS ACHATS'!$H77</f>
        <v>31.392199999999999</v>
      </c>
    </row>
    <row r="78" spans="1:9" ht="13.8" x14ac:dyDescent="0.3">
      <c r="A78" s="24">
        <v>43208</v>
      </c>
      <c r="B78" s="29" t="s">
        <v>10</v>
      </c>
      <c r="C78" s="25">
        <v>1</v>
      </c>
      <c r="D78" s="25">
        <v>1</v>
      </c>
      <c r="E78" s="29" t="s">
        <v>9</v>
      </c>
      <c r="F78" s="26">
        <v>13.38</v>
      </c>
      <c r="G78" s="25">
        <f>'DETAILS ACHATS'!$C78*'DETAILS ACHATS'!$F78</f>
        <v>13.38</v>
      </c>
      <c r="H78" s="25">
        <f>'DETAILS ACHATS'!$G78*19%</f>
        <v>2.5422000000000002</v>
      </c>
      <c r="I78" s="27">
        <f>'DETAILS ACHATS'!$G78+'DETAILS ACHATS'!$H78</f>
        <v>15.9222</v>
      </c>
    </row>
    <row r="79" spans="1:9" ht="13.8" x14ac:dyDescent="0.3">
      <c r="A79" s="15">
        <v>43208</v>
      </c>
      <c r="B79" s="30" t="s">
        <v>10</v>
      </c>
      <c r="C79" s="16">
        <v>2</v>
      </c>
      <c r="D79" s="16">
        <v>2</v>
      </c>
      <c r="E79" s="30" t="s">
        <v>9</v>
      </c>
      <c r="F79" s="17">
        <v>25.38</v>
      </c>
      <c r="G79" s="16">
        <f>'DETAILS ACHATS'!$C79*'DETAILS ACHATS'!$F79</f>
        <v>50.76</v>
      </c>
      <c r="H79" s="16">
        <f>'DETAILS ACHATS'!$G79*19%</f>
        <v>9.6443999999999992</v>
      </c>
      <c r="I79" s="18">
        <f>'DETAILS ACHATS'!$G79+'DETAILS ACHATS'!$H79</f>
        <v>60.404399999999995</v>
      </c>
    </row>
    <row r="80" spans="1:9" ht="13.8" x14ac:dyDescent="0.3">
      <c r="A80" s="24">
        <v>43208</v>
      </c>
      <c r="B80" s="29" t="s">
        <v>10</v>
      </c>
      <c r="C80" s="25">
        <v>2</v>
      </c>
      <c r="D80" s="25">
        <v>2</v>
      </c>
      <c r="E80" s="29" t="s">
        <v>9</v>
      </c>
      <c r="F80" s="26">
        <v>512.5</v>
      </c>
      <c r="G80" s="25">
        <f>'DETAILS ACHATS'!$C80*'DETAILS ACHATS'!$F80</f>
        <v>1025</v>
      </c>
      <c r="H80" s="25">
        <f>'DETAILS ACHATS'!$G80*19%</f>
        <v>194.75</v>
      </c>
      <c r="I80" s="27">
        <f>'DETAILS ACHATS'!$G80+'DETAILS ACHATS'!$H80</f>
        <v>1219.75</v>
      </c>
    </row>
    <row r="81" spans="1:9" ht="13.8" x14ac:dyDescent="0.3">
      <c r="A81" s="15">
        <v>43208</v>
      </c>
      <c r="B81" s="30" t="s">
        <v>10</v>
      </c>
      <c r="C81" s="16">
        <v>1</v>
      </c>
      <c r="D81" s="16">
        <v>1</v>
      </c>
      <c r="E81" s="30" t="s">
        <v>9</v>
      </c>
      <c r="F81" s="17">
        <v>20.75</v>
      </c>
      <c r="G81" s="16">
        <f>'DETAILS ACHATS'!$C81*'DETAILS ACHATS'!$F81</f>
        <v>20.75</v>
      </c>
      <c r="H81" s="16">
        <f>'DETAILS ACHATS'!$G81*19%</f>
        <v>3.9424999999999999</v>
      </c>
      <c r="I81" s="18">
        <f>'DETAILS ACHATS'!$G81+'DETAILS ACHATS'!$H81</f>
        <v>24.692499999999999</v>
      </c>
    </row>
    <row r="82" spans="1:9" ht="13.8" x14ac:dyDescent="0.3">
      <c r="A82" s="24">
        <v>43208</v>
      </c>
      <c r="B82" s="29" t="s">
        <v>10</v>
      </c>
      <c r="C82" s="25">
        <v>1</v>
      </c>
      <c r="D82" s="25">
        <v>1</v>
      </c>
      <c r="E82" s="29" t="s">
        <v>9</v>
      </c>
      <c r="F82" s="26">
        <v>28.5</v>
      </c>
      <c r="G82" s="25">
        <f>'DETAILS ACHATS'!$C82*'DETAILS ACHATS'!$F82</f>
        <v>28.5</v>
      </c>
      <c r="H82" s="25">
        <f>'DETAILS ACHATS'!$G82*19%</f>
        <v>5.415</v>
      </c>
      <c r="I82" s="27">
        <f>'DETAILS ACHATS'!$G82+'DETAILS ACHATS'!$H82</f>
        <v>33.914999999999999</v>
      </c>
    </row>
    <row r="83" spans="1:9" ht="13.8" x14ac:dyDescent="0.3">
      <c r="A83" s="15">
        <v>43208</v>
      </c>
      <c r="B83" s="30" t="s">
        <v>10</v>
      </c>
      <c r="C83" s="16">
        <v>1</v>
      </c>
      <c r="D83" s="16">
        <v>1</v>
      </c>
      <c r="E83" s="30" t="s">
        <v>9</v>
      </c>
      <c r="F83" s="17">
        <v>72</v>
      </c>
      <c r="G83" s="16">
        <f>'DETAILS ACHATS'!$C83*'DETAILS ACHATS'!$F83</f>
        <v>72</v>
      </c>
      <c r="H83" s="16">
        <f>'DETAILS ACHATS'!$G83*19%</f>
        <v>13.68</v>
      </c>
      <c r="I83" s="18">
        <f>'DETAILS ACHATS'!$G83+'DETAILS ACHATS'!$H83</f>
        <v>85.68</v>
      </c>
    </row>
    <row r="84" spans="1:9" ht="13.8" x14ac:dyDescent="0.3">
      <c r="A84" s="24">
        <v>43208</v>
      </c>
      <c r="B84" s="29" t="s">
        <v>10</v>
      </c>
      <c r="C84" s="25">
        <v>1</v>
      </c>
      <c r="D84" s="25">
        <v>1</v>
      </c>
      <c r="E84" s="29" t="s">
        <v>9</v>
      </c>
      <c r="F84" s="26">
        <v>40.630000000000003</v>
      </c>
      <c r="G84" s="25">
        <f>'DETAILS ACHATS'!$C84*'DETAILS ACHATS'!$F84</f>
        <v>40.630000000000003</v>
      </c>
      <c r="H84" s="25">
        <f>'DETAILS ACHATS'!$G84*19%</f>
        <v>7.7197000000000005</v>
      </c>
      <c r="I84" s="27">
        <f>'DETAILS ACHATS'!$G84+'DETAILS ACHATS'!$H84</f>
        <v>48.349700000000006</v>
      </c>
    </row>
    <row r="85" spans="1:9" ht="13.8" x14ac:dyDescent="0.3">
      <c r="A85" s="15">
        <v>43208</v>
      </c>
      <c r="B85" s="30" t="s">
        <v>10</v>
      </c>
      <c r="C85" s="16">
        <v>1</v>
      </c>
      <c r="D85" s="16">
        <v>1</v>
      </c>
      <c r="E85" s="30" t="s">
        <v>9</v>
      </c>
      <c r="F85" s="17">
        <v>33.25</v>
      </c>
      <c r="G85" s="16">
        <f>'DETAILS ACHATS'!$C85*'DETAILS ACHATS'!$F85</f>
        <v>33.25</v>
      </c>
      <c r="H85" s="16">
        <f>'DETAILS ACHATS'!$G85*19%</f>
        <v>6.3174999999999999</v>
      </c>
      <c r="I85" s="18">
        <f>'DETAILS ACHATS'!$G85+'DETAILS ACHATS'!$H85</f>
        <v>39.567500000000003</v>
      </c>
    </row>
    <row r="86" spans="1:9" ht="14.25" customHeight="1" x14ac:dyDescent="0.3">
      <c r="A86" s="24">
        <v>43208</v>
      </c>
      <c r="B86" s="29" t="s">
        <v>10</v>
      </c>
      <c r="C86" s="25">
        <v>1</v>
      </c>
      <c r="D86" s="25">
        <v>1</v>
      </c>
      <c r="E86" s="29" t="s">
        <v>9</v>
      </c>
      <c r="F86" s="26">
        <v>46.13</v>
      </c>
      <c r="G86" s="25">
        <f>'DETAILS ACHATS'!$C86*'DETAILS ACHATS'!$F86</f>
        <v>46.13</v>
      </c>
      <c r="H86" s="25">
        <f>'DETAILS ACHATS'!$G86*19%</f>
        <v>8.7647000000000013</v>
      </c>
      <c r="I86" s="27">
        <f>'DETAILS ACHATS'!$G86+'DETAILS ACHATS'!$H86</f>
        <v>54.8947</v>
      </c>
    </row>
    <row r="87" spans="1:9" ht="13.8" x14ac:dyDescent="0.3">
      <c r="A87" s="15">
        <v>43208</v>
      </c>
      <c r="B87" s="30" t="s">
        <v>10</v>
      </c>
      <c r="C87" s="16">
        <v>1</v>
      </c>
      <c r="D87" s="16">
        <v>1</v>
      </c>
      <c r="E87" s="30" t="s">
        <v>9</v>
      </c>
      <c r="F87" s="17">
        <v>75.88</v>
      </c>
      <c r="G87" s="16">
        <f>'DETAILS ACHATS'!$C87*'DETAILS ACHATS'!$F87</f>
        <v>75.88</v>
      </c>
      <c r="H87" s="16">
        <f>'DETAILS ACHATS'!$G87*19%</f>
        <v>14.417199999999999</v>
      </c>
      <c r="I87" s="18">
        <f>'DETAILS ACHATS'!$G87+'DETAILS ACHATS'!$H87</f>
        <v>90.297199999999989</v>
      </c>
    </row>
    <row r="88" spans="1:9" ht="13.8" x14ac:dyDescent="0.3">
      <c r="A88" s="24">
        <v>43208</v>
      </c>
      <c r="B88" s="29" t="s">
        <v>10</v>
      </c>
      <c r="C88" s="25">
        <v>1</v>
      </c>
      <c r="D88" s="25">
        <v>1</v>
      </c>
      <c r="E88" s="29" t="s">
        <v>9</v>
      </c>
      <c r="F88" s="26">
        <v>45.5</v>
      </c>
      <c r="G88" s="25">
        <f>'DETAILS ACHATS'!$C88*'DETAILS ACHATS'!$F88</f>
        <v>45.5</v>
      </c>
      <c r="H88" s="25">
        <f>'DETAILS ACHATS'!$G88*19%</f>
        <v>8.6449999999999996</v>
      </c>
      <c r="I88" s="27">
        <f>'DETAILS ACHATS'!$G88+'DETAILS ACHATS'!$H88</f>
        <v>54.144999999999996</v>
      </c>
    </row>
    <row r="89" spans="1:9" ht="13.8" x14ac:dyDescent="0.3">
      <c r="A89" s="15">
        <v>43208</v>
      </c>
      <c r="B89" s="30" t="s">
        <v>10</v>
      </c>
      <c r="C89" s="16">
        <v>1</v>
      </c>
      <c r="D89" s="16">
        <v>1</v>
      </c>
      <c r="E89" s="30" t="s">
        <v>9</v>
      </c>
      <c r="F89" s="17">
        <v>58.13</v>
      </c>
      <c r="G89" s="16">
        <f>'DETAILS ACHATS'!$C89*'DETAILS ACHATS'!$F89</f>
        <v>58.13</v>
      </c>
      <c r="H89" s="16">
        <f>'DETAILS ACHATS'!$G89*19%</f>
        <v>11.044700000000001</v>
      </c>
      <c r="I89" s="18">
        <f>'DETAILS ACHATS'!$G89+'DETAILS ACHATS'!$H89</f>
        <v>69.174700000000001</v>
      </c>
    </row>
    <row r="90" spans="1:9" ht="13.8" x14ac:dyDescent="0.3">
      <c r="A90" s="24">
        <v>43208</v>
      </c>
      <c r="B90" s="29" t="s">
        <v>10</v>
      </c>
      <c r="C90" s="25">
        <v>1</v>
      </c>
      <c r="D90" s="25">
        <v>1</v>
      </c>
      <c r="E90" s="29" t="s">
        <v>9</v>
      </c>
      <c r="F90" s="26">
        <v>59</v>
      </c>
      <c r="G90" s="25">
        <f>'DETAILS ACHATS'!$C90*'DETAILS ACHATS'!$F90</f>
        <v>59</v>
      </c>
      <c r="H90" s="25">
        <f>'DETAILS ACHATS'!$G90*19%</f>
        <v>11.21</v>
      </c>
      <c r="I90" s="27">
        <f>'DETAILS ACHATS'!$G90+'DETAILS ACHATS'!$H90</f>
        <v>70.210000000000008</v>
      </c>
    </row>
    <row r="91" spans="1:9" ht="13.8" x14ac:dyDescent="0.3">
      <c r="A91" s="15">
        <v>43208</v>
      </c>
      <c r="B91" s="30" t="s">
        <v>10</v>
      </c>
      <c r="C91" s="16">
        <v>1</v>
      </c>
      <c r="D91" s="16">
        <v>1</v>
      </c>
      <c r="E91" s="30" t="s">
        <v>9</v>
      </c>
      <c r="F91" s="17">
        <v>40.94</v>
      </c>
      <c r="G91" s="16">
        <f>'DETAILS ACHATS'!$C91*'DETAILS ACHATS'!$F91</f>
        <v>40.94</v>
      </c>
      <c r="H91" s="16">
        <f>'DETAILS ACHATS'!$G91*19%</f>
        <v>7.7786</v>
      </c>
      <c r="I91" s="18">
        <f>'DETAILS ACHATS'!$G91+'DETAILS ACHATS'!$H91</f>
        <v>48.718599999999995</v>
      </c>
    </row>
    <row r="92" spans="1:9" ht="13.8" x14ac:dyDescent="0.3">
      <c r="A92" s="24">
        <v>43208</v>
      </c>
      <c r="B92" s="29" t="s">
        <v>10</v>
      </c>
      <c r="C92" s="25">
        <v>1</v>
      </c>
      <c r="D92" s="25">
        <v>1</v>
      </c>
      <c r="E92" s="29" t="s">
        <v>9</v>
      </c>
      <c r="F92" s="26">
        <v>16.88</v>
      </c>
      <c r="G92" s="25">
        <f>'DETAILS ACHATS'!$C92*'DETAILS ACHATS'!$F92</f>
        <v>16.88</v>
      </c>
      <c r="H92" s="25">
        <f>'DETAILS ACHATS'!$G92*19%</f>
        <v>3.2071999999999998</v>
      </c>
      <c r="I92" s="27">
        <f>'DETAILS ACHATS'!$G92+'DETAILS ACHATS'!$H92</f>
        <v>20.087199999999999</v>
      </c>
    </row>
    <row r="93" spans="1:9" ht="13.8" x14ac:dyDescent="0.3">
      <c r="A93" s="15">
        <v>43208</v>
      </c>
      <c r="B93" s="30" t="s">
        <v>10</v>
      </c>
      <c r="C93" s="16">
        <v>1</v>
      </c>
      <c r="D93" s="16">
        <v>1</v>
      </c>
      <c r="E93" s="30" t="s">
        <v>9</v>
      </c>
      <c r="F93" s="17">
        <v>20.88</v>
      </c>
      <c r="G93" s="16">
        <f>'DETAILS ACHATS'!$C93*'DETAILS ACHATS'!$F93</f>
        <v>20.88</v>
      </c>
      <c r="H93" s="16">
        <f>'DETAILS ACHATS'!$G93*19%</f>
        <v>3.9672000000000001</v>
      </c>
      <c r="I93" s="18">
        <f>'DETAILS ACHATS'!$G93+'DETAILS ACHATS'!$H93</f>
        <v>24.847200000000001</v>
      </c>
    </row>
    <row r="94" spans="1:9" ht="13.8" x14ac:dyDescent="0.3">
      <c r="A94" s="24">
        <v>43208</v>
      </c>
      <c r="B94" s="29" t="s">
        <v>10</v>
      </c>
      <c r="C94" s="25">
        <v>1</v>
      </c>
      <c r="D94" s="25">
        <v>1</v>
      </c>
      <c r="E94" s="29" t="s">
        <v>9</v>
      </c>
      <c r="F94" s="26">
        <v>33.75</v>
      </c>
      <c r="G94" s="25">
        <f>'DETAILS ACHATS'!$C94*'DETAILS ACHATS'!$F94</f>
        <v>33.75</v>
      </c>
      <c r="H94" s="25">
        <f>'DETAILS ACHATS'!$G94*19%</f>
        <v>6.4124999999999996</v>
      </c>
      <c r="I94" s="27">
        <f>'DETAILS ACHATS'!$G94+'DETAILS ACHATS'!$H94</f>
        <v>40.162500000000001</v>
      </c>
    </row>
    <row r="95" spans="1:9" ht="13.8" x14ac:dyDescent="0.3">
      <c r="A95" s="15">
        <v>43208</v>
      </c>
      <c r="B95" s="30" t="s">
        <v>10</v>
      </c>
      <c r="C95" s="16">
        <v>1</v>
      </c>
      <c r="D95" s="16">
        <v>1</v>
      </c>
      <c r="E95" s="30" t="s">
        <v>9</v>
      </c>
      <c r="F95" s="17">
        <v>155.79</v>
      </c>
      <c r="G95" s="16">
        <f>'DETAILS ACHATS'!$C95*'DETAILS ACHATS'!$F95</f>
        <v>155.79</v>
      </c>
      <c r="H95" s="16">
        <f>'DETAILS ACHATS'!$G95*19%</f>
        <v>29.600099999999998</v>
      </c>
      <c r="I95" s="18">
        <f>'DETAILS ACHATS'!$G95+'DETAILS ACHATS'!$H95</f>
        <v>185.39009999999999</v>
      </c>
    </row>
    <row r="96" spans="1:9" ht="13.8" x14ac:dyDescent="0.3">
      <c r="A96" s="24">
        <v>43208</v>
      </c>
      <c r="B96" s="29" t="s">
        <v>10</v>
      </c>
      <c r="C96" s="25">
        <v>1</v>
      </c>
      <c r="D96" s="25">
        <v>1</v>
      </c>
      <c r="E96" s="29" t="s">
        <v>9</v>
      </c>
      <c r="F96" s="26">
        <v>21.5</v>
      </c>
      <c r="G96" s="25">
        <f>'DETAILS ACHATS'!$C96*'DETAILS ACHATS'!$F96</f>
        <v>21.5</v>
      </c>
      <c r="H96" s="25">
        <f>'DETAILS ACHATS'!$G96*19%</f>
        <v>4.085</v>
      </c>
      <c r="I96" s="27">
        <f>'DETAILS ACHATS'!$G96+'DETAILS ACHATS'!$H96</f>
        <v>25.585000000000001</v>
      </c>
    </row>
    <row r="97" spans="1:9" ht="13.8" x14ac:dyDescent="0.3">
      <c r="A97" s="15">
        <v>43208</v>
      </c>
      <c r="B97" s="30" t="s">
        <v>10</v>
      </c>
      <c r="C97" s="16">
        <v>10</v>
      </c>
      <c r="D97" s="16">
        <v>10</v>
      </c>
      <c r="E97" s="30" t="s">
        <v>9</v>
      </c>
      <c r="F97" s="17">
        <v>505</v>
      </c>
      <c r="G97" s="16">
        <f>'DETAILS ACHATS'!$C97*'DETAILS ACHATS'!$F97</f>
        <v>5050</v>
      </c>
      <c r="H97" s="16">
        <f>'DETAILS ACHATS'!$G97*19%</f>
        <v>959.5</v>
      </c>
      <c r="I97" s="18">
        <f>'DETAILS ACHATS'!$G97+'DETAILS ACHATS'!$H97</f>
        <v>6009.5</v>
      </c>
    </row>
    <row r="98" spans="1:9" ht="14.25" customHeight="1" x14ac:dyDescent="0.3">
      <c r="A98" s="24">
        <v>43208</v>
      </c>
      <c r="B98" s="29" t="s">
        <v>10</v>
      </c>
      <c r="C98" s="25">
        <v>1</v>
      </c>
      <c r="D98" s="25">
        <v>1</v>
      </c>
      <c r="E98" s="29" t="s">
        <v>9</v>
      </c>
      <c r="F98" s="26">
        <v>28.38</v>
      </c>
      <c r="G98" s="25">
        <f>'DETAILS ACHATS'!$C98*'DETAILS ACHATS'!$F98</f>
        <v>28.38</v>
      </c>
      <c r="H98" s="25">
        <f>'DETAILS ACHATS'!$G98*19%</f>
        <v>5.3921999999999999</v>
      </c>
      <c r="I98" s="27">
        <f>'DETAILS ACHATS'!$G98+'DETAILS ACHATS'!$H98</f>
        <v>33.772199999999998</v>
      </c>
    </row>
    <row r="99" spans="1:9" ht="13.8" x14ac:dyDescent="0.3">
      <c r="A99" s="15">
        <v>43208</v>
      </c>
      <c r="B99" s="30" t="s">
        <v>10</v>
      </c>
      <c r="C99" s="16">
        <v>1</v>
      </c>
      <c r="D99" s="16">
        <v>1</v>
      </c>
      <c r="E99" s="30" t="s">
        <v>9</v>
      </c>
      <c r="F99" s="17">
        <v>122.25</v>
      </c>
      <c r="G99" s="16">
        <f>'DETAILS ACHATS'!$C99*'DETAILS ACHATS'!$F99</f>
        <v>122.25</v>
      </c>
      <c r="H99" s="16">
        <f>'DETAILS ACHATS'!$G99*19%</f>
        <v>23.227499999999999</v>
      </c>
      <c r="I99" s="18">
        <f>'DETAILS ACHATS'!$G99+'DETAILS ACHATS'!$H99</f>
        <v>145.47749999999999</v>
      </c>
    </row>
    <row r="100" spans="1:9" ht="13.8" x14ac:dyDescent="0.3">
      <c r="A100" s="24">
        <v>43208</v>
      </c>
      <c r="B100" s="29" t="s">
        <v>10</v>
      </c>
      <c r="C100" s="25">
        <v>1</v>
      </c>
      <c r="D100" s="25">
        <v>1</v>
      </c>
      <c r="E100" s="29" t="s">
        <v>9</v>
      </c>
      <c r="F100" s="26">
        <v>122.25</v>
      </c>
      <c r="G100" s="25">
        <f>'DETAILS ACHATS'!$C100*'DETAILS ACHATS'!$F100</f>
        <v>122.25</v>
      </c>
      <c r="H100" s="25">
        <f>'DETAILS ACHATS'!$G100*19%</f>
        <v>23.227499999999999</v>
      </c>
      <c r="I100" s="27">
        <f>'DETAILS ACHATS'!$G100+'DETAILS ACHATS'!$H100</f>
        <v>145.47749999999999</v>
      </c>
    </row>
    <row r="101" spans="1:9" ht="13.8" x14ac:dyDescent="0.3">
      <c r="A101" s="15">
        <v>43208</v>
      </c>
      <c r="B101" s="30" t="s">
        <v>10</v>
      </c>
      <c r="C101" s="16">
        <v>1</v>
      </c>
      <c r="D101" s="16">
        <v>1</v>
      </c>
      <c r="E101" s="30" t="s">
        <v>9</v>
      </c>
      <c r="F101" s="17">
        <v>27</v>
      </c>
      <c r="G101" s="16">
        <f>'DETAILS ACHATS'!$C101*'DETAILS ACHATS'!$F101</f>
        <v>27</v>
      </c>
      <c r="H101" s="16">
        <f>'DETAILS ACHATS'!$G101*19%</f>
        <v>5.13</v>
      </c>
      <c r="I101" s="18">
        <f>'DETAILS ACHATS'!$G101+'DETAILS ACHATS'!$H101</f>
        <v>32.130000000000003</v>
      </c>
    </row>
    <row r="102" spans="1:9" ht="13.8" x14ac:dyDescent="0.3">
      <c r="A102" s="24">
        <v>43208</v>
      </c>
      <c r="B102" s="29" t="s">
        <v>10</v>
      </c>
      <c r="C102" s="25">
        <v>1</v>
      </c>
      <c r="D102" s="25">
        <v>1</v>
      </c>
      <c r="E102" s="29" t="s">
        <v>9</v>
      </c>
      <c r="F102" s="26">
        <v>25.38</v>
      </c>
      <c r="G102" s="25">
        <f>'DETAILS ACHATS'!$C102*'DETAILS ACHATS'!$F102</f>
        <v>25.38</v>
      </c>
      <c r="H102" s="25">
        <f>'DETAILS ACHATS'!$G102*19%</f>
        <v>4.8221999999999996</v>
      </c>
      <c r="I102" s="27">
        <f>'DETAILS ACHATS'!$G102+'DETAILS ACHATS'!$H102</f>
        <v>30.202199999999998</v>
      </c>
    </row>
    <row r="103" spans="1:9" ht="13.8" x14ac:dyDescent="0.3">
      <c r="A103" s="15">
        <v>43208</v>
      </c>
      <c r="B103" s="30" t="s">
        <v>10</v>
      </c>
      <c r="C103" s="16">
        <v>1</v>
      </c>
      <c r="D103" s="16">
        <v>1</v>
      </c>
      <c r="E103" s="30" t="s">
        <v>9</v>
      </c>
      <c r="F103" s="17">
        <v>88.25</v>
      </c>
      <c r="G103" s="16">
        <f>'DETAILS ACHATS'!$C103*'DETAILS ACHATS'!$F103</f>
        <v>88.25</v>
      </c>
      <c r="H103" s="16">
        <f>'DETAILS ACHATS'!$G103*19%</f>
        <v>16.767500000000002</v>
      </c>
      <c r="I103" s="18">
        <f>'DETAILS ACHATS'!$G103+'DETAILS ACHATS'!$H103</f>
        <v>105.0175</v>
      </c>
    </row>
    <row r="104" spans="1:9" ht="13.8" x14ac:dyDescent="0.3">
      <c r="A104" s="24">
        <v>43208</v>
      </c>
      <c r="B104" s="29" t="s">
        <v>10</v>
      </c>
      <c r="C104" s="25">
        <v>1</v>
      </c>
      <c r="D104" s="25">
        <v>1</v>
      </c>
      <c r="E104" s="29" t="s">
        <v>9</v>
      </c>
      <c r="F104" s="26">
        <v>37.880000000000003</v>
      </c>
      <c r="G104" s="25">
        <f>'DETAILS ACHATS'!$C104*'DETAILS ACHATS'!$F104</f>
        <v>37.880000000000003</v>
      </c>
      <c r="H104" s="25">
        <f>'DETAILS ACHATS'!$G104*19%</f>
        <v>7.1972000000000005</v>
      </c>
      <c r="I104" s="27">
        <f>'DETAILS ACHATS'!$G104+'DETAILS ACHATS'!$H104</f>
        <v>45.077200000000005</v>
      </c>
    </row>
    <row r="105" spans="1:9" ht="13.8" x14ac:dyDescent="0.3">
      <c r="A105" s="15">
        <v>43208</v>
      </c>
      <c r="B105" s="30" t="s">
        <v>10</v>
      </c>
      <c r="C105" s="16">
        <v>1</v>
      </c>
      <c r="D105" s="16">
        <v>1</v>
      </c>
      <c r="E105" s="30" t="s">
        <v>9</v>
      </c>
      <c r="F105" s="17">
        <v>76.63</v>
      </c>
      <c r="G105" s="16">
        <f>'DETAILS ACHATS'!$C105*'DETAILS ACHATS'!$F105</f>
        <v>76.63</v>
      </c>
      <c r="H105" s="16">
        <f>'DETAILS ACHATS'!$G105*19%</f>
        <v>14.559699999999999</v>
      </c>
      <c r="I105" s="18">
        <f>'DETAILS ACHATS'!$G105+'DETAILS ACHATS'!$H105</f>
        <v>91.189699999999988</v>
      </c>
    </row>
    <row r="106" spans="1:9" ht="13.8" x14ac:dyDescent="0.3">
      <c r="A106" s="24">
        <v>43208</v>
      </c>
      <c r="B106" s="29" t="s">
        <v>10</v>
      </c>
      <c r="C106" s="25">
        <v>6</v>
      </c>
      <c r="D106" s="25">
        <v>6</v>
      </c>
      <c r="E106" s="29" t="s">
        <v>9</v>
      </c>
      <c r="F106" s="26">
        <v>33</v>
      </c>
      <c r="G106" s="25">
        <f>'DETAILS ACHATS'!$C106*'DETAILS ACHATS'!$F106</f>
        <v>198</v>
      </c>
      <c r="H106" s="25">
        <f>'DETAILS ACHATS'!$G106*19%</f>
        <v>37.619999999999997</v>
      </c>
      <c r="I106" s="27">
        <f>'DETAILS ACHATS'!$G106+'DETAILS ACHATS'!$H106</f>
        <v>235.62</v>
      </c>
    </row>
    <row r="107" spans="1:9" ht="13.8" x14ac:dyDescent="0.3">
      <c r="A107" s="15">
        <v>43208</v>
      </c>
      <c r="B107" s="30" t="s">
        <v>10</v>
      </c>
      <c r="C107" s="16">
        <v>6</v>
      </c>
      <c r="D107" s="16">
        <v>6</v>
      </c>
      <c r="E107" s="30" t="s">
        <v>9</v>
      </c>
      <c r="F107" s="17">
        <v>45</v>
      </c>
      <c r="G107" s="16">
        <f>'DETAILS ACHATS'!$C107*'DETAILS ACHATS'!$F107</f>
        <v>270</v>
      </c>
      <c r="H107" s="16">
        <f>'DETAILS ACHATS'!$G107*19%</f>
        <v>51.3</v>
      </c>
      <c r="I107" s="18">
        <f>'DETAILS ACHATS'!$G107+'DETAILS ACHATS'!$H107</f>
        <v>321.3</v>
      </c>
    </row>
    <row r="108" spans="1:9" ht="13.8" x14ac:dyDescent="0.3">
      <c r="A108" s="24">
        <v>43208</v>
      </c>
      <c r="B108" s="29" t="s">
        <v>10</v>
      </c>
      <c r="C108" s="25">
        <v>1</v>
      </c>
      <c r="D108" s="25">
        <v>1</v>
      </c>
      <c r="E108" s="29" t="s">
        <v>9</v>
      </c>
      <c r="F108" s="26">
        <v>25.88</v>
      </c>
      <c r="G108" s="25">
        <f>'DETAILS ACHATS'!$C108*'DETAILS ACHATS'!$F108</f>
        <v>25.88</v>
      </c>
      <c r="H108" s="25">
        <f>'DETAILS ACHATS'!$G108*19%</f>
        <v>4.9172000000000002</v>
      </c>
      <c r="I108" s="27">
        <f>'DETAILS ACHATS'!$G108+'DETAILS ACHATS'!$H108</f>
        <v>30.7972</v>
      </c>
    </row>
    <row r="109" spans="1:9" ht="13.8" x14ac:dyDescent="0.3">
      <c r="A109" s="15">
        <v>43208</v>
      </c>
      <c r="B109" s="30" t="s">
        <v>10</v>
      </c>
      <c r="C109" s="16">
        <v>1</v>
      </c>
      <c r="D109" s="16">
        <v>1</v>
      </c>
      <c r="E109" s="30" t="s">
        <v>9</v>
      </c>
      <c r="F109" s="17">
        <v>19</v>
      </c>
      <c r="G109" s="16">
        <f>'DETAILS ACHATS'!$C109*'DETAILS ACHATS'!$F109</f>
        <v>19</v>
      </c>
      <c r="H109" s="16">
        <f>'DETAILS ACHATS'!$G109*19%</f>
        <v>3.61</v>
      </c>
      <c r="I109" s="18">
        <f>'DETAILS ACHATS'!$G109+'DETAILS ACHATS'!$H109</f>
        <v>22.61</v>
      </c>
    </row>
    <row r="110" spans="1:9" ht="13.8" x14ac:dyDescent="0.3">
      <c r="A110" s="24">
        <v>43208</v>
      </c>
      <c r="B110" s="29" t="s">
        <v>10</v>
      </c>
      <c r="C110" s="25">
        <v>2</v>
      </c>
      <c r="D110" s="25">
        <v>2</v>
      </c>
      <c r="E110" s="29" t="s">
        <v>9</v>
      </c>
      <c r="F110" s="26">
        <v>119.5</v>
      </c>
      <c r="G110" s="25">
        <f>'DETAILS ACHATS'!$C110*'DETAILS ACHATS'!$F110</f>
        <v>239</v>
      </c>
      <c r="H110" s="25">
        <f>'DETAILS ACHATS'!$G110*19%</f>
        <v>45.410000000000004</v>
      </c>
      <c r="I110" s="27">
        <f>'DETAILS ACHATS'!$G110+'DETAILS ACHATS'!$H110</f>
        <v>284.41000000000003</v>
      </c>
    </row>
    <row r="111" spans="1:9" ht="13.8" x14ac:dyDescent="0.3">
      <c r="A111" s="15">
        <v>43208</v>
      </c>
      <c r="B111" s="30" t="s">
        <v>10</v>
      </c>
      <c r="C111" s="16">
        <v>1</v>
      </c>
      <c r="D111" s="16">
        <v>1</v>
      </c>
      <c r="E111" s="30" t="s">
        <v>9</v>
      </c>
      <c r="F111" s="17">
        <v>18.38</v>
      </c>
      <c r="G111" s="16">
        <f>'DETAILS ACHATS'!$C111*'DETAILS ACHATS'!$F111</f>
        <v>18.38</v>
      </c>
      <c r="H111" s="16">
        <f>'DETAILS ACHATS'!$G111*19%</f>
        <v>3.4922</v>
      </c>
      <c r="I111" s="18">
        <f>'DETAILS ACHATS'!$G111+'DETAILS ACHATS'!$H111</f>
        <v>21.872199999999999</v>
      </c>
    </row>
    <row r="112" spans="1:9" ht="13.8" x14ac:dyDescent="0.3">
      <c r="A112" s="24">
        <v>43208</v>
      </c>
      <c r="B112" s="29" t="s">
        <v>10</v>
      </c>
      <c r="C112" s="25">
        <v>5</v>
      </c>
      <c r="D112" s="25">
        <v>5</v>
      </c>
      <c r="E112" s="29" t="s">
        <v>9</v>
      </c>
      <c r="F112" s="26">
        <v>533.75</v>
      </c>
      <c r="G112" s="25">
        <f>'DETAILS ACHATS'!$C112*'DETAILS ACHATS'!$F112</f>
        <v>2668.75</v>
      </c>
      <c r="H112" s="25">
        <f>'DETAILS ACHATS'!$G112*19%</f>
        <v>507.0625</v>
      </c>
      <c r="I112" s="27">
        <f>'DETAILS ACHATS'!$G112+'DETAILS ACHATS'!$H112</f>
        <v>3175.8125</v>
      </c>
    </row>
    <row r="113" spans="1:9" ht="13.8" x14ac:dyDescent="0.3">
      <c r="A113" s="15">
        <v>43208</v>
      </c>
      <c r="B113" s="30" t="s">
        <v>10</v>
      </c>
      <c r="C113" s="16">
        <v>5</v>
      </c>
      <c r="D113" s="16">
        <v>5</v>
      </c>
      <c r="E113" s="30" t="s">
        <v>9</v>
      </c>
      <c r="F113" s="17">
        <v>365</v>
      </c>
      <c r="G113" s="16">
        <f>'DETAILS ACHATS'!$C113*'DETAILS ACHATS'!$F113</f>
        <v>1825</v>
      </c>
      <c r="H113" s="16">
        <f>'DETAILS ACHATS'!$G113*19%</f>
        <v>346.75</v>
      </c>
      <c r="I113" s="18">
        <f>'DETAILS ACHATS'!$G113+'DETAILS ACHATS'!$H113</f>
        <v>2171.75</v>
      </c>
    </row>
    <row r="114" spans="1:9" ht="13.8" x14ac:dyDescent="0.3">
      <c r="A114" s="24">
        <v>43208</v>
      </c>
      <c r="B114" s="29" t="s">
        <v>10</v>
      </c>
      <c r="C114" s="25">
        <v>1</v>
      </c>
      <c r="D114" s="25">
        <v>1</v>
      </c>
      <c r="E114" s="29" t="s">
        <v>9</v>
      </c>
      <c r="F114" s="26">
        <v>51.75</v>
      </c>
      <c r="G114" s="25">
        <f>'DETAILS ACHATS'!$C114*'DETAILS ACHATS'!$F114</f>
        <v>51.75</v>
      </c>
      <c r="H114" s="25">
        <f>'DETAILS ACHATS'!$G114*19%</f>
        <v>9.8324999999999996</v>
      </c>
      <c r="I114" s="27">
        <f>'DETAILS ACHATS'!$G114+'DETAILS ACHATS'!$H114</f>
        <v>61.582499999999996</v>
      </c>
    </row>
    <row r="115" spans="1:9" ht="13.8" x14ac:dyDescent="0.3">
      <c r="A115" s="15">
        <v>43208</v>
      </c>
      <c r="B115" s="30" t="s">
        <v>10</v>
      </c>
      <c r="C115" s="16">
        <v>3</v>
      </c>
      <c r="D115" s="16">
        <v>3</v>
      </c>
      <c r="E115" s="30" t="s">
        <v>9</v>
      </c>
      <c r="F115" s="17">
        <v>225</v>
      </c>
      <c r="G115" s="16">
        <f>'DETAILS ACHATS'!$C115*'DETAILS ACHATS'!$F115</f>
        <v>675</v>
      </c>
      <c r="H115" s="16">
        <f>'DETAILS ACHATS'!$G115*19%</f>
        <v>128.25</v>
      </c>
      <c r="I115" s="18">
        <f>'DETAILS ACHATS'!$G115+'DETAILS ACHATS'!$H115</f>
        <v>803.25</v>
      </c>
    </row>
    <row r="116" spans="1:9" ht="13.8" x14ac:dyDescent="0.3">
      <c r="A116" s="24">
        <v>43208</v>
      </c>
      <c r="B116" s="29" t="s">
        <v>10</v>
      </c>
      <c r="C116" s="25">
        <v>1</v>
      </c>
      <c r="D116" s="25">
        <v>1</v>
      </c>
      <c r="E116" s="29" t="s">
        <v>9</v>
      </c>
      <c r="F116" s="26">
        <v>20.13</v>
      </c>
      <c r="G116" s="25">
        <f>'DETAILS ACHATS'!$C116*'DETAILS ACHATS'!$F116</f>
        <v>20.13</v>
      </c>
      <c r="H116" s="25">
        <f>'DETAILS ACHATS'!$G116*19%</f>
        <v>3.8247</v>
      </c>
      <c r="I116" s="27">
        <f>'DETAILS ACHATS'!$G116+'DETAILS ACHATS'!$H116</f>
        <v>23.954699999999999</v>
      </c>
    </row>
    <row r="117" spans="1:9" ht="13.8" x14ac:dyDescent="0.3">
      <c r="A117" s="15">
        <v>43208</v>
      </c>
      <c r="B117" s="30" t="s">
        <v>10</v>
      </c>
      <c r="C117" s="16">
        <v>1</v>
      </c>
      <c r="D117" s="16">
        <v>1</v>
      </c>
      <c r="E117" s="30" t="s">
        <v>9</v>
      </c>
      <c r="F117" s="17">
        <v>71.7</v>
      </c>
      <c r="G117" s="16">
        <f>'DETAILS ACHATS'!$C117*'DETAILS ACHATS'!$F117</f>
        <v>71.7</v>
      </c>
      <c r="H117" s="16">
        <f>'DETAILS ACHATS'!$G117*19%</f>
        <v>13.623000000000001</v>
      </c>
      <c r="I117" s="18">
        <f>'DETAILS ACHATS'!$G117+'DETAILS ACHATS'!$H117</f>
        <v>85.323000000000008</v>
      </c>
    </row>
    <row r="118" spans="1:9" ht="13.8" x14ac:dyDescent="0.3">
      <c r="A118" s="24">
        <v>43208</v>
      </c>
      <c r="B118" s="29" t="s">
        <v>10</v>
      </c>
      <c r="C118" s="25">
        <v>1</v>
      </c>
      <c r="D118" s="25">
        <v>1</v>
      </c>
      <c r="E118" s="29" t="s">
        <v>9</v>
      </c>
      <c r="F118" s="26">
        <v>38.75</v>
      </c>
      <c r="G118" s="25">
        <f>'DETAILS ACHATS'!$C118*'DETAILS ACHATS'!$F118</f>
        <v>38.75</v>
      </c>
      <c r="H118" s="25">
        <f>'DETAILS ACHATS'!$G118*19%</f>
        <v>7.3624999999999998</v>
      </c>
      <c r="I118" s="27">
        <f>'DETAILS ACHATS'!$G118+'DETAILS ACHATS'!$H118</f>
        <v>46.112499999999997</v>
      </c>
    </row>
    <row r="119" spans="1:9" ht="13.8" x14ac:dyDescent="0.3">
      <c r="A119" s="15">
        <v>43208</v>
      </c>
      <c r="B119" s="30" t="s">
        <v>10</v>
      </c>
      <c r="C119" s="16">
        <v>1</v>
      </c>
      <c r="D119" s="16">
        <v>1</v>
      </c>
      <c r="E119" s="30" t="s">
        <v>9</v>
      </c>
      <c r="F119" s="17">
        <v>27.5</v>
      </c>
      <c r="G119" s="16">
        <f>'DETAILS ACHATS'!$C119*'DETAILS ACHATS'!$F119</f>
        <v>27.5</v>
      </c>
      <c r="H119" s="16">
        <f>'DETAILS ACHATS'!$G119*19%</f>
        <v>5.2249999999999996</v>
      </c>
      <c r="I119" s="18">
        <f>'DETAILS ACHATS'!$G119+'DETAILS ACHATS'!$H119</f>
        <v>32.725000000000001</v>
      </c>
    </row>
    <row r="120" spans="1:9" ht="13.8" x14ac:dyDescent="0.3">
      <c r="A120" s="24">
        <v>43208</v>
      </c>
      <c r="B120" s="29" t="s">
        <v>10</v>
      </c>
      <c r="C120" s="25">
        <v>2</v>
      </c>
      <c r="D120" s="25">
        <v>2</v>
      </c>
      <c r="E120" s="29" t="s">
        <v>9</v>
      </c>
      <c r="F120" s="26">
        <v>467.5</v>
      </c>
      <c r="G120" s="25">
        <f>'DETAILS ACHATS'!$C120*'DETAILS ACHATS'!$F120</f>
        <v>935</v>
      </c>
      <c r="H120" s="25">
        <f>'DETAILS ACHATS'!$G120*19%</f>
        <v>177.65</v>
      </c>
      <c r="I120" s="27">
        <f>'DETAILS ACHATS'!$G120+'DETAILS ACHATS'!$H120</f>
        <v>1112.6500000000001</v>
      </c>
    </row>
    <row r="121" spans="1:9" ht="13.8" x14ac:dyDescent="0.3">
      <c r="A121" s="15">
        <v>43208</v>
      </c>
      <c r="B121" s="30" t="s">
        <v>10</v>
      </c>
      <c r="C121" s="16">
        <v>2</v>
      </c>
      <c r="D121" s="16">
        <v>2</v>
      </c>
      <c r="E121" s="30" t="s">
        <v>9</v>
      </c>
      <c r="F121" s="17">
        <v>237.5</v>
      </c>
      <c r="G121" s="16">
        <f>'DETAILS ACHATS'!$C121*'DETAILS ACHATS'!$F121</f>
        <v>475</v>
      </c>
      <c r="H121" s="16">
        <f>'DETAILS ACHATS'!$G121*19%</f>
        <v>90.25</v>
      </c>
      <c r="I121" s="18">
        <f>'DETAILS ACHATS'!$G121+'DETAILS ACHATS'!$H121</f>
        <v>565.25</v>
      </c>
    </row>
    <row r="122" spans="1:9" ht="13.8" x14ac:dyDescent="0.3">
      <c r="A122" s="24">
        <v>43208</v>
      </c>
      <c r="B122" s="29" t="s">
        <v>10</v>
      </c>
      <c r="C122" s="25">
        <v>1</v>
      </c>
      <c r="D122" s="25">
        <v>1</v>
      </c>
      <c r="E122" s="29" t="s">
        <v>9</v>
      </c>
      <c r="F122" s="26">
        <v>33.880000000000003</v>
      </c>
      <c r="G122" s="25">
        <f>'DETAILS ACHATS'!$C122*'DETAILS ACHATS'!$F122</f>
        <v>33.880000000000003</v>
      </c>
      <c r="H122" s="25">
        <f>'DETAILS ACHATS'!$G122*19%</f>
        <v>6.4372000000000007</v>
      </c>
      <c r="I122" s="27">
        <f>'DETAILS ACHATS'!$G122+'DETAILS ACHATS'!$H122</f>
        <v>40.3172</v>
      </c>
    </row>
    <row r="123" spans="1:9" ht="13.8" x14ac:dyDescent="0.3">
      <c r="A123" s="15">
        <v>43208</v>
      </c>
      <c r="B123" s="30" t="s">
        <v>10</v>
      </c>
      <c r="C123" s="16">
        <v>1</v>
      </c>
      <c r="D123" s="16">
        <v>1</v>
      </c>
      <c r="E123" s="30" t="s">
        <v>9</v>
      </c>
      <c r="F123" s="17">
        <v>16.13</v>
      </c>
      <c r="G123" s="16">
        <f>'DETAILS ACHATS'!$C123*'DETAILS ACHATS'!$F123</f>
        <v>16.13</v>
      </c>
      <c r="H123" s="16">
        <f>'DETAILS ACHATS'!$G123*19%</f>
        <v>3.0646999999999998</v>
      </c>
      <c r="I123" s="18">
        <f>'DETAILS ACHATS'!$G123+'DETAILS ACHATS'!$H123</f>
        <v>19.194699999999997</v>
      </c>
    </row>
    <row r="124" spans="1:9" ht="13.8" x14ac:dyDescent="0.3">
      <c r="A124" s="24">
        <v>43208</v>
      </c>
      <c r="B124" s="29" t="s">
        <v>10</v>
      </c>
      <c r="C124" s="25">
        <v>2</v>
      </c>
      <c r="D124" s="25">
        <v>2</v>
      </c>
      <c r="E124" s="29" t="s">
        <v>9</v>
      </c>
      <c r="F124" s="26">
        <v>217.5</v>
      </c>
      <c r="G124" s="25">
        <f>'DETAILS ACHATS'!$C124*'DETAILS ACHATS'!$F124</f>
        <v>435</v>
      </c>
      <c r="H124" s="25">
        <f>'DETAILS ACHATS'!$G124*19%</f>
        <v>82.65</v>
      </c>
      <c r="I124" s="27">
        <f>'DETAILS ACHATS'!$G124+'DETAILS ACHATS'!$H124</f>
        <v>517.65</v>
      </c>
    </row>
    <row r="125" spans="1:9" ht="13.8" x14ac:dyDescent="0.3">
      <c r="A125" s="15">
        <v>43262</v>
      </c>
      <c r="B125" s="30" t="s">
        <v>10</v>
      </c>
      <c r="C125" s="16">
        <v>1</v>
      </c>
      <c r="D125" s="16">
        <v>1</v>
      </c>
      <c r="E125" s="30" t="s">
        <v>9</v>
      </c>
      <c r="F125" s="17">
        <v>425</v>
      </c>
      <c r="G125" s="16">
        <f>'DETAILS ACHATS'!$C125*'DETAILS ACHATS'!$F125</f>
        <v>425</v>
      </c>
      <c r="H125" s="16">
        <f>'DETAILS ACHATS'!$G125*19%</f>
        <v>80.75</v>
      </c>
      <c r="I125" s="18">
        <f>'DETAILS ACHATS'!$G125+'DETAILS ACHATS'!$H125</f>
        <v>505.75</v>
      </c>
    </row>
    <row r="126" spans="1:9" ht="13.8" x14ac:dyDescent="0.3">
      <c r="A126" s="24">
        <v>43229</v>
      </c>
      <c r="B126" s="29" t="s">
        <v>10</v>
      </c>
      <c r="C126" s="25">
        <v>1</v>
      </c>
      <c r="D126" s="25">
        <v>1</v>
      </c>
      <c r="E126" s="29" t="s">
        <v>9</v>
      </c>
      <c r="F126" s="26">
        <v>4850</v>
      </c>
      <c r="G126" s="25">
        <f>'DETAILS ACHATS'!$C126*'DETAILS ACHATS'!$F126</f>
        <v>4850</v>
      </c>
      <c r="H126" s="25">
        <f>'DETAILS ACHATS'!$G126*19%</f>
        <v>921.5</v>
      </c>
      <c r="I126" s="27">
        <f>'DETAILS ACHATS'!$G126+'DETAILS ACHATS'!$H126</f>
        <v>5771.5</v>
      </c>
    </row>
    <row r="127" spans="1:9" ht="13.8" x14ac:dyDescent="0.3">
      <c r="A127" s="15">
        <v>43229</v>
      </c>
      <c r="B127" s="30" t="s">
        <v>10</v>
      </c>
      <c r="C127" s="16">
        <v>7</v>
      </c>
      <c r="D127" s="16">
        <v>7</v>
      </c>
      <c r="E127" s="30" t="s">
        <v>9</v>
      </c>
      <c r="F127" s="17">
        <v>3000</v>
      </c>
      <c r="G127" s="16">
        <f>'DETAILS ACHATS'!$C127*'DETAILS ACHATS'!$F127</f>
        <v>21000</v>
      </c>
      <c r="H127" s="16">
        <f>'DETAILS ACHATS'!$G127*19%</f>
        <v>3990</v>
      </c>
      <c r="I127" s="18">
        <f>'DETAILS ACHATS'!$G127+'DETAILS ACHATS'!$H127</f>
        <v>24990</v>
      </c>
    </row>
    <row r="128" spans="1:9" ht="13.8" x14ac:dyDescent="0.3">
      <c r="A128" s="24">
        <v>43229</v>
      </c>
      <c r="B128" s="29" t="s">
        <v>10</v>
      </c>
      <c r="C128" s="25">
        <v>2</v>
      </c>
      <c r="D128" s="25">
        <v>2</v>
      </c>
      <c r="E128" s="29" t="s">
        <v>9</v>
      </c>
      <c r="F128" s="26">
        <v>3000</v>
      </c>
      <c r="G128" s="25">
        <f>'DETAILS ACHATS'!$C128*'DETAILS ACHATS'!$F128</f>
        <v>6000</v>
      </c>
      <c r="H128" s="25">
        <f>'DETAILS ACHATS'!$G128*19%</f>
        <v>1140</v>
      </c>
      <c r="I128" s="27">
        <f>'DETAILS ACHATS'!$G128+'DETAILS ACHATS'!$H128</f>
        <v>7140</v>
      </c>
    </row>
    <row r="129" spans="1:9" ht="13.8" x14ac:dyDescent="0.3">
      <c r="A129" s="15">
        <v>43173</v>
      </c>
      <c r="B129" s="30" t="s">
        <v>10</v>
      </c>
      <c r="C129" s="16">
        <v>1</v>
      </c>
      <c r="D129" s="16">
        <v>1</v>
      </c>
      <c r="E129" s="30" t="s">
        <v>9</v>
      </c>
      <c r="F129" s="17">
        <v>38000</v>
      </c>
      <c r="G129" s="16">
        <f>'DETAILS ACHATS'!$C129*'DETAILS ACHATS'!$F129</f>
        <v>38000</v>
      </c>
      <c r="H129" s="16">
        <f>'DETAILS ACHATS'!$G129*19%</f>
        <v>7220</v>
      </c>
      <c r="I129" s="18">
        <f>'DETAILS ACHATS'!$G129+'DETAILS ACHATS'!$H129</f>
        <v>45220</v>
      </c>
    </row>
    <row r="130" spans="1:9" ht="13.8" x14ac:dyDescent="0.3">
      <c r="A130" s="24">
        <v>43198</v>
      </c>
      <c r="B130" s="29" t="s">
        <v>10</v>
      </c>
      <c r="C130" s="25">
        <v>1</v>
      </c>
      <c r="D130" s="25">
        <v>1</v>
      </c>
      <c r="E130" s="29" t="s">
        <v>9</v>
      </c>
      <c r="F130" s="26">
        <v>69700</v>
      </c>
      <c r="G130" s="25">
        <f>'DETAILS ACHATS'!$C130*'DETAILS ACHATS'!$F130</f>
        <v>69700</v>
      </c>
      <c r="H130" s="25">
        <f>'DETAILS ACHATS'!$G130*19%</f>
        <v>13243</v>
      </c>
      <c r="I130" s="27">
        <f>'DETAILS ACHATS'!$G130+'DETAILS ACHATS'!$H130</f>
        <v>82943</v>
      </c>
    </row>
    <row r="131" spans="1:9" ht="13.8" x14ac:dyDescent="0.3">
      <c r="A131" s="15">
        <v>43226</v>
      </c>
      <c r="B131" s="30" t="s">
        <v>10</v>
      </c>
      <c r="C131" s="16">
        <v>2</v>
      </c>
      <c r="D131" s="16">
        <v>2</v>
      </c>
      <c r="E131" s="30" t="s">
        <v>9</v>
      </c>
      <c r="F131" s="17">
        <v>64000</v>
      </c>
      <c r="G131" s="16">
        <f>'DETAILS ACHATS'!$C131*'DETAILS ACHATS'!$F131</f>
        <v>128000</v>
      </c>
      <c r="H131" s="16">
        <f>'DETAILS ACHATS'!$G131*19%</f>
        <v>24320</v>
      </c>
      <c r="I131" s="18">
        <f>'DETAILS ACHATS'!$G131+'DETAILS ACHATS'!$H131</f>
        <v>152320</v>
      </c>
    </row>
    <row r="132" spans="1:9" ht="13.8" x14ac:dyDescent="0.3">
      <c r="A132" s="24">
        <v>43226</v>
      </c>
      <c r="B132" s="29" t="s">
        <v>10</v>
      </c>
      <c r="C132" s="25">
        <v>2</v>
      </c>
      <c r="D132" s="25">
        <v>2</v>
      </c>
      <c r="E132" s="29" t="s">
        <v>9</v>
      </c>
      <c r="F132" s="26">
        <v>65789.3</v>
      </c>
      <c r="G132" s="25">
        <f>'DETAILS ACHATS'!$C132*'DETAILS ACHATS'!$F132</f>
        <v>131578.6</v>
      </c>
      <c r="H132" s="25">
        <f>'DETAILS ACHATS'!$G132*19%</f>
        <v>24999.934000000001</v>
      </c>
      <c r="I132" s="27">
        <f>'DETAILS ACHATS'!$G132+'DETAILS ACHATS'!$H132</f>
        <v>156578.53400000001</v>
      </c>
    </row>
    <row r="133" spans="1:9" ht="13.8" x14ac:dyDescent="0.3">
      <c r="A133" s="15">
        <v>43191</v>
      </c>
      <c r="B133" s="30" t="s">
        <v>10</v>
      </c>
      <c r="C133" s="16">
        <v>5</v>
      </c>
      <c r="D133" s="16">
        <v>5</v>
      </c>
      <c r="E133" s="30" t="s">
        <v>9</v>
      </c>
      <c r="F133" s="17">
        <v>64000</v>
      </c>
      <c r="G133" s="16">
        <f>'DETAILS ACHATS'!$C133*'DETAILS ACHATS'!$F133</f>
        <v>320000</v>
      </c>
      <c r="H133" s="16">
        <f>'DETAILS ACHATS'!$G133*19%</f>
        <v>60800</v>
      </c>
      <c r="I133" s="18">
        <f>'DETAILS ACHATS'!$G133+'DETAILS ACHATS'!$H133</f>
        <v>380800</v>
      </c>
    </row>
    <row r="134" spans="1:9" ht="13.8" x14ac:dyDescent="0.3">
      <c r="A134" s="24">
        <v>43198</v>
      </c>
      <c r="B134" s="29" t="s">
        <v>10</v>
      </c>
      <c r="C134" s="25">
        <v>1</v>
      </c>
      <c r="D134" s="25">
        <v>1</v>
      </c>
      <c r="E134" s="29" t="s">
        <v>9</v>
      </c>
      <c r="F134" s="26">
        <v>69700</v>
      </c>
      <c r="G134" s="25">
        <f>'DETAILS ACHATS'!$C134*'DETAILS ACHATS'!$F134</f>
        <v>69700</v>
      </c>
      <c r="H134" s="25">
        <f>'DETAILS ACHATS'!$G134*19%</f>
        <v>13243</v>
      </c>
      <c r="I134" s="27">
        <f>'DETAILS ACHATS'!$G134+'DETAILS ACHATS'!$H134</f>
        <v>82943</v>
      </c>
    </row>
    <row r="135" spans="1:9" ht="13.8" x14ac:dyDescent="0.3">
      <c r="A135" s="15">
        <v>43171</v>
      </c>
      <c r="B135" s="30" t="s">
        <v>10</v>
      </c>
      <c r="C135" s="16">
        <v>1500</v>
      </c>
      <c r="D135" s="16">
        <v>1500</v>
      </c>
      <c r="E135" s="30" t="s">
        <v>9</v>
      </c>
      <c r="F135" s="17">
        <v>11.3</v>
      </c>
      <c r="G135" s="16">
        <f>'DETAILS ACHATS'!$C135*'DETAILS ACHATS'!$F135</f>
        <v>16950</v>
      </c>
      <c r="H135" s="16">
        <f>'DETAILS ACHATS'!$G135*19%</f>
        <v>3220.5</v>
      </c>
      <c r="I135" s="18">
        <f>'DETAILS ACHATS'!$G135+'DETAILS ACHATS'!$H135</f>
        <v>20170.5</v>
      </c>
    </row>
    <row r="136" spans="1:9" ht="13.8" x14ac:dyDescent="0.3">
      <c r="A136" s="24">
        <v>43171</v>
      </c>
      <c r="B136" s="29" t="s">
        <v>10</v>
      </c>
      <c r="C136" s="25">
        <v>20</v>
      </c>
      <c r="D136" s="25">
        <v>20</v>
      </c>
      <c r="E136" s="29" t="s">
        <v>9</v>
      </c>
      <c r="F136" s="26">
        <v>69.599999999999994</v>
      </c>
      <c r="G136" s="25">
        <f>'DETAILS ACHATS'!$C136*'DETAILS ACHATS'!$F136</f>
        <v>1392</v>
      </c>
      <c r="H136" s="25">
        <f>'DETAILS ACHATS'!$G136*19%</f>
        <v>264.48</v>
      </c>
      <c r="I136" s="27">
        <f>'DETAILS ACHATS'!$G136+'DETAILS ACHATS'!$H136</f>
        <v>1656.48</v>
      </c>
    </row>
    <row r="137" spans="1:9" ht="13.8" x14ac:dyDescent="0.3">
      <c r="A137" s="15">
        <v>43171</v>
      </c>
      <c r="B137" s="30" t="s">
        <v>10</v>
      </c>
      <c r="C137" s="16">
        <v>10</v>
      </c>
      <c r="D137" s="16">
        <v>10</v>
      </c>
      <c r="E137" s="30" t="s">
        <v>9</v>
      </c>
      <c r="F137" s="17">
        <v>190.8</v>
      </c>
      <c r="G137" s="16">
        <f>'DETAILS ACHATS'!$C137*'DETAILS ACHATS'!$F137</f>
        <v>1908</v>
      </c>
      <c r="H137" s="16">
        <f>'DETAILS ACHATS'!$G137*19%</f>
        <v>362.52</v>
      </c>
      <c r="I137" s="18">
        <f>'DETAILS ACHATS'!$G137+'DETAILS ACHATS'!$H137</f>
        <v>2270.52</v>
      </c>
    </row>
    <row r="138" spans="1:9" ht="13.8" x14ac:dyDescent="0.3">
      <c r="A138" s="24">
        <v>43171</v>
      </c>
      <c r="B138" s="29" t="s">
        <v>10</v>
      </c>
      <c r="C138" s="25">
        <v>100</v>
      </c>
      <c r="D138" s="25">
        <v>100</v>
      </c>
      <c r="E138" s="29" t="s">
        <v>9</v>
      </c>
      <c r="F138" s="26">
        <v>218.4</v>
      </c>
      <c r="G138" s="25">
        <f>'DETAILS ACHATS'!$C138*'DETAILS ACHATS'!$F138</f>
        <v>21840</v>
      </c>
      <c r="H138" s="25">
        <f>'DETAILS ACHATS'!$G138*19%</f>
        <v>4149.6000000000004</v>
      </c>
      <c r="I138" s="27">
        <f>'DETAILS ACHATS'!$G138+'DETAILS ACHATS'!$H138</f>
        <v>25989.599999999999</v>
      </c>
    </row>
    <row r="139" spans="1:9" ht="13.8" x14ac:dyDescent="0.3">
      <c r="A139" s="15">
        <v>43171</v>
      </c>
      <c r="B139" s="30" t="s">
        <v>10</v>
      </c>
      <c r="C139" s="16">
        <v>36</v>
      </c>
      <c r="D139" s="16">
        <v>36</v>
      </c>
      <c r="E139" s="30" t="s">
        <v>9</v>
      </c>
      <c r="F139" s="17">
        <v>273.60000000000002</v>
      </c>
      <c r="G139" s="16">
        <f>'DETAILS ACHATS'!$C139*'DETAILS ACHATS'!$F139</f>
        <v>9849.6</v>
      </c>
      <c r="H139" s="16">
        <f>'DETAILS ACHATS'!$G139*19%</f>
        <v>1871.424</v>
      </c>
      <c r="I139" s="18">
        <f>'DETAILS ACHATS'!$G139+'DETAILS ACHATS'!$H139</f>
        <v>11721.024000000001</v>
      </c>
    </row>
    <row r="140" spans="1:9" ht="13.8" x14ac:dyDescent="0.3">
      <c r="A140" s="24">
        <v>43171</v>
      </c>
      <c r="B140" s="29" t="s">
        <v>10</v>
      </c>
      <c r="C140" s="25">
        <v>100</v>
      </c>
      <c r="D140" s="25">
        <v>100</v>
      </c>
      <c r="E140" s="29" t="s">
        <v>9</v>
      </c>
      <c r="F140" s="26">
        <v>72</v>
      </c>
      <c r="G140" s="25">
        <f>'DETAILS ACHATS'!$C140*'DETAILS ACHATS'!$F140</f>
        <v>7200</v>
      </c>
      <c r="H140" s="25">
        <f>'DETAILS ACHATS'!$G140*19%</f>
        <v>1368</v>
      </c>
      <c r="I140" s="27">
        <f>'DETAILS ACHATS'!$G140+'DETAILS ACHATS'!$H140</f>
        <v>8568</v>
      </c>
    </row>
    <row r="141" spans="1:9" ht="13.8" x14ac:dyDescent="0.3">
      <c r="A141" s="15">
        <v>43171</v>
      </c>
      <c r="B141" s="30" t="s">
        <v>10</v>
      </c>
      <c r="C141" s="16">
        <v>200</v>
      </c>
      <c r="D141" s="16">
        <v>200</v>
      </c>
      <c r="E141" s="30" t="s">
        <v>9</v>
      </c>
      <c r="F141" s="17">
        <v>166.8</v>
      </c>
      <c r="G141" s="16">
        <f>'DETAILS ACHATS'!$C141*'DETAILS ACHATS'!$F141</f>
        <v>33360</v>
      </c>
      <c r="H141" s="16">
        <f>'DETAILS ACHATS'!$G141*19%</f>
        <v>6338.4</v>
      </c>
      <c r="I141" s="18">
        <f>'DETAILS ACHATS'!$G141+'DETAILS ACHATS'!$H141</f>
        <v>39698.400000000001</v>
      </c>
    </row>
    <row r="142" spans="1:9" ht="13.8" x14ac:dyDescent="0.3">
      <c r="A142" s="24">
        <v>43171</v>
      </c>
      <c r="B142" s="29" t="s">
        <v>10</v>
      </c>
      <c r="C142" s="25">
        <v>100</v>
      </c>
      <c r="D142" s="25">
        <v>100</v>
      </c>
      <c r="E142" s="29" t="s">
        <v>9</v>
      </c>
      <c r="F142" s="26">
        <v>180</v>
      </c>
      <c r="G142" s="25">
        <f>'DETAILS ACHATS'!$C142*'DETAILS ACHATS'!$F142</f>
        <v>18000</v>
      </c>
      <c r="H142" s="25">
        <f>'DETAILS ACHATS'!$G142*19%</f>
        <v>3420</v>
      </c>
      <c r="I142" s="27">
        <f>'DETAILS ACHATS'!$G142+'DETAILS ACHATS'!$H142</f>
        <v>21420</v>
      </c>
    </row>
    <row r="143" spans="1:9" ht="13.8" x14ac:dyDescent="0.3">
      <c r="A143" s="15">
        <v>43171</v>
      </c>
      <c r="B143" s="30" t="s">
        <v>10</v>
      </c>
      <c r="C143" s="16">
        <v>2</v>
      </c>
      <c r="D143" s="16">
        <v>2</v>
      </c>
      <c r="E143" s="30" t="s">
        <v>9</v>
      </c>
      <c r="F143" s="17">
        <v>3904</v>
      </c>
      <c r="G143" s="16">
        <f>'DETAILS ACHATS'!$C143*'DETAILS ACHATS'!$F143</f>
        <v>7808</v>
      </c>
      <c r="H143" s="16">
        <f>'DETAILS ACHATS'!$G143*19%</f>
        <v>1483.52</v>
      </c>
      <c r="I143" s="18">
        <f>'DETAILS ACHATS'!$G143+'DETAILS ACHATS'!$H143</f>
        <v>9291.52</v>
      </c>
    </row>
    <row r="144" spans="1:9" ht="13.8" x14ac:dyDescent="0.3">
      <c r="A144" s="24">
        <v>43171</v>
      </c>
      <c r="B144" s="29" t="s">
        <v>10</v>
      </c>
      <c r="C144" s="25">
        <v>2</v>
      </c>
      <c r="D144" s="25">
        <v>2</v>
      </c>
      <c r="E144" s="29" t="s">
        <v>9</v>
      </c>
      <c r="F144" s="26">
        <v>1952</v>
      </c>
      <c r="G144" s="25">
        <f>'DETAILS ACHATS'!$C144*'DETAILS ACHATS'!$F144</f>
        <v>3904</v>
      </c>
      <c r="H144" s="25">
        <f>'DETAILS ACHATS'!$G144*19%</f>
        <v>741.76</v>
      </c>
      <c r="I144" s="27">
        <f>'DETAILS ACHATS'!$G144+'DETAILS ACHATS'!$H144</f>
        <v>4645.76</v>
      </c>
    </row>
    <row r="145" spans="1:9" ht="13.8" x14ac:dyDescent="0.3">
      <c r="A145" s="15">
        <v>43171</v>
      </c>
      <c r="B145" s="30" t="s">
        <v>10</v>
      </c>
      <c r="C145" s="16">
        <v>30</v>
      </c>
      <c r="D145" s="16">
        <v>30</v>
      </c>
      <c r="E145" s="30" t="s">
        <v>9</v>
      </c>
      <c r="F145" s="17">
        <v>312</v>
      </c>
      <c r="G145" s="16">
        <f>'DETAILS ACHATS'!$C145*'DETAILS ACHATS'!$F145</f>
        <v>9360</v>
      </c>
      <c r="H145" s="16">
        <f>'DETAILS ACHATS'!$G145*19%</f>
        <v>1778.4</v>
      </c>
      <c r="I145" s="18">
        <f>'DETAILS ACHATS'!$G145+'DETAILS ACHATS'!$H145</f>
        <v>11138.4</v>
      </c>
    </row>
    <row r="146" spans="1:9" ht="13.8" x14ac:dyDescent="0.3">
      <c r="A146" s="24">
        <v>43171</v>
      </c>
      <c r="B146" s="29" t="s">
        <v>10</v>
      </c>
      <c r="C146" s="25">
        <v>50</v>
      </c>
      <c r="D146" s="25">
        <v>50</v>
      </c>
      <c r="E146" s="29" t="s">
        <v>9</v>
      </c>
      <c r="F146" s="26">
        <v>206.25</v>
      </c>
      <c r="G146" s="25">
        <f>'DETAILS ACHATS'!$C146*'DETAILS ACHATS'!$F146</f>
        <v>10312.5</v>
      </c>
      <c r="H146" s="25">
        <f>'DETAILS ACHATS'!$G146*19%</f>
        <v>1959.375</v>
      </c>
      <c r="I146" s="27">
        <f>'DETAILS ACHATS'!$G146+'DETAILS ACHATS'!$H146</f>
        <v>12271.875</v>
      </c>
    </row>
    <row r="147" spans="1:9" ht="13.8" x14ac:dyDescent="0.3">
      <c r="A147" s="15">
        <v>43171</v>
      </c>
      <c r="B147" s="30" t="s">
        <v>10</v>
      </c>
      <c r="C147" s="16">
        <v>50</v>
      </c>
      <c r="D147" s="16">
        <v>50</v>
      </c>
      <c r="E147" s="30" t="s">
        <v>9</v>
      </c>
      <c r="F147" s="17">
        <v>195.6</v>
      </c>
      <c r="G147" s="16">
        <f>'DETAILS ACHATS'!$C147*'DETAILS ACHATS'!$F147</f>
        <v>9780</v>
      </c>
      <c r="H147" s="16">
        <f>'DETAILS ACHATS'!$G147*19%</f>
        <v>1858.2</v>
      </c>
      <c r="I147" s="18">
        <f>'DETAILS ACHATS'!$G147+'DETAILS ACHATS'!$H147</f>
        <v>11638.2</v>
      </c>
    </row>
    <row r="148" spans="1:9" ht="13.8" x14ac:dyDescent="0.3">
      <c r="A148" s="24">
        <v>43171</v>
      </c>
      <c r="B148" s="29" t="s">
        <v>10</v>
      </c>
      <c r="C148" s="25">
        <v>100</v>
      </c>
      <c r="D148" s="25">
        <v>100</v>
      </c>
      <c r="E148" s="29" t="s">
        <v>9</v>
      </c>
      <c r="F148" s="26">
        <v>190.8</v>
      </c>
      <c r="G148" s="25">
        <f>'DETAILS ACHATS'!$C148*'DETAILS ACHATS'!$F148</f>
        <v>19080</v>
      </c>
      <c r="H148" s="25">
        <f>'DETAILS ACHATS'!$G148*19%</f>
        <v>3625.2</v>
      </c>
      <c r="I148" s="27">
        <f>'DETAILS ACHATS'!$G148+'DETAILS ACHATS'!$H148</f>
        <v>22705.200000000001</v>
      </c>
    </row>
    <row r="149" spans="1:9" ht="13.8" x14ac:dyDescent="0.3">
      <c r="A149" s="15">
        <v>43171</v>
      </c>
      <c r="B149" s="30" t="s">
        <v>10</v>
      </c>
      <c r="C149" s="16">
        <v>20</v>
      </c>
      <c r="D149" s="16">
        <v>20</v>
      </c>
      <c r="E149" s="30" t="s">
        <v>9</v>
      </c>
      <c r="F149" s="17">
        <v>70.8</v>
      </c>
      <c r="G149" s="16">
        <f>'DETAILS ACHATS'!$C149*'DETAILS ACHATS'!$F149</f>
        <v>1416</v>
      </c>
      <c r="H149" s="16">
        <f>'DETAILS ACHATS'!$G149*19%</f>
        <v>269.04000000000002</v>
      </c>
      <c r="I149" s="18">
        <f>'DETAILS ACHATS'!$G149+'DETAILS ACHATS'!$H149</f>
        <v>1685.04</v>
      </c>
    </row>
    <row r="150" spans="1:9" ht="13.8" x14ac:dyDescent="0.3">
      <c r="A150" s="24">
        <v>43171</v>
      </c>
      <c r="B150" s="29" t="s">
        <v>10</v>
      </c>
      <c r="C150" s="25">
        <v>2</v>
      </c>
      <c r="D150" s="25">
        <v>2</v>
      </c>
      <c r="E150" s="29" t="s">
        <v>9</v>
      </c>
      <c r="F150" s="26">
        <v>3640</v>
      </c>
      <c r="G150" s="25">
        <f>'DETAILS ACHATS'!$C150*'DETAILS ACHATS'!$F150</f>
        <v>7280</v>
      </c>
      <c r="H150" s="25">
        <f>'DETAILS ACHATS'!$G150*19%</f>
        <v>1383.2</v>
      </c>
      <c r="I150" s="27">
        <f>'DETAILS ACHATS'!$G150+'DETAILS ACHATS'!$H150</f>
        <v>8663.2000000000007</v>
      </c>
    </row>
    <row r="151" spans="1:9" ht="13.8" x14ac:dyDescent="0.3">
      <c r="A151" s="15">
        <v>43171</v>
      </c>
      <c r="B151" s="30" t="s">
        <v>10</v>
      </c>
      <c r="C151" s="16">
        <v>750</v>
      </c>
      <c r="D151" s="16">
        <v>750</v>
      </c>
      <c r="E151" s="30" t="s">
        <v>9</v>
      </c>
      <c r="F151" s="17">
        <v>6.7</v>
      </c>
      <c r="G151" s="16">
        <f>'DETAILS ACHATS'!$C151*'DETAILS ACHATS'!$F151</f>
        <v>5025</v>
      </c>
      <c r="H151" s="16">
        <f>'DETAILS ACHATS'!$G151*19%</f>
        <v>954.75</v>
      </c>
      <c r="I151" s="18">
        <f>'DETAILS ACHATS'!$G151+'DETAILS ACHATS'!$H151</f>
        <v>5979.75</v>
      </c>
    </row>
    <row r="152" spans="1:9" ht="13.8" x14ac:dyDescent="0.3">
      <c r="A152" s="24">
        <v>43171</v>
      </c>
      <c r="B152" s="29" t="s">
        <v>10</v>
      </c>
      <c r="C152" s="25">
        <v>1</v>
      </c>
      <c r="D152" s="25">
        <v>1</v>
      </c>
      <c r="E152" s="29" t="s">
        <v>9</v>
      </c>
      <c r="F152" s="26">
        <v>469.2</v>
      </c>
      <c r="G152" s="25">
        <f>'DETAILS ACHATS'!$C152*'DETAILS ACHATS'!$F152</f>
        <v>469.2</v>
      </c>
      <c r="H152" s="25">
        <f>'DETAILS ACHATS'!$G152*19%</f>
        <v>89.147999999999996</v>
      </c>
      <c r="I152" s="27">
        <f>'DETAILS ACHATS'!$G152+'DETAILS ACHATS'!$H152</f>
        <v>558.34799999999996</v>
      </c>
    </row>
    <row r="153" spans="1:9" ht="13.8" x14ac:dyDescent="0.3">
      <c r="A153" s="15">
        <v>43171</v>
      </c>
      <c r="B153" s="30" t="s">
        <v>10</v>
      </c>
      <c r="C153" s="16">
        <v>100</v>
      </c>
      <c r="D153" s="16">
        <v>100</v>
      </c>
      <c r="E153" s="30" t="s">
        <v>9</v>
      </c>
      <c r="F153" s="17">
        <v>174</v>
      </c>
      <c r="G153" s="16">
        <f>'DETAILS ACHATS'!$C153*'DETAILS ACHATS'!$F153</f>
        <v>17400</v>
      </c>
      <c r="H153" s="16">
        <f>'DETAILS ACHATS'!$G153*19%</f>
        <v>3306</v>
      </c>
      <c r="I153" s="18">
        <f>'DETAILS ACHATS'!$G153+'DETAILS ACHATS'!$H153</f>
        <v>20706</v>
      </c>
    </row>
    <row r="154" spans="1:9" ht="13.8" x14ac:dyDescent="0.3">
      <c r="A154" s="24">
        <v>43171</v>
      </c>
      <c r="B154" s="29" t="s">
        <v>10</v>
      </c>
      <c r="C154" s="25">
        <v>20</v>
      </c>
      <c r="D154" s="25">
        <v>20</v>
      </c>
      <c r="E154" s="29" t="s">
        <v>9</v>
      </c>
      <c r="F154" s="26">
        <v>74.400000000000006</v>
      </c>
      <c r="G154" s="25">
        <f>'DETAILS ACHATS'!$C154*'DETAILS ACHATS'!$F154</f>
        <v>1488</v>
      </c>
      <c r="H154" s="25">
        <f>'DETAILS ACHATS'!$G154*19%</f>
        <v>282.72000000000003</v>
      </c>
      <c r="I154" s="27">
        <f>'DETAILS ACHATS'!$G154+'DETAILS ACHATS'!$H154</f>
        <v>1770.72</v>
      </c>
    </row>
    <row r="155" spans="1:9" ht="13.8" x14ac:dyDescent="0.3">
      <c r="A155" s="15">
        <v>43184</v>
      </c>
      <c r="B155" s="30" t="s">
        <v>10</v>
      </c>
      <c r="C155" s="16">
        <v>6</v>
      </c>
      <c r="D155" s="16">
        <v>6</v>
      </c>
      <c r="E155" s="30" t="s">
        <v>9</v>
      </c>
      <c r="F155" s="17">
        <v>9450</v>
      </c>
      <c r="G155" s="16">
        <f>'DETAILS ACHATS'!$C155*'DETAILS ACHATS'!$F155</f>
        <v>56700</v>
      </c>
      <c r="H155" s="16">
        <f>'DETAILS ACHATS'!$G155*19%</f>
        <v>10773</v>
      </c>
      <c r="I155" s="18">
        <f>'DETAILS ACHATS'!$G155+'DETAILS ACHATS'!$H155</f>
        <v>67473</v>
      </c>
    </row>
    <row r="156" spans="1:9" ht="13.8" x14ac:dyDescent="0.3">
      <c r="A156" s="24">
        <v>43184</v>
      </c>
      <c r="B156" s="29" t="s">
        <v>10</v>
      </c>
      <c r="C156" s="25">
        <v>2</v>
      </c>
      <c r="D156" s="25">
        <v>2</v>
      </c>
      <c r="E156" s="29" t="s">
        <v>9</v>
      </c>
      <c r="F156" s="26">
        <v>15023</v>
      </c>
      <c r="G156" s="25">
        <f>'DETAILS ACHATS'!$C156*'DETAILS ACHATS'!$F156</f>
        <v>30046</v>
      </c>
      <c r="H156" s="25">
        <f>'DETAILS ACHATS'!$G156*19%</f>
        <v>5708.74</v>
      </c>
      <c r="I156" s="27">
        <f>'DETAILS ACHATS'!$G156+'DETAILS ACHATS'!$H156</f>
        <v>35754.74</v>
      </c>
    </row>
    <row r="157" spans="1:9" ht="13.8" x14ac:dyDescent="0.3">
      <c r="A157" s="15">
        <v>43240</v>
      </c>
      <c r="B157" s="30" t="s">
        <v>10</v>
      </c>
      <c r="C157" s="16">
        <v>1</v>
      </c>
      <c r="D157" s="16">
        <v>1</v>
      </c>
      <c r="E157" s="30" t="s">
        <v>9</v>
      </c>
      <c r="F157" s="17">
        <v>8440.93</v>
      </c>
      <c r="G157" s="16">
        <f>'DETAILS ACHATS'!$C157*'DETAILS ACHATS'!$F157</f>
        <v>8440.93</v>
      </c>
      <c r="H157" s="16">
        <f>'DETAILS ACHATS'!$G157*19%</f>
        <v>1603.7767000000001</v>
      </c>
      <c r="I157" s="18">
        <f>'DETAILS ACHATS'!$G157+'DETAILS ACHATS'!$H157</f>
        <v>10044.706700000001</v>
      </c>
    </row>
    <row r="158" spans="1:9" ht="13.8" x14ac:dyDescent="0.3">
      <c r="A158" s="24">
        <v>43240</v>
      </c>
      <c r="B158" s="29" t="s">
        <v>10</v>
      </c>
      <c r="C158" s="25">
        <v>1</v>
      </c>
      <c r="D158" s="25">
        <v>1</v>
      </c>
      <c r="E158" s="29" t="s">
        <v>9</v>
      </c>
      <c r="F158" s="26">
        <v>10692</v>
      </c>
      <c r="G158" s="25">
        <f>'DETAILS ACHATS'!$C158*'DETAILS ACHATS'!$F158</f>
        <v>10692</v>
      </c>
      <c r="H158" s="25">
        <f>'DETAILS ACHATS'!$G158*19%</f>
        <v>2031.48</v>
      </c>
      <c r="I158" s="27">
        <f>'DETAILS ACHATS'!$G158+'DETAILS ACHATS'!$H158</f>
        <v>12723.48</v>
      </c>
    </row>
    <row r="159" spans="1:9" ht="13.8" x14ac:dyDescent="0.3">
      <c r="A159" s="15">
        <v>43243</v>
      </c>
      <c r="B159" s="30" t="s">
        <v>10</v>
      </c>
      <c r="C159" s="16">
        <v>1</v>
      </c>
      <c r="D159" s="16">
        <v>1</v>
      </c>
      <c r="E159" s="30" t="s">
        <v>9</v>
      </c>
      <c r="F159" s="17">
        <v>18000</v>
      </c>
      <c r="G159" s="16">
        <f>'DETAILS ACHATS'!$C159*'DETAILS ACHATS'!$F159</f>
        <v>18000</v>
      </c>
      <c r="H159" s="16">
        <f>'DETAILS ACHATS'!$G159*19%</f>
        <v>3420</v>
      </c>
      <c r="I159" s="18">
        <f>'DETAILS ACHATS'!$G159+'DETAILS ACHATS'!$H159</f>
        <v>21420</v>
      </c>
    </row>
    <row r="160" spans="1:9" ht="13.8" x14ac:dyDescent="0.3">
      <c r="A160" s="24">
        <v>43276</v>
      </c>
      <c r="B160" s="29" t="s">
        <v>10</v>
      </c>
      <c r="C160" s="25">
        <v>1</v>
      </c>
      <c r="D160" s="25">
        <v>1</v>
      </c>
      <c r="E160" s="29" t="s">
        <v>9</v>
      </c>
      <c r="F160" s="26">
        <v>1600</v>
      </c>
      <c r="G160" s="25">
        <f>'DETAILS ACHATS'!$C160*'DETAILS ACHATS'!$F160</f>
        <v>1600</v>
      </c>
      <c r="H160" s="25">
        <f>'DETAILS ACHATS'!$G160*19%</f>
        <v>304</v>
      </c>
      <c r="I160" s="27">
        <f>'DETAILS ACHATS'!$G160+'DETAILS ACHATS'!$H160</f>
        <v>1904</v>
      </c>
    </row>
    <row r="161" spans="1:9" ht="13.8" x14ac:dyDescent="0.3">
      <c r="A161" s="15">
        <v>43230</v>
      </c>
      <c r="B161" s="30" t="s">
        <v>23</v>
      </c>
      <c r="C161" s="16">
        <v>200</v>
      </c>
      <c r="D161" s="16">
        <v>200</v>
      </c>
      <c r="E161" s="30" t="s">
        <v>9</v>
      </c>
      <c r="F161" s="17">
        <v>166.8</v>
      </c>
      <c r="G161" s="16">
        <f>'DETAILS ACHATS'!$C161*'DETAILS ACHATS'!$F161</f>
        <v>33360</v>
      </c>
      <c r="H161" s="16">
        <f>'DETAILS ACHATS'!$G161*19%</f>
        <v>6338.4</v>
      </c>
      <c r="I161" s="18">
        <f>'DETAILS ACHATS'!$G161+'DETAILS ACHATS'!$H161</f>
        <v>39698.400000000001</v>
      </c>
    </row>
    <row r="162" spans="1:9" ht="13.8" x14ac:dyDescent="0.3">
      <c r="A162" s="24">
        <v>43230</v>
      </c>
      <c r="B162" s="29" t="s">
        <v>23</v>
      </c>
      <c r="C162" s="25">
        <v>100</v>
      </c>
      <c r="D162" s="25">
        <v>100</v>
      </c>
      <c r="E162" s="29" t="s">
        <v>9</v>
      </c>
      <c r="F162" s="26">
        <v>180</v>
      </c>
      <c r="G162" s="25">
        <f>'DETAILS ACHATS'!$C162*'DETAILS ACHATS'!$F162</f>
        <v>18000</v>
      </c>
      <c r="H162" s="25">
        <f>'DETAILS ACHATS'!$G162*19%</f>
        <v>3420</v>
      </c>
      <c r="I162" s="27">
        <f>'DETAILS ACHATS'!$G162+'DETAILS ACHATS'!$H162</f>
        <v>21420</v>
      </c>
    </row>
    <row r="163" spans="1:9" ht="13.8" x14ac:dyDescent="0.3">
      <c r="A163" s="15">
        <v>43230</v>
      </c>
      <c r="B163" s="30" t="s">
        <v>23</v>
      </c>
      <c r="C163" s="16">
        <v>50</v>
      </c>
      <c r="D163" s="16">
        <v>50</v>
      </c>
      <c r="E163" s="30" t="s">
        <v>9</v>
      </c>
      <c r="F163" s="17">
        <v>273.60000000000002</v>
      </c>
      <c r="G163" s="16">
        <f>'DETAILS ACHATS'!$C163*'DETAILS ACHATS'!$F163</f>
        <v>13680.000000000002</v>
      </c>
      <c r="H163" s="16">
        <f>'DETAILS ACHATS'!$G163*19%</f>
        <v>2599.2000000000003</v>
      </c>
      <c r="I163" s="18">
        <f>'DETAILS ACHATS'!$G163+'DETAILS ACHATS'!$H163</f>
        <v>16279.200000000003</v>
      </c>
    </row>
    <row r="164" spans="1:9" ht="13.8" x14ac:dyDescent="0.3">
      <c r="A164" s="24">
        <v>43230</v>
      </c>
      <c r="B164" s="29" t="s">
        <v>23</v>
      </c>
      <c r="C164" s="25">
        <v>10</v>
      </c>
      <c r="D164" s="25">
        <v>10</v>
      </c>
      <c r="E164" s="29" t="s">
        <v>9</v>
      </c>
      <c r="F164" s="26">
        <v>207.6</v>
      </c>
      <c r="G164" s="25">
        <f>'DETAILS ACHATS'!$C164*'DETAILS ACHATS'!$F164</f>
        <v>2076</v>
      </c>
      <c r="H164" s="25">
        <f>'DETAILS ACHATS'!$G164*19%</f>
        <v>394.44</v>
      </c>
      <c r="I164" s="27">
        <f>'DETAILS ACHATS'!$G164+'DETAILS ACHATS'!$H164</f>
        <v>2470.44</v>
      </c>
    </row>
    <row r="165" spans="1:9" ht="13.8" x14ac:dyDescent="0.3">
      <c r="A165" s="15">
        <v>43230</v>
      </c>
      <c r="B165" s="30" t="s">
        <v>23</v>
      </c>
      <c r="C165" s="16">
        <v>10</v>
      </c>
      <c r="D165" s="16">
        <v>10</v>
      </c>
      <c r="E165" s="30" t="s">
        <v>9</v>
      </c>
      <c r="F165" s="17">
        <v>199.2</v>
      </c>
      <c r="G165" s="16">
        <f>'DETAILS ACHATS'!$C165*'DETAILS ACHATS'!$F165</f>
        <v>1992</v>
      </c>
      <c r="H165" s="16">
        <f>'DETAILS ACHATS'!$G165*19%</f>
        <v>378.48</v>
      </c>
      <c r="I165" s="18">
        <f>'DETAILS ACHATS'!$G165+'DETAILS ACHATS'!$H165</f>
        <v>2370.48</v>
      </c>
    </row>
    <row r="166" spans="1:9" ht="13.8" x14ac:dyDescent="0.3">
      <c r="A166" s="24">
        <v>43230</v>
      </c>
      <c r="B166" s="29" t="s">
        <v>23</v>
      </c>
      <c r="C166" s="25">
        <v>100</v>
      </c>
      <c r="D166" s="25">
        <v>100</v>
      </c>
      <c r="E166" s="29" t="s">
        <v>9</v>
      </c>
      <c r="F166" s="26">
        <v>218.4</v>
      </c>
      <c r="G166" s="25">
        <f>'DETAILS ACHATS'!$C166*'DETAILS ACHATS'!$F166</f>
        <v>21840</v>
      </c>
      <c r="H166" s="25">
        <f>'DETAILS ACHATS'!$G166*19%</f>
        <v>4149.6000000000004</v>
      </c>
      <c r="I166" s="27">
        <f>'DETAILS ACHATS'!$G166+'DETAILS ACHATS'!$H166</f>
        <v>25989.599999999999</v>
      </c>
    </row>
    <row r="167" spans="1:9" ht="13.8" x14ac:dyDescent="0.3">
      <c r="A167" s="15">
        <v>43230</v>
      </c>
      <c r="B167" s="30" t="s">
        <v>23</v>
      </c>
      <c r="C167" s="16">
        <v>10</v>
      </c>
      <c r="D167" s="16">
        <v>10</v>
      </c>
      <c r="E167" s="30" t="s">
        <v>9</v>
      </c>
      <c r="F167" s="17">
        <v>310.8</v>
      </c>
      <c r="G167" s="16">
        <f>'DETAILS ACHATS'!$C167*'DETAILS ACHATS'!$F167</f>
        <v>3108</v>
      </c>
      <c r="H167" s="16">
        <f>'DETAILS ACHATS'!$G167*19%</f>
        <v>590.52</v>
      </c>
      <c r="I167" s="18">
        <f>'DETAILS ACHATS'!$G167+'DETAILS ACHATS'!$H167</f>
        <v>3698.52</v>
      </c>
    </row>
    <row r="168" spans="1:9" ht="13.8" x14ac:dyDescent="0.3">
      <c r="A168" s="24">
        <v>43230</v>
      </c>
      <c r="B168" s="29" t="s">
        <v>23</v>
      </c>
      <c r="C168" s="25">
        <v>12</v>
      </c>
      <c r="D168" s="25">
        <v>12</v>
      </c>
      <c r="E168" s="29" t="s">
        <v>9</v>
      </c>
      <c r="F168" s="26">
        <v>132</v>
      </c>
      <c r="G168" s="25">
        <f>'DETAILS ACHATS'!$C168*'DETAILS ACHATS'!$F168</f>
        <v>1584</v>
      </c>
      <c r="H168" s="25">
        <f>'DETAILS ACHATS'!$G168*19%</f>
        <v>300.95999999999998</v>
      </c>
      <c r="I168" s="27">
        <f>'DETAILS ACHATS'!$G168+'DETAILS ACHATS'!$H168</f>
        <v>1884.96</v>
      </c>
    </row>
    <row r="169" spans="1:9" ht="13.8" x14ac:dyDescent="0.3">
      <c r="A169" s="15">
        <v>43230</v>
      </c>
      <c r="B169" s="30" t="s">
        <v>23</v>
      </c>
      <c r="C169" s="16">
        <v>1</v>
      </c>
      <c r="D169" s="16">
        <v>1</v>
      </c>
      <c r="E169" s="30" t="s">
        <v>9</v>
      </c>
      <c r="F169" s="17">
        <v>134.19999999999999</v>
      </c>
      <c r="G169" s="16">
        <f>'DETAILS ACHATS'!$C169*'DETAILS ACHATS'!$F169</f>
        <v>134.19999999999999</v>
      </c>
      <c r="H169" s="16">
        <f>'DETAILS ACHATS'!$G169*19%</f>
        <v>25.497999999999998</v>
      </c>
      <c r="I169" s="18">
        <f>'DETAILS ACHATS'!$G169+'DETAILS ACHATS'!$H169</f>
        <v>159.69799999999998</v>
      </c>
    </row>
    <row r="170" spans="1:9" ht="13.8" x14ac:dyDescent="0.3">
      <c r="A170" s="24">
        <v>43230</v>
      </c>
      <c r="B170" s="29" t="s">
        <v>23</v>
      </c>
      <c r="C170" s="25">
        <v>1</v>
      </c>
      <c r="D170" s="25">
        <v>1</v>
      </c>
      <c r="E170" s="29" t="s">
        <v>9</v>
      </c>
      <c r="F170" s="26">
        <v>2520</v>
      </c>
      <c r="G170" s="25">
        <f>'DETAILS ACHATS'!$C170*'DETAILS ACHATS'!$F170</f>
        <v>2520</v>
      </c>
      <c r="H170" s="25">
        <f>'DETAILS ACHATS'!$G170*19%</f>
        <v>478.8</v>
      </c>
      <c r="I170" s="27">
        <f>'DETAILS ACHATS'!$G170+'DETAILS ACHATS'!$H170</f>
        <v>2998.8</v>
      </c>
    </row>
    <row r="171" spans="1:9" ht="13.8" x14ac:dyDescent="0.3">
      <c r="A171" s="15">
        <v>43212</v>
      </c>
      <c r="B171" s="30" t="s">
        <v>12</v>
      </c>
      <c r="C171" s="16">
        <v>20</v>
      </c>
      <c r="D171" s="16">
        <v>20</v>
      </c>
      <c r="E171" s="30" t="s">
        <v>9</v>
      </c>
      <c r="F171" s="17">
        <v>480</v>
      </c>
      <c r="G171" s="16">
        <f>'DETAILS ACHATS'!$C171*'DETAILS ACHATS'!$F171</f>
        <v>9600</v>
      </c>
      <c r="H171" s="16">
        <f>'DETAILS ACHATS'!$G171*19%</f>
        <v>1824</v>
      </c>
      <c r="I171" s="18">
        <f>'DETAILS ACHATS'!$G171+'DETAILS ACHATS'!$H171</f>
        <v>11424</v>
      </c>
    </row>
    <row r="172" spans="1:9" ht="13.8" x14ac:dyDescent="0.3">
      <c r="A172" s="24">
        <v>43102</v>
      </c>
      <c r="B172" s="29" t="s">
        <v>8</v>
      </c>
      <c r="C172" s="25">
        <v>7</v>
      </c>
      <c r="D172" s="25">
        <v>7</v>
      </c>
      <c r="E172" s="29" t="s">
        <v>9</v>
      </c>
      <c r="F172" s="26">
        <v>690</v>
      </c>
      <c r="G172" s="25">
        <f>'DETAILS ACHATS'!$C172*'DETAILS ACHATS'!$F172</f>
        <v>4830</v>
      </c>
      <c r="H172" s="25">
        <f>'DETAILS ACHATS'!$G172*19%</f>
        <v>917.7</v>
      </c>
      <c r="I172" s="27">
        <f>'DETAILS ACHATS'!$G172+'DETAILS ACHATS'!$H172</f>
        <v>5747.7</v>
      </c>
    </row>
    <row r="173" spans="1:9" ht="13.8" x14ac:dyDescent="0.3">
      <c r="A173" s="15">
        <v>43102</v>
      </c>
      <c r="B173" s="30" t="s">
        <v>8</v>
      </c>
      <c r="C173" s="16">
        <v>99</v>
      </c>
      <c r="D173" s="16">
        <v>99</v>
      </c>
      <c r="E173" s="30" t="s">
        <v>9</v>
      </c>
      <c r="F173" s="17">
        <v>960</v>
      </c>
      <c r="G173" s="16">
        <f>'DETAILS ACHATS'!$C173*'DETAILS ACHATS'!$F173</f>
        <v>95040</v>
      </c>
      <c r="H173" s="16">
        <f>'DETAILS ACHATS'!$G173*19%</f>
        <v>18057.599999999999</v>
      </c>
      <c r="I173" s="18">
        <f>'DETAILS ACHATS'!$G173+'DETAILS ACHATS'!$H173</f>
        <v>113097.60000000001</v>
      </c>
    </row>
    <row r="174" spans="1:9" ht="13.8" x14ac:dyDescent="0.3">
      <c r="A174" s="24">
        <v>43102</v>
      </c>
      <c r="B174" s="29" t="s">
        <v>8</v>
      </c>
      <c r="C174" s="25">
        <v>10</v>
      </c>
      <c r="D174" s="25">
        <v>10</v>
      </c>
      <c r="E174" s="29" t="s">
        <v>9</v>
      </c>
      <c r="F174" s="26">
        <v>4370</v>
      </c>
      <c r="G174" s="25">
        <f>'DETAILS ACHATS'!$C174*'DETAILS ACHATS'!$F174</f>
        <v>43700</v>
      </c>
      <c r="H174" s="25">
        <f>'DETAILS ACHATS'!$G174*19%</f>
        <v>8303</v>
      </c>
      <c r="I174" s="27">
        <f>'DETAILS ACHATS'!$G174+'DETAILS ACHATS'!$H174</f>
        <v>52003</v>
      </c>
    </row>
    <row r="175" spans="1:9" ht="13.8" x14ac:dyDescent="0.3">
      <c r="A175" s="15">
        <v>43102</v>
      </c>
      <c r="B175" s="30" t="s">
        <v>8</v>
      </c>
      <c r="C175" s="16">
        <v>54</v>
      </c>
      <c r="D175" s="16">
        <v>54</v>
      </c>
      <c r="E175" s="30" t="s">
        <v>9</v>
      </c>
      <c r="F175" s="17">
        <v>210</v>
      </c>
      <c r="G175" s="16">
        <f>'DETAILS ACHATS'!$C175*'DETAILS ACHATS'!$F175</f>
        <v>11340</v>
      </c>
      <c r="H175" s="16">
        <f>'DETAILS ACHATS'!$G175*19%</f>
        <v>2154.6</v>
      </c>
      <c r="I175" s="18">
        <f>'DETAILS ACHATS'!$G175+'DETAILS ACHATS'!$H175</f>
        <v>13494.6</v>
      </c>
    </row>
    <row r="176" spans="1:9" ht="13.8" x14ac:dyDescent="0.3">
      <c r="A176" s="24">
        <v>43102</v>
      </c>
      <c r="B176" s="29" t="s">
        <v>8</v>
      </c>
      <c r="C176" s="25">
        <v>9</v>
      </c>
      <c r="D176" s="25">
        <v>9</v>
      </c>
      <c r="E176" s="29" t="s">
        <v>9</v>
      </c>
      <c r="F176" s="26">
        <v>960</v>
      </c>
      <c r="G176" s="25">
        <f>'DETAILS ACHATS'!$C176*'DETAILS ACHATS'!$F176</f>
        <v>8640</v>
      </c>
      <c r="H176" s="25">
        <f>'DETAILS ACHATS'!$G176*19%</f>
        <v>1641.6</v>
      </c>
      <c r="I176" s="27">
        <f>'DETAILS ACHATS'!$G176+'DETAILS ACHATS'!$H176</f>
        <v>10281.6</v>
      </c>
    </row>
    <row r="177" spans="1:9" ht="13.8" x14ac:dyDescent="0.3">
      <c r="A177" s="15">
        <v>43102</v>
      </c>
      <c r="B177" s="30" t="s">
        <v>8</v>
      </c>
      <c r="C177" s="16">
        <v>30</v>
      </c>
      <c r="D177" s="16">
        <v>30</v>
      </c>
      <c r="E177" s="30" t="s">
        <v>9</v>
      </c>
      <c r="F177" s="17">
        <v>210</v>
      </c>
      <c r="G177" s="16">
        <f>'DETAILS ACHATS'!$C177*'DETAILS ACHATS'!$F177</f>
        <v>6300</v>
      </c>
      <c r="H177" s="16">
        <f>'DETAILS ACHATS'!$G177*19%</f>
        <v>1197</v>
      </c>
      <c r="I177" s="18">
        <f>'DETAILS ACHATS'!$G177+'DETAILS ACHATS'!$H177</f>
        <v>7497</v>
      </c>
    </row>
    <row r="178" spans="1:9" ht="13.8" x14ac:dyDescent="0.3">
      <c r="A178" s="24">
        <v>43102</v>
      </c>
      <c r="B178" s="29" t="s">
        <v>8</v>
      </c>
      <c r="C178" s="25">
        <v>20</v>
      </c>
      <c r="D178" s="25">
        <v>20</v>
      </c>
      <c r="E178" s="29" t="s">
        <v>9</v>
      </c>
      <c r="F178" s="26">
        <v>300</v>
      </c>
      <c r="G178" s="25">
        <f>'DETAILS ACHATS'!$C178*'DETAILS ACHATS'!$F178</f>
        <v>6000</v>
      </c>
      <c r="H178" s="25">
        <f>'DETAILS ACHATS'!$G178*19%</f>
        <v>1140</v>
      </c>
      <c r="I178" s="27">
        <f>'DETAILS ACHATS'!$G178+'DETAILS ACHATS'!$H178</f>
        <v>7140</v>
      </c>
    </row>
    <row r="179" spans="1:9" ht="13.8" x14ac:dyDescent="0.3">
      <c r="A179" s="15">
        <v>43102</v>
      </c>
      <c r="B179" s="30" t="s">
        <v>8</v>
      </c>
      <c r="C179" s="16">
        <v>5</v>
      </c>
      <c r="D179" s="16">
        <v>5</v>
      </c>
      <c r="E179" s="30" t="s">
        <v>9</v>
      </c>
      <c r="F179" s="17">
        <v>800</v>
      </c>
      <c r="G179" s="16">
        <f>'DETAILS ACHATS'!$C179*'DETAILS ACHATS'!$F179</f>
        <v>4000</v>
      </c>
      <c r="H179" s="16">
        <f>'DETAILS ACHATS'!$G179*19%</f>
        <v>760</v>
      </c>
      <c r="I179" s="18">
        <f>'DETAILS ACHATS'!$G179+'DETAILS ACHATS'!$H179</f>
        <v>4760</v>
      </c>
    </row>
    <row r="180" spans="1:9" ht="13.8" x14ac:dyDescent="0.3">
      <c r="A180" s="24">
        <v>43102</v>
      </c>
      <c r="B180" s="29" t="s">
        <v>8</v>
      </c>
      <c r="C180" s="25">
        <v>5</v>
      </c>
      <c r="D180" s="25">
        <v>5</v>
      </c>
      <c r="E180" s="29" t="s">
        <v>9</v>
      </c>
      <c r="F180" s="26">
        <v>2600</v>
      </c>
      <c r="G180" s="25">
        <f>'DETAILS ACHATS'!$C180*'DETAILS ACHATS'!$F180</f>
        <v>13000</v>
      </c>
      <c r="H180" s="25">
        <f>'DETAILS ACHATS'!$G180*19%</f>
        <v>2470</v>
      </c>
      <c r="I180" s="27">
        <f>'DETAILS ACHATS'!$G180+'DETAILS ACHATS'!$H180</f>
        <v>15470</v>
      </c>
    </row>
    <row r="181" spans="1:9" ht="13.8" x14ac:dyDescent="0.3">
      <c r="A181" s="15">
        <v>43102</v>
      </c>
      <c r="B181" s="30" t="s">
        <v>8</v>
      </c>
      <c r="C181" s="16">
        <v>10</v>
      </c>
      <c r="D181" s="16">
        <v>10</v>
      </c>
      <c r="E181" s="30" t="s">
        <v>9</v>
      </c>
      <c r="F181" s="17">
        <v>420</v>
      </c>
      <c r="G181" s="16">
        <f>'DETAILS ACHATS'!$C181*'DETAILS ACHATS'!$F181</f>
        <v>4200</v>
      </c>
      <c r="H181" s="16">
        <f>'DETAILS ACHATS'!$G181*19%</f>
        <v>798</v>
      </c>
      <c r="I181" s="18">
        <f>'DETAILS ACHATS'!$G181+'DETAILS ACHATS'!$H181</f>
        <v>4998</v>
      </c>
    </row>
    <row r="182" spans="1:9" ht="13.8" x14ac:dyDescent="0.3">
      <c r="A182" s="24">
        <v>43102</v>
      </c>
      <c r="B182" s="29" t="s">
        <v>8</v>
      </c>
      <c r="C182" s="25">
        <v>48</v>
      </c>
      <c r="D182" s="25">
        <v>48</v>
      </c>
      <c r="E182" s="29" t="s">
        <v>9</v>
      </c>
      <c r="F182" s="26">
        <v>420</v>
      </c>
      <c r="G182" s="25">
        <f>'DETAILS ACHATS'!$C182*'DETAILS ACHATS'!$F182</f>
        <v>20160</v>
      </c>
      <c r="H182" s="25">
        <f>'DETAILS ACHATS'!$G182*19%</f>
        <v>3830.4</v>
      </c>
      <c r="I182" s="27">
        <f>'DETAILS ACHATS'!$G182+'DETAILS ACHATS'!$H182</f>
        <v>23990.400000000001</v>
      </c>
    </row>
    <row r="183" spans="1:9" ht="13.8" x14ac:dyDescent="0.3">
      <c r="A183" s="15">
        <v>43102</v>
      </c>
      <c r="B183" s="30" t="s">
        <v>8</v>
      </c>
      <c r="C183" s="16">
        <v>17</v>
      </c>
      <c r="D183" s="16">
        <v>17</v>
      </c>
      <c r="E183" s="30" t="s">
        <v>9</v>
      </c>
      <c r="F183" s="17">
        <v>690</v>
      </c>
      <c r="G183" s="16">
        <f>'DETAILS ACHATS'!$C183*'DETAILS ACHATS'!$F183</f>
        <v>11730</v>
      </c>
      <c r="H183" s="16">
        <f>'DETAILS ACHATS'!$G183*19%</f>
        <v>2228.6999999999998</v>
      </c>
      <c r="I183" s="18">
        <f>'DETAILS ACHATS'!$G183+'DETAILS ACHATS'!$H183</f>
        <v>13958.7</v>
      </c>
    </row>
    <row r="184" spans="1:9" ht="13.8" x14ac:dyDescent="0.3">
      <c r="A184" s="24">
        <v>43102</v>
      </c>
      <c r="B184" s="29" t="s">
        <v>8</v>
      </c>
      <c r="C184" s="25">
        <v>10</v>
      </c>
      <c r="D184" s="25">
        <v>10</v>
      </c>
      <c r="E184" s="29" t="s">
        <v>9</v>
      </c>
      <c r="F184" s="26">
        <v>1590</v>
      </c>
      <c r="G184" s="25">
        <f>'DETAILS ACHATS'!$C184*'DETAILS ACHATS'!$F184</f>
        <v>15900</v>
      </c>
      <c r="H184" s="25">
        <f>'DETAILS ACHATS'!$G184*19%</f>
        <v>3021</v>
      </c>
      <c r="I184" s="27">
        <f>'DETAILS ACHATS'!$G184+'DETAILS ACHATS'!$H184</f>
        <v>18921</v>
      </c>
    </row>
    <row r="185" spans="1:9" ht="13.8" x14ac:dyDescent="0.3">
      <c r="A185" s="15">
        <v>43102</v>
      </c>
      <c r="B185" s="30" t="s">
        <v>8</v>
      </c>
      <c r="C185" s="16">
        <v>10</v>
      </c>
      <c r="D185" s="16">
        <v>10</v>
      </c>
      <c r="E185" s="30" t="s">
        <v>9</v>
      </c>
      <c r="F185" s="17">
        <v>1900</v>
      </c>
      <c r="G185" s="16">
        <f>'DETAILS ACHATS'!$C185*'DETAILS ACHATS'!$F185</f>
        <v>19000</v>
      </c>
      <c r="H185" s="16">
        <f>'DETAILS ACHATS'!$G185*19%</f>
        <v>3610</v>
      </c>
      <c r="I185" s="18">
        <f>'DETAILS ACHATS'!$G185+'DETAILS ACHATS'!$H185</f>
        <v>22610</v>
      </c>
    </row>
    <row r="186" spans="1:9" ht="13.8" x14ac:dyDescent="0.3">
      <c r="A186" s="24">
        <v>43102</v>
      </c>
      <c r="B186" s="29" t="s">
        <v>8</v>
      </c>
      <c r="C186" s="25">
        <v>5</v>
      </c>
      <c r="D186" s="25">
        <v>5</v>
      </c>
      <c r="E186" s="29" t="s">
        <v>9</v>
      </c>
      <c r="F186" s="26">
        <v>4370</v>
      </c>
      <c r="G186" s="25">
        <f>'DETAILS ACHATS'!$C186*'DETAILS ACHATS'!$F186</f>
        <v>21850</v>
      </c>
      <c r="H186" s="25">
        <f>'DETAILS ACHATS'!$G186*19%</f>
        <v>4151.5</v>
      </c>
      <c r="I186" s="27">
        <f>'DETAILS ACHATS'!$G186+'DETAILS ACHATS'!$H186</f>
        <v>26001.5</v>
      </c>
    </row>
    <row r="187" spans="1:9" ht="13.8" x14ac:dyDescent="0.3">
      <c r="A187" s="15">
        <v>43102</v>
      </c>
      <c r="B187" s="30" t="s">
        <v>8</v>
      </c>
      <c r="C187" s="16">
        <v>17</v>
      </c>
      <c r="D187" s="16">
        <v>17</v>
      </c>
      <c r="E187" s="30" t="s">
        <v>9</v>
      </c>
      <c r="F187" s="17">
        <v>210</v>
      </c>
      <c r="G187" s="16">
        <f>'DETAILS ACHATS'!$C187*'DETAILS ACHATS'!$F187</f>
        <v>3570</v>
      </c>
      <c r="H187" s="16">
        <f>'DETAILS ACHATS'!$G187*19%</f>
        <v>678.3</v>
      </c>
      <c r="I187" s="18">
        <f>'DETAILS ACHATS'!$G187+'DETAILS ACHATS'!$H187</f>
        <v>4248.3</v>
      </c>
    </row>
    <row r="188" spans="1:9" ht="13.8" x14ac:dyDescent="0.3">
      <c r="A188" s="24">
        <v>43102</v>
      </c>
      <c r="B188" s="29" t="s">
        <v>8</v>
      </c>
      <c r="C188" s="25">
        <v>100</v>
      </c>
      <c r="D188" s="25">
        <v>100</v>
      </c>
      <c r="E188" s="29" t="s">
        <v>9</v>
      </c>
      <c r="F188" s="26">
        <v>250</v>
      </c>
      <c r="G188" s="25">
        <f>'DETAILS ACHATS'!$C188*'DETAILS ACHATS'!$F188</f>
        <v>25000</v>
      </c>
      <c r="H188" s="25">
        <f>'DETAILS ACHATS'!$G188*19%</f>
        <v>4750</v>
      </c>
      <c r="I188" s="27">
        <f>'DETAILS ACHATS'!$G188+'DETAILS ACHATS'!$H188</f>
        <v>29750</v>
      </c>
    </row>
    <row r="189" spans="1:9" ht="13.8" x14ac:dyDescent="0.3">
      <c r="A189" s="15">
        <v>43102</v>
      </c>
      <c r="B189" s="30" t="s">
        <v>8</v>
      </c>
      <c r="C189" s="16">
        <v>16</v>
      </c>
      <c r="D189" s="16">
        <v>16</v>
      </c>
      <c r="E189" s="30" t="s">
        <v>9</v>
      </c>
      <c r="F189" s="17">
        <v>210</v>
      </c>
      <c r="G189" s="16">
        <f>'DETAILS ACHATS'!$C189*'DETAILS ACHATS'!$F189</f>
        <v>3360</v>
      </c>
      <c r="H189" s="16">
        <f>'DETAILS ACHATS'!$G189*19%</f>
        <v>638.4</v>
      </c>
      <c r="I189" s="18">
        <f>'DETAILS ACHATS'!$G189+'DETAILS ACHATS'!$H189</f>
        <v>3998.4</v>
      </c>
    </row>
    <row r="190" spans="1:9" ht="13.8" x14ac:dyDescent="0.3">
      <c r="A190" s="24">
        <v>43102</v>
      </c>
      <c r="B190" s="29" t="s">
        <v>8</v>
      </c>
      <c r="C190" s="25">
        <v>20</v>
      </c>
      <c r="D190" s="25">
        <v>20</v>
      </c>
      <c r="E190" s="29" t="s">
        <v>9</v>
      </c>
      <c r="F190" s="26">
        <v>1450</v>
      </c>
      <c r="G190" s="25">
        <f>'DETAILS ACHATS'!$C190*'DETAILS ACHATS'!$F190</f>
        <v>29000</v>
      </c>
      <c r="H190" s="25">
        <f>'DETAILS ACHATS'!$G190*19%</f>
        <v>5510</v>
      </c>
      <c r="I190" s="27">
        <f>'DETAILS ACHATS'!$G190+'DETAILS ACHATS'!$H190</f>
        <v>34510</v>
      </c>
    </row>
    <row r="191" spans="1:9" ht="13.8" x14ac:dyDescent="0.3">
      <c r="A191" s="15">
        <v>43102</v>
      </c>
      <c r="B191" s="30" t="s">
        <v>8</v>
      </c>
      <c r="C191" s="16">
        <v>16</v>
      </c>
      <c r="D191" s="16">
        <v>16</v>
      </c>
      <c r="E191" s="30" t="s">
        <v>9</v>
      </c>
      <c r="F191" s="17">
        <v>3040</v>
      </c>
      <c r="G191" s="16">
        <f>'DETAILS ACHATS'!$C191*'DETAILS ACHATS'!$F191</f>
        <v>48640</v>
      </c>
      <c r="H191" s="16">
        <f>'DETAILS ACHATS'!$G191*19%</f>
        <v>9241.6</v>
      </c>
      <c r="I191" s="18">
        <f>'DETAILS ACHATS'!$G191+'DETAILS ACHATS'!$H191</f>
        <v>57881.599999999999</v>
      </c>
    </row>
    <row r="192" spans="1:9" ht="13.8" x14ac:dyDescent="0.3">
      <c r="A192" s="24">
        <v>43102</v>
      </c>
      <c r="B192" s="29" t="s">
        <v>8</v>
      </c>
      <c r="C192" s="25">
        <v>20</v>
      </c>
      <c r="D192" s="25">
        <v>20</v>
      </c>
      <c r="E192" s="29" t="s">
        <v>9</v>
      </c>
      <c r="F192" s="26">
        <v>1210</v>
      </c>
      <c r="G192" s="25">
        <f>'DETAILS ACHATS'!$C192*'DETAILS ACHATS'!$F192</f>
        <v>24200</v>
      </c>
      <c r="H192" s="25">
        <f>'DETAILS ACHATS'!$G192*19%</f>
        <v>4598</v>
      </c>
      <c r="I192" s="27">
        <f>'DETAILS ACHATS'!$G192+'DETAILS ACHATS'!$H192</f>
        <v>28798</v>
      </c>
    </row>
    <row r="193" spans="1:9" ht="13.8" x14ac:dyDescent="0.3">
      <c r="A193" s="15">
        <v>43102</v>
      </c>
      <c r="B193" s="30" t="s">
        <v>8</v>
      </c>
      <c r="C193" s="16">
        <v>7</v>
      </c>
      <c r="D193" s="16">
        <v>7</v>
      </c>
      <c r="E193" s="30" t="s">
        <v>9</v>
      </c>
      <c r="F193" s="17">
        <v>2860</v>
      </c>
      <c r="G193" s="16">
        <f>'DETAILS ACHATS'!$C193*'DETAILS ACHATS'!$F193</f>
        <v>20020</v>
      </c>
      <c r="H193" s="16">
        <f>'DETAILS ACHATS'!$G193*19%</f>
        <v>3803.8</v>
      </c>
      <c r="I193" s="18">
        <f>'DETAILS ACHATS'!$G193+'DETAILS ACHATS'!$H193</f>
        <v>23823.8</v>
      </c>
    </row>
    <row r="194" spans="1:9" ht="13.8" x14ac:dyDescent="0.3">
      <c r="A194" s="24">
        <v>43102</v>
      </c>
      <c r="B194" s="29" t="s">
        <v>8</v>
      </c>
      <c r="C194" s="25">
        <v>30</v>
      </c>
      <c r="D194" s="25">
        <v>30</v>
      </c>
      <c r="E194" s="29" t="s">
        <v>9</v>
      </c>
      <c r="F194" s="26">
        <v>440</v>
      </c>
      <c r="G194" s="25">
        <f>'DETAILS ACHATS'!$C194*'DETAILS ACHATS'!$F194</f>
        <v>13200</v>
      </c>
      <c r="H194" s="25">
        <f>'DETAILS ACHATS'!$G194*19%</f>
        <v>2508</v>
      </c>
      <c r="I194" s="27">
        <f>'DETAILS ACHATS'!$G194+'DETAILS ACHATS'!$H194</f>
        <v>15708</v>
      </c>
    </row>
    <row r="195" spans="1:9" ht="13.8" x14ac:dyDescent="0.3">
      <c r="A195" s="15">
        <v>43102</v>
      </c>
      <c r="B195" s="30" t="s">
        <v>8</v>
      </c>
      <c r="C195" s="16">
        <v>31</v>
      </c>
      <c r="D195" s="16">
        <v>31</v>
      </c>
      <c r="E195" s="30" t="s">
        <v>9</v>
      </c>
      <c r="F195" s="17">
        <v>2338.1</v>
      </c>
      <c r="G195" s="16">
        <f>'DETAILS ACHATS'!$C195*'DETAILS ACHATS'!$F195</f>
        <v>72481.099999999991</v>
      </c>
      <c r="H195" s="16">
        <f>'DETAILS ACHATS'!$G195*19%</f>
        <v>13771.408999999998</v>
      </c>
      <c r="I195" s="18">
        <f>'DETAILS ACHATS'!$G195+'DETAILS ACHATS'!$H195</f>
        <v>86252.508999999991</v>
      </c>
    </row>
    <row r="196" spans="1:9" ht="13.8" x14ac:dyDescent="0.3">
      <c r="A196" s="24">
        <v>43102</v>
      </c>
      <c r="B196" s="29" t="s">
        <v>8</v>
      </c>
      <c r="C196" s="25">
        <v>34</v>
      </c>
      <c r="D196" s="25">
        <v>34</v>
      </c>
      <c r="E196" s="29" t="s">
        <v>9</v>
      </c>
      <c r="F196" s="26">
        <v>1510</v>
      </c>
      <c r="G196" s="25">
        <f>'DETAILS ACHATS'!$C196*'DETAILS ACHATS'!$F196</f>
        <v>51340</v>
      </c>
      <c r="H196" s="25">
        <f>'DETAILS ACHATS'!$G196*19%</f>
        <v>9754.6</v>
      </c>
      <c r="I196" s="27">
        <f>'DETAILS ACHATS'!$G196+'DETAILS ACHATS'!$H196</f>
        <v>61094.6</v>
      </c>
    </row>
    <row r="197" spans="1:9" ht="13.8" x14ac:dyDescent="0.3">
      <c r="A197" s="15">
        <v>43102</v>
      </c>
      <c r="B197" s="30" t="s">
        <v>8</v>
      </c>
      <c r="C197" s="16">
        <v>10</v>
      </c>
      <c r="D197" s="16">
        <v>10</v>
      </c>
      <c r="E197" s="30" t="s">
        <v>9</v>
      </c>
      <c r="F197" s="17">
        <v>2290</v>
      </c>
      <c r="G197" s="16">
        <f>'DETAILS ACHATS'!$C197*'DETAILS ACHATS'!$F197</f>
        <v>22900</v>
      </c>
      <c r="H197" s="16">
        <f>'DETAILS ACHATS'!$G197*19%</f>
        <v>4351</v>
      </c>
      <c r="I197" s="18">
        <f>'DETAILS ACHATS'!$G197+'DETAILS ACHATS'!$H197</f>
        <v>27251</v>
      </c>
    </row>
    <row r="198" spans="1:9" ht="13.8" x14ac:dyDescent="0.3">
      <c r="A198" s="24">
        <v>43102</v>
      </c>
      <c r="B198" s="29" t="s">
        <v>8</v>
      </c>
      <c r="C198" s="25">
        <v>52</v>
      </c>
      <c r="D198" s="25">
        <v>52</v>
      </c>
      <c r="E198" s="29" t="s">
        <v>9</v>
      </c>
      <c r="F198" s="26">
        <v>970</v>
      </c>
      <c r="G198" s="25">
        <f>'DETAILS ACHATS'!$C198*'DETAILS ACHATS'!$F198</f>
        <v>50440</v>
      </c>
      <c r="H198" s="25">
        <f>'DETAILS ACHATS'!$G198*19%</f>
        <v>9583.6</v>
      </c>
      <c r="I198" s="27">
        <f>'DETAILS ACHATS'!$G198+'DETAILS ACHATS'!$H198</f>
        <v>60023.6</v>
      </c>
    </row>
    <row r="199" spans="1:9" ht="13.8" x14ac:dyDescent="0.3">
      <c r="A199" s="15">
        <v>43102</v>
      </c>
      <c r="B199" s="30" t="s">
        <v>8</v>
      </c>
      <c r="C199" s="16">
        <v>8</v>
      </c>
      <c r="D199" s="16">
        <v>8</v>
      </c>
      <c r="E199" s="30" t="s">
        <v>9</v>
      </c>
      <c r="F199" s="17">
        <v>940</v>
      </c>
      <c r="G199" s="16">
        <f>'DETAILS ACHATS'!$C199*'DETAILS ACHATS'!$F199</f>
        <v>7520</v>
      </c>
      <c r="H199" s="16">
        <f>'DETAILS ACHATS'!$G199*19%</f>
        <v>1428.8</v>
      </c>
      <c r="I199" s="18">
        <f>'DETAILS ACHATS'!$G199+'DETAILS ACHATS'!$H199</f>
        <v>8948.7999999999993</v>
      </c>
    </row>
    <row r="200" spans="1:9" ht="13.8" x14ac:dyDescent="0.3">
      <c r="A200" s="24">
        <v>43102</v>
      </c>
      <c r="B200" s="29" t="s">
        <v>8</v>
      </c>
      <c r="C200" s="25">
        <v>1</v>
      </c>
      <c r="D200" s="25">
        <v>1</v>
      </c>
      <c r="E200" s="29" t="s">
        <v>9</v>
      </c>
      <c r="F200" s="26">
        <v>8724.1</v>
      </c>
      <c r="G200" s="25">
        <f>'DETAILS ACHATS'!$C200*'DETAILS ACHATS'!$F200</f>
        <v>8724.1</v>
      </c>
      <c r="H200" s="25">
        <f>'DETAILS ACHATS'!$G200*19%</f>
        <v>1657.5790000000002</v>
      </c>
      <c r="I200" s="27">
        <f>'DETAILS ACHATS'!$G200+'DETAILS ACHATS'!$H200</f>
        <v>10381.679</v>
      </c>
    </row>
    <row r="201" spans="1:9" ht="13.8" x14ac:dyDescent="0.3">
      <c r="A201" s="15">
        <v>43102</v>
      </c>
      <c r="B201" s="30" t="s">
        <v>8</v>
      </c>
      <c r="C201" s="16">
        <v>2</v>
      </c>
      <c r="D201" s="16">
        <v>2</v>
      </c>
      <c r="E201" s="30" t="s">
        <v>9</v>
      </c>
      <c r="F201" s="17">
        <v>7889.5</v>
      </c>
      <c r="G201" s="16">
        <f>'DETAILS ACHATS'!$C201*'DETAILS ACHATS'!$F201</f>
        <v>15779</v>
      </c>
      <c r="H201" s="16">
        <f>'DETAILS ACHATS'!$G201*19%</f>
        <v>2998.01</v>
      </c>
      <c r="I201" s="18">
        <f>'DETAILS ACHATS'!$G201+'DETAILS ACHATS'!$H201</f>
        <v>18777.010000000002</v>
      </c>
    </row>
    <row r="202" spans="1:9" ht="13.8" x14ac:dyDescent="0.3">
      <c r="A202" s="24">
        <v>43102</v>
      </c>
      <c r="B202" s="29" t="s">
        <v>8</v>
      </c>
      <c r="C202" s="25">
        <v>20</v>
      </c>
      <c r="D202" s="25">
        <v>20</v>
      </c>
      <c r="E202" s="29" t="s">
        <v>9</v>
      </c>
      <c r="F202" s="26">
        <v>360</v>
      </c>
      <c r="G202" s="25">
        <f>'DETAILS ACHATS'!$C202*'DETAILS ACHATS'!$F202</f>
        <v>7200</v>
      </c>
      <c r="H202" s="25">
        <f>'DETAILS ACHATS'!$G202*19%</f>
        <v>1368</v>
      </c>
      <c r="I202" s="27">
        <f>'DETAILS ACHATS'!$G202+'DETAILS ACHATS'!$H202</f>
        <v>8568</v>
      </c>
    </row>
    <row r="203" spans="1:9" ht="13.8" x14ac:dyDescent="0.3">
      <c r="A203" s="15">
        <v>43102</v>
      </c>
      <c r="B203" s="30" t="s">
        <v>8</v>
      </c>
      <c r="C203" s="16">
        <v>7</v>
      </c>
      <c r="D203" s="16">
        <v>7</v>
      </c>
      <c r="E203" s="30" t="s">
        <v>9</v>
      </c>
      <c r="F203" s="17">
        <v>433</v>
      </c>
      <c r="G203" s="16">
        <f>'DETAILS ACHATS'!$C203*'DETAILS ACHATS'!$F203</f>
        <v>3031</v>
      </c>
      <c r="H203" s="16">
        <f>'DETAILS ACHATS'!$G203*19%</f>
        <v>575.89</v>
      </c>
      <c r="I203" s="18">
        <f>'DETAILS ACHATS'!$G203+'DETAILS ACHATS'!$H203</f>
        <v>3606.89</v>
      </c>
    </row>
    <row r="204" spans="1:9" ht="13.8" x14ac:dyDescent="0.3">
      <c r="A204" s="24">
        <v>43190</v>
      </c>
      <c r="B204" s="29" t="s">
        <v>8</v>
      </c>
      <c r="C204" s="25">
        <v>9</v>
      </c>
      <c r="D204" s="25">
        <v>9</v>
      </c>
      <c r="E204" s="29" t="s">
        <v>9</v>
      </c>
      <c r="F204" s="26">
        <v>720</v>
      </c>
      <c r="G204" s="25">
        <f>'DETAILS ACHATS'!$C204*'DETAILS ACHATS'!$F204</f>
        <v>6480</v>
      </c>
      <c r="H204" s="25">
        <f>'DETAILS ACHATS'!$G204*19%</f>
        <v>1231.2</v>
      </c>
      <c r="I204" s="27">
        <f>'DETAILS ACHATS'!$G204+'DETAILS ACHATS'!$H204</f>
        <v>7711.2</v>
      </c>
    </row>
    <row r="205" spans="1:9" ht="13.8" x14ac:dyDescent="0.3">
      <c r="A205" s="15">
        <v>43190</v>
      </c>
      <c r="B205" s="30" t="s">
        <v>8</v>
      </c>
      <c r="C205" s="16">
        <v>5</v>
      </c>
      <c r="D205" s="16">
        <v>5</v>
      </c>
      <c r="E205" s="30" t="s">
        <v>9</v>
      </c>
      <c r="F205" s="17">
        <v>448</v>
      </c>
      <c r="G205" s="16">
        <f>'DETAILS ACHATS'!$C205*'DETAILS ACHATS'!$F205</f>
        <v>2240</v>
      </c>
      <c r="H205" s="16">
        <f>'DETAILS ACHATS'!$G205*19%</f>
        <v>425.6</v>
      </c>
      <c r="I205" s="18">
        <f>'DETAILS ACHATS'!$G205+'DETAILS ACHATS'!$H205</f>
        <v>2665.6</v>
      </c>
    </row>
    <row r="206" spans="1:9" ht="13.8" x14ac:dyDescent="0.3">
      <c r="A206" s="24">
        <v>43190</v>
      </c>
      <c r="B206" s="29" t="s">
        <v>8</v>
      </c>
      <c r="C206" s="25">
        <v>60</v>
      </c>
      <c r="D206" s="25">
        <v>60</v>
      </c>
      <c r="E206" s="29" t="s">
        <v>9</v>
      </c>
      <c r="F206" s="26">
        <v>758.4</v>
      </c>
      <c r="G206" s="25">
        <f>'DETAILS ACHATS'!$C206*'DETAILS ACHATS'!$F206</f>
        <v>45504</v>
      </c>
      <c r="H206" s="25">
        <f>'DETAILS ACHATS'!$G206*19%</f>
        <v>8645.76</v>
      </c>
      <c r="I206" s="27">
        <f>'DETAILS ACHATS'!$G206+'DETAILS ACHATS'!$H206</f>
        <v>54149.760000000002</v>
      </c>
    </row>
    <row r="207" spans="1:9" ht="13.8" x14ac:dyDescent="0.3">
      <c r="A207" s="15">
        <v>43190</v>
      </c>
      <c r="B207" s="30" t="s">
        <v>8</v>
      </c>
      <c r="C207" s="16">
        <v>16</v>
      </c>
      <c r="D207" s="16">
        <v>16</v>
      </c>
      <c r="E207" s="30" t="s">
        <v>9</v>
      </c>
      <c r="F207" s="17">
        <v>1367.84</v>
      </c>
      <c r="G207" s="16">
        <f>'DETAILS ACHATS'!$C207*'DETAILS ACHATS'!$F207</f>
        <v>21885.439999999999</v>
      </c>
      <c r="H207" s="16">
        <f>'DETAILS ACHATS'!$G207*19%</f>
        <v>4158.2335999999996</v>
      </c>
      <c r="I207" s="18">
        <f>'DETAILS ACHATS'!$G207+'DETAILS ACHATS'!$H207</f>
        <v>26043.673599999998</v>
      </c>
    </row>
    <row r="208" spans="1:9" ht="13.8" x14ac:dyDescent="0.3">
      <c r="A208" s="24">
        <v>43190</v>
      </c>
      <c r="B208" s="29" t="s">
        <v>8</v>
      </c>
      <c r="C208" s="25">
        <v>5</v>
      </c>
      <c r="D208" s="25">
        <v>5</v>
      </c>
      <c r="E208" s="29" t="s">
        <v>9</v>
      </c>
      <c r="F208" s="26">
        <v>719.2</v>
      </c>
      <c r="G208" s="25">
        <f>'DETAILS ACHATS'!$C208*'DETAILS ACHATS'!$F208</f>
        <v>3596</v>
      </c>
      <c r="H208" s="25">
        <f>'DETAILS ACHATS'!$G208*19%</f>
        <v>683.24</v>
      </c>
      <c r="I208" s="27">
        <f>'DETAILS ACHATS'!$G208+'DETAILS ACHATS'!$H208</f>
        <v>4279.24</v>
      </c>
    </row>
    <row r="209" spans="1:9" ht="13.8" x14ac:dyDescent="0.3">
      <c r="A209" s="15">
        <v>43190</v>
      </c>
      <c r="B209" s="30" t="s">
        <v>8</v>
      </c>
      <c r="C209" s="16">
        <v>5</v>
      </c>
      <c r="D209" s="16">
        <v>5</v>
      </c>
      <c r="E209" s="30" t="s">
        <v>9</v>
      </c>
      <c r="F209" s="17">
        <v>1060</v>
      </c>
      <c r="G209" s="16">
        <f>'DETAILS ACHATS'!$C209*'DETAILS ACHATS'!$F209</f>
        <v>5300</v>
      </c>
      <c r="H209" s="16">
        <f>'DETAILS ACHATS'!$G209*19%</f>
        <v>1007</v>
      </c>
      <c r="I209" s="18">
        <f>'DETAILS ACHATS'!$G209+'DETAILS ACHATS'!$H209</f>
        <v>6307</v>
      </c>
    </row>
    <row r="210" spans="1:9" ht="13.8" x14ac:dyDescent="0.3">
      <c r="A210" s="24">
        <v>43229</v>
      </c>
      <c r="B210" s="29" t="s">
        <v>8</v>
      </c>
      <c r="C210" s="25">
        <v>5</v>
      </c>
      <c r="D210" s="25">
        <v>5</v>
      </c>
      <c r="E210" s="29" t="s">
        <v>9</v>
      </c>
      <c r="F210" s="26">
        <v>4000</v>
      </c>
      <c r="G210" s="25">
        <f>'DETAILS ACHATS'!$C210*'DETAILS ACHATS'!$F210</f>
        <v>20000</v>
      </c>
      <c r="H210" s="25">
        <f>'DETAILS ACHATS'!$G210*19%</f>
        <v>3800</v>
      </c>
      <c r="I210" s="27">
        <f>'DETAILS ACHATS'!$G210+'DETAILS ACHATS'!$H210</f>
        <v>23800</v>
      </c>
    </row>
    <row r="211" spans="1:9" ht="13.8" x14ac:dyDescent="0.3">
      <c r="A211" s="15">
        <v>43229</v>
      </c>
      <c r="B211" s="30" t="s">
        <v>8</v>
      </c>
      <c r="C211" s="16">
        <v>5</v>
      </c>
      <c r="D211" s="16">
        <v>5</v>
      </c>
      <c r="E211" s="30" t="s">
        <v>9</v>
      </c>
      <c r="F211" s="17">
        <v>4500</v>
      </c>
      <c r="G211" s="16">
        <f>'DETAILS ACHATS'!$C211*'DETAILS ACHATS'!$F211</f>
        <v>22500</v>
      </c>
      <c r="H211" s="16">
        <f>'DETAILS ACHATS'!$G211*19%</f>
        <v>4275</v>
      </c>
      <c r="I211" s="18">
        <f>'DETAILS ACHATS'!$G211+'DETAILS ACHATS'!$H211</f>
        <v>26775</v>
      </c>
    </row>
    <row r="212" spans="1:9" ht="13.8" x14ac:dyDescent="0.3">
      <c r="A212" s="24">
        <v>43229</v>
      </c>
      <c r="B212" s="29" t="s">
        <v>8</v>
      </c>
      <c r="C212" s="25">
        <v>5</v>
      </c>
      <c r="D212" s="25">
        <v>5</v>
      </c>
      <c r="E212" s="29" t="s">
        <v>9</v>
      </c>
      <c r="F212" s="26">
        <v>5000</v>
      </c>
      <c r="G212" s="25">
        <f>'DETAILS ACHATS'!$C212*'DETAILS ACHATS'!$F212</f>
        <v>25000</v>
      </c>
      <c r="H212" s="25">
        <f>'DETAILS ACHATS'!$G212*19%</f>
        <v>4750</v>
      </c>
      <c r="I212" s="27">
        <f>'DETAILS ACHATS'!$G212+'DETAILS ACHATS'!$H212</f>
        <v>29750</v>
      </c>
    </row>
    <row r="213" spans="1:9" ht="13.8" x14ac:dyDescent="0.3">
      <c r="A213" s="15">
        <v>43178</v>
      </c>
      <c r="B213" s="30" t="s">
        <v>16</v>
      </c>
      <c r="C213" s="16">
        <v>1</v>
      </c>
      <c r="D213" s="16">
        <v>1</v>
      </c>
      <c r="E213" s="30" t="s">
        <v>16</v>
      </c>
      <c r="F213" s="17">
        <v>18953.599999999999</v>
      </c>
      <c r="G213" s="16">
        <f>'DETAILS ACHATS'!$C213*'DETAILS ACHATS'!$F213</f>
        <v>18953.599999999999</v>
      </c>
      <c r="H213" s="16">
        <f>'DETAILS ACHATS'!$G213*19%</f>
        <v>3601.1839999999997</v>
      </c>
      <c r="I213" s="18">
        <f>'DETAILS ACHATS'!$G213+'DETAILS ACHATS'!$H213</f>
        <v>22554.784</v>
      </c>
    </row>
    <row r="214" spans="1:9" ht="13.8" x14ac:dyDescent="0.3">
      <c r="A214" s="24">
        <v>43178</v>
      </c>
      <c r="B214" s="29" t="s">
        <v>16</v>
      </c>
      <c r="C214" s="25">
        <v>1</v>
      </c>
      <c r="D214" s="25">
        <v>1</v>
      </c>
      <c r="E214" s="29" t="s">
        <v>16</v>
      </c>
      <c r="F214" s="26">
        <v>72030.13</v>
      </c>
      <c r="G214" s="25">
        <f>'DETAILS ACHATS'!$C214*'DETAILS ACHATS'!$F214</f>
        <v>72030.13</v>
      </c>
      <c r="H214" s="25">
        <f>'DETAILS ACHATS'!$G214*19%</f>
        <v>13685.724700000001</v>
      </c>
      <c r="I214" s="27">
        <f>'DETAILS ACHATS'!$G214+'DETAILS ACHATS'!$H214</f>
        <v>85715.854700000011</v>
      </c>
    </row>
    <row r="215" spans="1:9" ht="13.8" x14ac:dyDescent="0.3">
      <c r="A215" s="15">
        <v>43178</v>
      </c>
      <c r="B215" s="30" t="s">
        <v>16</v>
      </c>
      <c r="C215" s="16">
        <v>1</v>
      </c>
      <c r="D215" s="16">
        <v>1</v>
      </c>
      <c r="E215" s="30" t="s">
        <v>16</v>
      </c>
      <c r="F215" s="17">
        <v>73362.880000000005</v>
      </c>
      <c r="G215" s="16">
        <f>'DETAILS ACHATS'!$C215*'DETAILS ACHATS'!$F215</f>
        <v>73362.880000000005</v>
      </c>
      <c r="H215" s="16">
        <f>'DETAILS ACHATS'!$G215*19%</f>
        <v>13938.947200000001</v>
      </c>
      <c r="I215" s="18">
        <f>'DETAILS ACHATS'!$G215+'DETAILS ACHATS'!$H215</f>
        <v>87301.8272</v>
      </c>
    </row>
    <row r="216" spans="1:9" ht="13.8" x14ac:dyDescent="0.3">
      <c r="A216" s="24">
        <v>43226</v>
      </c>
      <c r="B216" s="29" t="s">
        <v>16</v>
      </c>
      <c r="C216" s="25">
        <v>1</v>
      </c>
      <c r="D216" s="25">
        <v>1</v>
      </c>
      <c r="E216" s="29" t="s">
        <v>16</v>
      </c>
      <c r="F216" s="26">
        <v>72030.13</v>
      </c>
      <c r="G216" s="25">
        <f>'DETAILS ACHATS'!$C216*'DETAILS ACHATS'!$F216</f>
        <v>72030.13</v>
      </c>
      <c r="H216" s="25">
        <f>'DETAILS ACHATS'!$G216*19%</f>
        <v>13685.724700000001</v>
      </c>
      <c r="I216" s="27">
        <f>'DETAILS ACHATS'!$G216+'DETAILS ACHATS'!$H216</f>
        <v>85715.854700000011</v>
      </c>
    </row>
    <row r="217" spans="1:9" ht="13.8" x14ac:dyDescent="0.3">
      <c r="A217" s="15">
        <v>43178</v>
      </c>
      <c r="B217" s="30" t="s">
        <v>16</v>
      </c>
      <c r="C217" s="16">
        <v>2</v>
      </c>
      <c r="D217" s="16">
        <v>2</v>
      </c>
      <c r="E217" s="30" t="s">
        <v>16</v>
      </c>
      <c r="F217" s="17">
        <v>2000</v>
      </c>
      <c r="G217" s="16">
        <f>'DETAILS ACHATS'!$C217*'DETAILS ACHATS'!$F217</f>
        <v>4000</v>
      </c>
      <c r="H217" s="16">
        <f>'DETAILS ACHATS'!$G217*19%</f>
        <v>760</v>
      </c>
      <c r="I217" s="18">
        <f>'DETAILS ACHATS'!$G217+'DETAILS ACHATS'!$H217</f>
        <v>4760</v>
      </c>
    </row>
    <row r="218" spans="1:9" ht="13.8" x14ac:dyDescent="0.3">
      <c r="A218" s="24">
        <v>43178</v>
      </c>
      <c r="B218" s="29" t="s">
        <v>16</v>
      </c>
      <c r="C218" s="25">
        <v>3</v>
      </c>
      <c r="D218" s="25">
        <v>3</v>
      </c>
      <c r="E218" s="29" t="s">
        <v>16</v>
      </c>
      <c r="F218" s="26">
        <v>9000</v>
      </c>
      <c r="G218" s="25">
        <f>'DETAILS ACHATS'!$C218*'DETAILS ACHATS'!$F218</f>
        <v>27000</v>
      </c>
      <c r="H218" s="25">
        <f>'DETAILS ACHATS'!$G218*19%</f>
        <v>5130</v>
      </c>
      <c r="I218" s="27">
        <f>'DETAILS ACHATS'!$G218+'DETAILS ACHATS'!$H218</f>
        <v>32130</v>
      </c>
    </row>
    <row r="219" spans="1:9" ht="13.8" x14ac:dyDescent="0.3">
      <c r="A219" s="15">
        <v>43178</v>
      </c>
      <c r="B219" s="30" t="s">
        <v>16</v>
      </c>
      <c r="C219" s="16">
        <v>24</v>
      </c>
      <c r="D219" s="16">
        <v>24</v>
      </c>
      <c r="E219" s="30" t="s">
        <v>16</v>
      </c>
      <c r="F219" s="17">
        <v>3100</v>
      </c>
      <c r="G219" s="16">
        <f>'DETAILS ACHATS'!$C219*'DETAILS ACHATS'!$F219</f>
        <v>74400</v>
      </c>
      <c r="H219" s="16">
        <f>'DETAILS ACHATS'!$G219*19%</f>
        <v>14136</v>
      </c>
      <c r="I219" s="18">
        <f>'DETAILS ACHATS'!$G219+'DETAILS ACHATS'!$H219</f>
        <v>88536</v>
      </c>
    </row>
    <row r="220" spans="1:9" ht="13.8" x14ac:dyDescent="0.3">
      <c r="A220" s="24">
        <v>43121</v>
      </c>
      <c r="B220" s="29" t="s">
        <v>11</v>
      </c>
      <c r="C220" s="25">
        <v>20</v>
      </c>
      <c r="D220" s="25">
        <v>20</v>
      </c>
      <c r="E220" s="29" t="s">
        <v>14</v>
      </c>
      <c r="F220" s="26">
        <v>1350</v>
      </c>
      <c r="G220" s="25">
        <f>'DETAILS ACHATS'!$C220*'DETAILS ACHATS'!$F220</f>
        <v>27000</v>
      </c>
      <c r="H220" s="25">
        <f>'DETAILS ACHATS'!$G220*19%</f>
        <v>5130</v>
      </c>
      <c r="I220" s="27">
        <f>'DETAILS ACHATS'!$G220+'DETAILS ACHATS'!$H220</f>
        <v>32130</v>
      </c>
    </row>
    <row r="221" spans="1:9" ht="13.8" x14ac:dyDescent="0.3">
      <c r="A221" s="15">
        <v>43142</v>
      </c>
      <c r="B221" s="30" t="s">
        <v>19</v>
      </c>
      <c r="C221" s="16">
        <v>2100000</v>
      </c>
      <c r="D221" s="16">
        <v>2100000</v>
      </c>
      <c r="E221" s="30" t="s">
        <v>13</v>
      </c>
      <c r="F221" s="17">
        <v>0.13</v>
      </c>
      <c r="G221" s="16">
        <f>'DETAILS ACHATS'!$C221*'DETAILS ACHATS'!$F221</f>
        <v>273000</v>
      </c>
      <c r="H221" s="16">
        <f>'DETAILS ACHATS'!$G221*19%</f>
        <v>51870</v>
      </c>
      <c r="I221" s="18">
        <f>'DETAILS ACHATS'!$G221+'DETAILS ACHATS'!$H221</f>
        <v>324870</v>
      </c>
    </row>
    <row r="222" spans="1:9" ht="13.8" x14ac:dyDescent="0.3">
      <c r="A222" s="24">
        <v>43216</v>
      </c>
      <c r="B222" s="29" t="s">
        <v>19</v>
      </c>
      <c r="C222" s="25">
        <v>2100000</v>
      </c>
      <c r="D222" s="25">
        <v>2100000</v>
      </c>
      <c r="E222" s="29" t="s">
        <v>13</v>
      </c>
      <c r="F222" s="26">
        <v>0.13</v>
      </c>
      <c r="G222" s="25">
        <f>'DETAILS ACHATS'!$C222*'DETAILS ACHATS'!$F222</f>
        <v>273000</v>
      </c>
      <c r="H222" s="25">
        <f>'DETAILS ACHATS'!$G222*19%</f>
        <v>51870</v>
      </c>
      <c r="I222" s="27">
        <f>'DETAILS ACHATS'!$G222+'DETAILS ACHATS'!$H222</f>
        <v>324870</v>
      </c>
    </row>
    <row r="223" spans="1:9" ht="13.8" x14ac:dyDescent="0.3">
      <c r="A223" s="15">
        <v>43270</v>
      </c>
      <c r="B223" s="30" t="s">
        <v>19</v>
      </c>
      <c r="C223" s="16">
        <v>600</v>
      </c>
      <c r="D223" s="16">
        <v>600</v>
      </c>
      <c r="E223" s="30" t="s">
        <v>13</v>
      </c>
      <c r="F223" s="17">
        <v>165</v>
      </c>
      <c r="G223" s="16">
        <f>'DETAILS ACHATS'!$C223*'DETAILS ACHATS'!$F223</f>
        <v>99000</v>
      </c>
      <c r="H223" s="16">
        <f>'DETAILS ACHATS'!$G223*19%</f>
        <v>18810</v>
      </c>
      <c r="I223" s="18">
        <f>'DETAILS ACHATS'!$G223+'DETAILS ACHATS'!$H223</f>
        <v>117810</v>
      </c>
    </row>
    <row r="224" spans="1:9" ht="13.8" x14ac:dyDescent="0.3">
      <c r="A224" s="24">
        <v>43272</v>
      </c>
      <c r="B224" s="29" t="s">
        <v>19</v>
      </c>
      <c r="C224" s="25">
        <v>400</v>
      </c>
      <c r="D224" s="25">
        <v>400</v>
      </c>
      <c r="E224" s="29" t="s">
        <v>13</v>
      </c>
      <c r="F224" s="26">
        <v>165</v>
      </c>
      <c r="G224" s="25">
        <f>'DETAILS ACHATS'!$C224*'DETAILS ACHATS'!$F224</f>
        <v>66000</v>
      </c>
      <c r="H224" s="25">
        <f>'DETAILS ACHATS'!$G224*19%</f>
        <v>12540</v>
      </c>
      <c r="I224" s="27">
        <f>'DETAILS ACHATS'!$G224+'DETAILS ACHATS'!$H224</f>
        <v>78540</v>
      </c>
    </row>
    <row r="225" spans="1:9" ht="13.8" x14ac:dyDescent="0.3">
      <c r="A225" s="15">
        <v>43233</v>
      </c>
      <c r="B225" s="30" t="s">
        <v>19</v>
      </c>
      <c r="C225" s="16">
        <v>450000</v>
      </c>
      <c r="D225" s="16">
        <v>450000</v>
      </c>
      <c r="E225" s="30" t="s">
        <v>13</v>
      </c>
      <c r="F225" s="17">
        <v>0.78</v>
      </c>
      <c r="G225" s="16">
        <f>'DETAILS ACHATS'!$C225*'DETAILS ACHATS'!$F225</f>
        <v>351000</v>
      </c>
      <c r="H225" s="16">
        <f>'DETAILS ACHATS'!$G225*19%</f>
        <v>66690</v>
      </c>
      <c r="I225" s="18">
        <f>'DETAILS ACHATS'!$G225+'DETAILS ACHATS'!$H225</f>
        <v>417690</v>
      </c>
    </row>
    <row r="226" spans="1:9" ht="13.8" x14ac:dyDescent="0.3">
      <c r="A226" s="24">
        <v>43233</v>
      </c>
      <c r="B226" s="29" t="s">
        <v>19</v>
      </c>
      <c r="C226" s="25">
        <v>350000</v>
      </c>
      <c r="D226" s="25">
        <v>350000</v>
      </c>
      <c r="E226" s="29" t="s">
        <v>13</v>
      </c>
      <c r="F226" s="26">
        <v>0.78</v>
      </c>
      <c r="G226" s="25">
        <f>'DETAILS ACHATS'!$C226*'DETAILS ACHATS'!$F226</f>
        <v>273000</v>
      </c>
      <c r="H226" s="25">
        <f>'DETAILS ACHATS'!$G226*19%</f>
        <v>51870</v>
      </c>
      <c r="I226" s="27">
        <f>'DETAILS ACHATS'!$G226+'DETAILS ACHATS'!$H226</f>
        <v>324870</v>
      </c>
    </row>
    <row r="227" spans="1:9" ht="13.8" x14ac:dyDescent="0.3">
      <c r="A227" s="15">
        <v>43254</v>
      </c>
      <c r="B227" s="30" t="s">
        <v>19</v>
      </c>
      <c r="C227" s="16">
        <v>300000</v>
      </c>
      <c r="D227" s="16">
        <v>300000</v>
      </c>
      <c r="E227" s="30" t="s">
        <v>13</v>
      </c>
      <c r="F227" s="17">
        <v>0.65</v>
      </c>
      <c r="G227" s="16">
        <f>'DETAILS ACHATS'!$C227*'DETAILS ACHATS'!$F227</f>
        <v>195000</v>
      </c>
      <c r="H227" s="16">
        <f>'DETAILS ACHATS'!$G227*19%</f>
        <v>37050</v>
      </c>
      <c r="I227" s="18">
        <f>'DETAILS ACHATS'!$G227+'DETAILS ACHATS'!$H227</f>
        <v>232050</v>
      </c>
    </row>
    <row r="228" spans="1:9" ht="13.8" x14ac:dyDescent="0.3">
      <c r="A228" s="24">
        <v>43270</v>
      </c>
      <c r="B228" s="29" t="s">
        <v>19</v>
      </c>
      <c r="C228" s="25">
        <v>300000</v>
      </c>
      <c r="D228" s="25">
        <v>300000</v>
      </c>
      <c r="E228" s="29" t="s">
        <v>13</v>
      </c>
      <c r="F228" s="26">
        <v>0.65</v>
      </c>
      <c r="G228" s="25">
        <f>'DETAILS ACHATS'!$C228*'DETAILS ACHATS'!$F228</f>
        <v>195000</v>
      </c>
      <c r="H228" s="25">
        <f>'DETAILS ACHATS'!$G228*19%</f>
        <v>37050</v>
      </c>
      <c r="I228" s="27">
        <f>'DETAILS ACHATS'!$G228+'DETAILS ACHATS'!$H228</f>
        <v>232050</v>
      </c>
    </row>
    <row r="229" spans="1:9" ht="13.8" x14ac:dyDescent="0.3">
      <c r="A229" s="15">
        <v>43018</v>
      </c>
      <c r="B229" s="30" t="s">
        <v>19</v>
      </c>
      <c r="C229" s="16">
        <v>27100</v>
      </c>
      <c r="D229" s="16">
        <v>27100</v>
      </c>
      <c r="E229" s="30" t="s">
        <v>13</v>
      </c>
      <c r="F229" s="17">
        <v>2.54</v>
      </c>
      <c r="G229" s="16">
        <f>'DETAILS ACHATS'!$C229*'DETAILS ACHATS'!$F229</f>
        <v>68834</v>
      </c>
      <c r="H229" s="16">
        <f>'DETAILS ACHATS'!$G229*19%</f>
        <v>13078.460000000001</v>
      </c>
      <c r="I229" s="18">
        <f>'DETAILS ACHATS'!$G229+'DETAILS ACHATS'!$H229</f>
        <v>81912.460000000006</v>
      </c>
    </row>
    <row r="230" spans="1:9" ht="13.8" x14ac:dyDescent="0.3">
      <c r="A230" s="24">
        <v>43018</v>
      </c>
      <c r="B230" s="29" t="s">
        <v>19</v>
      </c>
      <c r="C230" s="25">
        <v>144000</v>
      </c>
      <c r="D230" s="25">
        <v>144000</v>
      </c>
      <c r="E230" s="29" t="s">
        <v>13</v>
      </c>
      <c r="F230" s="26">
        <v>2.54</v>
      </c>
      <c r="G230" s="25">
        <f>'DETAILS ACHATS'!$C230*'DETAILS ACHATS'!$F230</f>
        <v>365760</v>
      </c>
      <c r="H230" s="25">
        <f>'DETAILS ACHATS'!$G230*19%</f>
        <v>69494.399999999994</v>
      </c>
      <c r="I230" s="27">
        <f>'DETAILS ACHATS'!$G230+'DETAILS ACHATS'!$H230</f>
        <v>435254.4</v>
      </c>
    </row>
    <row r="231" spans="1:9" ht="13.8" x14ac:dyDescent="0.3">
      <c r="A231" s="15">
        <v>43122</v>
      </c>
      <c r="B231" s="30" t="s">
        <v>19</v>
      </c>
      <c r="C231" s="16">
        <v>109650</v>
      </c>
      <c r="D231" s="16">
        <v>109650</v>
      </c>
      <c r="E231" s="30" t="s">
        <v>13</v>
      </c>
      <c r="F231" s="17">
        <v>2.2999999999999998</v>
      </c>
      <c r="G231" s="16">
        <f>'DETAILS ACHATS'!$C231*'DETAILS ACHATS'!$F231</f>
        <v>252194.99999999997</v>
      </c>
      <c r="H231" s="16">
        <f>'DETAILS ACHATS'!$G231*19%</f>
        <v>47917.049999999996</v>
      </c>
      <c r="I231" s="18">
        <f>'DETAILS ACHATS'!$G231+'DETAILS ACHATS'!$H231</f>
        <v>300112.05</v>
      </c>
    </row>
    <row r="232" spans="1:9" ht="13.8" x14ac:dyDescent="0.3">
      <c r="A232" s="24">
        <v>43122</v>
      </c>
      <c r="B232" s="29" t="s">
        <v>19</v>
      </c>
      <c r="C232" s="25">
        <v>79570</v>
      </c>
      <c r="D232" s="25">
        <v>79570</v>
      </c>
      <c r="E232" s="29" t="s">
        <v>13</v>
      </c>
      <c r="F232" s="26">
        <v>3.2</v>
      </c>
      <c r="G232" s="25">
        <f>'DETAILS ACHATS'!$C232*'DETAILS ACHATS'!$F232</f>
        <v>254624</v>
      </c>
      <c r="H232" s="25">
        <f>'DETAILS ACHATS'!$G232*19%</f>
        <v>48378.559999999998</v>
      </c>
      <c r="I232" s="27">
        <f>'DETAILS ACHATS'!$G232+'DETAILS ACHATS'!$H232</f>
        <v>303002.56</v>
      </c>
    </row>
    <row r="233" spans="1:9" ht="13.8" x14ac:dyDescent="0.3">
      <c r="A233" s="15">
        <v>43122</v>
      </c>
      <c r="B233" s="30" t="s">
        <v>19</v>
      </c>
      <c r="C233" s="16">
        <v>202600</v>
      </c>
      <c r="D233" s="16">
        <v>202600</v>
      </c>
      <c r="E233" s="30" t="s">
        <v>13</v>
      </c>
      <c r="F233" s="17">
        <v>2.0699999999999998</v>
      </c>
      <c r="G233" s="16">
        <f>'DETAILS ACHATS'!$C233*'DETAILS ACHATS'!$F233</f>
        <v>419381.99999999994</v>
      </c>
      <c r="H233" s="16">
        <f>'DETAILS ACHATS'!$G233*19%</f>
        <v>79682.579999999987</v>
      </c>
      <c r="I233" s="18">
        <f>'DETAILS ACHATS'!$G233+'DETAILS ACHATS'!$H233</f>
        <v>499064.57999999996</v>
      </c>
    </row>
    <row r="234" spans="1:9" ht="13.8" x14ac:dyDescent="0.3">
      <c r="A234" s="24">
        <v>43173</v>
      </c>
      <c r="B234" s="29" t="s">
        <v>19</v>
      </c>
      <c r="C234" s="25">
        <v>99500</v>
      </c>
      <c r="D234" s="25">
        <v>99500</v>
      </c>
      <c r="E234" s="29" t="s">
        <v>13</v>
      </c>
      <c r="F234" s="26">
        <v>2.4500000000000002</v>
      </c>
      <c r="G234" s="25">
        <f>'DETAILS ACHATS'!$C234*'DETAILS ACHATS'!$F234</f>
        <v>243775.00000000003</v>
      </c>
      <c r="H234" s="25">
        <f>'DETAILS ACHATS'!$G234*19%</f>
        <v>46317.250000000007</v>
      </c>
      <c r="I234" s="27">
        <f>'DETAILS ACHATS'!$G234+'DETAILS ACHATS'!$H234</f>
        <v>290092.25000000006</v>
      </c>
    </row>
    <row r="235" spans="1:9" ht="13.8" x14ac:dyDescent="0.3">
      <c r="A235" s="15">
        <v>43173</v>
      </c>
      <c r="B235" s="30" t="s">
        <v>19</v>
      </c>
      <c r="C235" s="16">
        <v>101050</v>
      </c>
      <c r="D235" s="16">
        <v>101050</v>
      </c>
      <c r="E235" s="30" t="s">
        <v>13</v>
      </c>
      <c r="F235" s="17">
        <v>2.8</v>
      </c>
      <c r="G235" s="16">
        <f>'DETAILS ACHATS'!$C235*'DETAILS ACHATS'!$F235</f>
        <v>282940</v>
      </c>
      <c r="H235" s="16">
        <f>'DETAILS ACHATS'!$G235*19%</f>
        <v>53758.6</v>
      </c>
      <c r="I235" s="18">
        <f>'DETAILS ACHATS'!$G235+'DETAILS ACHATS'!$H235</f>
        <v>336698.6</v>
      </c>
    </row>
    <row r="236" spans="1:9" ht="13.8" x14ac:dyDescent="0.3">
      <c r="A236" s="24">
        <v>43173</v>
      </c>
      <c r="B236" s="29" t="s">
        <v>19</v>
      </c>
      <c r="C236" s="25">
        <v>100150</v>
      </c>
      <c r="D236" s="25">
        <v>100150</v>
      </c>
      <c r="E236" s="29" t="s">
        <v>13</v>
      </c>
      <c r="F236" s="26">
        <v>2.8</v>
      </c>
      <c r="G236" s="25">
        <f>'DETAILS ACHATS'!$C236*'DETAILS ACHATS'!$F236</f>
        <v>280420</v>
      </c>
      <c r="H236" s="25">
        <f>'DETAILS ACHATS'!$G236*19%</f>
        <v>53279.8</v>
      </c>
      <c r="I236" s="27">
        <f>'DETAILS ACHATS'!$G236+'DETAILS ACHATS'!$H236</f>
        <v>333699.8</v>
      </c>
    </row>
    <row r="237" spans="1:9" ht="13.8" x14ac:dyDescent="0.3">
      <c r="A237" s="15">
        <v>43202</v>
      </c>
      <c r="B237" s="30" t="s">
        <v>19</v>
      </c>
      <c r="C237" s="16">
        <v>122240</v>
      </c>
      <c r="D237" s="16">
        <v>122240</v>
      </c>
      <c r="E237" s="30" t="s">
        <v>13</v>
      </c>
      <c r="F237" s="17">
        <v>2.27</v>
      </c>
      <c r="G237" s="16">
        <f>'DETAILS ACHATS'!$C237*'DETAILS ACHATS'!$F237</f>
        <v>277484.79999999999</v>
      </c>
      <c r="H237" s="16">
        <f>'DETAILS ACHATS'!$G237*19%</f>
        <v>52722.112000000001</v>
      </c>
      <c r="I237" s="18">
        <f>'DETAILS ACHATS'!$G237+'DETAILS ACHATS'!$H237</f>
        <v>330206.91200000001</v>
      </c>
    </row>
    <row r="238" spans="1:9" ht="13.8" x14ac:dyDescent="0.3">
      <c r="A238" s="24">
        <v>43234</v>
      </c>
      <c r="B238" s="29" t="s">
        <v>19</v>
      </c>
      <c r="C238" s="25">
        <v>151150</v>
      </c>
      <c r="D238" s="25">
        <v>151150</v>
      </c>
      <c r="E238" s="29" t="s">
        <v>13</v>
      </c>
      <c r="F238" s="26">
        <v>2.8</v>
      </c>
      <c r="G238" s="25">
        <f>'DETAILS ACHATS'!$C238*'DETAILS ACHATS'!$F238</f>
        <v>423220</v>
      </c>
      <c r="H238" s="25">
        <f>'DETAILS ACHATS'!$G238*19%</f>
        <v>80411.8</v>
      </c>
      <c r="I238" s="27">
        <f>'DETAILS ACHATS'!$G238+'DETAILS ACHATS'!$H238</f>
        <v>503631.8</v>
      </c>
    </row>
    <row r="239" spans="1:9" ht="13.8" x14ac:dyDescent="0.3">
      <c r="A239" s="15">
        <v>43234</v>
      </c>
      <c r="B239" s="30" t="s">
        <v>19</v>
      </c>
      <c r="C239" s="16">
        <v>39600</v>
      </c>
      <c r="D239" s="16">
        <v>39600</v>
      </c>
      <c r="E239" s="30" t="s">
        <v>13</v>
      </c>
      <c r="F239" s="17">
        <v>2.8</v>
      </c>
      <c r="G239" s="16">
        <f>'DETAILS ACHATS'!$C239*'DETAILS ACHATS'!$F239</f>
        <v>110880</v>
      </c>
      <c r="H239" s="16">
        <f>'DETAILS ACHATS'!$G239*19%</f>
        <v>21067.200000000001</v>
      </c>
      <c r="I239" s="18">
        <f>'DETAILS ACHATS'!$G239+'DETAILS ACHATS'!$H239</f>
        <v>131947.20000000001</v>
      </c>
    </row>
    <row r="240" spans="1:9" ht="13.8" x14ac:dyDescent="0.3">
      <c r="A240" s="24">
        <v>43234</v>
      </c>
      <c r="B240" s="29" t="s">
        <v>19</v>
      </c>
      <c r="C240" s="25">
        <v>199600</v>
      </c>
      <c r="D240" s="25">
        <v>199600</v>
      </c>
      <c r="E240" s="29" t="s">
        <v>13</v>
      </c>
      <c r="F240" s="26">
        <v>2.8</v>
      </c>
      <c r="G240" s="25">
        <f>'DETAILS ACHATS'!$C240*'DETAILS ACHATS'!$F240</f>
        <v>558880</v>
      </c>
      <c r="H240" s="25">
        <f>'DETAILS ACHATS'!$G240*19%</f>
        <v>106187.2</v>
      </c>
      <c r="I240" s="27">
        <f>'DETAILS ACHATS'!$G240+'DETAILS ACHATS'!$H240</f>
        <v>665067.19999999995</v>
      </c>
    </row>
    <row r="241" spans="1:9" ht="13.8" x14ac:dyDescent="0.3">
      <c r="A241" s="15">
        <v>43237</v>
      </c>
      <c r="B241" s="30" t="s">
        <v>19</v>
      </c>
      <c r="C241" s="16">
        <v>113840</v>
      </c>
      <c r="D241" s="16">
        <v>113840</v>
      </c>
      <c r="E241" s="30" t="s">
        <v>13</v>
      </c>
      <c r="F241" s="17">
        <v>2.8</v>
      </c>
      <c r="G241" s="16">
        <f>'DETAILS ACHATS'!$C241*'DETAILS ACHATS'!$F241</f>
        <v>318752</v>
      </c>
      <c r="H241" s="16">
        <f>'DETAILS ACHATS'!$G241*19%</f>
        <v>60562.879999999997</v>
      </c>
      <c r="I241" s="18">
        <f>'DETAILS ACHATS'!$G241+'DETAILS ACHATS'!$H241</f>
        <v>379314.88</v>
      </c>
    </row>
    <row r="242" spans="1:9" ht="13.8" x14ac:dyDescent="0.3">
      <c r="A242" s="24">
        <v>43237</v>
      </c>
      <c r="B242" s="29" t="s">
        <v>19</v>
      </c>
      <c r="C242" s="25">
        <v>151240</v>
      </c>
      <c r="D242" s="25">
        <v>151240</v>
      </c>
      <c r="E242" s="29" t="s">
        <v>13</v>
      </c>
      <c r="F242" s="26">
        <v>2.8</v>
      </c>
      <c r="G242" s="25">
        <f>'DETAILS ACHATS'!$C242*'DETAILS ACHATS'!$F242</f>
        <v>423472</v>
      </c>
      <c r="H242" s="25">
        <f>'DETAILS ACHATS'!$G242*19%</f>
        <v>80459.680000000008</v>
      </c>
      <c r="I242" s="27">
        <f>'DETAILS ACHATS'!$G242+'DETAILS ACHATS'!$H242</f>
        <v>503931.68</v>
      </c>
    </row>
    <row r="243" spans="1:9" ht="13.8" x14ac:dyDescent="0.3">
      <c r="A243" s="15">
        <v>43237</v>
      </c>
      <c r="B243" s="30" t="s">
        <v>19</v>
      </c>
      <c r="C243" s="16">
        <v>84975</v>
      </c>
      <c r="D243" s="16">
        <v>84975</v>
      </c>
      <c r="E243" s="30" t="s">
        <v>13</v>
      </c>
      <c r="F243" s="17">
        <v>2.8</v>
      </c>
      <c r="G243" s="16">
        <f>'DETAILS ACHATS'!$C243*'DETAILS ACHATS'!$F243</f>
        <v>237929.99999999997</v>
      </c>
      <c r="H243" s="16">
        <f>'DETAILS ACHATS'!$G243*19%</f>
        <v>45206.7</v>
      </c>
      <c r="I243" s="18">
        <f>'DETAILS ACHATS'!$G243+'DETAILS ACHATS'!$H243</f>
        <v>283136.69999999995</v>
      </c>
    </row>
    <row r="244" spans="1:9" ht="13.8" x14ac:dyDescent="0.3">
      <c r="A244" s="24">
        <v>43242</v>
      </c>
      <c r="B244" s="29" t="s">
        <v>19</v>
      </c>
      <c r="C244" s="25">
        <v>200600</v>
      </c>
      <c r="D244" s="25">
        <v>200600</v>
      </c>
      <c r="E244" s="29" t="s">
        <v>13</v>
      </c>
      <c r="F244" s="26">
        <v>2.8</v>
      </c>
      <c r="G244" s="25">
        <f>'DETAILS ACHATS'!$C244*'DETAILS ACHATS'!$F244</f>
        <v>561680</v>
      </c>
      <c r="H244" s="25">
        <f>'DETAILS ACHATS'!$G244*19%</f>
        <v>106719.2</v>
      </c>
      <c r="I244" s="27">
        <f>'DETAILS ACHATS'!$G244+'DETAILS ACHATS'!$H244</f>
        <v>668399.19999999995</v>
      </c>
    </row>
    <row r="245" spans="1:9" ht="13.8" x14ac:dyDescent="0.3">
      <c r="A245" s="15">
        <v>43242</v>
      </c>
      <c r="B245" s="30" t="s">
        <v>19</v>
      </c>
      <c r="C245" s="16">
        <v>100650</v>
      </c>
      <c r="D245" s="16">
        <v>100650</v>
      </c>
      <c r="E245" s="30" t="s">
        <v>13</v>
      </c>
      <c r="F245" s="17">
        <v>2.8</v>
      </c>
      <c r="G245" s="16">
        <f>'DETAILS ACHATS'!$C245*'DETAILS ACHATS'!$F245</f>
        <v>281820</v>
      </c>
      <c r="H245" s="16">
        <f>'DETAILS ACHATS'!$G245*19%</f>
        <v>53545.8</v>
      </c>
      <c r="I245" s="18">
        <f>'DETAILS ACHATS'!$G245+'DETAILS ACHATS'!$H245</f>
        <v>335365.8</v>
      </c>
    </row>
    <row r="246" spans="1:9" ht="13.8" x14ac:dyDescent="0.3">
      <c r="A246" s="24">
        <v>43242</v>
      </c>
      <c r="B246" s="29" t="s">
        <v>19</v>
      </c>
      <c r="C246" s="25">
        <v>66000</v>
      </c>
      <c r="D246" s="25">
        <v>66000</v>
      </c>
      <c r="E246" s="29" t="s">
        <v>13</v>
      </c>
      <c r="F246" s="26">
        <v>2.8</v>
      </c>
      <c r="G246" s="25">
        <f>'DETAILS ACHATS'!$C246*'DETAILS ACHATS'!$F246</f>
        <v>184800</v>
      </c>
      <c r="H246" s="25">
        <f>'DETAILS ACHATS'!$G246*19%</f>
        <v>35112</v>
      </c>
      <c r="I246" s="27">
        <f>'DETAILS ACHATS'!$G246+'DETAILS ACHATS'!$H246</f>
        <v>219912</v>
      </c>
    </row>
    <row r="247" spans="1:9" ht="13.8" x14ac:dyDescent="0.3">
      <c r="A247" s="15">
        <v>43247</v>
      </c>
      <c r="B247" s="30" t="s">
        <v>19</v>
      </c>
      <c r="C247" s="16">
        <v>100650</v>
      </c>
      <c r="D247" s="16">
        <v>100650</v>
      </c>
      <c r="E247" s="30" t="s">
        <v>13</v>
      </c>
      <c r="F247" s="17">
        <v>2.27</v>
      </c>
      <c r="G247" s="16">
        <f>'DETAILS ACHATS'!$C247*'DETAILS ACHATS'!$F247</f>
        <v>228475.5</v>
      </c>
      <c r="H247" s="16">
        <f>'DETAILS ACHATS'!$G247*19%</f>
        <v>43410.345000000001</v>
      </c>
      <c r="I247" s="18">
        <f>'DETAILS ACHATS'!$G247+'DETAILS ACHATS'!$H247</f>
        <v>271885.84499999997</v>
      </c>
    </row>
    <row r="248" spans="1:9" ht="13.8" x14ac:dyDescent="0.3">
      <c r="A248" s="24">
        <v>43250</v>
      </c>
      <c r="B248" s="29" t="s">
        <v>19</v>
      </c>
      <c r="C248" s="25">
        <v>311850</v>
      </c>
      <c r="D248" s="25">
        <v>311850</v>
      </c>
      <c r="E248" s="29" t="s">
        <v>13</v>
      </c>
      <c r="F248" s="26">
        <v>2.0699999999999998</v>
      </c>
      <c r="G248" s="25">
        <f>'DETAILS ACHATS'!$C248*'DETAILS ACHATS'!$F248</f>
        <v>645529.5</v>
      </c>
      <c r="H248" s="25">
        <f>'DETAILS ACHATS'!$G248*19%</f>
        <v>122650.605</v>
      </c>
      <c r="I248" s="27">
        <f>'DETAILS ACHATS'!$G248+'DETAILS ACHATS'!$H248</f>
        <v>768180.10499999998</v>
      </c>
    </row>
    <row r="249" spans="1:9" ht="13.8" x14ac:dyDescent="0.3">
      <c r="A249" s="15">
        <v>43257</v>
      </c>
      <c r="B249" s="30" t="s">
        <v>19</v>
      </c>
      <c r="C249" s="16">
        <v>198000</v>
      </c>
      <c r="D249" s="16">
        <v>198000</v>
      </c>
      <c r="E249" s="30" t="s">
        <v>13</v>
      </c>
      <c r="F249" s="17">
        <v>2.0699999999999998</v>
      </c>
      <c r="G249" s="16">
        <f>'DETAILS ACHATS'!$C249*'DETAILS ACHATS'!$F249</f>
        <v>409859.99999999994</v>
      </c>
      <c r="H249" s="16">
        <f>'DETAILS ACHATS'!$G249*19%</f>
        <v>77873.399999999994</v>
      </c>
      <c r="I249" s="18">
        <f>'DETAILS ACHATS'!$G249+'DETAILS ACHATS'!$H249</f>
        <v>487733.39999999991</v>
      </c>
    </row>
    <row r="250" spans="1:9" ht="13.8" x14ac:dyDescent="0.3">
      <c r="A250" s="24">
        <v>43261</v>
      </c>
      <c r="B250" s="29" t="s">
        <v>19</v>
      </c>
      <c r="C250" s="25">
        <v>251000</v>
      </c>
      <c r="D250" s="25">
        <v>251000</v>
      </c>
      <c r="E250" s="29" t="s">
        <v>13</v>
      </c>
      <c r="F250" s="26">
        <v>2.64</v>
      </c>
      <c r="G250" s="25">
        <f>'DETAILS ACHATS'!$C250*'DETAILS ACHATS'!$F250</f>
        <v>662640</v>
      </c>
      <c r="H250" s="25">
        <f>'DETAILS ACHATS'!$G250*19%</f>
        <v>125901.6</v>
      </c>
      <c r="I250" s="27">
        <f>'DETAILS ACHATS'!$G250+'DETAILS ACHATS'!$H250</f>
        <v>788541.6</v>
      </c>
    </row>
    <row r="251" spans="1:9" ht="13.8" x14ac:dyDescent="0.3">
      <c r="A251" s="15">
        <v>43129</v>
      </c>
      <c r="B251" s="30" t="s">
        <v>19</v>
      </c>
      <c r="C251" s="16">
        <v>3600</v>
      </c>
      <c r="D251" s="16">
        <v>3600</v>
      </c>
      <c r="E251" s="30" t="s">
        <v>13</v>
      </c>
      <c r="F251" s="17">
        <v>35.729999999999997</v>
      </c>
      <c r="G251" s="16">
        <f>'DETAILS ACHATS'!$C251*'DETAILS ACHATS'!$F251</f>
        <v>128627.99999999999</v>
      </c>
      <c r="H251" s="16">
        <f>'DETAILS ACHATS'!$G251*19%</f>
        <v>24439.319999999996</v>
      </c>
      <c r="I251" s="18">
        <f>'DETAILS ACHATS'!$G251+'DETAILS ACHATS'!$H251</f>
        <v>153067.31999999998</v>
      </c>
    </row>
    <row r="252" spans="1:9" ht="13.8" x14ac:dyDescent="0.3">
      <c r="A252" s="24">
        <v>43143</v>
      </c>
      <c r="B252" s="29" t="s">
        <v>19</v>
      </c>
      <c r="C252" s="25">
        <v>840</v>
      </c>
      <c r="D252" s="25">
        <v>840</v>
      </c>
      <c r="E252" s="29" t="s">
        <v>13</v>
      </c>
      <c r="F252" s="26">
        <v>33.22</v>
      </c>
      <c r="G252" s="25">
        <f>'DETAILS ACHATS'!$C252*'DETAILS ACHATS'!$F252</f>
        <v>27904.799999999999</v>
      </c>
      <c r="H252" s="25">
        <f>'DETAILS ACHATS'!$G252*19%</f>
        <v>5301.9120000000003</v>
      </c>
      <c r="I252" s="27">
        <f>'DETAILS ACHATS'!$G252+'DETAILS ACHATS'!$H252</f>
        <v>33206.712</v>
      </c>
    </row>
    <row r="253" spans="1:9" ht="13.8" x14ac:dyDescent="0.3">
      <c r="A253" s="15">
        <v>43148</v>
      </c>
      <c r="B253" s="30" t="s">
        <v>19</v>
      </c>
      <c r="C253" s="16">
        <v>6615</v>
      </c>
      <c r="D253" s="16">
        <v>6615</v>
      </c>
      <c r="E253" s="30" t="s">
        <v>13</v>
      </c>
      <c r="F253" s="17">
        <v>35.729999999999997</v>
      </c>
      <c r="G253" s="16">
        <f>'DETAILS ACHATS'!$C253*'DETAILS ACHATS'!$F253</f>
        <v>236353.94999999998</v>
      </c>
      <c r="H253" s="16">
        <f>'DETAILS ACHATS'!$G253*19%</f>
        <v>44907.250499999995</v>
      </c>
      <c r="I253" s="18">
        <f>'DETAILS ACHATS'!$G253+'DETAILS ACHATS'!$H253</f>
        <v>281261.20049999998</v>
      </c>
    </row>
    <row r="254" spans="1:9" ht="13.8" x14ac:dyDescent="0.3">
      <c r="A254" s="24">
        <v>43155</v>
      </c>
      <c r="B254" s="29" t="s">
        <v>19</v>
      </c>
      <c r="C254" s="25">
        <v>1900</v>
      </c>
      <c r="D254" s="25">
        <v>1900</v>
      </c>
      <c r="E254" s="29" t="s">
        <v>13</v>
      </c>
      <c r="F254" s="26">
        <v>33.22</v>
      </c>
      <c r="G254" s="25">
        <f>'DETAILS ACHATS'!$C254*'DETAILS ACHATS'!$F254</f>
        <v>63118</v>
      </c>
      <c r="H254" s="25">
        <f>'DETAILS ACHATS'!$G254*19%</f>
        <v>11992.42</v>
      </c>
      <c r="I254" s="27">
        <f>'DETAILS ACHATS'!$G254+'DETAILS ACHATS'!$H254</f>
        <v>75110.42</v>
      </c>
    </row>
    <row r="255" spans="1:9" ht="13.8" x14ac:dyDescent="0.3">
      <c r="A255" s="15">
        <v>43155</v>
      </c>
      <c r="B255" s="30" t="s">
        <v>19</v>
      </c>
      <c r="C255" s="16">
        <v>1810</v>
      </c>
      <c r="D255" s="16">
        <v>1810</v>
      </c>
      <c r="E255" s="30" t="s">
        <v>13</v>
      </c>
      <c r="F255" s="17">
        <v>34.03</v>
      </c>
      <c r="G255" s="16">
        <f>'DETAILS ACHATS'!$C255*'DETAILS ACHATS'!$F255</f>
        <v>61594.3</v>
      </c>
      <c r="H255" s="16">
        <f>'DETAILS ACHATS'!$G255*19%</f>
        <v>11702.917000000001</v>
      </c>
      <c r="I255" s="18">
        <f>'DETAILS ACHATS'!$G255+'DETAILS ACHATS'!$H255</f>
        <v>73297.217000000004</v>
      </c>
    </row>
    <row r="256" spans="1:9" ht="13.8" x14ac:dyDescent="0.3">
      <c r="A256" s="24">
        <v>43155</v>
      </c>
      <c r="B256" s="29" t="s">
        <v>19</v>
      </c>
      <c r="C256" s="25">
        <v>1480</v>
      </c>
      <c r="D256" s="25">
        <v>1480</v>
      </c>
      <c r="E256" s="29" t="s">
        <v>13</v>
      </c>
      <c r="F256" s="26">
        <v>40.380000000000003</v>
      </c>
      <c r="G256" s="25">
        <f>'DETAILS ACHATS'!$C256*'DETAILS ACHATS'!$F256</f>
        <v>59762.400000000001</v>
      </c>
      <c r="H256" s="25">
        <f>'DETAILS ACHATS'!$G256*19%</f>
        <v>11354.856</v>
      </c>
      <c r="I256" s="27">
        <f>'DETAILS ACHATS'!$G256+'DETAILS ACHATS'!$H256</f>
        <v>71117.255999999994</v>
      </c>
    </row>
    <row r="257" spans="1:9" ht="13.8" x14ac:dyDescent="0.3">
      <c r="A257" s="15">
        <v>43184</v>
      </c>
      <c r="B257" s="30" t="s">
        <v>19</v>
      </c>
      <c r="C257" s="16">
        <v>2000</v>
      </c>
      <c r="D257" s="16">
        <v>2000</v>
      </c>
      <c r="E257" s="30" t="s">
        <v>13</v>
      </c>
      <c r="F257" s="17">
        <v>38.979999999999997</v>
      </c>
      <c r="G257" s="16">
        <f>'DETAILS ACHATS'!$C257*'DETAILS ACHATS'!$F257</f>
        <v>77960</v>
      </c>
      <c r="H257" s="16">
        <f>'DETAILS ACHATS'!$G257*19%</f>
        <v>14812.4</v>
      </c>
      <c r="I257" s="18">
        <f>'DETAILS ACHATS'!$G257+'DETAILS ACHATS'!$H257</f>
        <v>92772.4</v>
      </c>
    </row>
    <row r="258" spans="1:9" ht="13.8" x14ac:dyDescent="0.3">
      <c r="A258" s="24">
        <v>43190</v>
      </c>
      <c r="B258" s="29" t="s">
        <v>19</v>
      </c>
      <c r="C258" s="25">
        <v>5235</v>
      </c>
      <c r="D258" s="25">
        <v>5235</v>
      </c>
      <c r="E258" s="29" t="s">
        <v>13</v>
      </c>
      <c r="F258" s="26">
        <v>38.979999999999997</v>
      </c>
      <c r="G258" s="25">
        <f>'DETAILS ACHATS'!$C258*'DETAILS ACHATS'!$F258</f>
        <v>204060.3</v>
      </c>
      <c r="H258" s="25">
        <f>'DETAILS ACHATS'!$G258*19%</f>
        <v>38771.456999999995</v>
      </c>
      <c r="I258" s="27">
        <f>'DETAILS ACHATS'!$G258+'DETAILS ACHATS'!$H258</f>
        <v>242831.75699999998</v>
      </c>
    </row>
    <row r="259" spans="1:9" ht="13.8" x14ac:dyDescent="0.3">
      <c r="A259" s="15">
        <v>43201</v>
      </c>
      <c r="B259" s="30" t="s">
        <v>19</v>
      </c>
      <c r="C259" s="16">
        <v>370</v>
      </c>
      <c r="D259" s="16">
        <v>370</v>
      </c>
      <c r="E259" s="30" t="s">
        <v>13</v>
      </c>
      <c r="F259" s="17">
        <v>38.979999999999997</v>
      </c>
      <c r="G259" s="16">
        <f>'DETAILS ACHATS'!$C259*'DETAILS ACHATS'!$F259</f>
        <v>14422.599999999999</v>
      </c>
      <c r="H259" s="16">
        <f>'DETAILS ACHATS'!$G259*19%</f>
        <v>2740.2939999999999</v>
      </c>
      <c r="I259" s="18">
        <f>'DETAILS ACHATS'!$G259+'DETAILS ACHATS'!$H259</f>
        <v>17162.894</v>
      </c>
    </row>
    <row r="260" spans="1:9" ht="13.8" x14ac:dyDescent="0.3">
      <c r="A260" s="24">
        <v>43210</v>
      </c>
      <c r="B260" s="29" t="s">
        <v>19</v>
      </c>
      <c r="C260" s="25">
        <v>3000</v>
      </c>
      <c r="D260" s="25">
        <v>3000</v>
      </c>
      <c r="E260" s="29" t="s">
        <v>13</v>
      </c>
      <c r="F260" s="26">
        <v>47.5</v>
      </c>
      <c r="G260" s="25">
        <f>'DETAILS ACHATS'!$C260*'DETAILS ACHATS'!$F260</f>
        <v>142500</v>
      </c>
      <c r="H260" s="25">
        <f>'DETAILS ACHATS'!$G260*19%</f>
        <v>27075</v>
      </c>
      <c r="I260" s="27">
        <f>'DETAILS ACHATS'!$G260+'DETAILS ACHATS'!$H260</f>
        <v>169575</v>
      </c>
    </row>
    <row r="261" spans="1:9" ht="13.8" x14ac:dyDescent="0.3">
      <c r="A261" s="15">
        <v>43210</v>
      </c>
      <c r="B261" s="30" t="s">
        <v>19</v>
      </c>
      <c r="C261" s="16">
        <v>2075</v>
      </c>
      <c r="D261" s="16">
        <v>2075</v>
      </c>
      <c r="E261" s="30" t="s">
        <v>13</v>
      </c>
      <c r="F261" s="17">
        <v>47.5</v>
      </c>
      <c r="G261" s="16">
        <f>'DETAILS ACHATS'!$C261*'DETAILS ACHATS'!$F261</f>
        <v>98562.5</v>
      </c>
      <c r="H261" s="16">
        <f>'DETAILS ACHATS'!$G261*19%</f>
        <v>18726.875</v>
      </c>
      <c r="I261" s="18">
        <f>'DETAILS ACHATS'!$G261+'DETAILS ACHATS'!$H261</f>
        <v>117289.375</v>
      </c>
    </row>
    <row r="262" spans="1:9" ht="13.8" x14ac:dyDescent="0.3">
      <c r="A262" s="24">
        <v>43230</v>
      </c>
      <c r="B262" s="29" t="s">
        <v>19</v>
      </c>
      <c r="C262" s="25">
        <v>3100</v>
      </c>
      <c r="D262" s="25">
        <v>3100</v>
      </c>
      <c r="E262" s="29" t="s">
        <v>13</v>
      </c>
      <c r="F262" s="26">
        <v>33.22</v>
      </c>
      <c r="G262" s="25">
        <f>'DETAILS ACHATS'!$C262*'DETAILS ACHATS'!$F262</f>
        <v>102982</v>
      </c>
      <c r="H262" s="25">
        <f>'DETAILS ACHATS'!$G262*19%</f>
        <v>19566.580000000002</v>
      </c>
      <c r="I262" s="27">
        <f>'DETAILS ACHATS'!$G262+'DETAILS ACHATS'!$H262</f>
        <v>122548.58</v>
      </c>
    </row>
    <row r="263" spans="1:9" ht="13.8" x14ac:dyDescent="0.3">
      <c r="A263" s="15">
        <v>43239</v>
      </c>
      <c r="B263" s="30" t="s">
        <v>19</v>
      </c>
      <c r="C263" s="16">
        <v>3030</v>
      </c>
      <c r="D263" s="16">
        <v>3030</v>
      </c>
      <c r="E263" s="30" t="s">
        <v>13</v>
      </c>
      <c r="F263" s="17">
        <v>40.380000000000003</v>
      </c>
      <c r="G263" s="16">
        <f>'DETAILS ACHATS'!$C263*'DETAILS ACHATS'!$F263</f>
        <v>122351.40000000001</v>
      </c>
      <c r="H263" s="16">
        <f>'DETAILS ACHATS'!$G263*19%</f>
        <v>23246.766000000003</v>
      </c>
      <c r="I263" s="18">
        <f>'DETAILS ACHATS'!$G263+'DETAILS ACHATS'!$H263</f>
        <v>145598.16600000003</v>
      </c>
    </row>
    <row r="264" spans="1:9" ht="13.8" x14ac:dyDescent="0.3">
      <c r="A264" s="24">
        <v>43260</v>
      </c>
      <c r="B264" s="29" t="s">
        <v>19</v>
      </c>
      <c r="C264" s="25">
        <v>6270</v>
      </c>
      <c r="D264" s="25">
        <v>6270</v>
      </c>
      <c r="E264" s="29" t="s">
        <v>13</v>
      </c>
      <c r="F264" s="26">
        <v>35.729999999999997</v>
      </c>
      <c r="G264" s="25">
        <f>'DETAILS ACHATS'!$C264*'DETAILS ACHATS'!$F264</f>
        <v>224027.09999999998</v>
      </c>
      <c r="H264" s="25">
        <f>'DETAILS ACHATS'!$G264*19%</f>
        <v>42565.148999999998</v>
      </c>
      <c r="I264" s="27">
        <f>'DETAILS ACHATS'!$G264+'DETAILS ACHATS'!$H264</f>
        <v>266592.24899999995</v>
      </c>
    </row>
    <row r="265" spans="1:9" ht="13.8" x14ac:dyDescent="0.3">
      <c r="A265" s="15">
        <v>43123</v>
      </c>
      <c r="B265" s="30" t="s">
        <v>19</v>
      </c>
      <c r="C265" s="16">
        <v>3130.7</v>
      </c>
      <c r="D265" s="16">
        <v>3130.7</v>
      </c>
      <c r="E265" s="30" t="s">
        <v>13</v>
      </c>
      <c r="F265" s="17">
        <v>14.85</v>
      </c>
      <c r="G265" s="16">
        <f>'DETAILS ACHATS'!$C265*'DETAILS ACHATS'!$F265</f>
        <v>46490.894999999997</v>
      </c>
      <c r="H265" s="16">
        <f>'DETAILS ACHATS'!$G265*19%</f>
        <v>8833.2700499999992</v>
      </c>
      <c r="I265" s="18">
        <f>'DETAILS ACHATS'!$G265+'DETAILS ACHATS'!$H265</f>
        <v>55324.165049999996</v>
      </c>
    </row>
    <row r="266" spans="1:9" ht="13.8" x14ac:dyDescent="0.3">
      <c r="A266" s="24">
        <v>43123</v>
      </c>
      <c r="B266" s="29" t="s">
        <v>19</v>
      </c>
      <c r="C266" s="25">
        <v>3130.7</v>
      </c>
      <c r="D266" s="25">
        <v>3130.7</v>
      </c>
      <c r="E266" s="29" t="s">
        <v>13</v>
      </c>
      <c r="F266" s="26">
        <v>14.85</v>
      </c>
      <c r="G266" s="25">
        <f>'DETAILS ACHATS'!$C266*'DETAILS ACHATS'!$F266</f>
        <v>46490.894999999997</v>
      </c>
      <c r="H266" s="25">
        <f>'DETAILS ACHATS'!$G266*19%</f>
        <v>8833.2700499999992</v>
      </c>
      <c r="I266" s="27">
        <f>'DETAILS ACHATS'!$G266+'DETAILS ACHATS'!$H266</f>
        <v>55324.165049999996</v>
      </c>
    </row>
    <row r="267" spans="1:9" ht="13.8" x14ac:dyDescent="0.3">
      <c r="A267" s="15">
        <v>43144</v>
      </c>
      <c r="B267" s="30" t="s">
        <v>19</v>
      </c>
      <c r="C267" s="16">
        <v>1702175</v>
      </c>
      <c r="D267" s="16">
        <v>1702175</v>
      </c>
      <c r="E267" s="30" t="s">
        <v>13</v>
      </c>
      <c r="F267" s="17">
        <v>2.1479999999999999E-2</v>
      </c>
      <c r="G267" s="16">
        <f>'DETAILS ACHATS'!$C267*'DETAILS ACHATS'!$F267</f>
        <v>36562.718999999997</v>
      </c>
      <c r="H267" s="16">
        <f>'DETAILS ACHATS'!$G267*19%</f>
        <v>6946.9166099999993</v>
      </c>
      <c r="I267" s="18">
        <f>'DETAILS ACHATS'!$G267+'DETAILS ACHATS'!$H267</f>
        <v>43509.635609999998</v>
      </c>
    </row>
    <row r="268" spans="1:9" ht="13.8" x14ac:dyDescent="0.3">
      <c r="A268" s="24">
        <v>43166</v>
      </c>
      <c r="B268" s="29" t="s">
        <v>19</v>
      </c>
      <c r="C268" s="25">
        <v>377</v>
      </c>
      <c r="D268" s="25">
        <v>377</v>
      </c>
      <c r="E268" s="29" t="s">
        <v>13</v>
      </c>
      <c r="F268" s="26">
        <v>13.94</v>
      </c>
      <c r="G268" s="25">
        <f>'DETAILS ACHATS'!$C268*'DETAILS ACHATS'!$F268</f>
        <v>5255.38</v>
      </c>
      <c r="H268" s="25">
        <f>'DETAILS ACHATS'!$G268*19%</f>
        <v>998.5222</v>
      </c>
      <c r="I268" s="27">
        <f>'DETAILS ACHATS'!$G268+'DETAILS ACHATS'!$H268</f>
        <v>6253.9022000000004</v>
      </c>
    </row>
    <row r="269" spans="1:9" ht="13.8" x14ac:dyDescent="0.3">
      <c r="A269" s="15">
        <v>43166</v>
      </c>
      <c r="B269" s="30" t="s">
        <v>19</v>
      </c>
      <c r="C269" s="16">
        <v>266.39999999999998</v>
      </c>
      <c r="D269" s="16">
        <v>266.39999999999998</v>
      </c>
      <c r="E269" s="30" t="s">
        <v>13</v>
      </c>
      <c r="F269" s="17">
        <v>13.94</v>
      </c>
      <c r="G269" s="16">
        <f>'DETAILS ACHATS'!$C269*'DETAILS ACHATS'!$F269</f>
        <v>3713.6159999999995</v>
      </c>
      <c r="H269" s="16">
        <f>'DETAILS ACHATS'!$G269*19%</f>
        <v>705.58703999999989</v>
      </c>
      <c r="I269" s="18">
        <f>'DETAILS ACHATS'!$G269+'DETAILS ACHATS'!$H269</f>
        <v>4419.2030399999994</v>
      </c>
    </row>
    <row r="270" spans="1:9" ht="13.8" x14ac:dyDescent="0.3">
      <c r="A270" s="24">
        <v>43166</v>
      </c>
      <c r="B270" s="29" t="s">
        <v>19</v>
      </c>
      <c r="C270" s="25">
        <v>348.6</v>
      </c>
      <c r="D270" s="25">
        <v>348.6</v>
      </c>
      <c r="E270" s="29" t="s">
        <v>13</v>
      </c>
      <c r="F270" s="26">
        <v>13.94</v>
      </c>
      <c r="G270" s="25">
        <f>'DETAILS ACHATS'!$C270*'DETAILS ACHATS'!$F270</f>
        <v>4859.4840000000004</v>
      </c>
      <c r="H270" s="25">
        <f>'DETAILS ACHATS'!$G270*19%</f>
        <v>923.30196000000012</v>
      </c>
      <c r="I270" s="27">
        <f>'DETAILS ACHATS'!$G270+'DETAILS ACHATS'!$H270</f>
        <v>5782.7859600000002</v>
      </c>
    </row>
    <row r="271" spans="1:9" ht="13.8" x14ac:dyDescent="0.3">
      <c r="A271" s="15">
        <v>43166</v>
      </c>
      <c r="B271" s="30" t="s">
        <v>19</v>
      </c>
      <c r="C271" s="16">
        <v>4630.3</v>
      </c>
      <c r="D271" s="16">
        <v>4630.3</v>
      </c>
      <c r="E271" s="30" t="s">
        <v>13</v>
      </c>
      <c r="F271" s="17">
        <v>8.34</v>
      </c>
      <c r="G271" s="16">
        <f>'DETAILS ACHATS'!$C271*'DETAILS ACHATS'!$F271</f>
        <v>38616.701999999997</v>
      </c>
      <c r="H271" s="16">
        <f>'DETAILS ACHATS'!$G271*19%</f>
        <v>7337.1733799999993</v>
      </c>
      <c r="I271" s="18">
        <f>'DETAILS ACHATS'!$G271+'DETAILS ACHATS'!$H271</f>
        <v>45953.875379999998</v>
      </c>
    </row>
    <row r="272" spans="1:9" ht="13.8" x14ac:dyDescent="0.3">
      <c r="A272" s="24">
        <v>43166</v>
      </c>
      <c r="B272" s="29" t="s">
        <v>19</v>
      </c>
      <c r="C272" s="25">
        <v>518.15</v>
      </c>
      <c r="D272" s="25">
        <v>518.15</v>
      </c>
      <c r="E272" s="29" t="s">
        <v>13</v>
      </c>
      <c r="F272" s="26">
        <v>8.34</v>
      </c>
      <c r="G272" s="25">
        <f>'DETAILS ACHATS'!$C272*'DETAILS ACHATS'!$F272</f>
        <v>4321.3710000000001</v>
      </c>
      <c r="H272" s="25">
        <f>'DETAILS ACHATS'!$G272*19%</f>
        <v>821.06049000000007</v>
      </c>
      <c r="I272" s="27">
        <f>'DETAILS ACHATS'!$G272+'DETAILS ACHATS'!$H272</f>
        <v>5142.4314899999999</v>
      </c>
    </row>
    <row r="273" spans="1:9" ht="13.8" x14ac:dyDescent="0.3">
      <c r="A273" s="15">
        <v>43166</v>
      </c>
      <c r="B273" s="30" t="s">
        <v>19</v>
      </c>
      <c r="C273" s="16">
        <v>496.55</v>
      </c>
      <c r="D273" s="16">
        <v>496.55</v>
      </c>
      <c r="E273" s="30" t="s">
        <v>13</v>
      </c>
      <c r="F273" s="17">
        <v>8.34</v>
      </c>
      <c r="G273" s="16">
        <f>'DETAILS ACHATS'!$C273*'DETAILS ACHATS'!$F273</f>
        <v>4141.2269999999999</v>
      </c>
      <c r="H273" s="16">
        <f>'DETAILS ACHATS'!$G273*19%</f>
        <v>786.83312999999998</v>
      </c>
      <c r="I273" s="18">
        <f>'DETAILS ACHATS'!$G273+'DETAILS ACHATS'!$H273</f>
        <v>4928.0601299999998</v>
      </c>
    </row>
    <row r="274" spans="1:9" ht="13.8" x14ac:dyDescent="0.3">
      <c r="A274" s="24">
        <v>43166</v>
      </c>
      <c r="B274" s="29" t="s">
        <v>19</v>
      </c>
      <c r="C274" s="25">
        <v>539.46</v>
      </c>
      <c r="D274" s="25">
        <v>539.46</v>
      </c>
      <c r="E274" s="29" t="s">
        <v>13</v>
      </c>
      <c r="F274" s="26">
        <v>8.34</v>
      </c>
      <c r="G274" s="25">
        <f>'DETAILS ACHATS'!$C274*'DETAILS ACHATS'!$F274</f>
        <v>4499.0964000000004</v>
      </c>
      <c r="H274" s="25">
        <f>'DETAILS ACHATS'!$G274*19%</f>
        <v>854.82831600000009</v>
      </c>
      <c r="I274" s="27">
        <f>'DETAILS ACHATS'!$G274+'DETAILS ACHATS'!$H274</f>
        <v>5353.9247160000004</v>
      </c>
    </row>
    <row r="275" spans="1:9" ht="13.8" x14ac:dyDescent="0.3">
      <c r="A275" s="15">
        <v>43166</v>
      </c>
      <c r="B275" s="30" t="s">
        <v>19</v>
      </c>
      <c r="C275" s="16">
        <v>522.67999999999995</v>
      </c>
      <c r="D275" s="16">
        <v>522.67999999999995</v>
      </c>
      <c r="E275" s="30" t="s">
        <v>13</v>
      </c>
      <c r="F275" s="17">
        <v>8.34</v>
      </c>
      <c r="G275" s="16">
        <f>'DETAILS ACHATS'!$C275*'DETAILS ACHATS'!$F275</f>
        <v>4359.1511999999993</v>
      </c>
      <c r="H275" s="16">
        <f>'DETAILS ACHATS'!$G275*19%</f>
        <v>828.23872799999992</v>
      </c>
      <c r="I275" s="18">
        <f>'DETAILS ACHATS'!$G275+'DETAILS ACHATS'!$H275</f>
        <v>5187.3899279999996</v>
      </c>
    </row>
    <row r="276" spans="1:9" ht="13.8" x14ac:dyDescent="0.3">
      <c r="A276" s="24">
        <v>43166</v>
      </c>
      <c r="B276" s="29" t="s">
        <v>19</v>
      </c>
      <c r="C276" s="25">
        <v>508.81</v>
      </c>
      <c r="D276" s="25">
        <v>508.81</v>
      </c>
      <c r="E276" s="29" t="s">
        <v>13</v>
      </c>
      <c r="F276" s="26">
        <v>8.34</v>
      </c>
      <c r="G276" s="25">
        <f>'DETAILS ACHATS'!$C276*'DETAILS ACHATS'!$F276</f>
        <v>4243.4754000000003</v>
      </c>
      <c r="H276" s="25">
        <f>'DETAILS ACHATS'!$G276*19%</f>
        <v>806.26032600000008</v>
      </c>
      <c r="I276" s="27">
        <f>'DETAILS ACHATS'!$G276+'DETAILS ACHATS'!$H276</f>
        <v>5049.7357260000008</v>
      </c>
    </row>
    <row r="277" spans="1:9" ht="13.8" x14ac:dyDescent="0.3">
      <c r="A277" s="15">
        <v>43166</v>
      </c>
      <c r="B277" s="30" t="s">
        <v>19</v>
      </c>
      <c r="C277" s="16">
        <v>1027.05</v>
      </c>
      <c r="D277" s="16">
        <v>1027.05</v>
      </c>
      <c r="E277" s="30" t="s">
        <v>13</v>
      </c>
      <c r="F277" s="17">
        <v>8.34</v>
      </c>
      <c r="G277" s="16">
        <f>'DETAILS ACHATS'!$C277*'DETAILS ACHATS'!$F277</f>
        <v>8565.5969999999998</v>
      </c>
      <c r="H277" s="16">
        <f>'DETAILS ACHATS'!$G277*19%</f>
        <v>1627.46343</v>
      </c>
      <c r="I277" s="18">
        <f>'DETAILS ACHATS'!$G277+'DETAILS ACHATS'!$H277</f>
        <v>10193.06043</v>
      </c>
    </row>
    <row r="278" spans="1:9" ht="13.8" x14ac:dyDescent="0.3">
      <c r="A278" s="24">
        <v>43166</v>
      </c>
      <c r="B278" s="29" t="s">
        <v>19</v>
      </c>
      <c r="C278" s="25">
        <v>510.6</v>
      </c>
      <c r="D278" s="25">
        <v>510.6</v>
      </c>
      <c r="E278" s="29" t="s">
        <v>13</v>
      </c>
      <c r="F278" s="26">
        <v>8.34</v>
      </c>
      <c r="G278" s="25">
        <f>'DETAILS ACHATS'!$C278*'DETAILS ACHATS'!$F278</f>
        <v>4258.4040000000005</v>
      </c>
      <c r="H278" s="25">
        <f>'DETAILS ACHATS'!$G278*19%</f>
        <v>809.09676000000013</v>
      </c>
      <c r="I278" s="27">
        <f>'DETAILS ACHATS'!$G278+'DETAILS ACHATS'!$H278</f>
        <v>5067.5007600000008</v>
      </c>
    </row>
    <row r="279" spans="1:9" ht="13.8" x14ac:dyDescent="0.3">
      <c r="A279" s="15">
        <v>43166</v>
      </c>
      <c r="B279" s="30" t="s">
        <v>19</v>
      </c>
      <c r="C279" s="16">
        <v>505.62</v>
      </c>
      <c r="D279" s="16">
        <v>505.62</v>
      </c>
      <c r="E279" s="30" t="s">
        <v>13</v>
      </c>
      <c r="F279" s="17">
        <v>8.34</v>
      </c>
      <c r="G279" s="16">
        <f>'DETAILS ACHATS'!$C279*'DETAILS ACHATS'!$F279</f>
        <v>4216.8707999999997</v>
      </c>
      <c r="H279" s="16">
        <f>'DETAILS ACHATS'!$G279*19%</f>
        <v>801.20545199999992</v>
      </c>
      <c r="I279" s="18">
        <f>'DETAILS ACHATS'!$G279+'DETAILS ACHATS'!$H279</f>
        <v>5018.0762519999998</v>
      </c>
    </row>
    <row r="280" spans="1:9" ht="13.8" x14ac:dyDescent="0.3">
      <c r="A280" s="24">
        <v>43166</v>
      </c>
      <c r="B280" s="29" t="s">
        <v>19</v>
      </c>
      <c r="C280" s="25">
        <v>357.35</v>
      </c>
      <c r="D280" s="25">
        <v>357.35</v>
      </c>
      <c r="E280" s="29" t="s">
        <v>13</v>
      </c>
      <c r="F280" s="26">
        <v>8.34</v>
      </c>
      <c r="G280" s="25">
        <f>'DETAILS ACHATS'!$C280*'DETAILS ACHATS'!$F280</f>
        <v>2980.299</v>
      </c>
      <c r="H280" s="25">
        <f>'DETAILS ACHATS'!$G280*19%</f>
        <v>566.25680999999997</v>
      </c>
      <c r="I280" s="27">
        <f>'DETAILS ACHATS'!$G280+'DETAILS ACHATS'!$H280</f>
        <v>3546.5558099999998</v>
      </c>
    </row>
    <row r="281" spans="1:9" ht="13.8" x14ac:dyDescent="0.3">
      <c r="A281" s="15">
        <v>43166</v>
      </c>
      <c r="B281" s="30" t="s">
        <v>19</v>
      </c>
      <c r="C281" s="16">
        <v>299.74</v>
      </c>
      <c r="D281" s="16">
        <v>299.74</v>
      </c>
      <c r="E281" s="30" t="s">
        <v>13</v>
      </c>
      <c r="F281" s="17">
        <v>8.34</v>
      </c>
      <c r="G281" s="16">
        <f>'DETAILS ACHATS'!$C281*'DETAILS ACHATS'!$F281</f>
        <v>2499.8316</v>
      </c>
      <c r="H281" s="16">
        <f>'DETAILS ACHATS'!$G281*19%</f>
        <v>474.96800400000001</v>
      </c>
      <c r="I281" s="18">
        <f>'DETAILS ACHATS'!$G281+'DETAILS ACHATS'!$H281</f>
        <v>2974.7996039999998</v>
      </c>
    </row>
    <row r="282" spans="1:9" ht="13.8" x14ac:dyDescent="0.3">
      <c r="A282" s="24">
        <v>43166</v>
      </c>
      <c r="B282" s="29" t="s">
        <v>19</v>
      </c>
      <c r="C282" s="25">
        <v>314.52999999999997</v>
      </c>
      <c r="D282" s="25">
        <v>314.52999999999997</v>
      </c>
      <c r="E282" s="29" t="s">
        <v>13</v>
      </c>
      <c r="F282" s="26">
        <v>8.34</v>
      </c>
      <c r="G282" s="25">
        <f>'DETAILS ACHATS'!$C282*'DETAILS ACHATS'!$F282</f>
        <v>2623.1801999999998</v>
      </c>
      <c r="H282" s="25">
        <f>'DETAILS ACHATS'!$G282*19%</f>
        <v>498.40423799999996</v>
      </c>
      <c r="I282" s="27">
        <f>'DETAILS ACHATS'!$G282+'DETAILS ACHATS'!$H282</f>
        <v>3121.5844379999999</v>
      </c>
    </row>
    <row r="283" spans="1:9" ht="13.8" x14ac:dyDescent="0.3">
      <c r="A283" s="15">
        <v>43168</v>
      </c>
      <c r="B283" s="30" t="s">
        <v>19</v>
      </c>
      <c r="C283" s="16">
        <v>475250</v>
      </c>
      <c r="D283" s="16">
        <v>475250</v>
      </c>
      <c r="E283" s="30" t="s">
        <v>13</v>
      </c>
      <c r="F283" s="28">
        <f>21.48/1000</f>
        <v>2.1479999999999999E-2</v>
      </c>
      <c r="G283" s="16">
        <f>'DETAILS ACHATS'!$C283*'DETAILS ACHATS'!$F283</f>
        <v>10208.369999999999</v>
      </c>
      <c r="H283" s="16">
        <f>'DETAILS ACHATS'!$G283*19%</f>
        <v>1939.5902999999998</v>
      </c>
      <c r="I283" s="18">
        <f>'DETAILS ACHATS'!$G283+'DETAILS ACHATS'!$H283</f>
        <v>12147.960299999999</v>
      </c>
    </row>
    <row r="284" spans="1:9" ht="13.8" x14ac:dyDescent="0.3">
      <c r="A284" s="24">
        <v>43172</v>
      </c>
      <c r="B284" s="29" t="s">
        <v>19</v>
      </c>
      <c r="C284" s="25">
        <v>14973.44</v>
      </c>
      <c r="D284" s="25">
        <v>14973.44</v>
      </c>
      <c r="E284" s="29" t="s">
        <v>13</v>
      </c>
      <c r="F284" s="26">
        <v>2.8</v>
      </c>
      <c r="G284" s="25">
        <f>'DETAILS ACHATS'!$C284*'DETAILS ACHATS'!$F284</f>
        <v>41925.631999999998</v>
      </c>
      <c r="H284" s="25">
        <f>'DETAILS ACHATS'!$G284*19%</f>
        <v>7965.8700799999997</v>
      </c>
      <c r="I284" s="27">
        <f>'DETAILS ACHATS'!$G284+'DETAILS ACHATS'!$H284</f>
        <v>49891.502079999998</v>
      </c>
    </row>
    <row r="285" spans="1:9" ht="13.8" x14ac:dyDescent="0.3">
      <c r="A285" s="15">
        <v>43103</v>
      </c>
      <c r="B285" s="30" t="s">
        <v>19</v>
      </c>
      <c r="C285" s="16">
        <v>355000</v>
      </c>
      <c r="D285" s="16">
        <v>355000</v>
      </c>
      <c r="E285" s="30" t="s">
        <v>13</v>
      </c>
      <c r="F285" s="17">
        <v>0.6</v>
      </c>
      <c r="G285" s="16">
        <f>'DETAILS ACHATS'!$C285*'DETAILS ACHATS'!$F285</f>
        <v>213000</v>
      </c>
      <c r="H285" s="16">
        <f>'DETAILS ACHATS'!$G285*19%</f>
        <v>40470</v>
      </c>
      <c r="I285" s="18">
        <f>'DETAILS ACHATS'!$G285+'DETAILS ACHATS'!$H285</f>
        <v>253470</v>
      </c>
    </row>
    <row r="286" spans="1:9" ht="13.8" x14ac:dyDescent="0.3">
      <c r="A286" s="24">
        <v>43103</v>
      </c>
      <c r="B286" s="29" t="s">
        <v>19</v>
      </c>
      <c r="C286" s="25">
        <v>50000</v>
      </c>
      <c r="D286" s="25">
        <v>50000</v>
      </c>
      <c r="E286" s="29" t="s">
        <v>13</v>
      </c>
      <c r="F286" s="26">
        <v>0.6</v>
      </c>
      <c r="G286" s="25">
        <f>'DETAILS ACHATS'!$C286*'DETAILS ACHATS'!$F286</f>
        <v>30000</v>
      </c>
      <c r="H286" s="25">
        <f>'DETAILS ACHATS'!$G286*19%</f>
        <v>5700</v>
      </c>
      <c r="I286" s="27">
        <f>'DETAILS ACHATS'!$G286+'DETAILS ACHATS'!$H286</f>
        <v>35700</v>
      </c>
    </row>
    <row r="287" spans="1:9" ht="13.8" x14ac:dyDescent="0.3">
      <c r="A287" s="15">
        <v>43103</v>
      </c>
      <c r="B287" s="30" t="s">
        <v>19</v>
      </c>
      <c r="C287" s="16">
        <v>309000</v>
      </c>
      <c r="D287" s="16">
        <v>309000</v>
      </c>
      <c r="E287" s="30" t="s">
        <v>13</v>
      </c>
      <c r="F287" s="17">
        <v>0.6</v>
      </c>
      <c r="G287" s="16">
        <f>'DETAILS ACHATS'!$C287*'DETAILS ACHATS'!$F287</f>
        <v>185400</v>
      </c>
      <c r="H287" s="16">
        <f>'DETAILS ACHATS'!$G287*19%</f>
        <v>35226</v>
      </c>
      <c r="I287" s="18">
        <f>'DETAILS ACHATS'!$G287+'DETAILS ACHATS'!$H287</f>
        <v>220626</v>
      </c>
    </row>
    <row r="288" spans="1:9" ht="13.8" x14ac:dyDescent="0.3">
      <c r="A288" s="24">
        <v>43103</v>
      </c>
      <c r="B288" s="29" t="s">
        <v>19</v>
      </c>
      <c r="C288" s="25">
        <v>100000</v>
      </c>
      <c r="D288" s="25">
        <v>100000</v>
      </c>
      <c r="E288" s="29" t="s">
        <v>13</v>
      </c>
      <c r="F288" s="26">
        <v>0.6</v>
      </c>
      <c r="G288" s="25">
        <f>'DETAILS ACHATS'!$C288*'DETAILS ACHATS'!$F288</f>
        <v>60000</v>
      </c>
      <c r="H288" s="25">
        <f>'DETAILS ACHATS'!$G288*19%</f>
        <v>11400</v>
      </c>
      <c r="I288" s="27">
        <f>'DETAILS ACHATS'!$G288+'DETAILS ACHATS'!$H288</f>
        <v>71400</v>
      </c>
    </row>
    <row r="289" spans="1:9" ht="13.8" x14ac:dyDescent="0.3">
      <c r="A289" s="15">
        <v>43128</v>
      </c>
      <c r="B289" s="30" t="s">
        <v>19</v>
      </c>
      <c r="C289" s="16">
        <v>50000</v>
      </c>
      <c r="D289" s="16">
        <v>50000</v>
      </c>
      <c r="E289" s="30" t="s">
        <v>13</v>
      </c>
      <c r="F289" s="17">
        <v>0.6</v>
      </c>
      <c r="G289" s="16">
        <f>'DETAILS ACHATS'!$C289*'DETAILS ACHATS'!$F289</f>
        <v>30000</v>
      </c>
      <c r="H289" s="16">
        <f>'DETAILS ACHATS'!$G289*19%</f>
        <v>5700</v>
      </c>
      <c r="I289" s="18">
        <f>'DETAILS ACHATS'!$G289+'DETAILS ACHATS'!$H289</f>
        <v>35700</v>
      </c>
    </row>
    <row r="290" spans="1:9" ht="13.8" x14ac:dyDescent="0.3">
      <c r="A290" s="24">
        <v>43128</v>
      </c>
      <c r="B290" s="29" t="s">
        <v>19</v>
      </c>
      <c r="C290" s="25">
        <v>185600</v>
      </c>
      <c r="D290" s="25">
        <v>185600</v>
      </c>
      <c r="E290" s="29" t="s">
        <v>13</v>
      </c>
      <c r="F290" s="26">
        <v>0.6</v>
      </c>
      <c r="G290" s="25">
        <f>'DETAILS ACHATS'!$C290*'DETAILS ACHATS'!$F290</f>
        <v>111360</v>
      </c>
      <c r="H290" s="25">
        <f>'DETAILS ACHATS'!$G290*19%</f>
        <v>21158.400000000001</v>
      </c>
      <c r="I290" s="27">
        <f>'DETAILS ACHATS'!$G290+'DETAILS ACHATS'!$H290</f>
        <v>132518.39999999999</v>
      </c>
    </row>
    <row r="291" spans="1:9" ht="13.8" x14ac:dyDescent="0.3">
      <c r="A291" s="15">
        <v>43128</v>
      </c>
      <c r="B291" s="30" t="s">
        <v>19</v>
      </c>
      <c r="C291" s="16">
        <v>116000</v>
      </c>
      <c r="D291" s="16">
        <v>116000</v>
      </c>
      <c r="E291" s="30" t="s">
        <v>13</v>
      </c>
      <c r="F291" s="17">
        <v>0.6</v>
      </c>
      <c r="G291" s="16">
        <f>'DETAILS ACHATS'!$C291*'DETAILS ACHATS'!$F291</f>
        <v>69600</v>
      </c>
      <c r="H291" s="16">
        <f>'DETAILS ACHATS'!$G291*19%</f>
        <v>13224</v>
      </c>
      <c r="I291" s="18">
        <f>'DETAILS ACHATS'!$G291+'DETAILS ACHATS'!$H291</f>
        <v>82824</v>
      </c>
    </row>
    <row r="292" spans="1:9" ht="13.8" x14ac:dyDescent="0.3">
      <c r="A292" s="24">
        <v>43131</v>
      </c>
      <c r="B292" s="29" t="s">
        <v>19</v>
      </c>
      <c r="C292" s="25">
        <v>252400</v>
      </c>
      <c r="D292" s="25">
        <v>252400</v>
      </c>
      <c r="E292" s="29" t="s">
        <v>13</v>
      </c>
      <c r="F292" s="26">
        <v>0.6</v>
      </c>
      <c r="G292" s="25">
        <f>'DETAILS ACHATS'!$C292*'DETAILS ACHATS'!$F292</f>
        <v>151440</v>
      </c>
      <c r="H292" s="25">
        <f>'DETAILS ACHATS'!$G292*19%</f>
        <v>28773.599999999999</v>
      </c>
      <c r="I292" s="27">
        <f>'DETAILS ACHATS'!$G292+'DETAILS ACHATS'!$H292</f>
        <v>180213.6</v>
      </c>
    </row>
    <row r="293" spans="1:9" ht="13.8" x14ac:dyDescent="0.3">
      <c r="A293" s="15">
        <v>43131</v>
      </c>
      <c r="B293" s="30" t="s">
        <v>19</v>
      </c>
      <c r="C293" s="16">
        <v>251400</v>
      </c>
      <c r="D293" s="16">
        <v>251400</v>
      </c>
      <c r="E293" s="30" t="s">
        <v>13</v>
      </c>
      <c r="F293" s="17">
        <v>0.6</v>
      </c>
      <c r="G293" s="16">
        <f>'DETAILS ACHATS'!$C293*'DETAILS ACHATS'!$F293</f>
        <v>150840</v>
      </c>
      <c r="H293" s="16">
        <f>'DETAILS ACHATS'!$G293*19%</f>
        <v>28659.599999999999</v>
      </c>
      <c r="I293" s="18">
        <f>'DETAILS ACHATS'!$G293+'DETAILS ACHATS'!$H293</f>
        <v>179499.6</v>
      </c>
    </row>
    <row r="294" spans="1:9" ht="13.8" x14ac:dyDescent="0.3">
      <c r="A294" s="24">
        <v>43142</v>
      </c>
      <c r="B294" s="29" t="s">
        <v>19</v>
      </c>
      <c r="C294" s="25">
        <v>50000</v>
      </c>
      <c r="D294" s="25">
        <v>50000</v>
      </c>
      <c r="E294" s="29" t="s">
        <v>13</v>
      </c>
      <c r="F294" s="26">
        <v>0.6</v>
      </c>
      <c r="G294" s="25">
        <f>'DETAILS ACHATS'!$C294*'DETAILS ACHATS'!$F294</f>
        <v>30000</v>
      </c>
      <c r="H294" s="25">
        <f>'DETAILS ACHATS'!$G294*19%</f>
        <v>5700</v>
      </c>
      <c r="I294" s="27">
        <f>'DETAILS ACHATS'!$G294+'DETAILS ACHATS'!$H294</f>
        <v>35700</v>
      </c>
    </row>
    <row r="295" spans="1:9" ht="13.8" x14ac:dyDescent="0.3">
      <c r="A295" s="15">
        <v>43142</v>
      </c>
      <c r="B295" s="30" t="s">
        <v>19</v>
      </c>
      <c r="C295" s="16">
        <v>305600</v>
      </c>
      <c r="D295" s="16">
        <v>305600</v>
      </c>
      <c r="E295" s="30" t="s">
        <v>13</v>
      </c>
      <c r="F295" s="17">
        <v>0.6</v>
      </c>
      <c r="G295" s="16">
        <f>'DETAILS ACHATS'!$C295*'DETAILS ACHATS'!$F295</f>
        <v>183360</v>
      </c>
      <c r="H295" s="16">
        <f>'DETAILS ACHATS'!$G295*19%</f>
        <v>34838.400000000001</v>
      </c>
      <c r="I295" s="18">
        <f>'DETAILS ACHATS'!$G295+'DETAILS ACHATS'!$H295</f>
        <v>218198.39999999999</v>
      </c>
    </row>
    <row r="296" spans="1:9" ht="13.8" x14ac:dyDescent="0.3">
      <c r="A296" s="24">
        <v>43173</v>
      </c>
      <c r="B296" s="29" t="s">
        <v>19</v>
      </c>
      <c r="C296" s="25">
        <v>503300</v>
      </c>
      <c r="D296" s="25">
        <v>503300</v>
      </c>
      <c r="E296" s="29" t="s">
        <v>13</v>
      </c>
      <c r="F296" s="26">
        <v>0.64</v>
      </c>
      <c r="G296" s="25">
        <f>'DETAILS ACHATS'!$C296*'DETAILS ACHATS'!$F296</f>
        <v>322112</v>
      </c>
      <c r="H296" s="25">
        <f>'DETAILS ACHATS'!$G296*19%</f>
        <v>61201.279999999999</v>
      </c>
      <c r="I296" s="27">
        <f>'DETAILS ACHATS'!$G296+'DETAILS ACHATS'!$H296</f>
        <v>383313.28</v>
      </c>
    </row>
    <row r="297" spans="1:9" ht="13.8" x14ac:dyDescent="0.3">
      <c r="A297" s="15">
        <v>43185</v>
      </c>
      <c r="B297" s="30" t="s">
        <v>19</v>
      </c>
      <c r="C297" s="16">
        <v>501000</v>
      </c>
      <c r="D297" s="16">
        <v>501000</v>
      </c>
      <c r="E297" s="30" t="s">
        <v>13</v>
      </c>
      <c r="F297" s="17">
        <v>0.64</v>
      </c>
      <c r="G297" s="16">
        <f>'DETAILS ACHATS'!$C297*'DETAILS ACHATS'!$F297</f>
        <v>320640</v>
      </c>
      <c r="H297" s="16">
        <f>'DETAILS ACHATS'!$G297*19%</f>
        <v>60921.599999999999</v>
      </c>
      <c r="I297" s="18">
        <f>'DETAILS ACHATS'!$G297+'DETAILS ACHATS'!$H297</f>
        <v>381561.59999999998</v>
      </c>
    </row>
    <row r="298" spans="1:9" ht="13.8" x14ac:dyDescent="0.3">
      <c r="A298" s="24">
        <v>43193</v>
      </c>
      <c r="B298" s="29" t="s">
        <v>19</v>
      </c>
      <c r="C298" s="25">
        <v>200100</v>
      </c>
      <c r="D298" s="25">
        <v>200100</v>
      </c>
      <c r="E298" s="29" t="s">
        <v>13</v>
      </c>
      <c r="F298" s="26">
        <v>0.64</v>
      </c>
      <c r="G298" s="25">
        <f>'DETAILS ACHATS'!$C298*'DETAILS ACHATS'!$F298</f>
        <v>128064</v>
      </c>
      <c r="H298" s="25">
        <f>'DETAILS ACHATS'!$G298*19%</f>
        <v>24332.16</v>
      </c>
      <c r="I298" s="27">
        <f>'DETAILS ACHATS'!$G298+'DETAILS ACHATS'!$H298</f>
        <v>152396.16</v>
      </c>
    </row>
    <row r="299" spans="1:9" ht="13.8" x14ac:dyDescent="0.3">
      <c r="A299" s="15">
        <v>43193</v>
      </c>
      <c r="B299" s="30" t="s">
        <v>19</v>
      </c>
      <c r="C299" s="16">
        <v>251600</v>
      </c>
      <c r="D299" s="16">
        <v>251600</v>
      </c>
      <c r="E299" s="30" t="s">
        <v>13</v>
      </c>
      <c r="F299" s="17">
        <v>0.64</v>
      </c>
      <c r="G299" s="16">
        <f>'DETAILS ACHATS'!$C299*'DETAILS ACHATS'!$F299</f>
        <v>161024</v>
      </c>
      <c r="H299" s="16">
        <f>'DETAILS ACHATS'!$G299*19%</f>
        <v>30594.560000000001</v>
      </c>
      <c r="I299" s="18">
        <f>'DETAILS ACHATS'!$G299+'DETAILS ACHATS'!$H299</f>
        <v>191618.56</v>
      </c>
    </row>
    <row r="300" spans="1:9" ht="13.8" x14ac:dyDescent="0.3">
      <c r="A300" s="24">
        <v>43199</v>
      </c>
      <c r="B300" s="29" t="s">
        <v>19</v>
      </c>
      <c r="C300" s="25">
        <v>150000</v>
      </c>
      <c r="D300" s="25">
        <v>150000</v>
      </c>
      <c r="E300" s="29" t="s">
        <v>13</v>
      </c>
      <c r="F300" s="26">
        <v>0.64</v>
      </c>
      <c r="G300" s="25">
        <f>'DETAILS ACHATS'!$C300*'DETAILS ACHATS'!$F300</f>
        <v>96000</v>
      </c>
      <c r="H300" s="25">
        <f>'DETAILS ACHATS'!$G300*19%</f>
        <v>18240</v>
      </c>
      <c r="I300" s="27">
        <f>'DETAILS ACHATS'!$G300+'DETAILS ACHATS'!$H300</f>
        <v>114240</v>
      </c>
    </row>
    <row r="301" spans="1:9" ht="13.8" x14ac:dyDescent="0.3">
      <c r="A301" s="15">
        <v>43216</v>
      </c>
      <c r="B301" s="30" t="s">
        <v>19</v>
      </c>
      <c r="C301" s="16">
        <v>302800</v>
      </c>
      <c r="D301" s="16">
        <v>302800</v>
      </c>
      <c r="E301" s="30" t="s">
        <v>13</v>
      </c>
      <c r="F301" s="17">
        <v>0.64</v>
      </c>
      <c r="G301" s="16">
        <f>'DETAILS ACHATS'!$C301*'DETAILS ACHATS'!$F301</f>
        <v>193792</v>
      </c>
      <c r="H301" s="16">
        <f>'DETAILS ACHATS'!$G301*19%</f>
        <v>36820.480000000003</v>
      </c>
      <c r="I301" s="18">
        <f>'DETAILS ACHATS'!$G301+'DETAILS ACHATS'!$H301</f>
        <v>230612.48000000001</v>
      </c>
    </row>
    <row r="302" spans="1:9" ht="13.8" x14ac:dyDescent="0.3">
      <c r="A302" s="24">
        <v>43228</v>
      </c>
      <c r="B302" s="29" t="s">
        <v>19</v>
      </c>
      <c r="C302" s="25">
        <v>100000</v>
      </c>
      <c r="D302" s="25">
        <v>100000</v>
      </c>
      <c r="E302" s="29" t="s">
        <v>13</v>
      </c>
      <c r="F302" s="26">
        <v>0.64</v>
      </c>
      <c r="G302" s="25">
        <f>'DETAILS ACHATS'!$C302*'DETAILS ACHATS'!$F302</f>
        <v>64000</v>
      </c>
      <c r="H302" s="25">
        <f>'DETAILS ACHATS'!$G302*19%</f>
        <v>12160</v>
      </c>
      <c r="I302" s="27">
        <f>'DETAILS ACHATS'!$G302+'DETAILS ACHATS'!$H302</f>
        <v>76160</v>
      </c>
    </row>
    <row r="303" spans="1:9" ht="13.8" x14ac:dyDescent="0.3">
      <c r="A303" s="15">
        <v>43228</v>
      </c>
      <c r="B303" s="30" t="s">
        <v>19</v>
      </c>
      <c r="C303" s="16">
        <v>100800</v>
      </c>
      <c r="D303" s="16">
        <v>100800</v>
      </c>
      <c r="E303" s="30" t="s">
        <v>13</v>
      </c>
      <c r="F303" s="17">
        <v>0.64</v>
      </c>
      <c r="G303" s="16">
        <f>'DETAILS ACHATS'!$C303*'DETAILS ACHATS'!$F303</f>
        <v>64512</v>
      </c>
      <c r="H303" s="16">
        <f>'DETAILS ACHATS'!$G303*19%</f>
        <v>12257.28</v>
      </c>
      <c r="I303" s="18">
        <f>'DETAILS ACHATS'!$G303+'DETAILS ACHATS'!$H303</f>
        <v>76769.279999999999</v>
      </c>
    </row>
    <row r="304" spans="1:9" ht="13.8" x14ac:dyDescent="0.3">
      <c r="A304" s="24">
        <v>43236</v>
      </c>
      <c r="B304" s="29" t="s">
        <v>19</v>
      </c>
      <c r="C304" s="25">
        <v>229600</v>
      </c>
      <c r="D304" s="25">
        <v>229600</v>
      </c>
      <c r="E304" s="29" t="s">
        <v>13</v>
      </c>
      <c r="F304" s="26">
        <v>0.64</v>
      </c>
      <c r="G304" s="25">
        <f>'DETAILS ACHATS'!$C304*'DETAILS ACHATS'!$F304</f>
        <v>146944</v>
      </c>
      <c r="H304" s="25">
        <f>'DETAILS ACHATS'!$G304*19%</f>
        <v>27919.360000000001</v>
      </c>
      <c r="I304" s="27">
        <f>'DETAILS ACHATS'!$G304+'DETAILS ACHATS'!$H304</f>
        <v>174863.35999999999</v>
      </c>
    </row>
    <row r="305" spans="1:9" ht="13.8" x14ac:dyDescent="0.3">
      <c r="A305" s="15">
        <v>43236</v>
      </c>
      <c r="B305" s="30" t="s">
        <v>19</v>
      </c>
      <c r="C305" s="16">
        <v>90000</v>
      </c>
      <c r="D305" s="16">
        <v>90000</v>
      </c>
      <c r="E305" s="30" t="s">
        <v>13</v>
      </c>
      <c r="F305" s="17">
        <v>0.64</v>
      </c>
      <c r="G305" s="16">
        <f>'DETAILS ACHATS'!$C305*'DETAILS ACHATS'!$F305</f>
        <v>57600</v>
      </c>
      <c r="H305" s="16">
        <f>'DETAILS ACHATS'!$G305*19%</f>
        <v>10944</v>
      </c>
      <c r="I305" s="18">
        <f>'DETAILS ACHATS'!$G305+'DETAILS ACHATS'!$H305</f>
        <v>68544</v>
      </c>
    </row>
    <row r="306" spans="1:9" ht="13.8" x14ac:dyDescent="0.3">
      <c r="A306" s="24">
        <v>43249</v>
      </c>
      <c r="B306" s="29" t="s">
        <v>19</v>
      </c>
      <c r="C306" s="25">
        <v>200000</v>
      </c>
      <c r="D306" s="25">
        <v>200000</v>
      </c>
      <c r="E306" s="29" t="s">
        <v>13</v>
      </c>
      <c r="F306" s="26">
        <v>0.64</v>
      </c>
      <c r="G306" s="25">
        <f>'DETAILS ACHATS'!$C306*'DETAILS ACHATS'!$F306</f>
        <v>128000</v>
      </c>
      <c r="H306" s="25">
        <f>'DETAILS ACHATS'!$G306*19%</f>
        <v>24320</v>
      </c>
      <c r="I306" s="27">
        <f>'DETAILS ACHATS'!$G306+'DETAILS ACHATS'!$H306</f>
        <v>152320</v>
      </c>
    </row>
    <row r="307" spans="1:9" ht="13.8" x14ac:dyDescent="0.3">
      <c r="A307" s="15">
        <v>43249</v>
      </c>
      <c r="B307" s="30" t="s">
        <v>19</v>
      </c>
      <c r="C307" s="16">
        <v>290000</v>
      </c>
      <c r="D307" s="16">
        <v>290000</v>
      </c>
      <c r="E307" s="30" t="s">
        <v>13</v>
      </c>
      <c r="F307" s="17">
        <v>0.64</v>
      </c>
      <c r="G307" s="16">
        <f>'DETAILS ACHATS'!$C307*'DETAILS ACHATS'!$F307</f>
        <v>185600</v>
      </c>
      <c r="H307" s="16">
        <f>'DETAILS ACHATS'!$G307*19%</f>
        <v>35264</v>
      </c>
      <c r="I307" s="18">
        <f>'DETAILS ACHATS'!$G307+'DETAILS ACHATS'!$H307</f>
        <v>220864</v>
      </c>
    </row>
    <row r="308" spans="1:9" ht="13.8" x14ac:dyDescent="0.3">
      <c r="A308" s="24">
        <v>43249</v>
      </c>
      <c r="B308" s="29" t="s">
        <v>19</v>
      </c>
      <c r="C308" s="25">
        <v>170000</v>
      </c>
      <c r="D308" s="25">
        <v>170000</v>
      </c>
      <c r="E308" s="29" t="s">
        <v>13</v>
      </c>
      <c r="F308" s="26">
        <v>0.64</v>
      </c>
      <c r="G308" s="25">
        <f>'DETAILS ACHATS'!$C308*'DETAILS ACHATS'!$F308</f>
        <v>108800</v>
      </c>
      <c r="H308" s="25">
        <f>'DETAILS ACHATS'!$G308*19%</f>
        <v>20672</v>
      </c>
      <c r="I308" s="27">
        <f>'DETAILS ACHATS'!$G308+'DETAILS ACHATS'!$H308</f>
        <v>129472</v>
      </c>
    </row>
    <row r="309" spans="1:9" ht="13.8" x14ac:dyDescent="0.3">
      <c r="A309" s="15">
        <v>43262</v>
      </c>
      <c r="B309" s="30" t="s">
        <v>19</v>
      </c>
      <c r="C309" s="16">
        <v>150000</v>
      </c>
      <c r="D309" s="16">
        <v>150000</v>
      </c>
      <c r="E309" s="30" t="s">
        <v>13</v>
      </c>
      <c r="F309" s="17">
        <v>0.64</v>
      </c>
      <c r="G309" s="16">
        <f>'DETAILS ACHATS'!$C309*'DETAILS ACHATS'!$F309</f>
        <v>96000</v>
      </c>
      <c r="H309" s="16">
        <f>'DETAILS ACHATS'!$G309*19%</f>
        <v>18240</v>
      </c>
      <c r="I309" s="18">
        <f>'DETAILS ACHATS'!$G309+'DETAILS ACHATS'!$H309</f>
        <v>114240</v>
      </c>
    </row>
    <row r="310" spans="1:9" ht="13.8" x14ac:dyDescent="0.3">
      <c r="A310" s="24">
        <v>43262</v>
      </c>
      <c r="B310" s="29" t="s">
        <v>19</v>
      </c>
      <c r="C310" s="25">
        <v>100000</v>
      </c>
      <c r="D310" s="25">
        <v>100000</v>
      </c>
      <c r="E310" s="29" t="s">
        <v>13</v>
      </c>
      <c r="F310" s="26">
        <v>0.64</v>
      </c>
      <c r="G310" s="25">
        <f>'DETAILS ACHATS'!$C310*'DETAILS ACHATS'!$F310</f>
        <v>64000</v>
      </c>
      <c r="H310" s="25">
        <f>'DETAILS ACHATS'!$G310*19%</f>
        <v>12160</v>
      </c>
      <c r="I310" s="27">
        <f>'DETAILS ACHATS'!$G310+'DETAILS ACHATS'!$H310</f>
        <v>76160</v>
      </c>
    </row>
    <row r="311" spans="1:9" ht="13.8" x14ac:dyDescent="0.3">
      <c r="A311" s="15">
        <v>43262</v>
      </c>
      <c r="B311" s="30" t="s">
        <v>19</v>
      </c>
      <c r="C311" s="16">
        <v>100000</v>
      </c>
      <c r="D311" s="16">
        <v>100000</v>
      </c>
      <c r="E311" s="30" t="s">
        <v>13</v>
      </c>
      <c r="F311" s="17">
        <v>0.64</v>
      </c>
      <c r="G311" s="16">
        <f>'DETAILS ACHATS'!$C311*'DETAILS ACHATS'!$F311</f>
        <v>64000</v>
      </c>
      <c r="H311" s="16">
        <f>'DETAILS ACHATS'!$G311*19%</f>
        <v>12160</v>
      </c>
      <c r="I311" s="18">
        <f>'DETAILS ACHATS'!$G311+'DETAILS ACHATS'!$H311</f>
        <v>76160</v>
      </c>
    </row>
    <row r="312" spans="1:9" ht="13.8" x14ac:dyDescent="0.3">
      <c r="A312" s="24">
        <v>43262</v>
      </c>
      <c r="B312" s="29" t="s">
        <v>19</v>
      </c>
      <c r="C312" s="25">
        <v>100000</v>
      </c>
      <c r="D312" s="25">
        <v>100000</v>
      </c>
      <c r="E312" s="29" t="s">
        <v>13</v>
      </c>
      <c r="F312" s="26">
        <v>0.64</v>
      </c>
      <c r="G312" s="25">
        <f>'DETAILS ACHATS'!$C312*'DETAILS ACHATS'!$F312</f>
        <v>64000</v>
      </c>
      <c r="H312" s="25">
        <f>'DETAILS ACHATS'!$G312*19%</f>
        <v>12160</v>
      </c>
      <c r="I312" s="27">
        <f>'DETAILS ACHATS'!$G312+'DETAILS ACHATS'!$H312</f>
        <v>76160</v>
      </c>
    </row>
    <row r="313" spans="1:9" ht="13.8" x14ac:dyDescent="0.3">
      <c r="A313" s="15">
        <v>43270</v>
      </c>
      <c r="B313" s="30" t="s">
        <v>19</v>
      </c>
      <c r="C313" s="16">
        <v>150000</v>
      </c>
      <c r="D313" s="16">
        <v>150000</v>
      </c>
      <c r="E313" s="30" t="s">
        <v>13</v>
      </c>
      <c r="F313" s="17">
        <v>0.64</v>
      </c>
      <c r="G313" s="16">
        <f>'DETAILS ACHATS'!$C313*'DETAILS ACHATS'!$F313</f>
        <v>96000</v>
      </c>
      <c r="H313" s="16">
        <f>'DETAILS ACHATS'!$G313*19%</f>
        <v>18240</v>
      </c>
      <c r="I313" s="18">
        <f>'DETAILS ACHATS'!$G313+'DETAILS ACHATS'!$H313</f>
        <v>114240</v>
      </c>
    </row>
    <row r="314" spans="1:9" ht="13.8" x14ac:dyDescent="0.3">
      <c r="A314" s="24">
        <v>43270</v>
      </c>
      <c r="B314" s="29" t="s">
        <v>19</v>
      </c>
      <c r="C314" s="25">
        <v>150000</v>
      </c>
      <c r="D314" s="25">
        <v>150000</v>
      </c>
      <c r="E314" s="29" t="s">
        <v>13</v>
      </c>
      <c r="F314" s="26">
        <v>0.64</v>
      </c>
      <c r="G314" s="25">
        <f>'DETAILS ACHATS'!$C314*'DETAILS ACHATS'!$F314</f>
        <v>96000</v>
      </c>
      <c r="H314" s="25">
        <f>'DETAILS ACHATS'!$G314*19%</f>
        <v>18240</v>
      </c>
      <c r="I314" s="27">
        <f>'DETAILS ACHATS'!$G314+'DETAILS ACHATS'!$H314</f>
        <v>114240</v>
      </c>
    </row>
    <row r="315" spans="1:9" ht="13.8" x14ac:dyDescent="0.3">
      <c r="A315" s="15">
        <v>43276</v>
      </c>
      <c r="B315" s="30" t="s">
        <v>19</v>
      </c>
      <c r="C315" s="16">
        <v>300000</v>
      </c>
      <c r="D315" s="16">
        <v>300000</v>
      </c>
      <c r="E315" s="30" t="s">
        <v>13</v>
      </c>
      <c r="F315" s="17">
        <v>0.64</v>
      </c>
      <c r="G315" s="16">
        <f>'DETAILS ACHATS'!$C315*'DETAILS ACHATS'!$F315</f>
        <v>192000</v>
      </c>
      <c r="H315" s="16">
        <f>'DETAILS ACHATS'!$G315*19%</f>
        <v>36480</v>
      </c>
      <c r="I315" s="18">
        <f>'DETAILS ACHATS'!$G315+'DETAILS ACHATS'!$H315</f>
        <v>228480</v>
      </c>
    </row>
    <row r="316" spans="1:9" ht="13.8" x14ac:dyDescent="0.3">
      <c r="A316" s="24">
        <v>43276</v>
      </c>
      <c r="B316" s="29" t="s">
        <v>19</v>
      </c>
      <c r="C316" s="25">
        <v>100000</v>
      </c>
      <c r="D316" s="25">
        <v>100000</v>
      </c>
      <c r="E316" s="29" t="s">
        <v>13</v>
      </c>
      <c r="F316" s="26">
        <v>0.64</v>
      </c>
      <c r="G316" s="25">
        <f>'DETAILS ACHATS'!$C316*'DETAILS ACHATS'!$F316</f>
        <v>64000</v>
      </c>
      <c r="H316" s="25">
        <f>'DETAILS ACHATS'!$G316*19%</f>
        <v>12160</v>
      </c>
      <c r="I316" s="27">
        <f>'DETAILS ACHATS'!$G316+'DETAILS ACHATS'!$H316</f>
        <v>76160</v>
      </c>
    </row>
    <row r="317" spans="1:9" ht="13.8" x14ac:dyDescent="0.3">
      <c r="A317" s="15">
        <v>43110</v>
      </c>
      <c r="B317" s="30" t="s">
        <v>21</v>
      </c>
      <c r="C317" s="16">
        <v>5000</v>
      </c>
      <c r="D317" s="16">
        <v>5000</v>
      </c>
      <c r="E317" s="30" t="s">
        <v>13</v>
      </c>
      <c r="F317" s="17">
        <v>0.11</v>
      </c>
      <c r="G317" s="16">
        <f>'DETAILS ACHATS'!$C317*'DETAILS ACHATS'!$F317</f>
        <v>550</v>
      </c>
      <c r="H317" s="16">
        <f>'DETAILS ACHATS'!$G317*19%</f>
        <v>104.5</v>
      </c>
      <c r="I317" s="18">
        <f>'DETAILS ACHATS'!$G317+'DETAILS ACHATS'!$H317</f>
        <v>654.5</v>
      </c>
    </row>
    <row r="318" spans="1:9" ht="13.8" x14ac:dyDescent="0.3">
      <c r="A318" s="24">
        <v>43110</v>
      </c>
      <c r="B318" s="29" t="s">
        <v>21</v>
      </c>
      <c r="C318" s="25">
        <v>1000</v>
      </c>
      <c r="D318" s="25">
        <v>1000</v>
      </c>
      <c r="E318" s="29" t="s">
        <v>13</v>
      </c>
      <c r="F318" s="26">
        <v>0.16</v>
      </c>
      <c r="G318" s="25">
        <f>'DETAILS ACHATS'!$C318*'DETAILS ACHATS'!$F318</f>
        <v>160</v>
      </c>
      <c r="H318" s="25">
        <f>'DETAILS ACHATS'!$G318*19%</f>
        <v>30.4</v>
      </c>
      <c r="I318" s="27">
        <f>'DETAILS ACHATS'!$G318+'DETAILS ACHATS'!$H318</f>
        <v>190.4</v>
      </c>
    </row>
    <row r="319" spans="1:9" ht="13.8" x14ac:dyDescent="0.3">
      <c r="A319" s="15">
        <v>43110</v>
      </c>
      <c r="B319" s="30" t="s">
        <v>21</v>
      </c>
      <c r="C319" s="16">
        <v>1000</v>
      </c>
      <c r="D319" s="16">
        <v>1000</v>
      </c>
      <c r="E319" s="30" t="s">
        <v>13</v>
      </c>
      <c r="F319" s="17">
        <v>0.26</v>
      </c>
      <c r="G319" s="16">
        <f>'DETAILS ACHATS'!$C319*'DETAILS ACHATS'!$F319</f>
        <v>260</v>
      </c>
      <c r="H319" s="16">
        <f>'DETAILS ACHATS'!$G319*19%</f>
        <v>49.4</v>
      </c>
      <c r="I319" s="18">
        <f>'DETAILS ACHATS'!$G319+'DETAILS ACHATS'!$H319</f>
        <v>309.39999999999998</v>
      </c>
    </row>
    <row r="320" spans="1:9" ht="13.8" x14ac:dyDescent="0.3">
      <c r="A320" s="24">
        <v>43110</v>
      </c>
      <c r="B320" s="29" t="s">
        <v>21</v>
      </c>
      <c r="C320" s="25">
        <v>5000</v>
      </c>
      <c r="D320" s="25">
        <v>5000</v>
      </c>
      <c r="E320" s="29" t="s">
        <v>13</v>
      </c>
      <c r="F320" s="26">
        <v>0.14000000000000001</v>
      </c>
      <c r="G320" s="25">
        <f>'DETAILS ACHATS'!$C320*'DETAILS ACHATS'!$F320</f>
        <v>700.00000000000011</v>
      </c>
      <c r="H320" s="25">
        <f>'DETAILS ACHATS'!$G320*19%</f>
        <v>133.00000000000003</v>
      </c>
      <c r="I320" s="27">
        <f>'DETAILS ACHATS'!$G320+'DETAILS ACHATS'!$H320</f>
        <v>833.00000000000011</v>
      </c>
    </row>
    <row r="321" spans="1:9" ht="13.8" x14ac:dyDescent="0.3">
      <c r="A321" s="15">
        <v>43110</v>
      </c>
      <c r="B321" s="30" t="s">
        <v>21</v>
      </c>
      <c r="C321" s="16">
        <v>500</v>
      </c>
      <c r="D321" s="16">
        <v>500</v>
      </c>
      <c r="E321" s="30" t="s">
        <v>13</v>
      </c>
      <c r="F321" s="17">
        <v>0.28999999999999998</v>
      </c>
      <c r="G321" s="16">
        <f>'DETAILS ACHATS'!$C321*'DETAILS ACHATS'!$F321</f>
        <v>145</v>
      </c>
      <c r="H321" s="16">
        <f>'DETAILS ACHATS'!$G321*19%</f>
        <v>27.55</v>
      </c>
      <c r="I321" s="18">
        <f>'DETAILS ACHATS'!$G321+'DETAILS ACHATS'!$H321</f>
        <v>172.55</v>
      </c>
    </row>
    <row r="322" spans="1:9" ht="13.8" x14ac:dyDescent="0.3">
      <c r="A322" s="24">
        <v>43243</v>
      </c>
      <c r="B322" s="29" t="s">
        <v>11</v>
      </c>
      <c r="C322" s="25">
        <v>20</v>
      </c>
      <c r="D322" s="25">
        <v>20</v>
      </c>
      <c r="E322" s="29" t="s">
        <v>13</v>
      </c>
      <c r="F322" s="26">
        <v>480</v>
      </c>
      <c r="G322" s="25">
        <f>'DETAILS ACHATS'!$C322*'DETAILS ACHATS'!$F322</f>
        <v>9600</v>
      </c>
      <c r="H322" s="25">
        <f>'DETAILS ACHATS'!$G322*19%</f>
        <v>1824</v>
      </c>
      <c r="I322" s="27">
        <f>'DETAILS ACHATS'!$G322+'DETAILS ACHATS'!$H322</f>
        <v>11424</v>
      </c>
    </row>
    <row r="323" spans="1:9" ht="13.8" x14ac:dyDescent="0.3">
      <c r="A323" s="15">
        <v>43243</v>
      </c>
      <c r="B323" s="30" t="s">
        <v>11</v>
      </c>
      <c r="C323" s="16">
        <v>20</v>
      </c>
      <c r="D323" s="16">
        <v>20</v>
      </c>
      <c r="E323" s="30" t="s">
        <v>13</v>
      </c>
      <c r="F323" s="17">
        <v>480</v>
      </c>
      <c r="G323" s="16">
        <f>'DETAILS ACHATS'!$C323*'DETAILS ACHATS'!$F323</f>
        <v>9600</v>
      </c>
      <c r="H323" s="16">
        <f>'DETAILS ACHATS'!$G323*19%</f>
        <v>1824</v>
      </c>
      <c r="I323" s="18">
        <f>'DETAILS ACHATS'!$G323+'DETAILS ACHATS'!$H323</f>
        <v>11424</v>
      </c>
    </row>
    <row r="324" spans="1:9" ht="13.8" x14ac:dyDescent="0.3">
      <c r="A324" s="24">
        <v>43243</v>
      </c>
      <c r="B324" s="29" t="s">
        <v>11</v>
      </c>
      <c r="C324" s="25">
        <v>20</v>
      </c>
      <c r="D324" s="25">
        <v>20</v>
      </c>
      <c r="E324" s="29" t="s">
        <v>13</v>
      </c>
      <c r="F324" s="26">
        <v>480</v>
      </c>
      <c r="G324" s="25">
        <f>'DETAILS ACHATS'!$C324*'DETAILS ACHATS'!$F324</f>
        <v>9600</v>
      </c>
      <c r="H324" s="25">
        <f>'DETAILS ACHATS'!$G324*19%</f>
        <v>1824</v>
      </c>
      <c r="I324" s="27">
        <f>'DETAILS ACHATS'!$G324+'DETAILS ACHATS'!$H324</f>
        <v>11424</v>
      </c>
    </row>
    <row r="325" spans="1:9" ht="13.8" x14ac:dyDescent="0.3">
      <c r="A325" s="15">
        <v>43243</v>
      </c>
      <c r="B325" s="30" t="s">
        <v>11</v>
      </c>
      <c r="C325" s="16">
        <v>20</v>
      </c>
      <c r="D325" s="16">
        <v>20</v>
      </c>
      <c r="E325" s="30" t="s">
        <v>13</v>
      </c>
      <c r="F325" s="17">
        <v>1380</v>
      </c>
      <c r="G325" s="16">
        <f>'DETAILS ACHATS'!$C325*'DETAILS ACHATS'!$F325</f>
        <v>27600</v>
      </c>
      <c r="H325" s="16">
        <f>'DETAILS ACHATS'!$G325*19%</f>
        <v>5244</v>
      </c>
      <c r="I325" s="18">
        <f>'DETAILS ACHATS'!$G325+'DETAILS ACHATS'!$H325</f>
        <v>32844</v>
      </c>
    </row>
    <row r="326" spans="1:9" ht="13.8" x14ac:dyDescent="0.3">
      <c r="A326" s="24">
        <v>43270</v>
      </c>
      <c r="B326" s="29" t="s">
        <v>39</v>
      </c>
      <c r="C326" s="25">
        <v>336</v>
      </c>
      <c r="D326" s="25">
        <v>336</v>
      </c>
      <c r="E326" s="29" t="s">
        <v>13</v>
      </c>
      <c r="F326" s="26">
        <v>550</v>
      </c>
      <c r="G326" s="25">
        <f>'DETAILS ACHATS'!$C326*'DETAILS ACHATS'!$F326</f>
        <v>184800</v>
      </c>
      <c r="H326" s="25">
        <f>'DETAILS ACHATS'!$G326*19%</f>
        <v>35112</v>
      </c>
      <c r="I326" s="27">
        <f>'DETAILS ACHATS'!$G326+'DETAILS ACHATS'!$H326</f>
        <v>219912</v>
      </c>
    </row>
    <row r="327" spans="1:9" ht="13.8" x14ac:dyDescent="0.3">
      <c r="A327" s="15">
        <v>43186</v>
      </c>
      <c r="B327" s="30" t="s">
        <v>17</v>
      </c>
      <c r="C327" s="16">
        <v>1</v>
      </c>
      <c r="D327" s="16">
        <v>1</v>
      </c>
      <c r="E327" s="30" t="s">
        <v>13</v>
      </c>
      <c r="F327" s="17">
        <v>195</v>
      </c>
      <c r="G327" s="16">
        <f>'DETAILS ACHATS'!$C327*'DETAILS ACHATS'!$F327</f>
        <v>195</v>
      </c>
      <c r="H327" s="16">
        <f>'DETAILS ACHATS'!$G327*19%</f>
        <v>37.049999999999997</v>
      </c>
      <c r="I327" s="18">
        <f>'DETAILS ACHATS'!$G327+'DETAILS ACHATS'!$H327</f>
        <v>232.05</v>
      </c>
    </row>
    <row r="328" spans="1:9" ht="13.8" x14ac:dyDescent="0.3">
      <c r="A328" s="24">
        <v>43165</v>
      </c>
      <c r="B328" s="29" t="s">
        <v>17</v>
      </c>
      <c r="C328" s="25">
        <v>1</v>
      </c>
      <c r="D328" s="25">
        <v>1</v>
      </c>
      <c r="E328" s="29" t="s">
        <v>13</v>
      </c>
      <c r="F328" s="26">
        <v>349</v>
      </c>
      <c r="G328" s="25">
        <f>'DETAILS ACHATS'!$C328*'DETAILS ACHATS'!$F328</f>
        <v>349</v>
      </c>
      <c r="H328" s="25">
        <f>'DETAILS ACHATS'!$G328*19%</f>
        <v>66.31</v>
      </c>
      <c r="I328" s="27">
        <f>'DETAILS ACHATS'!$G328+'DETAILS ACHATS'!$H328</f>
        <v>415.31</v>
      </c>
    </row>
    <row r="329" spans="1:9" ht="13.8" x14ac:dyDescent="0.3">
      <c r="A329" s="15">
        <v>43166</v>
      </c>
      <c r="B329" s="30" t="s">
        <v>17</v>
      </c>
      <c r="C329" s="16">
        <v>1</v>
      </c>
      <c r="D329" s="16">
        <v>1</v>
      </c>
      <c r="E329" s="30" t="s">
        <v>13</v>
      </c>
      <c r="F329" s="17">
        <v>3640</v>
      </c>
      <c r="G329" s="16">
        <f>'DETAILS ACHATS'!$C329*'DETAILS ACHATS'!$F329</f>
        <v>3640</v>
      </c>
      <c r="H329" s="16">
        <f>'DETAILS ACHATS'!$G329*19%</f>
        <v>691.6</v>
      </c>
      <c r="I329" s="18">
        <f>'DETAILS ACHATS'!$G329+'DETAILS ACHATS'!$H329</f>
        <v>4331.6000000000004</v>
      </c>
    </row>
    <row r="330" spans="1:9" ht="13.8" x14ac:dyDescent="0.3">
      <c r="A330" s="24">
        <v>43110</v>
      </c>
      <c r="B330" s="29" t="s">
        <v>20</v>
      </c>
      <c r="C330" s="25">
        <v>12780</v>
      </c>
      <c r="D330" s="25">
        <v>12780</v>
      </c>
      <c r="E330" s="29" t="s">
        <v>13</v>
      </c>
      <c r="F330" s="26">
        <v>4.72</v>
      </c>
      <c r="G330" s="25">
        <f>'DETAILS ACHATS'!$C330*'DETAILS ACHATS'!$F330</f>
        <v>60321.599999999999</v>
      </c>
      <c r="H330" s="25">
        <f>'DETAILS ACHATS'!$G330*19%</f>
        <v>11461.103999999999</v>
      </c>
      <c r="I330" s="27">
        <f>'DETAILS ACHATS'!$G330+'DETAILS ACHATS'!$H330</f>
        <v>71782.703999999998</v>
      </c>
    </row>
    <row r="331" spans="1:9" ht="13.8" x14ac:dyDescent="0.3">
      <c r="A331" s="15">
        <v>43110</v>
      </c>
      <c r="B331" s="30" t="s">
        <v>20</v>
      </c>
      <c r="C331" s="16">
        <v>1000</v>
      </c>
      <c r="D331" s="16">
        <v>1000</v>
      </c>
      <c r="E331" s="30" t="s">
        <v>13</v>
      </c>
      <c r="F331" s="17">
        <v>9.98</v>
      </c>
      <c r="G331" s="16">
        <f>'DETAILS ACHATS'!$C331*'DETAILS ACHATS'!$F331</f>
        <v>9980</v>
      </c>
      <c r="H331" s="16">
        <f>'DETAILS ACHATS'!$G331*19%</f>
        <v>1896.2</v>
      </c>
      <c r="I331" s="18">
        <f>'DETAILS ACHATS'!$G331+'DETAILS ACHATS'!$H331</f>
        <v>11876.2</v>
      </c>
    </row>
    <row r="332" spans="1:9" ht="13.8" x14ac:dyDescent="0.3">
      <c r="A332" s="24">
        <v>43110</v>
      </c>
      <c r="B332" s="29" t="s">
        <v>20</v>
      </c>
      <c r="C332" s="25">
        <v>775</v>
      </c>
      <c r="D332" s="25">
        <v>775</v>
      </c>
      <c r="E332" s="29" t="s">
        <v>13</v>
      </c>
      <c r="F332" s="26">
        <v>6.07</v>
      </c>
      <c r="G332" s="25">
        <f>'DETAILS ACHATS'!$C332*'DETAILS ACHATS'!$F332</f>
        <v>4704.25</v>
      </c>
      <c r="H332" s="25">
        <f>'DETAILS ACHATS'!$G332*19%</f>
        <v>893.8075</v>
      </c>
      <c r="I332" s="27">
        <f>'DETAILS ACHATS'!$G332+'DETAILS ACHATS'!$H332</f>
        <v>5598.0574999999999</v>
      </c>
    </row>
    <row r="333" spans="1:9" ht="13.8" x14ac:dyDescent="0.3">
      <c r="A333" s="15">
        <v>43122</v>
      </c>
      <c r="B333" s="30" t="s">
        <v>20</v>
      </c>
      <c r="C333" s="16">
        <v>6000</v>
      </c>
      <c r="D333" s="16">
        <v>6000</v>
      </c>
      <c r="E333" s="30" t="s">
        <v>13</v>
      </c>
      <c r="F333" s="17">
        <v>5.45</v>
      </c>
      <c r="G333" s="16">
        <f>'DETAILS ACHATS'!$C333*'DETAILS ACHATS'!$F333</f>
        <v>32700</v>
      </c>
      <c r="H333" s="16">
        <f>'DETAILS ACHATS'!$G333*19%</f>
        <v>6213</v>
      </c>
      <c r="I333" s="18">
        <f>'DETAILS ACHATS'!$G333+'DETAILS ACHATS'!$H333</f>
        <v>38913</v>
      </c>
    </row>
    <row r="334" spans="1:9" ht="13.8" x14ac:dyDescent="0.3">
      <c r="A334" s="24">
        <v>43151</v>
      </c>
      <c r="B334" s="29" t="s">
        <v>20</v>
      </c>
      <c r="C334" s="25">
        <v>1950</v>
      </c>
      <c r="D334" s="25">
        <v>1950</v>
      </c>
      <c r="E334" s="29" t="s">
        <v>13</v>
      </c>
      <c r="F334" s="26">
        <v>2.6</v>
      </c>
      <c r="G334" s="25">
        <f>'DETAILS ACHATS'!$C334*'DETAILS ACHATS'!$F334</f>
        <v>5070</v>
      </c>
      <c r="H334" s="25">
        <f>'DETAILS ACHATS'!$G334*19%</f>
        <v>963.3</v>
      </c>
      <c r="I334" s="27">
        <f>'DETAILS ACHATS'!$G334+'DETAILS ACHATS'!$H334</f>
        <v>6033.3</v>
      </c>
    </row>
    <row r="335" spans="1:9" ht="13.8" x14ac:dyDescent="0.3">
      <c r="A335" s="15">
        <v>43186</v>
      </c>
      <c r="B335" s="30" t="s">
        <v>20</v>
      </c>
      <c r="C335" s="16">
        <v>1</v>
      </c>
      <c r="D335" s="16">
        <v>1</v>
      </c>
      <c r="E335" s="30" t="s">
        <v>13</v>
      </c>
      <c r="F335" s="17">
        <v>402.35</v>
      </c>
      <c r="G335" s="16">
        <f>'DETAILS ACHATS'!$C335*'DETAILS ACHATS'!$F335</f>
        <v>402.35</v>
      </c>
      <c r="H335" s="16">
        <f>'DETAILS ACHATS'!$G335*19%</f>
        <v>76.4465</v>
      </c>
      <c r="I335" s="18">
        <f>'DETAILS ACHATS'!$G335+'DETAILS ACHATS'!$H335</f>
        <v>478.79650000000004</v>
      </c>
    </row>
    <row r="336" spans="1:9" ht="13.8" x14ac:dyDescent="0.3">
      <c r="A336" s="24">
        <v>43235</v>
      </c>
      <c r="B336" s="29" t="s">
        <v>20</v>
      </c>
      <c r="C336" s="25">
        <f>1600+8400</f>
        <v>10000</v>
      </c>
      <c r="D336" s="25">
        <v>10000</v>
      </c>
      <c r="E336" s="29" t="s">
        <v>13</v>
      </c>
      <c r="F336" s="26">
        <v>4.7300000000000004</v>
      </c>
      <c r="G336" s="25">
        <f>'DETAILS ACHATS'!$C336*'DETAILS ACHATS'!$F336</f>
        <v>47300.000000000007</v>
      </c>
      <c r="H336" s="25">
        <f>'DETAILS ACHATS'!$G336*19%</f>
        <v>8987.0000000000018</v>
      </c>
      <c r="I336" s="27">
        <f>'DETAILS ACHATS'!$G336+'DETAILS ACHATS'!$H336</f>
        <v>56287.000000000007</v>
      </c>
    </row>
    <row r="337" spans="1:9" ht="13.8" x14ac:dyDescent="0.3">
      <c r="A337" s="15">
        <v>43235</v>
      </c>
      <c r="B337" s="30" t="s">
        <v>20</v>
      </c>
      <c r="C337" s="16">
        <v>2000</v>
      </c>
      <c r="D337" s="16">
        <v>2000</v>
      </c>
      <c r="E337" s="30" t="s">
        <v>13</v>
      </c>
      <c r="F337" s="17">
        <v>4.7300000000000004</v>
      </c>
      <c r="G337" s="16">
        <f>'DETAILS ACHATS'!$C337*'DETAILS ACHATS'!$F337</f>
        <v>9460</v>
      </c>
      <c r="H337" s="16">
        <f>'DETAILS ACHATS'!$G337*19%</f>
        <v>1797.4</v>
      </c>
      <c r="I337" s="18">
        <f>'DETAILS ACHATS'!$G337+'DETAILS ACHATS'!$H337</f>
        <v>11257.4</v>
      </c>
    </row>
    <row r="338" spans="1:9" ht="13.8" x14ac:dyDescent="0.3">
      <c r="A338" s="24">
        <v>43235</v>
      </c>
      <c r="B338" s="29" t="s">
        <v>20</v>
      </c>
      <c r="C338" s="25">
        <v>650</v>
      </c>
      <c r="D338" s="25">
        <v>650</v>
      </c>
      <c r="E338" s="29" t="s">
        <v>13</v>
      </c>
      <c r="F338" s="26">
        <v>17.399999999999999</v>
      </c>
      <c r="G338" s="25">
        <f>'DETAILS ACHATS'!$C338*'DETAILS ACHATS'!$F338</f>
        <v>11309.999999999998</v>
      </c>
      <c r="H338" s="25">
        <f>'DETAILS ACHATS'!$G338*19%</f>
        <v>2148.8999999999996</v>
      </c>
      <c r="I338" s="27">
        <f>'DETAILS ACHATS'!$G338+'DETAILS ACHATS'!$H338</f>
        <v>13458.899999999998</v>
      </c>
    </row>
    <row r="339" spans="1:9" ht="13.8" x14ac:dyDescent="0.3">
      <c r="A339" s="15">
        <v>43249</v>
      </c>
      <c r="B339" s="30" t="s">
        <v>20</v>
      </c>
      <c r="C339" s="16">
        <v>1600</v>
      </c>
      <c r="D339" s="16">
        <v>1600</v>
      </c>
      <c r="E339" s="30" t="s">
        <v>13</v>
      </c>
      <c r="F339" s="17">
        <v>6.07</v>
      </c>
      <c r="G339" s="16">
        <f>'DETAILS ACHATS'!$C339*'DETAILS ACHATS'!$F339</f>
        <v>9712</v>
      </c>
      <c r="H339" s="16">
        <f>'DETAILS ACHATS'!$G339*19%</f>
        <v>1845.28</v>
      </c>
      <c r="I339" s="18">
        <f>'DETAILS ACHATS'!$G339+'DETAILS ACHATS'!$H339</f>
        <v>11557.28</v>
      </c>
    </row>
    <row r="340" spans="1:9" ht="13.8" x14ac:dyDescent="0.3">
      <c r="A340" s="24">
        <v>43217</v>
      </c>
      <c r="B340" s="29" t="s">
        <v>20</v>
      </c>
      <c r="C340" s="25">
        <v>140</v>
      </c>
      <c r="D340" s="25">
        <v>140</v>
      </c>
      <c r="E340" s="29" t="s">
        <v>13</v>
      </c>
      <c r="F340" s="26">
        <v>1290</v>
      </c>
      <c r="G340" s="25">
        <f>'DETAILS ACHATS'!$C340*'DETAILS ACHATS'!$F340</f>
        <v>180600</v>
      </c>
      <c r="H340" s="25">
        <f>'DETAILS ACHATS'!$G340*19%</f>
        <v>34314</v>
      </c>
      <c r="I340" s="27">
        <f>'DETAILS ACHATS'!$G340+'DETAILS ACHATS'!$H340</f>
        <v>214914</v>
      </c>
    </row>
    <row r="341" spans="1:9" ht="13.8" x14ac:dyDescent="0.3">
      <c r="A341" s="15">
        <v>43187</v>
      </c>
      <c r="B341" s="30" t="s">
        <v>20</v>
      </c>
      <c r="C341" s="16">
        <v>720</v>
      </c>
      <c r="D341" s="16">
        <v>720</v>
      </c>
      <c r="E341" s="30" t="s">
        <v>13</v>
      </c>
      <c r="F341" s="17">
        <v>1820</v>
      </c>
      <c r="G341" s="16">
        <f>'DETAILS ACHATS'!$C341*'DETAILS ACHATS'!$F341</f>
        <v>1310400</v>
      </c>
      <c r="H341" s="16">
        <f>'DETAILS ACHATS'!$G341*19%</f>
        <v>248976</v>
      </c>
      <c r="I341" s="18">
        <f>'DETAILS ACHATS'!$G341+'DETAILS ACHATS'!$H341</f>
        <v>1559376</v>
      </c>
    </row>
    <row r="342" spans="1:9" ht="13.8" x14ac:dyDescent="0.3">
      <c r="A342" s="24">
        <v>43254</v>
      </c>
      <c r="B342" s="29" t="s">
        <v>20</v>
      </c>
      <c r="C342" s="25">
        <v>720</v>
      </c>
      <c r="D342" s="25">
        <v>720</v>
      </c>
      <c r="E342" s="29" t="s">
        <v>13</v>
      </c>
      <c r="F342" s="26">
        <v>1820</v>
      </c>
      <c r="G342" s="25">
        <f>'DETAILS ACHATS'!$C342*'DETAILS ACHATS'!$F342</f>
        <v>1310400</v>
      </c>
      <c r="H342" s="25">
        <f>'DETAILS ACHATS'!$G342*19%</f>
        <v>248976</v>
      </c>
      <c r="I342" s="27">
        <f>'DETAILS ACHATS'!$G342+'DETAILS ACHATS'!$H342</f>
        <v>1559376</v>
      </c>
    </row>
    <row r="343" spans="1:9" ht="13.8" x14ac:dyDescent="0.3">
      <c r="A343" s="15">
        <v>43122</v>
      </c>
      <c r="B343" s="30" t="s">
        <v>20</v>
      </c>
      <c r="C343" s="16">
        <f>57875000</f>
        <v>57875000</v>
      </c>
      <c r="D343" s="16">
        <v>57875000</v>
      </c>
      <c r="E343" s="30" t="s">
        <v>13</v>
      </c>
      <c r="F343" s="17">
        <f>5.98/1000</f>
        <v>5.9800000000000001E-3</v>
      </c>
      <c r="G343" s="16">
        <f>'DETAILS ACHATS'!$C343*'DETAILS ACHATS'!$F343</f>
        <v>346092.5</v>
      </c>
      <c r="H343" s="16">
        <f>'DETAILS ACHATS'!$G343*19%</f>
        <v>65757.574999999997</v>
      </c>
      <c r="I343" s="18">
        <f>'DETAILS ACHATS'!$G343+'DETAILS ACHATS'!$H343</f>
        <v>411850.07500000001</v>
      </c>
    </row>
    <row r="344" spans="1:9" ht="13.8" x14ac:dyDescent="0.3">
      <c r="A344" s="24">
        <v>43123</v>
      </c>
      <c r="B344" s="29" t="s">
        <v>20</v>
      </c>
      <c r="C344" s="25">
        <v>500</v>
      </c>
      <c r="D344" s="25">
        <v>500</v>
      </c>
      <c r="E344" s="29" t="s">
        <v>13</v>
      </c>
      <c r="F344" s="26">
        <v>51.3</v>
      </c>
      <c r="G344" s="25">
        <f>'DETAILS ACHATS'!$C344*'DETAILS ACHATS'!$F344</f>
        <v>25650</v>
      </c>
      <c r="H344" s="25">
        <f>'DETAILS ACHATS'!$G344*19%</f>
        <v>4873.5</v>
      </c>
      <c r="I344" s="27">
        <f>'DETAILS ACHATS'!$G344+'DETAILS ACHATS'!$H344</f>
        <v>30523.5</v>
      </c>
    </row>
    <row r="345" spans="1:9" ht="13.8" x14ac:dyDescent="0.3">
      <c r="A345" s="15">
        <v>43123</v>
      </c>
      <c r="B345" s="30" t="s">
        <v>20</v>
      </c>
      <c r="C345" s="16">
        <v>5</v>
      </c>
      <c r="D345" s="16">
        <v>5</v>
      </c>
      <c r="E345" s="30" t="s">
        <v>13</v>
      </c>
      <c r="F345" s="17">
        <v>925</v>
      </c>
      <c r="G345" s="16">
        <f>'DETAILS ACHATS'!$C345*'DETAILS ACHATS'!$F345</f>
        <v>4625</v>
      </c>
      <c r="H345" s="16">
        <f>'DETAILS ACHATS'!$G345*19%</f>
        <v>878.75</v>
      </c>
      <c r="I345" s="18">
        <f>'DETAILS ACHATS'!$G345+'DETAILS ACHATS'!$H345</f>
        <v>5503.75</v>
      </c>
    </row>
    <row r="346" spans="1:9" ht="13.8" x14ac:dyDescent="0.3">
      <c r="A346" s="24">
        <v>43123</v>
      </c>
      <c r="B346" s="29" t="s">
        <v>20</v>
      </c>
      <c r="C346" s="25">
        <v>160</v>
      </c>
      <c r="D346" s="25">
        <v>160</v>
      </c>
      <c r="E346" s="29" t="s">
        <v>13</v>
      </c>
      <c r="F346" s="26">
        <v>8.4499999999999993</v>
      </c>
      <c r="G346" s="25">
        <f>'DETAILS ACHATS'!$C346*'DETAILS ACHATS'!$F346</f>
        <v>1352</v>
      </c>
      <c r="H346" s="25">
        <f>'DETAILS ACHATS'!$G346*19%</f>
        <v>256.88</v>
      </c>
      <c r="I346" s="27">
        <f>'DETAILS ACHATS'!$G346+'DETAILS ACHATS'!$H346</f>
        <v>1608.88</v>
      </c>
    </row>
    <row r="347" spans="1:9" ht="13.8" x14ac:dyDescent="0.3">
      <c r="A347" s="15">
        <v>43123</v>
      </c>
      <c r="B347" s="30" t="s">
        <v>20</v>
      </c>
      <c r="C347" s="16">
        <v>500</v>
      </c>
      <c r="D347" s="16">
        <v>500</v>
      </c>
      <c r="E347" s="30" t="s">
        <v>13</v>
      </c>
      <c r="F347" s="17">
        <v>51.3</v>
      </c>
      <c r="G347" s="16">
        <f>'DETAILS ACHATS'!$C347*'DETAILS ACHATS'!$F347</f>
        <v>25650</v>
      </c>
      <c r="H347" s="16">
        <f>'DETAILS ACHATS'!$G347*19%</f>
        <v>4873.5</v>
      </c>
      <c r="I347" s="18">
        <f>'DETAILS ACHATS'!$G347+'DETAILS ACHATS'!$H347</f>
        <v>30523.5</v>
      </c>
    </row>
    <row r="348" spans="1:9" ht="13.8" x14ac:dyDescent="0.3">
      <c r="A348" s="24">
        <v>43123</v>
      </c>
      <c r="B348" s="29" t="s">
        <v>20</v>
      </c>
      <c r="C348" s="25">
        <v>5</v>
      </c>
      <c r="D348" s="25">
        <v>5</v>
      </c>
      <c r="E348" s="29" t="s">
        <v>13</v>
      </c>
      <c r="F348" s="26">
        <v>925</v>
      </c>
      <c r="G348" s="25">
        <f>'DETAILS ACHATS'!$C348*'DETAILS ACHATS'!$F348</f>
        <v>4625</v>
      </c>
      <c r="H348" s="25">
        <f>'DETAILS ACHATS'!$G348*19%</f>
        <v>878.75</v>
      </c>
      <c r="I348" s="27">
        <f>'DETAILS ACHATS'!$G348+'DETAILS ACHATS'!$H348</f>
        <v>5503.75</v>
      </c>
    </row>
    <row r="349" spans="1:9" ht="13.8" x14ac:dyDescent="0.3">
      <c r="A349" s="15">
        <v>43123</v>
      </c>
      <c r="B349" s="30" t="s">
        <v>20</v>
      </c>
      <c r="C349" s="16">
        <v>160</v>
      </c>
      <c r="D349" s="16">
        <v>160</v>
      </c>
      <c r="E349" s="30" t="s">
        <v>13</v>
      </c>
      <c r="F349" s="17">
        <v>8.4499999999999993</v>
      </c>
      <c r="G349" s="16">
        <f>'DETAILS ACHATS'!$C349*'DETAILS ACHATS'!$F349</f>
        <v>1352</v>
      </c>
      <c r="H349" s="16">
        <f>'DETAILS ACHATS'!$G349*19%</f>
        <v>256.88</v>
      </c>
      <c r="I349" s="18">
        <f>'DETAILS ACHATS'!$G349+'DETAILS ACHATS'!$H349</f>
        <v>1608.88</v>
      </c>
    </row>
    <row r="350" spans="1:9" ht="13.8" x14ac:dyDescent="0.3">
      <c r="A350" s="24">
        <v>43124</v>
      </c>
      <c r="B350" s="29" t="s">
        <v>20</v>
      </c>
      <c r="C350" s="25">
        <v>270</v>
      </c>
      <c r="D350" s="25">
        <v>270</v>
      </c>
      <c r="E350" s="29" t="s">
        <v>13</v>
      </c>
      <c r="F350" s="26">
        <v>9.9700000000000006</v>
      </c>
      <c r="G350" s="25">
        <f>'DETAILS ACHATS'!$C350*'DETAILS ACHATS'!$F350</f>
        <v>2691.9</v>
      </c>
      <c r="H350" s="25">
        <f>'DETAILS ACHATS'!$G350*19%</f>
        <v>511.46100000000001</v>
      </c>
      <c r="I350" s="27">
        <f>'DETAILS ACHATS'!$G350+'DETAILS ACHATS'!$H350</f>
        <v>3203.3609999999999</v>
      </c>
    </row>
    <row r="351" spans="1:9" ht="13.8" x14ac:dyDescent="0.3">
      <c r="A351" s="15">
        <v>43124</v>
      </c>
      <c r="B351" s="30" t="s">
        <v>20</v>
      </c>
      <c r="C351" s="16">
        <v>2000</v>
      </c>
      <c r="D351" s="16">
        <v>2000</v>
      </c>
      <c r="E351" s="30" t="s">
        <v>13</v>
      </c>
      <c r="F351" s="17">
        <v>117</v>
      </c>
      <c r="G351" s="16">
        <f>'DETAILS ACHATS'!$C351*'DETAILS ACHATS'!$F351</f>
        <v>234000</v>
      </c>
      <c r="H351" s="16">
        <f>'DETAILS ACHATS'!$G351*19%</f>
        <v>44460</v>
      </c>
      <c r="I351" s="18">
        <f>'DETAILS ACHATS'!$G351+'DETAILS ACHATS'!$H351</f>
        <v>278460</v>
      </c>
    </row>
    <row r="352" spans="1:9" ht="13.8" x14ac:dyDescent="0.3">
      <c r="A352" s="24">
        <v>43146</v>
      </c>
      <c r="B352" s="29" t="s">
        <v>20</v>
      </c>
      <c r="C352" s="25">
        <v>22000</v>
      </c>
      <c r="D352" s="25">
        <v>22000</v>
      </c>
      <c r="E352" s="29" t="s">
        <v>13</v>
      </c>
      <c r="F352" s="26">
        <v>7.48</v>
      </c>
      <c r="G352" s="25">
        <f>'DETAILS ACHATS'!$C352*'DETAILS ACHATS'!$F352</f>
        <v>164560</v>
      </c>
      <c r="H352" s="25">
        <f>'DETAILS ACHATS'!$G352*19%</f>
        <v>31266.400000000001</v>
      </c>
      <c r="I352" s="27">
        <f>'DETAILS ACHATS'!$G352+'DETAILS ACHATS'!$H352</f>
        <v>195826.4</v>
      </c>
    </row>
    <row r="353" spans="1:9" ht="13.8" x14ac:dyDescent="0.3">
      <c r="A353" s="15">
        <v>43166</v>
      </c>
      <c r="B353" s="30" t="s">
        <v>20</v>
      </c>
      <c r="C353" s="16">
        <v>300</v>
      </c>
      <c r="D353" s="16">
        <v>300</v>
      </c>
      <c r="E353" s="30" t="s">
        <v>13</v>
      </c>
      <c r="F353" s="17">
        <v>169</v>
      </c>
      <c r="G353" s="16">
        <f>'DETAILS ACHATS'!$C353*'DETAILS ACHATS'!$F353</f>
        <v>50700</v>
      </c>
      <c r="H353" s="16">
        <f>'DETAILS ACHATS'!$G353*19%</f>
        <v>9633</v>
      </c>
      <c r="I353" s="18">
        <f>'DETAILS ACHATS'!$G353+'DETAILS ACHATS'!$H353</f>
        <v>60333</v>
      </c>
    </row>
    <row r="354" spans="1:9" ht="13.8" x14ac:dyDescent="0.3">
      <c r="A354" s="24">
        <v>43167</v>
      </c>
      <c r="B354" s="29" t="s">
        <v>20</v>
      </c>
      <c r="C354" s="25">
        <v>100</v>
      </c>
      <c r="D354" s="25">
        <v>100</v>
      </c>
      <c r="E354" s="29" t="s">
        <v>13</v>
      </c>
      <c r="F354" s="26">
        <v>92</v>
      </c>
      <c r="G354" s="25">
        <f>'DETAILS ACHATS'!$C354*'DETAILS ACHATS'!$F354</f>
        <v>9200</v>
      </c>
      <c r="H354" s="25">
        <f>'DETAILS ACHATS'!$G354*19%</f>
        <v>1748</v>
      </c>
      <c r="I354" s="27">
        <f>'DETAILS ACHATS'!$G354+'DETAILS ACHATS'!$H354</f>
        <v>10948</v>
      </c>
    </row>
    <row r="355" spans="1:9" ht="13.8" x14ac:dyDescent="0.3">
      <c r="A355" s="15">
        <v>43172</v>
      </c>
      <c r="B355" s="30" t="s">
        <v>20</v>
      </c>
      <c r="C355" s="16">
        <v>1000</v>
      </c>
      <c r="D355" s="16">
        <v>1000</v>
      </c>
      <c r="E355" s="30" t="s">
        <v>13</v>
      </c>
      <c r="F355" s="17">
        <v>15.78</v>
      </c>
      <c r="G355" s="16">
        <f>'DETAILS ACHATS'!$C355*'DETAILS ACHATS'!$F355</f>
        <v>15780</v>
      </c>
      <c r="H355" s="16">
        <f>'DETAILS ACHATS'!$G355*19%</f>
        <v>2998.2</v>
      </c>
      <c r="I355" s="18">
        <f>'DETAILS ACHATS'!$G355+'DETAILS ACHATS'!$H355</f>
        <v>18778.2</v>
      </c>
    </row>
    <row r="356" spans="1:9" ht="13.8" x14ac:dyDescent="0.3">
      <c r="A356" s="24">
        <v>43149</v>
      </c>
      <c r="B356" s="29" t="s">
        <v>20</v>
      </c>
      <c r="C356" s="25">
        <v>2300</v>
      </c>
      <c r="D356" s="25">
        <v>2300</v>
      </c>
      <c r="E356" s="29" t="s">
        <v>13</v>
      </c>
      <c r="F356" s="26">
        <v>5</v>
      </c>
      <c r="G356" s="25">
        <f>'DETAILS ACHATS'!$C356*'DETAILS ACHATS'!$F356</f>
        <v>11500</v>
      </c>
      <c r="H356" s="25">
        <f>'DETAILS ACHATS'!$G356*19%</f>
        <v>2185</v>
      </c>
      <c r="I356" s="27">
        <f>'DETAILS ACHATS'!$G356+'DETAILS ACHATS'!$H356</f>
        <v>13685</v>
      </c>
    </row>
    <row r="357" spans="1:9" ht="13.8" x14ac:dyDescent="0.3">
      <c r="A357" s="15">
        <v>43242</v>
      </c>
      <c r="B357" s="30" t="s">
        <v>20</v>
      </c>
      <c r="C357" s="16">
        <v>1000</v>
      </c>
      <c r="D357" s="16">
        <v>1000</v>
      </c>
      <c r="E357" s="30" t="s">
        <v>13</v>
      </c>
      <c r="F357" s="17">
        <v>240</v>
      </c>
      <c r="G357" s="16">
        <f>'DETAILS ACHATS'!$C357*'DETAILS ACHATS'!$F357</f>
        <v>240000</v>
      </c>
      <c r="H357" s="16">
        <f>'DETAILS ACHATS'!$G357*19%</f>
        <v>45600</v>
      </c>
      <c r="I357" s="18">
        <f>'DETAILS ACHATS'!$G357+'DETAILS ACHATS'!$H357</f>
        <v>285600</v>
      </c>
    </row>
    <row r="358" spans="1:9" ht="13.8" x14ac:dyDescent="0.3">
      <c r="A358" s="24">
        <v>43117</v>
      </c>
      <c r="B358" s="29" t="s">
        <v>15</v>
      </c>
      <c r="C358" s="25">
        <v>2</v>
      </c>
      <c r="D358" s="25">
        <v>2</v>
      </c>
      <c r="E358" s="29" t="s">
        <v>13</v>
      </c>
      <c r="F358" s="26">
        <v>40000</v>
      </c>
      <c r="G358" s="25">
        <f>'DETAILS ACHATS'!$C358*'DETAILS ACHATS'!$F358</f>
        <v>80000</v>
      </c>
      <c r="H358" s="25">
        <f>'DETAILS ACHATS'!$G358*19%</f>
        <v>15200</v>
      </c>
      <c r="I358" s="27">
        <f>'DETAILS ACHATS'!$G358+'DETAILS ACHATS'!$H358</f>
        <v>95200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</sheetPr>
  <dimension ref="A1:M12"/>
  <sheetViews>
    <sheetView showGridLines="0" tabSelected="1" workbookViewId="0">
      <selection activeCell="B16" sqref="B16"/>
    </sheetView>
  </sheetViews>
  <sheetFormatPr baseColWidth="10" defaultRowHeight="14.4" x14ac:dyDescent="0.3"/>
  <cols>
    <col min="1" max="1" width="23.33203125" bestFit="1" customWidth="1"/>
    <col min="2" max="13" width="13.44140625" customWidth="1"/>
  </cols>
  <sheetData>
    <row r="1" spans="1:13" ht="18" x14ac:dyDescent="0.35">
      <c r="A1" s="9">
        <v>2018</v>
      </c>
    </row>
    <row r="3" spans="1:13" ht="15.6" x14ac:dyDescent="0.3">
      <c r="A3" s="8"/>
      <c r="B3" s="11" t="s">
        <v>26</v>
      </c>
      <c r="C3" s="11" t="s">
        <v>27</v>
      </c>
      <c r="D3" s="11" t="s">
        <v>28</v>
      </c>
      <c r="E3" s="11" t="s">
        <v>29</v>
      </c>
      <c r="F3" s="11" t="s">
        <v>30</v>
      </c>
      <c r="G3" s="11" t="s">
        <v>31</v>
      </c>
      <c r="H3" s="11" t="s">
        <v>32</v>
      </c>
      <c r="I3" s="11" t="s">
        <v>33</v>
      </c>
      <c r="J3" s="11" t="s">
        <v>34</v>
      </c>
      <c r="K3" s="11" t="s">
        <v>35</v>
      </c>
      <c r="L3" s="11" t="s">
        <v>36</v>
      </c>
      <c r="M3" s="11" t="s">
        <v>37</v>
      </c>
    </row>
    <row r="4" spans="1:13" ht="15.6" x14ac:dyDescent="0.3">
      <c r="A4" s="10" t="s">
        <v>25</v>
      </c>
      <c r="B4" s="12">
        <f>SUMPRODUCT(('DETAILS ACHATS'!$E$2:$E$358=$A4)*(YEAR('DETAILS ACHATS'!$A$2:$A$358)=$A$1)*(MONTH('DETAILS ACHATS'!$A$2:$A$358)=MONTH("1/"&amp;B$3))*('DETAILS ACHATS'!$I$2:$I$358))</f>
        <v>0</v>
      </c>
      <c r="C4" s="12">
        <f>SUMPRODUCT(('DETAILS ACHATS'!$E$2:$E$358=$A4)*(YEAR('DETAILS ACHATS'!$A$2:$A$358)=$A$1)*(MONTH('DETAILS ACHATS'!$A$2:$A$358)=MONTH("1/"&amp;C$3))*('DETAILS ACHATS'!$I$2:$I$358))</f>
        <v>0</v>
      </c>
      <c r="D4" s="12">
        <f>SUMPRODUCT(('DETAILS ACHATS'!$E$2:$E$358=$A4)*(YEAR('DETAILS ACHATS'!$A$2:$A$358)=$A$1)*(MONTH('DETAILS ACHATS'!$A$2:$A$358)=MONTH("1/"&amp;D$3))*('DETAILS ACHATS'!$I$2:$I$358))</f>
        <v>22779.8963</v>
      </c>
      <c r="E4" s="12">
        <f>SUMPRODUCT(('DETAILS ACHATS'!$E$2:$E$358=$A4)*(YEAR('DETAILS ACHATS'!$A$2:$A$358)=$A$1)*(MONTH('DETAILS ACHATS'!$A$2:$A$358)=MONTH("1/"&amp;E$3))*('DETAILS ACHATS'!$I$2:$I$358))</f>
        <v>0</v>
      </c>
      <c r="F4" s="12">
        <f>SUMPRODUCT(('DETAILS ACHATS'!$E$2:$E$358=$A4)*(YEAR('DETAILS ACHATS'!$A$2:$A$358)=$A$1)*(MONTH('DETAILS ACHATS'!$A$2:$A$358)=MONTH("1/"&amp;F$3))*('DETAILS ACHATS'!$I$2:$I$358))</f>
        <v>0</v>
      </c>
      <c r="G4" s="12">
        <f>SUMPRODUCT(('DETAILS ACHATS'!$E$2:$E$358=$A4)*(YEAR('DETAILS ACHATS'!$A$2:$A$358)=$A$1)*(MONTH('DETAILS ACHATS'!$A$2:$A$358)=MONTH("1/"&amp;G$3))*('DETAILS ACHATS'!$I$2:$I$358))</f>
        <v>0</v>
      </c>
      <c r="H4" s="12">
        <f>SUMPRODUCT(('DETAILS ACHATS'!$E$2:$E$358=$A4)*(YEAR('DETAILS ACHATS'!$A$2:$A$358)=$A$1)*(MONTH('DETAILS ACHATS'!$A$2:$A$358)=MONTH("1/"&amp;H$3))*('DETAILS ACHATS'!$I$2:$I$358))</f>
        <v>0</v>
      </c>
      <c r="I4" s="12">
        <f>SUMPRODUCT(('DETAILS ACHATS'!$E$2:$E$358=$A4)*(YEAR('DETAILS ACHATS'!$A$2:$A$358)=$A$1)*(MONTH('DETAILS ACHATS'!$A$2:$A$358)=MONTH("1/"&amp;I$3))*('DETAILS ACHATS'!$I$2:$I$358))</f>
        <v>0</v>
      </c>
      <c r="J4" s="12">
        <f>SUMPRODUCT(('DETAILS ACHATS'!$E$2:$E$358=$A4)*(YEAR('DETAILS ACHATS'!$A$2:$A$358)=$A$1)*(MONTH('DETAILS ACHATS'!$A$2:$A$358)=MONTH("1/"&amp;J$3))*('DETAILS ACHATS'!$I$2:$I$358))</f>
        <v>0</v>
      </c>
      <c r="K4" s="12">
        <f>SUMPRODUCT(('DETAILS ACHATS'!$E$2:$E$358=$A4)*(YEAR('DETAILS ACHATS'!$A$2:$A$358)=$A$1)*(MONTH('DETAILS ACHATS'!$A$2:$A$358)=MONTH("1/"&amp;K$3))*('DETAILS ACHATS'!$I$2:$I$358))</f>
        <v>0</v>
      </c>
      <c r="L4" s="12">
        <f>SUMPRODUCT(('DETAILS ACHATS'!$E$2:$E$358=$A4)*(YEAR('DETAILS ACHATS'!$A$2:$A$358)=$A$1)*(MONTH('DETAILS ACHATS'!$A$2:$A$358)=MONTH("1/"&amp;L$3))*('DETAILS ACHATS'!$I$2:$I$358))</f>
        <v>0</v>
      </c>
      <c r="M4" s="12">
        <f>SUMPRODUCT(('DETAILS ACHATS'!$E$2:$E$358=$A4)*(YEAR('DETAILS ACHATS'!$A$2:$A$358)=$A$1)*(MONTH('DETAILS ACHATS'!$A$2:$A$358)=MONTH("1/"&amp;M$3))*('DETAILS ACHATS'!$I$2:$I$358))</f>
        <v>0</v>
      </c>
    </row>
    <row r="5" spans="1:13" ht="15.6" x14ac:dyDescent="0.3">
      <c r="A5" s="10" t="s">
        <v>21</v>
      </c>
      <c r="B5" s="12">
        <f>SUMPRODUCT(('DETAILS ACHATS'!$E$2:$E$358=$A5)*(YEAR('DETAILS ACHATS'!$A$2:$A$358)=$A$1)*(MONTH('DETAILS ACHATS'!$A$2:$A$358)=MONTH("1/"&amp;B$3))*('DETAILS ACHATS'!$I$2:$I$358))</f>
        <v>0</v>
      </c>
      <c r="C5" s="12">
        <f>SUMPRODUCT(('DETAILS ACHATS'!$E$2:$E$358=$A5)*(YEAR('DETAILS ACHATS'!$A$2:$A$358)=$A$1)*(MONTH('DETAILS ACHATS'!$A$2:$A$358)=MONTH("1/"&amp;C$3))*('DETAILS ACHATS'!$I$2:$I$358))</f>
        <v>1255.45</v>
      </c>
      <c r="D5" s="12">
        <f>SUMPRODUCT(('DETAILS ACHATS'!$E$2:$E$358=$A5)*(YEAR('DETAILS ACHATS'!$A$2:$A$358)=$A$1)*(MONTH('DETAILS ACHATS'!$A$2:$A$358)=MONTH("1/"&amp;D$3))*('DETAILS ACHATS'!$I$2:$I$358))</f>
        <v>0</v>
      </c>
      <c r="E5" s="12">
        <f>SUMPRODUCT(('DETAILS ACHATS'!$E$2:$E$358=$A5)*(YEAR('DETAILS ACHATS'!$A$2:$A$358)=$A$1)*(MONTH('DETAILS ACHATS'!$A$2:$A$358)=MONTH("1/"&amp;E$3))*('DETAILS ACHATS'!$I$2:$I$358))</f>
        <v>0</v>
      </c>
      <c r="F5" s="12">
        <f>SUMPRODUCT(('DETAILS ACHATS'!$E$2:$E$358=$A5)*(YEAR('DETAILS ACHATS'!$A$2:$A$358)=$A$1)*(MONTH('DETAILS ACHATS'!$A$2:$A$358)=MONTH("1/"&amp;F$3))*('DETAILS ACHATS'!$I$2:$I$358))</f>
        <v>0</v>
      </c>
      <c r="G5" s="12">
        <f>SUMPRODUCT(('DETAILS ACHATS'!$E$2:$E$358=$A5)*(YEAR('DETAILS ACHATS'!$A$2:$A$358)=$A$1)*(MONTH('DETAILS ACHATS'!$A$2:$A$358)=MONTH("1/"&amp;G$3))*('DETAILS ACHATS'!$I$2:$I$358))</f>
        <v>0</v>
      </c>
      <c r="H5" s="12">
        <f>SUMPRODUCT(('DETAILS ACHATS'!$E$2:$E$358=$A5)*(YEAR('DETAILS ACHATS'!$A$2:$A$358)=$A$1)*(MONTH('DETAILS ACHATS'!$A$2:$A$358)=MONTH("1/"&amp;H$3))*('DETAILS ACHATS'!$I$2:$I$358))</f>
        <v>0</v>
      </c>
      <c r="I5" s="12">
        <f>SUMPRODUCT(('DETAILS ACHATS'!$E$2:$E$358=$A5)*(YEAR('DETAILS ACHATS'!$A$2:$A$358)=$A$1)*(MONTH('DETAILS ACHATS'!$A$2:$A$358)=MONTH("1/"&amp;I$3))*('DETAILS ACHATS'!$I$2:$I$358))</f>
        <v>0</v>
      </c>
      <c r="J5" s="12">
        <f>SUMPRODUCT(('DETAILS ACHATS'!$E$2:$E$358=$A5)*(YEAR('DETAILS ACHATS'!$A$2:$A$358)=$A$1)*(MONTH('DETAILS ACHATS'!$A$2:$A$358)=MONTH("1/"&amp;J$3))*('DETAILS ACHATS'!$I$2:$I$358))</f>
        <v>0</v>
      </c>
      <c r="K5" s="12">
        <f>SUMPRODUCT(('DETAILS ACHATS'!$E$2:$E$358=$A5)*(YEAR('DETAILS ACHATS'!$A$2:$A$358)=$A$1)*(MONTH('DETAILS ACHATS'!$A$2:$A$358)=MONTH("1/"&amp;K$3))*('DETAILS ACHATS'!$I$2:$I$358))</f>
        <v>0</v>
      </c>
      <c r="L5" s="12">
        <f>SUMPRODUCT(('DETAILS ACHATS'!$E$2:$E$358=$A5)*(YEAR('DETAILS ACHATS'!$A$2:$A$358)=$A$1)*(MONTH('DETAILS ACHATS'!$A$2:$A$358)=MONTH("1/"&amp;L$3))*('DETAILS ACHATS'!$I$2:$I$358))</f>
        <v>0</v>
      </c>
      <c r="M5" s="12">
        <f>SUMPRODUCT(('DETAILS ACHATS'!$E$2:$E$358=$A5)*(YEAR('DETAILS ACHATS'!$A$2:$A$358)=$A$1)*(MONTH('DETAILS ACHATS'!$A$2:$A$358)=MONTH("1/"&amp;M$3))*('DETAILS ACHATS'!$I$2:$I$358))</f>
        <v>0</v>
      </c>
    </row>
    <row r="6" spans="1:13" ht="15.6" x14ac:dyDescent="0.3">
      <c r="A6" s="10" t="s">
        <v>18</v>
      </c>
      <c r="B6" s="12">
        <f>SUMPRODUCT(('DETAILS ACHATS'!$E$2:$E$358=$A6)*(YEAR('DETAILS ACHATS'!$A$2:$A$358)=$A$1)*(MONTH('DETAILS ACHATS'!$A$2:$A$358)=MONTH("1/"&amp;B$3))*('DETAILS ACHATS'!$I$2:$I$358))</f>
        <v>13685</v>
      </c>
      <c r="C6" s="12">
        <f>SUMPRODUCT(('DETAILS ACHATS'!$E$2:$E$358=$A6)*(YEAR('DETAILS ACHATS'!$A$2:$A$358)=$A$1)*(MONTH('DETAILS ACHATS'!$A$2:$A$358)=MONTH("1/"&amp;C$3))*('DETAILS ACHATS'!$I$2:$I$358))</f>
        <v>17606.069039999998</v>
      </c>
      <c r="D6" s="12">
        <f>SUMPRODUCT(('DETAILS ACHATS'!$E$2:$E$358=$A6)*(YEAR('DETAILS ACHATS'!$A$2:$A$358)=$A$1)*(MONTH('DETAILS ACHATS'!$A$2:$A$358)=MONTH("1/"&amp;D$3))*('DETAILS ACHATS'!$I$2:$I$358))</f>
        <v>7961.1</v>
      </c>
      <c r="E6" s="12">
        <f>SUMPRODUCT(('DETAILS ACHATS'!$E$2:$E$358=$A6)*(YEAR('DETAILS ACHATS'!$A$2:$A$358)=$A$1)*(MONTH('DETAILS ACHATS'!$A$2:$A$358)=MONTH("1/"&amp;E$3))*('DETAILS ACHATS'!$I$2:$I$358))</f>
        <v>2903.6</v>
      </c>
      <c r="F6" s="12">
        <f>SUMPRODUCT(('DETAILS ACHATS'!$E$2:$E$358=$A6)*(YEAR('DETAILS ACHATS'!$A$2:$A$358)=$A$1)*(MONTH('DETAILS ACHATS'!$A$2:$A$358)=MONTH("1/"&amp;F$3))*('DETAILS ACHATS'!$I$2:$I$358))</f>
        <v>6842.5</v>
      </c>
      <c r="G6" s="12">
        <f>SUMPRODUCT(('DETAILS ACHATS'!$E$2:$E$358=$A6)*(YEAR('DETAILS ACHATS'!$A$2:$A$358)=$A$1)*(MONTH('DETAILS ACHATS'!$A$2:$A$358)=MONTH("1/"&amp;G$3))*('DETAILS ACHATS'!$I$2:$I$358))</f>
        <v>368.9</v>
      </c>
      <c r="H6" s="12">
        <f>SUMPRODUCT(('DETAILS ACHATS'!$E$2:$E$358=$A6)*(YEAR('DETAILS ACHATS'!$A$2:$A$358)=$A$1)*(MONTH('DETAILS ACHATS'!$A$2:$A$358)=MONTH("1/"&amp;H$3))*('DETAILS ACHATS'!$I$2:$I$358))</f>
        <v>0</v>
      </c>
      <c r="I6" s="12">
        <f>SUMPRODUCT(('DETAILS ACHATS'!$E$2:$E$358=$A6)*(YEAR('DETAILS ACHATS'!$A$2:$A$358)=$A$1)*(MONTH('DETAILS ACHATS'!$A$2:$A$358)=MONTH("1/"&amp;I$3))*('DETAILS ACHATS'!$I$2:$I$358))</f>
        <v>0</v>
      </c>
      <c r="J6" s="12">
        <f>SUMPRODUCT(('DETAILS ACHATS'!$E$2:$E$358=$A6)*(YEAR('DETAILS ACHATS'!$A$2:$A$358)=$A$1)*(MONTH('DETAILS ACHATS'!$A$2:$A$358)=MONTH("1/"&amp;J$3))*('DETAILS ACHATS'!$I$2:$I$358))</f>
        <v>0</v>
      </c>
      <c r="K6" s="12">
        <f>SUMPRODUCT(('DETAILS ACHATS'!$E$2:$E$358=$A6)*(YEAR('DETAILS ACHATS'!$A$2:$A$358)=$A$1)*(MONTH('DETAILS ACHATS'!$A$2:$A$358)=MONTH("1/"&amp;K$3))*('DETAILS ACHATS'!$I$2:$I$358))</f>
        <v>0</v>
      </c>
      <c r="L6" s="12">
        <f>SUMPRODUCT(('DETAILS ACHATS'!$E$2:$E$358=$A6)*(YEAR('DETAILS ACHATS'!$A$2:$A$358)=$A$1)*(MONTH('DETAILS ACHATS'!$A$2:$A$358)=MONTH("1/"&amp;L$3))*('DETAILS ACHATS'!$I$2:$I$358))</f>
        <v>0</v>
      </c>
      <c r="M6" s="12">
        <f>SUMPRODUCT(('DETAILS ACHATS'!$E$2:$E$358=$A6)*(YEAR('DETAILS ACHATS'!$A$2:$A$358)=$A$1)*(MONTH('DETAILS ACHATS'!$A$2:$A$358)=MONTH("1/"&amp;M$3))*('DETAILS ACHATS'!$I$2:$I$358))</f>
        <v>0</v>
      </c>
    </row>
    <row r="7" spans="1:13" ht="15.6" x14ac:dyDescent="0.3">
      <c r="A7" s="10" t="s">
        <v>38</v>
      </c>
      <c r="B7" s="12">
        <f>SUMPRODUCT(('DETAILS ACHATS'!$E$2:$E$358=$A7)*(YEAR('DETAILS ACHATS'!$A$2:$A$358)=$A$1)*(MONTH('DETAILS ACHATS'!$A$2:$A$358)=MONTH("1/"&amp;B$3))*('DETAILS ACHATS'!$I$2:$I$358))</f>
        <v>0</v>
      </c>
      <c r="C7" s="12">
        <f>SUMPRODUCT(('DETAILS ACHATS'!$E$2:$E$358=$A7)*(YEAR('DETAILS ACHATS'!$A$2:$A$358)=$A$1)*(MONTH('DETAILS ACHATS'!$A$2:$A$358)=MONTH("1/"&amp;C$3))*('DETAILS ACHATS'!$I$2:$I$358))</f>
        <v>0</v>
      </c>
      <c r="D7" s="12">
        <f>SUMPRODUCT(('DETAILS ACHATS'!$E$2:$E$358=$A7)*(YEAR('DETAILS ACHATS'!$A$2:$A$358)=$A$1)*(MONTH('DETAILS ACHATS'!$A$2:$A$358)=MONTH("1/"&amp;D$3))*('DETAILS ACHATS'!$I$2:$I$358))</f>
        <v>0</v>
      </c>
      <c r="E7" s="12">
        <f>SUMPRODUCT(('DETAILS ACHATS'!$E$2:$E$358=$A7)*(YEAR('DETAILS ACHATS'!$A$2:$A$358)=$A$1)*(MONTH('DETAILS ACHATS'!$A$2:$A$358)=MONTH("1/"&amp;E$3))*('DETAILS ACHATS'!$I$2:$I$358))</f>
        <v>87465</v>
      </c>
      <c r="F7" s="12">
        <f>SUMPRODUCT(('DETAILS ACHATS'!$E$2:$E$358=$A7)*(YEAR('DETAILS ACHATS'!$A$2:$A$358)=$A$1)*(MONTH('DETAILS ACHATS'!$A$2:$A$358)=MONTH("1/"&amp;F$3))*('DETAILS ACHATS'!$I$2:$I$358))</f>
        <v>59.976000000000006</v>
      </c>
      <c r="G7" s="12">
        <f>SUMPRODUCT(('DETAILS ACHATS'!$E$2:$E$358=$A7)*(YEAR('DETAILS ACHATS'!$A$2:$A$358)=$A$1)*(MONTH('DETAILS ACHATS'!$A$2:$A$358)=MONTH("1/"&amp;G$3))*('DETAILS ACHATS'!$I$2:$I$358))</f>
        <v>0</v>
      </c>
      <c r="H7" s="12">
        <f>SUMPRODUCT(('DETAILS ACHATS'!$E$2:$E$358=$A7)*(YEAR('DETAILS ACHATS'!$A$2:$A$358)=$A$1)*(MONTH('DETAILS ACHATS'!$A$2:$A$358)=MONTH("1/"&amp;H$3))*('DETAILS ACHATS'!$I$2:$I$358))</f>
        <v>0</v>
      </c>
      <c r="I7" s="12">
        <f>SUMPRODUCT(('DETAILS ACHATS'!$E$2:$E$358=$A7)*(YEAR('DETAILS ACHATS'!$A$2:$A$358)=$A$1)*(MONTH('DETAILS ACHATS'!$A$2:$A$358)=MONTH("1/"&amp;I$3))*('DETAILS ACHATS'!$I$2:$I$358))</f>
        <v>0</v>
      </c>
      <c r="J7" s="12">
        <f>SUMPRODUCT(('DETAILS ACHATS'!$E$2:$E$358=$A7)*(YEAR('DETAILS ACHATS'!$A$2:$A$358)=$A$1)*(MONTH('DETAILS ACHATS'!$A$2:$A$358)=MONTH("1/"&amp;J$3))*('DETAILS ACHATS'!$I$2:$I$358))</f>
        <v>0</v>
      </c>
      <c r="K7" s="12">
        <f>SUMPRODUCT(('DETAILS ACHATS'!$E$2:$E$358=$A7)*(YEAR('DETAILS ACHATS'!$A$2:$A$358)=$A$1)*(MONTH('DETAILS ACHATS'!$A$2:$A$358)=MONTH("1/"&amp;K$3))*('DETAILS ACHATS'!$I$2:$I$358))</f>
        <v>0</v>
      </c>
      <c r="L7" s="12">
        <f>SUMPRODUCT(('DETAILS ACHATS'!$E$2:$E$358=$A7)*(YEAR('DETAILS ACHATS'!$A$2:$A$358)=$A$1)*(MONTH('DETAILS ACHATS'!$A$2:$A$358)=MONTH("1/"&amp;L$3))*('DETAILS ACHATS'!$I$2:$I$358))</f>
        <v>0</v>
      </c>
      <c r="M7" s="12">
        <f>SUMPRODUCT(('DETAILS ACHATS'!$E$2:$E$358=$A7)*(YEAR('DETAILS ACHATS'!$A$2:$A$358)=$A$1)*(MONTH('DETAILS ACHATS'!$A$2:$A$358)=MONTH("1/"&amp;M$3))*('DETAILS ACHATS'!$I$2:$I$358))</f>
        <v>0</v>
      </c>
    </row>
    <row r="8" spans="1:13" ht="15.6" x14ac:dyDescent="0.3">
      <c r="A8" s="10" t="s">
        <v>12</v>
      </c>
      <c r="B8" s="12">
        <f>SUMPRODUCT(('DETAILS ACHATS'!$E$2:$E$358=$A8)*(YEAR('DETAILS ACHATS'!$A$2:$A$358)=$A$1)*(MONTH('DETAILS ACHATS'!$A$2:$A$358)=MONTH("1/"&amp;B$3))*('DETAILS ACHATS'!$I$2:$I$358))</f>
        <v>51193.8</v>
      </c>
      <c r="C8" s="12">
        <f>SUMPRODUCT(('DETAILS ACHATS'!$E$2:$E$358=$A8)*(YEAR('DETAILS ACHATS'!$A$2:$A$358)=$A$1)*(MONTH('DETAILS ACHATS'!$A$2:$A$358)=MONTH("1/"&amp;C$3))*('DETAILS ACHATS'!$I$2:$I$358))</f>
        <v>63427</v>
      </c>
      <c r="D8" s="12">
        <f>SUMPRODUCT(('DETAILS ACHATS'!$E$2:$E$358=$A8)*(YEAR('DETAILS ACHATS'!$A$2:$A$358)=$A$1)*(MONTH('DETAILS ACHATS'!$A$2:$A$358)=MONTH("1/"&amp;D$3))*('DETAILS ACHATS'!$I$2:$I$358))</f>
        <v>0</v>
      </c>
      <c r="E8" s="12">
        <f>SUMPRODUCT(('DETAILS ACHATS'!$E$2:$E$358=$A8)*(YEAR('DETAILS ACHATS'!$A$2:$A$358)=$A$1)*(MONTH('DETAILS ACHATS'!$A$2:$A$358)=MONTH("1/"&amp;E$3))*('DETAILS ACHATS'!$I$2:$I$358))</f>
        <v>0</v>
      </c>
      <c r="F8" s="12">
        <f>SUMPRODUCT(('DETAILS ACHATS'!$E$2:$E$358=$A8)*(YEAR('DETAILS ACHATS'!$A$2:$A$358)=$A$1)*(MONTH('DETAILS ACHATS'!$A$2:$A$358)=MONTH("1/"&amp;F$3))*('DETAILS ACHATS'!$I$2:$I$358))</f>
        <v>113169</v>
      </c>
      <c r="G8" s="12">
        <f>SUMPRODUCT(('DETAILS ACHATS'!$E$2:$E$358=$A8)*(YEAR('DETAILS ACHATS'!$A$2:$A$358)=$A$1)*(MONTH('DETAILS ACHATS'!$A$2:$A$358)=MONTH("1/"&amp;G$3))*('DETAILS ACHATS'!$I$2:$I$358))</f>
        <v>0</v>
      </c>
      <c r="H8" s="12">
        <f>SUMPRODUCT(('DETAILS ACHATS'!$E$2:$E$358=$A8)*(YEAR('DETAILS ACHATS'!$A$2:$A$358)=$A$1)*(MONTH('DETAILS ACHATS'!$A$2:$A$358)=MONTH("1/"&amp;H$3))*('DETAILS ACHATS'!$I$2:$I$358))</f>
        <v>0</v>
      </c>
      <c r="I8" s="12">
        <f>SUMPRODUCT(('DETAILS ACHATS'!$E$2:$E$358=$A8)*(YEAR('DETAILS ACHATS'!$A$2:$A$358)=$A$1)*(MONTH('DETAILS ACHATS'!$A$2:$A$358)=MONTH("1/"&amp;I$3))*('DETAILS ACHATS'!$I$2:$I$358))</f>
        <v>0</v>
      </c>
      <c r="J8" s="12">
        <f>SUMPRODUCT(('DETAILS ACHATS'!$E$2:$E$358=$A8)*(YEAR('DETAILS ACHATS'!$A$2:$A$358)=$A$1)*(MONTH('DETAILS ACHATS'!$A$2:$A$358)=MONTH("1/"&amp;J$3))*('DETAILS ACHATS'!$I$2:$I$358))</f>
        <v>0</v>
      </c>
      <c r="K8" s="12">
        <f>SUMPRODUCT(('DETAILS ACHATS'!$E$2:$E$358=$A8)*(YEAR('DETAILS ACHATS'!$A$2:$A$358)=$A$1)*(MONTH('DETAILS ACHATS'!$A$2:$A$358)=MONTH("1/"&amp;K$3))*('DETAILS ACHATS'!$I$2:$I$358))</f>
        <v>0</v>
      </c>
      <c r="L8" s="12">
        <f>SUMPRODUCT(('DETAILS ACHATS'!$E$2:$E$358=$A8)*(YEAR('DETAILS ACHATS'!$A$2:$A$358)=$A$1)*(MONTH('DETAILS ACHATS'!$A$2:$A$358)=MONTH("1/"&amp;L$3))*('DETAILS ACHATS'!$I$2:$I$358))</f>
        <v>0</v>
      </c>
      <c r="M8" s="12">
        <f>SUMPRODUCT(('DETAILS ACHATS'!$E$2:$E$358=$A8)*(YEAR('DETAILS ACHATS'!$A$2:$A$358)=$A$1)*(MONTH('DETAILS ACHATS'!$A$2:$A$358)=MONTH("1/"&amp;M$3))*('DETAILS ACHATS'!$I$2:$I$358))</f>
        <v>0</v>
      </c>
    </row>
    <row r="9" spans="1:13" ht="15.6" x14ac:dyDescent="0.3">
      <c r="A9" s="10" t="s">
        <v>9</v>
      </c>
      <c r="B9" s="12">
        <f>SUMPRODUCT(('DETAILS ACHATS'!$E$2:$E$358=$A9)*(YEAR('DETAILS ACHATS'!$A$2:$A$358)=$A$1)*(MONTH('DETAILS ACHATS'!$A$2:$A$358)=MONTH("1/"&amp;B$3))*('DETAILS ACHATS'!$I$2:$I$358))</f>
        <v>826116.08799999999</v>
      </c>
      <c r="C9" s="12">
        <f>SUMPRODUCT(('DETAILS ACHATS'!$E$2:$E$358=$A9)*(YEAR('DETAILS ACHATS'!$A$2:$A$358)=$A$1)*(MONTH('DETAILS ACHATS'!$A$2:$A$358)=MONTH("1/"&amp;C$3))*('DETAILS ACHATS'!$I$2:$I$358))</f>
        <v>253434.22860000012</v>
      </c>
      <c r="D9" s="12">
        <f>SUMPRODUCT(('DETAILS ACHATS'!$E$2:$E$358=$A9)*(YEAR('DETAILS ACHATS'!$A$2:$A$358)=$A$1)*(MONTH('DETAILS ACHATS'!$A$2:$A$358)=MONTH("1/"&amp;D$3))*('DETAILS ACHATS'!$I$2:$I$358))</f>
        <v>563493.25059999991</v>
      </c>
      <c r="E9" s="12">
        <f>SUMPRODUCT(('DETAILS ACHATS'!$E$2:$E$358=$A9)*(YEAR('DETAILS ACHATS'!$A$2:$A$358)=$A$1)*(MONTH('DETAILS ACHATS'!$A$2:$A$358)=MONTH("1/"&amp;E$3))*('DETAILS ACHATS'!$I$2:$I$358))</f>
        <v>1060027.7834999999</v>
      </c>
      <c r="F9" s="12">
        <f>SUMPRODUCT(('DETAILS ACHATS'!$E$2:$E$358=$A9)*(YEAR('DETAILS ACHATS'!$A$2:$A$358)=$A$1)*(MONTH('DETAILS ACHATS'!$A$2:$A$358)=MONTH("1/"&amp;F$3))*('DETAILS ACHATS'!$I$2:$I$358))</f>
        <v>596495.03269999998</v>
      </c>
      <c r="G9" s="12">
        <f>SUMPRODUCT(('DETAILS ACHATS'!$E$2:$E$358=$A9)*(YEAR('DETAILS ACHATS'!$A$2:$A$358)=$A$1)*(MONTH('DETAILS ACHATS'!$A$2:$A$358)=MONTH("1/"&amp;G$3))*('DETAILS ACHATS'!$I$2:$I$358))</f>
        <v>82710.474000000002</v>
      </c>
      <c r="H9" s="12">
        <f>SUMPRODUCT(('DETAILS ACHATS'!$E$2:$E$358=$A9)*(YEAR('DETAILS ACHATS'!$A$2:$A$358)=$A$1)*(MONTH('DETAILS ACHATS'!$A$2:$A$358)=MONTH("1/"&amp;H$3))*('DETAILS ACHATS'!$I$2:$I$358))</f>
        <v>0</v>
      </c>
      <c r="I9" s="12">
        <f>SUMPRODUCT(('DETAILS ACHATS'!$E$2:$E$358=$A9)*(YEAR('DETAILS ACHATS'!$A$2:$A$358)=$A$1)*(MONTH('DETAILS ACHATS'!$A$2:$A$358)=MONTH("1/"&amp;I$3))*('DETAILS ACHATS'!$I$2:$I$358))</f>
        <v>0</v>
      </c>
      <c r="J9" s="12">
        <f>SUMPRODUCT(('DETAILS ACHATS'!$E$2:$E$358=$A9)*(YEAR('DETAILS ACHATS'!$A$2:$A$358)=$A$1)*(MONTH('DETAILS ACHATS'!$A$2:$A$358)=MONTH("1/"&amp;J$3))*('DETAILS ACHATS'!$I$2:$I$358))</f>
        <v>0</v>
      </c>
      <c r="K9" s="12">
        <f>SUMPRODUCT(('DETAILS ACHATS'!$E$2:$E$358=$A9)*(YEAR('DETAILS ACHATS'!$A$2:$A$358)=$A$1)*(MONTH('DETAILS ACHATS'!$A$2:$A$358)=MONTH("1/"&amp;K$3))*('DETAILS ACHATS'!$I$2:$I$358))</f>
        <v>0</v>
      </c>
      <c r="L9" s="12">
        <f>SUMPRODUCT(('DETAILS ACHATS'!$E$2:$E$358=$A9)*(YEAR('DETAILS ACHATS'!$A$2:$A$358)=$A$1)*(MONTH('DETAILS ACHATS'!$A$2:$A$358)=MONTH("1/"&amp;L$3))*('DETAILS ACHATS'!$I$2:$I$358))</f>
        <v>0</v>
      </c>
      <c r="M9" s="12">
        <f>SUMPRODUCT(('DETAILS ACHATS'!$E$2:$E$358=$A9)*(YEAR('DETAILS ACHATS'!$A$2:$A$358)=$A$1)*(MONTH('DETAILS ACHATS'!$A$2:$A$358)=MONTH("1/"&amp;M$3))*('DETAILS ACHATS'!$I$2:$I$358))</f>
        <v>0</v>
      </c>
    </row>
    <row r="10" spans="1:13" ht="15.6" x14ac:dyDescent="0.3">
      <c r="A10" s="10" t="s">
        <v>16</v>
      </c>
      <c r="B10" s="12">
        <f>SUMPRODUCT(('DETAILS ACHATS'!$E$2:$E$358=$A10)*(YEAR('DETAILS ACHATS'!$A$2:$A$358)=$A$1)*(MONTH('DETAILS ACHATS'!$A$2:$A$358)=MONTH("1/"&amp;B$3))*('DETAILS ACHATS'!$I$2:$I$358))</f>
        <v>0</v>
      </c>
      <c r="C10" s="12">
        <f>SUMPRODUCT(('DETAILS ACHATS'!$E$2:$E$358=$A10)*(YEAR('DETAILS ACHATS'!$A$2:$A$358)=$A$1)*(MONTH('DETAILS ACHATS'!$A$2:$A$358)=MONTH("1/"&amp;C$3))*('DETAILS ACHATS'!$I$2:$I$358))</f>
        <v>0</v>
      </c>
      <c r="D10" s="12">
        <f>SUMPRODUCT(('DETAILS ACHATS'!$E$2:$E$358=$A10)*(YEAR('DETAILS ACHATS'!$A$2:$A$358)=$A$1)*(MONTH('DETAILS ACHATS'!$A$2:$A$358)=MONTH("1/"&amp;D$3))*('DETAILS ACHATS'!$I$2:$I$358))</f>
        <v>320998.46590000001</v>
      </c>
      <c r="E10" s="12">
        <f>SUMPRODUCT(('DETAILS ACHATS'!$E$2:$E$358=$A10)*(YEAR('DETAILS ACHATS'!$A$2:$A$358)=$A$1)*(MONTH('DETAILS ACHATS'!$A$2:$A$358)=MONTH("1/"&amp;E$3))*('DETAILS ACHATS'!$I$2:$I$358))</f>
        <v>0</v>
      </c>
      <c r="F10" s="12">
        <f>SUMPRODUCT(('DETAILS ACHATS'!$E$2:$E$358=$A10)*(YEAR('DETAILS ACHATS'!$A$2:$A$358)=$A$1)*(MONTH('DETAILS ACHATS'!$A$2:$A$358)=MONTH("1/"&amp;F$3))*('DETAILS ACHATS'!$I$2:$I$358))</f>
        <v>85715.854700000011</v>
      </c>
      <c r="G10" s="12">
        <f>SUMPRODUCT(('DETAILS ACHATS'!$E$2:$E$358=$A10)*(YEAR('DETAILS ACHATS'!$A$2:$A$358)=$A$1)*(MONTH('DETAILS ACHATS'!$A$2:$A$358)=MONTH("1/"&amp;G$3))*('DETAILS ACHATS'!$I$2:$I$358))</f>
        <v>0</v>
      </c>
      <c r="H10" s="12">
        <f>SUMPRODUCT(('DETAILS ACHATS'!$E$2:$E$358=$A10)*(YEAR('DETAILS ACHATS'!$A$2:$A$358)=$A$1)*(MONTH('DETAILS ACHATS'!$A$2:$A$358)=MONTH("1/"&amp;H$3))*('DETAILS ACHATS'!$I$2:$I$358))</f>
        <v>0</v>
      </c>
      <c r="I10" s="12">
        <f>SUMPRODUCT(('DETAILS ACHATS'!$E$2:$E$358=$A10)*(YEAR('DETAILS ACHATS'!$A$2:$A$358)=$A$1)*(MONTH('DETAILS ACHATS'!$A$2:$A$358)=MONTH("1/"&amp;I$3))*('DETAILS ACHATS'!$I$2:$I$358))</f>
        <v>0</v>
      </c>
      <c r="J10" s="12">
        <f>SUMPRODUCT(('DETAILS ACHATS'!$E$2:$E$358=$A10)*(YEAR('DETAILS ACHATS'!$A$2:$A$358)=$A$1)*(MONTH('DETAILS ACHATS'!$A$2:$A$358)=MONTH("1/"&amp;J$3))*('DETAILS ACHATS'!$I$2:$I$358))</f>
        <v>0</v>
      </c>
      <c r="K10" s="12">
        <f>SUMPRODUCT(('DETAILS ACHATS'!$E$2:$E$358=$A10)*(YEAR('DETAILS ACHATS'!$A$2:$A$358)=$A$1)*(MONTH('DETAILS ACHATS'!$A$2:$A$358)=MONTH("1/"&amp;K$3))*('DETAILS ACHATS'!$I$2:$I$358))</f>
        <v>0</v>
      </c>
      <c r="L10" s="12">
        <f>SUMPRODUCT(('DETAILS ACHATS'!$E$2:$E$358=$A10)*(YEAR('DETAILS ACHATS'!$A$2:$A$358)=$A$1)*(MONTH('DETAILS ACHATS'!$A$2:$A$358)=MONTH("1/"&amp;L$3))*('DETAILS ACHATS'!$I$2:$I$358))</f>
        <v>0</v>
      </c>
      <c r="M10" s="12">
        <f>SUMPRODUCT(('DETAILS ACHATS'!$E$2:$E$358=$A10)*(YEAR('DETAILS ACHATS'!$A$2:$A$358)=$A$1)*(MONTH('DETAILS ACHATS'!$A$2:$A$358)=MONTH("1/"&amp;M$3))*('DETAILS ACHATS'!$I$2:$I$358))</f>
        <v>0</v>
      </c>
    </row>
    <row r="11" spans="1:13" ht="15.6" x14ac:dyDescent="0.3">
      <c r="A11" s="10" t="s">
        <v>14</v>
      </c>
      <c r="B11" s="12">
        <f>SUMPRODUCT(('DETAILS ACHATS'!$E$2:$E$358=$A11)*(YEAR('DETAILS ACHATS'!$A$2:$A$358)=$A$1)*(MONTH('DETAILS ACHATS'!$A$2:$A$358)=MONTH("1/"&amp;B$3))*('DETAILS ACHATS'!$I$2:$I$358))</f>
        <v>32130</v>
      </c>
      <c r="C11" s="12">
        <f>SUMPRODUCT(('DETAILS ACHATS'!$E$2:$E$358=$A11)*(YEAR('DETAILS ACHATS'!$A$2:$A$358)=$A$1)*(MONTH('DETAILS ACHATS'!$A$2:$A$358)=MONTH("1/"&amp;C$3))*('DETAILS ACHATS'!$I$2:$I$358))</f>
        <v>0</v>
      </c>
      <c r="D11" s="12">
        <f>SUMPRODUCT(('DETAILS ACHATS'!$E$2:$E$358=$A11)*(YEAR('DETAILS ACHATS'!$A$2:$A$358)=$A$1)*(MONTH('DETAILS ACHATS'!$A$2:$A$358)=MONTH("1/"&amp;D$3))*('DETAILS ACHATS'!$I$2:$I$358))</f>
        <v>0</v>
      </c>
      <c r="E11" s="12">
        <f>SUMPRODUCT(('DETAILS ACHATS'!$E$2:$E$358=$A11)*(YEAR('DETAILS ACHATS'!$A$2:$A$358)=$A$1)*(MONTH('DETAILS ACHATS'!$A$2:$A$358)=MONTH("1/"&amp;E$3))*('DETAILS ACHATS'!$I$2:$I$358))</f>
        <v>0</v>
      </c>
      <c r="F11" s="12">
        <f>SUMPRODUCT(('DETAILS ACHATS'!$E$2:$E$358=$A11)*(YEAR('DETAILS ACHATS'!$A$2:$A$358)=$A$1)*(MONTH('DETAILS ACHATS'!$A$2:$A$358)=MONTH("1/"&amp;F$3))*('DETAILS ACHATS'!$I$2:$I$358))</f>
        <v>0</v>
      </c>
      <c r="G11" s="12">
        <f>SUMPRODUCT(('DETAILS ACHATS'!$E$2:$E$358=$A11)*(YEAR('DETAILS ACHATS'!$A$2:$A$358)=$A$1)*(MONTH('DETAILS ACHATS'!$A$2:$A$358)=MONTH("1/"&amp;G$3))*('DETAILS ACHATS'!$I$2:$I$358))</f>
        <v>0</v>
      </c>
      <c r="H11" s="12">
        <f>SUMPRODUCT(('DETAILS ACHATS'!$E$2:$E$358=$A11)*(YEAR('DETAILS ACHATS'!$A$2:$A$358)=$A$1)*(MONTH('DETAILS ACHATS'!$A$2:$A$358)=MONTH("1/"&amp;H$3))*('DETAILS ACHATS'!$I$2:$I$358))</f>
        <v>0</v>
      </c>
      <c r="I11" s="12">
        <f>SUMPRODUCT(('DETAILS ACHATS'!$E$2:$E$358=$A11)*(YEAR('DETAILS ACHATS'!$A$2:$A$358)=$A$1)*(MONTH('DETAILS ACHATS'!$A$2:$A$358)=MONTH("1/"&amp;I$3))*('DETAILS ACHATS'!$I$2:$I$358))</f>
        <v>0</v>
      </c>
      <c r="J11" s="12">
        <f>SUMPRODUCT(('DETAILS ACHATS'!$E$2:$E$358=$A11)*(YEAR('DETAILS ACHATS'!$A$2:$A$358)=$A$1)*(MONTH('DETAILS ACHATS'!$A$2:$A$358)=MONTH("1/"&amp;J$3))*('DETAILS ACHATS'!$I$2:$I$358))</f>
        <v>0</v>
      </c>
      <c r="K11" s="12">
        <f>SUMPRODUCT(('DETAILS ACHATS'!$E$2:$E$358=$A11)*(YEAR('DETAILS ACHATS'!$A$2:$A$358)=$A$1)*(MONTH('DETAILS ACHATS'!$A$2:$A$358)=MONTH("1/"&amp;K$3))*('DETAILS ACHATS'!$I$2:$I$358))</f>
        <v>0</v>
      </c>
      <c r="L11" s="12">
        <f>SUMPRODUCT(('DETAILS ACHATS'!$E$2:$E$358=$A11)*(YEAR('DETAILS ACHATS'!$A$2:$A$358)=$A$1)*(MONTH('DETAILS ACHATS'!$A$2:$A$358)=MONTH("1/"&amp;L$3))*('DETAILS ACHATS'!$I$2:$I$358))</f>
        <v>0</v>
      </c>
      <c r="M11" s="12">
        <f>SUMPRODUCT(('DETAILS ACHATS'!$E$2:$E$358=$A11)*(YEAR('DETAILS ACHATS'!$A$2:$A$358)=$A$1)*(MONTH('DETAILS ACHATS'!$A$2:$A$358)=MONTH("1/"&amp;M$3))*('DETAILS ACHATS'!$I$2:$I$358))</f>
        <v>0</v>
      </c>
    </row>
    <row r="12" spans="1:13" ht="15.6" x14ac:dyDescent="0.3">
      <c r="A12" s="10" t="s">
        <v>13</v>
      </c>
      <c r="B12" s="12">
        <f>SUMPRODUCT(('DETAILS ACHATS'!$E$2:$E$358=$A12)*(YEAR('DETAILS ACHATS'!$A$2:$A$358)=$A$1)*(MONTH('DETAILS ACHATS'!$A$2:$A$358)=MONTH("1/"&amp;B$3))*('DETAILS ACHATS'!$I$2:$I$358))</f>
        <v>3552161.9476000001</v>
      </c>
      <c r="C12" s="12">
        <f>SUMPRODUCT(('DETAILS ACHATS'!$E$2:$E$358=$A12)*(YEAR('DETAILS ACHATS'!$A$2:$A$358)=$A$1)*(MONTH('DETAILS ACHATS'!$A$2:$A$358)=MONTH("1/"&amp;C$3))*('DETAILS ACHATS'!$I$2:$I$358))</f>
        <v>1371815.5411099999</v>
      </c>
      <c r="D12" s="12">
        <f>SUMPRODUCT(('DETAILS ACHATS'!$E$2:$E$358=$A12)*(YEAR('DETAILS ACHATS'!$A$2:$A$358)=$A$1)*(MONTH('DETAILS ACHATS'!$A$2:$A$358)=MONTH("1/"&amp;D$3))*('DETAILS ACHATS'!$I$2:$I$358))</f>
        <v>3895894.9917440009</v>
      </c>
      <c r="E12" s="12">
        <f>SUMPRODUCT(('DETAILS ACHATS'!$E$2:$E$358=$A12)*(YEAR('DETAILS ACHATS'!$A$2:$A$358)=$A$1)*(MONTH('DETAILS ACHATS'!$A$2:$A$358)=MONTH("1/"&amp;E$3))*('DETAILS ACHATS'!$I$2:$I$358))</f>
        <v>1862885.3810000001</v>
      </c>
      <c r="F12" s="12">
        <f>SUMPRODUCT(('DETAILS ACHATS'!$E$2:$E$358=$A12)*(YEAR('DETAILS ACHATS'!$A$2:$A$358)=$A$1)*(MONTH('DETAILS ACHATS'!$A$2:$A$358)=MONTH("1/"&amp;F$3))*('DETAILS ACHATS'!$I$2:$I$358))</f>
        <v>7085748.376000002</v>
      </c>
      <c r="G12" s="12">
        <f>SUMPRODUCT(('DETAILS ACHATS'!$E$2:$E$358=$A12)*(YEAR('DETAILS ACHATS'!$A$2:$A$358)=$A$1)*(MONTH('DETAILS ACHATS'!$A$2:$A$358)=MONTH("1/"&amp;G$3))*('DETAILS ACHATS'!$I$2:$I$358))</f>
        <v>4858445.2489999998</v>
      </c>
      <c r="H12" s="12">
        <f>SUMPRODUCT(('DETAILS ACHATS'!$E$2:$E$358=$A12)*(YEAR('DETAILS ACHATS'!$A$2:$A$358)=$A$1)*(MONTH('DETAILS ACHATS'!$A$2:$A$358)=MONTH("1/"&amp;H$3))*('DETAILS ACHATS'!$I$2:$I$358))</f>
        <v>0</v>
      </c>
      <c r="I12" s="12">
        <f>SUMPRODUCT(('DETAILS ACHATS'!$E$2:$E$358=$A12)*(YEAR('DETAILS ACHATS'!$A$2:$A$358)=$A$1)*(MONTH('DETAILS ACHATS'!$A$2:$A$358)=MONTH("1/"&amp;I$3))*('DETAILS ACHATS'!$I$2:$I$358))</f>
        <v>0</v>
      </c>
      <c r="J12" s="12">
        <f>SUMPRODUCT(('DETAILS ACHATS'!$E$2:$E$358=$A12)*(YEAR('DETAILS ACHATS'!$A$2:$A$358)=$A$1)*(MONTH('DETAILS ACHATS'!$A$2:$A$358)=MONTH("1/"&amp;J$3))*('DETAILS ACHATS'!$I$2:$I$358))</f>
        <v>0</v>
      </c>
      <c r="K12" s="12">
        <f>SUMPRODUCT(('DETAILS ACHATS'!$E$2:$E$358=$A12)*(YEAR('DETAILS ACHATS'!$A$2:$A$358)=$A$1)*(MONTH('DETAILS ACHATS'!$A$2:$A$358)=MONTH("1/"&amp;K$3))*('DETAILS ACHATS'!$I$2:$I$358))</f>
        <v>0</v>
      </c>
      <c r="L12" s="12">
        <f>SUMPRODUCT(('DETAILS ACHATS'!$E$2:$E$358=$A12)*(YEAR('DETAILS ACHATS'!$A$2:$A$358)=$A$1)*(MONTH('DETAILS ACHATS'!$A$2:$A$358)=MONTH("1/"&amp;L$3))*('DETAILS ACHATS'!$I$2:$I$358))</f>
        <v>0</v>
      </c>
      <c r="M12" s="12">
        <f>SUMPRODUCT(('DETAILS ACHATS'!$E$2:$E$358=$A12)*(YEAR('DETAILS ACHATS'!$A$2:$A$358)=$A$1)*(MONTH('DETAILS ACHATS'!$A$2:$A$358)=MONTH("1/"&amp;M$3))*('DETAILS ACHATS'!$I$2:$I$358))</f>
        <v>0</v>
      </c>
    </row>
  </sheetData>
  <dataValidations count="1">
    <dataValidation type="list" allowBlank="1" showInputMessage="1" showErrorMessage="1" sqref="A1">
      <formula1>"2018,2019,2020,2021,2022"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CC3399"/>
  </sheetPr>
  <dimension ref="A1:M16"/>
  <sheetViews>
    <sheetView workbookViewId="0">
      <selection activeCell="B4" sqref="B4"/>
    </sheetView>
  </sheetViews>
  <sheetFormatPr baseColWidth="10" defaultRowHeight="14.4" x14ac:dyDescent="0.3"/>
  <cols>
    <col min="1" max="1" width="18.88671875" bestFit="1" customWidth="1"/>
    <col min="2" max="13" width="13.44140625" customWidth="1"/>
  </cols>
  <sheetData>
    <row r="1" spans="1:13" ht="18" x14ac:dyDescent="0.35">
      <c r="A1" s="9">
        <v>2018</v>
      </c>
    </row>
    <row r="3" spans="1:13" ht="15.6" x14ac:dyDescent="0.3">
      <c r="A3" s="8"/>
      <c r="B3" s="11" t="s">
        <v>26</v>
      </c>
      <c r="C3" s="11" t="s">
        <v>27</v>
      </c>
      <c r="D3" s="11" t="s">
        <v>28</v>
      </c>
      <c r="E3" s="11" t="s">
        <v>29</v>
      </c>
      <c r="F3" s="11" t="s">
        <v>30</v>
      </c>
      <c r="G3" s="11" t="s">
        <v>31</v>
      </c>
      <c r="H3" s="11" t="s">
        <v>32</v>
      </c>
      <c r="I3" s="11" t="s">
        <v>33</v>
      </c>
      <c r="J3" s="11" t="s">
        <v>34</v>
      </c>
      <c r="K3" s="11" t="s">
        <v>35</v>
      </c>
      <c r="L3" s="11" t="s">
        <v>36</v>
      </c>
      <c r="M3" s="11" t="s">
        <v>37</v>
      </c>
    </row>
    <row r="4" spans="1:13" ht="15.6" x14ac:dyDescent="0.3">
      <c r="A4" s="14" t="s">
        <v>19</v>
      </c>
      <c r="B4" s="12">
        <f>SUMPRODUCT(('DETAILS ACHATS'!$B$2:$B$358=$A4)*(YEAR('DETAILS ACHATS'!$A$2:$A$358)=$A$1)*(MONTH('DETAILS ACHATS'!$A$2:$A$358)=MONTH("1/"&amp;B$3))*('DETAILS ACHATS'!$I$2:$I$358))</f>
        <v>2557846.4401000002</v>
      </c>
      <c r="C4" s="13">
        <f>SUMPRODUCT(('DETAILS ACHATS'!$B$2:$B$358=$A4)*(YEAR('DETAILS ACHATS'!$A$2:$A$358)=$A$1)*(MONTH('DETAILS ACHATS'!$A$2:$A$358)=MONTH("1/"&amp;C$3))*('DETAILS ACHATS'!$I$2:$I$358))</f>
        <v>1156270.8411099999</v>
      </c>
      <c r="D4" s="12">
        <f>SUMPRODUCT(('DETAILS ACHATS'!$B$2:$B$358=$A4)*(YEAR('DETAILS ACHATS'!$A$2:$A$358)=$A$1)*(MONTH('DETAILS ACHATS'!$A$2:$A$358)=MONTH("1/"&amp;D$3))*('DETAILS ACHATS'!$I$2:$I$358))</f>
        <v>2245643.0352440006</v>
      </c>
      <c r="E4" s="13">
        <f>SUMPRODUCT(('DETAILS ACHATS'!$B$2:$B$358=$A4)*(YEAR('DETAILS ACHATS'!$A$2:$A$358)=$A$1)*(MONTH('DETAILS ACHATS'!$A$2:$A$358)=MONTH("1/"&amp;E$3))*('DETAILS ACHATS'!$I$2:$I$358))</f>
        <v>1647971.3810000001</v>
      </c>
      <c r="F4" s="12">
        <f>SUMPRODUCT(('DETAILS ACHATS'!$B$2:$B$358=$A4)*(YEAR('DETAILS ACHATS'!$A$2:$A$358)=$A$1)*(MONTH('DETAILS ACHATS'!$A$2:$A$358)=MONTH("1/"&amp;F$3))*('DETAILS ACHATS'!$I$2:$I$358))</f>
        <v>6640531.7720000008</v>
      </c>
      <c r="G4" s="13">
        <f>SUMPRODUCT(('DETAILS ACHATS'!$B$2:$B$358=$A4)*(YEAR('DETAILS ACHATS'!$A$2:$A$358)=$A$1)*(MONTH('DETAILS ACHATS'!$A$2:$A$358)=MONTH("1/"&amp;G$3))*('DETAILS ACHATS'!$I$2:$I$358))</f>
        <v>3079157.2489999998</v>
      </c>
      <c r="H4" s="12">
        <f>SUMPRODUCT(('DETAILS ACHATS'!$B$2:$B$358=$A4)*(YEAR('DETAILS ACHATS'!$A$2:$A$358)=$A$1)*(MONTH('DETAILS ACHATS'!$A$2:$A$358)=MONTH("1/"&amp;H$3))*('DETAILS ACHATS'!$I$2:$I$358))</f>
        <v>0</v>
      </c>
      <c r="I4" s="13">
        <f>SUMPRODUCT(('DETAILS ACHATS'!$B$2:$B$358=$A4)*(YEAR('DETAILS ACHATS'!$A$2:$A$358)=$A$1)*(MONTH('DETAILS ACHATS'!$A$2:$A$358)=MONTH("1/"&amp;I$3))*('DETAILS ACHATS'!$I$2:$I$358))</f>
        <v>0</v>
      </c>
      <c r="J4" s="12">
        <f>SUMPRODUCT(('DETAILS ACHATS'!$B$2:$B$358=$A4)*(YEAR('DETAILS ACHATS'!$A$2:$A$358)=$A$1)*(MONTH('DETAILS ACHATS'!$A$2:$A$358)=MONTH("1/"&amp;J$3))*('DETAILS ACHATS'!$I$2:$I$358))</f>
        <v>0</v>
      </c>
      <c r="K4" s="13">
        <f>SUMPRODUCT(('DETAILS ACHATS'!$B$2:$B$358=$A4)*(YEAR('DETAILS ACHATS'!$A$2:$A$358)=$A$1)*(MONTH('DETAILS ACHATS'!$A$2:$A$358)=MONTH("1/"&amp;K$3))*('DETAILS ACHATS'!$I$2:$I$358))</f>
        <v>0</v>
      </c>
      <c r="L4" s="12">
        <f>SUMPRODUCT(('DETAILS ACHATS'!$B$2:$B$358=$A4)*(YEAR('DETAILS ACHATS'!$A$2:$A$358)=$A$1)*(MONTH('DETAILS ACHATS'!$A$2:$A$358)=MONTH("1/"&amp;L$3))*('DETAILS ACHATS'!$I$2:$I$358))</f>
        <v>0</v>
      </c>
      <c r="M4" s="13">
        <f>SUMPRODUCT(('DETAILS ACHATS'!$B$2:$B$358=$A4)*(YEAR('DETAILS ACHATS'!$A$2:$A$358)=$A$1)*(MONTH('DETAILS ACHATS'!$A$2:$A$358)=MONTH("1/"&amp;M$3))*('DETAILS ACHATS'!$I$2:$I$358))</f>
        <v>0</v>
      </c>
    </row>
    <row r="5" spans="1:13" ht="15.6" x14ac:dyDescent="0.3">
      <c r="A5" s="14" t="s">
        <v>21</v>
      </c>
      <c r="B5" s="12">
        <f>SUMPRODUCT(('DETAILS ACHATS'!$B$2:$B$358=$A5)*(YEAR('DETAILS ACHATS'!$A$2:$A$358)=$A$1)*(MONTH('DETAILS ACHATS'!$A$2:$A$358)=MONTH("1/"&amp;B$3))*('DETAILS ACHATS'!$I$2:$I$358))</f>
        <v>2159.8500000000004</v>
      </c>
      <c r="C5" s="13">
        <f>SUMPRODUCT(('DETAILS ACHATS'!$B$2:$B$358=$A5)*(YEAR('DETAILS ACHATS'!$A$2:$A$358)=$A$1)*(MONTH('DETAILS ACHATS'!$A$2:$A$358)=MONTH("1/"&amp;C$3))*('DETAILS ACHATS'!$I$2:$I$358))</f>
        <v>1255.45</v>
      </c>
      <c r="D5" s="12">
        <f>SUMPRODUCT(('DETAILS ACHATS'!$B$2:$B$358=$A5)*(YEAR('DETAILS ACHATS'!$A$2:$A$358)=$A$1)*(MONTH('DETAILS ACHATS'!$A$2:$A$358)=MONTH("1/"&amp;D$3))*('DETAILS ACHATS'!$I$2:$I$358))</f>
        <v>0</v>
      </c>
      <c r="E5" s="13">
        <f>SUMPRODUCT(('DETAILS ACHATS'!$B$2:$B$358=$A5)*(YEAR('DETAILS ACHATS'!$A$2:$A$358)=$A$1)*(MONTH('DETAILS ACHATS'!$A$2:$A$358)=MONTH("1/"&amp;E$3))*('DETAILS ACHATS'!$I$2:$I$358))</f>
        <v>0</v>
      </c>
      <c r="F5" s="12">
        <f>SUMPRODUCT(('DETAILS ACHATS'!$B$2:$B$358=$A5)*(YEAR('DETAILS ACHATS'!$A$2:$A$358)=$A$1)*(MONTH('DETAILS ACHATS'!$A$2:$A$358)=MONTH("1/"&amp;F$3))*('DETAILS ACHATS'!$I$2:$I$358))</f>
        <v>0</v>
      </c>
      <c r="G5" s="13">
        <f>SUMPRODUCT(('DETAILS ACHATS'!$B$2:$B$358=$A5)*(YEAR('DETAILS ACHATS'!$A$2:$A$358)=$A$1)*(MONTH('DETAILS ACHATS'!$A$2:$A$358)=MONTH("1/"&amp;G$3))*('DETAILS ACHATS'!$I$2:$I$358))</f>
        <v>0</v>
      </c>
      <c r="H5" s="12">
        <f>SUMPRODUCT(('DETAILS ACHATS'!$B$2:$B$358=$A5)*(YEAR('DETAILS ACHATS'!$A$2:$A$358)=$A$1)*(MONTH('DETAILS ACHATS'!$A$2:$A$358)=MONTH("1/"&amp;H$3))*('DETAILS ACHATS'!$I$2:$I$358))</f>
        <v>0</v>
      </c>
      <c r="I5" s="13">
        <f>SUMPRODUCT(('DETAILS ACHATS'!$B$2:$B$358=$A5)*(YEAR('DETAILS ACHATS'!$A$2:$A$358)=$A$1)*(MONTH('DETAILS ACHATS'!$A$2:$A$358)=MONTH("1/"&amp;I$3))*('DETAILS ACHATS'!$I$2:$I$358))</f>
        <v>0</v>
      </c>
      <c r="J5" s="12">
        <f>SUMPRODUCT(('DETAILS ACHATS'!$B$2:$B$358=$A5)*(YEAR('DETAILS ACHATS'!$A$2:$A$358)=$A$1)*(MONTH('DETAILS ACHATS'!$A$2:$A$358)=MONTH("1/"&amp;J$3))*('DETAILS ACHATS'!$I$2:$I$358))</f>
        <v>0</v>
      </c>
      <c r="K5" s="13">
        <f>SUMPRODUCT(('DETAILS ACHATS'!$B$2:$B$358=$A5)*(YEAR('DETAILS ACHATS'!$A$2:$A$358)=$A$1)*(MONTH('DETAILS ACHATS'!$A$2:$A$358)=MONTH("1/"&amp;K$3))*('DETAILS ACHATS'!$I$2:$I$358))</f>
        <v>0</v>
      </c>
      <c r="L5" s="12">
        <f>SUMPRODUCT(('DETAILS ACHATS'!$B$2:$B$358=$A5)*(YEAR('DETAILS ACHATS'!$A$2:$A$358)=$A$1)*(MONTH('DETAILS ACHATS'!$A$2:$A$358)=MONTH("1/"&amp;L$3))*('DETAILS ACHATS'!$I$2:$I$358))</f>
        <v>0</v>
      </c>
      <c r="M5" s="13">
        <f>SUMPRODUCT(('DETAILS ACHATS'!$B$2:$B$358=$A5)*(YEAR('DETAILS ACHATS'!$A$2:$A$358)=$A$1)*(MONTH('DETAILS ACHATS'!$A$2:$A$358)=MONTH("1/"&amp;M$3))*('DETAILS ACHATS'!$I$2:$I$358))</f>
        <v>0</v>
      </c>
    </row>
    <row r="6" spans="1:13" ht="15.6" x14ac:dyDescent="0.3">
      <c r="A6" s="14" t="s">
        <v>18</v>
      </c>
      <c r="B6" s="12">
        <f>SUMPRODUCT(('DETAILS ACHATS'!$B$2:$B$358=$A6)*(YEAR('DETAILS ACHATS'!$A$2:$A$358)=$A$1)*(MONTH('DETAILS ACHATS'!$A$2:$A$358)=MONTH("1/"&amp;B$3))*('DETAILS ACHATS'!$I$2:$I$358))</f>
        <v>11400.199999999999</v>
      </c>
      <c r="C6" s="13">
        <f>SUMPRODUCT(('DETAILS ACHATS'!$B$2:$B$358=$A6)*(YEAR('DETAILS ACHATS'!$A$2:$A$358)=$A$1)*(MONTH('DETAILS ACHATS'!$A$2:$A$358)=MONTH("1/"&amp;C$3))*('DETAILS ACHATS'!$I$2:$I$358))</f>
        <v>7449.4190399999998</v>
      </c>
      <c r="D6" s="12">
        <f>SUMPRODUCT(('DETAILS ACHATS'!$B$2:$B$358=$A6)*(YEAR('DETAILS ACHATS'!$A$2:$A$358)=$A$1)*(MONTH('DETAILS ACHATS'!$A$2:$A$358)=MONTH("1/"&amp;D$3))*('DETAILS ACHATS'!$I$2:$I$358))</f>
        <v>3320.1</v>
      </c>
      <c r="E6" s="13">
        <f>SUMPRODUCT(('DETAILS ACHATS'!$B$2:$B$358=$A6)*(YEAR('DETAILS ACHATS'!$A$2:$A$358)=$A$1)*(MONTH('DETAILS ACHATS'!$A$2:$A$358)=MONTH("1/"&amp;E$3))*('DETAILS ACHATS'!$I$2:$I$358))</f>
        <v>0</v>
      </c>
      <c r="F6" s="12">
        <f>SUMPRODUCT(('DETAILS ACHATS'!$B$2:$B$358=$A6)*(YEAR('DETAILS ACHATS'!$A$2:$A$358)=$A$1)*(MONTH('DETAILS ACHATS'!$A$2:$A$358)=MONTH("1/"&amp;F$3))*('DETAILS ACHATS'!$I$2:$I$358))</f>
        <v>0</v>
      </c>
      <c r="G6" s="13">
        <f>SUMPRODUCT(('DETAILS ACHATS'!$B$2:$B$358=$A6)*(YEAR('DETAILS ACHATS'!$A$2:$A$358)=$A$1)*(MONTH('DETAILS ACHATS'!$A$2:$A$358)=MONTH("1/"&amp;G$3))*('DETAILS ACHATS'!$I$2:$I$358))</f>
        <v>0</v>
      </c>
      <c r="H6" s="12">
        <f>SUMPRODUCT(('DETAILS ACHATS'!$B$2:$B$358=$A6)*(YEAR('DETAILS ACHATS'!$A$2:$A$358)=$A$1)*(MONTH('DETAILS ACHATS'!$A$2:$A$358)=MONTH("1/"&amp;H$3))*('DETAILS ACHATS'!$I$2:$I$358))</f>
        <v>0</v>
      </c>
      <c r="I6" s="13">
        <f>SUMPRODUCT(('DETAILS ACHATS'!$B$2:$B$358=$A6)*(YEAR('DETAILS ACHATS'!$A$2:$A$358)=$A$1)*(MONTH('DETAILS ACHATS'!$A$2:$A$358)=MONTH("1/"&amp;I$3))*('DETAILS ACHATS'!$I$2:$I$358))</f>
        <v>0</v>
      </c>
      <c r="J6" s="12">
        <f>SUMPRODUCT(('DETAILS ACHATS'!$B$2:$B$358=$A6)*(YEAR('DETAILS ACHATS'!$A$2:$A$358)=$A$1)*(MONTH('DETAILS ACHATS'!$A$2:$A$358)=MONTH("1/"&amp;J$3))*('DETAILS ACHATS'!$I$2:$I$358))</f>
        <v>0</v>
      </c>
      <c r="K6" s="13">
        <f>SUMPRODUCT(('DETAILS ACHATS'!$B$2:$B$358=$A6)*(YEAR('DETAILS ACHATS'!$A$2:$A$358)=$A$1)*(MONTH('DETAILS ACHATS'!$A$2:$A$358)=MONTH("1/"&amp;K$3))*('DETAILS ACHATS'!$I$2:$I$358))</f>
        <v>0</v>
      </c>
      <c r="L6" s="12">
        <f>SUMPRODUCT(('DETAILS ACHATS'!$B$2:$B$358=$A6)*(YEAR('DETAILS ACHATS'!$A$2:$A$358)=$A$1)*(MONTH('DETAILS ACHATS'!$A$2:$A$358)=MONTH("1/"&amp;L$3))*('DETAILS ACHATS'!$I$2:$I$358))</f>
        <v>0</v>
      </c>
      <c r="M6" s="13">
        <f>SUMPRODUCT(('DETAILS ACHATS'!$B$2:$B$358=$A6)*(YEAR('DETAILS ACHATS'!$A$2:$A$358)=$A$1)*(MONTH('DETAILS ACHATS'!$A$2:$A$358)=MONTH("1/"&amp;M$3))*('DETAILS ACHATS'!$I$2:$I$358))</f>
        <v>0</v>
      </c>
    </row>
    <row r="7" spans="1:13" ht="15.6" x14ac:dyDescent="0.3">
      <c r="A7" s="14" t="s">
        <v>11</v>
      </c>
      <c r="B7" s="12">
        <f>SUMPRODUCT(('DETAILS ACHATS'!$B$2:$B$358=$A7)*(YEAR('DETAILS ACHATS'!$A$2:$A$358)=$A$1)*(MONTH('DETAILS ACHATS'!$A$2:$A$358)=MONTH("1/"&amp;B$3))*('DETAILS ACHATS'!$I$2:$I$358))</f>
        <v>83323.8</v>
      </c>
      <c r="C7" s="13">
        <f>SUMPRODUCT(('DETAILS ACHATS'!$B$2:$B$358=$A7)*(YEAR('DETAILS ACHATS'!$A$2:$A$358)=$A$1)*(MONTH('DETAILS ACHATS'!$A$2:$A$358)=MONTH("1/"&amp;C$3))*('DETAILS ACHATS'!$I$2:$I$358))</f>
        <v>63427</v>
      </c>
      <c r="D7" s="12">
        <f>SUMPRODUCT(('DETAILS ACHATS'!$B$2:$B$358=$A7)*(YEAR('DETAILS ACHATS'!$A$2:$A$358)=$A$1)*(MONTH('DETAILS ACHATS'!$A$2:$A$358)=MONTH("1/"&amp;D$3))*('DETAILS ACHATS'!$I$2:$I$358))</f>
        <v>0</v>
      </c>
      <c r="E7" s="13">
        <f>SUMPRODUCT(('DETAILS ACHATS'!$B$2:$B$358=$A7)*(YEAR('DETAILS ACHATS'!$A$2:$A$358)=$A$1)*(MONTH('DETAILS ACHATS'!$A$2:$A$358)=MONTH("1/"&amp;E$3))*('DETAILS ACHATS'!$I$2:$I$358))</f>
        <v>0</v>
      </c>
      <c r="F7" s="12">
        <f>SUMPRODUCT(('DETAILS ACHATS'!$B$2:$B$358=$A7)*(YEAR('DETAILS ACHATS'!$A$2:$A$358)=$A$1)*(MONTH('DETAILS ACHATS'!$A$2:$A$358)=MONTH("1/"&amp;F$3))*('DETAILS ACHATS'!$I$2:$I$358))</f>
        <v>180285</v>
      </c>
      <c r="G7" s="13">
        <f>SUMPRODUCT(('DETAILS ACHATS'!$B$2:$B$358=$A7)*(YEAR('DETAILS ACHATS'!$A$2:$A$358)=$A$1)*(MONTH('DETAILS ACHATS'!$A$2:$A$358)=MONTH("1/"&amp;G$3))*('DETAILS ACHATS'!$I$2:$I$358))</f>
        <v>0</v>
      </c>
      <c r="H7" s="12">
        <f>SUMPRODUCT(('DETAILS ACHATS'!$B$2:$B$358=$A7)*(YEAR('DETAILS ACHATS'!$A$2:$A$358)=$A$1)*(MONTH('DETAILS ACHATS'!$A$2:$A$358)=MONTH("1/"&amp;H$3))*('DETAILS ACHATS'!$I$2:$I$358))</f>
        <v>0</v>
      </c>
      <c r="I7" s="13">
        <f>SUMPRODUCT(('DETAILS ACHATS'!$B$2:$B$358=$A7)*(YEAR('DETAILS ACHATS'!$A$2:$A$358)=$A$1)*(MONTH('DETAILS ACHATS'!$A$2:$A$358)=MONTH("1/"&amp;I$3))*('DETAILS ACHATS'!$I$2:$I$358))</f>
        <v>0</v>
      </c>
      <c r="J7" s="12">
        <f>SUMPRODUCT(('DETAILS ACHATS'!$B$2:$B$358=$A7)*(YEAR('DETAILS ACHATS'!$A$2:$A$358)=$A$1)*(MONTH('DETAILS ACHATS'!$A$2:$A$358)=MONTH("1/"&amp;J$3))*('DETAILS ACHATS'!$I$2:$I$358))</f>
        <v>0</v>
      </c>
      <c r="K7" s="13">
        <f>SUMPRODUCT(('DETAILS ACHATS'!$B$2:$B$358=$A7)*(YEAR('DETAILS ACHATS'!$A$2:$A$358)=$A$1)*(MONTH('DETAILS ACHATS'!$A$2:$A$358)=MONTH("1/"&amp;K$3))*('DETAILS ACHATS'!$I$2:$I$358))</f>
        <v>0</v>
      </c>
      <c r="L7" s="12">
        <f>SUMPRODUCT(('DETAILS ACHATS'!$B$2:$B$358=$A7)*(YEAR('DETAILS ACHATS'!$A$2:$A$358)=$A$1)*(MONTH('DETAILS ACHATS'!$A$2:$A$358)=MONTH("1/"&amp;L$3))*('DETAILS ACHATS'!$I$2:$I$358))</f>
        <v>0</v>
      </c>
      <c r="M7" s="13">
        <f>SUMPRODUCT(('DETAILS ACHATS'!$B$2:$B$358=$A7)*(YEAR('DETAILS ACHATS'!$A$2:$A$358)=$A$1)*(MONTH('DETAILS ACHATS'!$A$2:$A$358)=MONTH("1/"&amp;M$3))*('DETAILS ACHATS'!$I$2:$I$358))</f>
        <v>0</v>
      </c>
    </row>
    <row r="8" spans="1:13" ht="15.6" x14ac:dyDescent="0.3">
      <c r="A8" s="14" t="s">
        <v>10</v>
      </c>
      <c r="B8" s="12">
        <f>SUMPRODUCT(('DETAILS ACHATS'!$B$2:$B$358=$A8)*(YEAR('DETAILS ACHATS'!$A$2:$A$358)=$A$1)*(MONTH('DETAILS ACHATS'!$A$2:$A$358)=MONTH("1/"&amp;B$3))*('DETAILS ACHATS'!$I$2:$I$358))</f>
        <v>2522.8000000000002</v>
      </c>
      <c r="C8" s="13">
        <f>SUMPRODUCT(('DETAILS ACHATS'!$B$2:$B$358=$A8)*(YEAR('DETAILS ACHATS'!$A$2:$A$358)=$A$1)*(MONTH('DETAILS ACHATS'!$A$2:$A$358)=MONTH("1/"&amp;C$3))*('DETAILS ACHATS'!$I$2:$I$358))</f>
        <v>253434.22860000012</v>
      </c>
      <c r="D8" s="12">
        <f>SUMPRODUCT(('DETAILS ACHATS'!$B$2:$B$358=$A8)*(YEAR('DETAILS ACHATS'!$A$2:$A$358)=$A$1)*(MONTH('DETAILS ACHATS'!$A$2:$A$358)=MONTH("1/"&amp;D$3))*('DETAILS ACHATS'!$I$2:$I$358))</f>
        <v>462336.777</v>
      </c>
      <c r="E8" s="13">
        <f>SUMPRODUCT(('DETAILS ACHATS'!$B$2:$B$358=$A8)*(YEAR('DETAILS ACHATS'!$A$2:$A$358)=$A$1)*(MONTH('DETAILS ACHATS'!$A$2:$A$358)=MONTH("1/"&amp;E$3))*('DETAILS ACHATS'!$I$2:$I$358))</f>
        <v>1048603.7834999999</v>
      </c>
      <c r="F8" s="12">
        <f>SUMPRODUCT(('DETAILS ACHATS'!$B$2:$B$358=$A8)*(YEAR('DETAILS ACHATS'!$A$2:$A$358)=$A$1)*(MONTH('DETAILS ACHATS'!$A$2:$A$358)=MONTH("1/"&amp;F$3))*('DETAILS ACHATS'!$I$2:$I$358))</f>
        <v>399199.93469999998</v>
      </c>
      <c r="G8" s="13">
        <f>SUMPRODUCT(('DETAILS ACHATS'!$B$2:$B$358=$A8)*(YEAR('DETAILS ACHATS'!$A$2:$A$358)=$A$1)*(MONTH('DETAILS ACHATS'!$A$2:$A$358)=MONTH("1/"&amp;G$3))*('DETAILS ACHATS'!$I$2:$I$358))</f>
        <v>82710.474000000002</v>
      </c>
      <c r="H8" s="12">
        <f>SUMPRODUCT(('DETAILS ACHATS'!$B$2:$B$358=$A8)*(YEAR('DETAILS ACHATS'!$A$2:$A$358)=$A$1)*(MONTH('DETAILS ACHATS'!$A$2:$A$358)=MONTH("1/"&amp;H$3))*('DETAILS ACHATS'!$I$2:$I$358))</f>
        <v>0</v>
      </c>
      <c r="I8" s="13">
        <f>SUMPRODUCT(('DETAILS ACHATS'!$B$2:$B$358=$A8)*(YEAR('DETAILS ACHATS'!$A$2:$A$358)=$A$1)*(MONTH('DETAILS ACHATS'!$A$2:$A$358)=MONTH("1/"&amp;I$3))*('DETAILS ACHATS'!$I$2:$I$358))</f>
        <v>0</v>
      </c>
      <c r="J8" s="12">
        <f>SUMPRODUCT(('DETAILS ACHATS'!$B$2:$B$358=$A8)*(YEAR('DETAILS ACHATS'!$A$2:$A$358)=$A$1)*(MONTH('DETAILS ACHATS'!$A$2:$A$358)=MONTH("1/"&amp;J$3))*('DETAILS ACHATS'!$I$2:$I$358))</f>
        <v>0</v>
      </c>
      <c r="K8" s="13">
        <f>SUMPRODUCT(('DETAILS ACHATS'!$B$2:$B$358=$A8)*(YEAR('DETAILS ACHATS'!$A$2:$A$358)=$A$1)*(MONTH('DETAILS ACHATS'!$A$2:$A$358)=MONTH("1/"&amp;K$3))*('DETAILS ACHATS'!$I$2:$I$358))</f>
        <v>0</v>
      </c>
      <c r="L8" s="12">
        <f>SUMPRODUCT(('DETAILS ACHATS'!$B$2:$B$358=$A8)*(YEAR('DETAILS ACHATS'!$A$2:$A$358)=$A$1)*(MONTH('DETAILS ACHATS'!$A$2:$A$358)=MONTH("1/"&amp;L$3))*('DETAILS ACHATS'!$I$2:$I$358))</f>
        <v>0</v>
      </c>
      <c r="M8" s="13">
        <f>SUMPRODUCT(('DETAILS ACHATS'!$B$2:$B$358=$A8)*(YEAR('DETAILS ACHATS'!$A$2:$A$358)=$A$1)*(MONTH('DETAILS ACHATS'!$A$2:$A$358)=MONTH("1/"&amp;M$3))*('DETAILS ACHATS'!$I$2:$I$358))</f>
        <v>0</v>
      </c>
    </row>
    <row r="9" spans="1:13" ht="15.6" x14ac:dyDescent="0.3">
      <c r="A9" s="14" t="s">
        <v>23</v>
      </c>
      <c r="B9" s="12">
        <f>SUMPRODUCT(('DETAILS ACHATS'!$B$2:$B$358=$A9)*(YEAR('DETAILS ACHATS'!$A$2:$A$358)=$A$1)*(MONTH('DETAILS ACHATS'!$A$2:$A$358)=MONTH("1/"&amp;B$3))*('DETAILS ACHATS'!$I$2:$I$358))</f>
        <v>0</v>
      </c>
      <c r="C9" s="13">
        <f>SUMPRODUCT(('DETAILS ACHATS'!$B$2:$B$358=$A9)*(YEAR('DETAILS ACHATS'!$A$2:$A$358)=$A$1)*(MONTH('DETAILS ACHATS'!$A$2:$A$358)=MONTH("1/"&amp;C$3))*('DETAILS ACHATS'!$I$2:$I$358))</f>
        <v>0</v>
      </c>
      <c r="D9" s="12">
        <f>SUMPRODUCT(('DETAILS ACHATS'!$B$2:$B$358=$A9)*(YEAR('DETAILS ACHATS'!$A$2:$A$358)=$A$1)*(MONTH('DETAILS ACHATS'!$A$2:$A$358)=MONTH("1/"&amp;D$3))*('DETAILS ACHATS'!$I$2:$I$358))</f>
        <v>0</v>
      </c>
      <c r="E9" s="13">
        <f>SUMPRODUCT(('DETAILS ACHATS'!$B$2:$B$358=$A9)*(YEAR('DETAILS ACHATS'!$A$2:$A$358)=$A$1)*(MONTH('DETAILS ACHATS'!$A$2:$A$358)=MONTH("1/"&amp;E$3))*('DETAILS ACHATS'!$I$2:$I$358))</f>
        <v>0</v>
      </c>
      <c r="F9" s="12">
        <f>SUMPRODUCT(('DETAILS ACHATS'!$B$2:$B$358=$A9)*(YEAR('DETAILS ACHATS'!$A$2:$A$358)=$A$1)*(MONTH('DETAILS ACHATS'!$A$2:$A$358)=MONTH("1/"&amp;F$3))*('DETAILS ACHATS'!$I$2:$I$358))</f>
        <v>116970.09800000001</v>
      </c>
      <c r="G9" s="13">
        <f>SUMPRODUCT(('DETAILS ACHATS'!$B$2:$B$358=$A9)*(YEAR('DETAILS ACHATS'!$A$2:$A$358)=$A$1)*(MONTH('DETAILS ACHATS'!$A$2:$A$358)=MONTH("1/"&amp;G$3))*('DETAILS ACHATS'!$I$2:$I$358))</f>
        <v>0</v>
      </c>
      <c r="H9" s="12">
        <f>SUMPRODUCT(('DETAILS ACHATS'!$B$2:$B$358=$A9)*(YEAR('DETAILS ACHATS'!$A$2:$A$358)=$A$1)*(MONTH('DETAILS ACHATS'!$A$2:$A$358)=MONTH("1/"&amp;H$3))*('DETAILS ACHATS'!$I$2:$I$358))</f>
        <v>0</v>
      </c>
      <c r="I9" s="13">
        <f>SUMPRODUCT(('DETAILS ACHATS'!$B$2:$B$358=$A9)*(YEAR('DETAILS ACHATS'!$A$2:$A$358)=$A$1)*(MONTH('DETAILS ACHATS'!$A$2:$A$358)=MONTH("1/"&amp;I$3))*('DETAILS ACHATS'!$I$2:$I$358))</f>
        <v>0</v>
      </c>
      <c r="J9" s="12">
        <f>SUMPRODUCT(('DETAILS ACHATS'!$B$2:$B$358=$A9)*(YEAR('DETAILS ACHATS'!$A$2:$A$358)=$A$1)*(MONTH('DETAILS ACHATS'!$A$2:$A$358)=MONTH("1/"&amp;J$3))*('DETAILS ACHATS'!$I$2:$I$358))</f>
        <v>0</v>
      </c>
      <c r="K9" s="13">
        <f>SUMPRODUCT(('DETAILS ACHATS'!$B$2:$B$358=$A9)*(YEAR('DETAILS ACHATS'!$A$2:$A$358)=$A$1)*(MONTH('DETAILS ACHATS'!$A$2:$A$358)=MONTH("1/"&amp;K$3))*('DETAILS ACHATS'!$I$2:$I$358))</f>
        <v>0</v>
      </c>
      <c r="L9" s="12">
        <f>SUMPRODUCT(('DETAILS ACHATS'!$B$2:$B$358=$A9)*(YEAR('DETAILS ACHATS'!$A$2:$A$358)=$A$1)*(MONTH('DETAILS ACHATS'!$A$2:$A$358)=MONTH("1/"&amp;L$3))*('DETAILS ACHATS'!$I$2:$I$358))</f>
        <v>0</v>
      </c>
      <c r="M9" s="13">
        <f>SUMPRODUCT(('DETAILS ACHATS'!$B$2:$B$358=$A9)*(YEAR('DETAILS ACHATS'!$A$2:$A$358)=$A$1)*(MONTH('DETAILS ACHATS'!$A$2:$A$358)=MONTH("1/"&amp;M$3))*('DETAILS ACHATS'!$I$2:$I$358))</f>
        <v>0</v>
      </c>
    </row>
    <row r="10" spans="1:13" ht="15.6" x14ac:dyDescent="0.3">
      <c r="A10" s="14" t="s">
        <v>17</v>
      </c>
      <c r="B10" s="12">
        <f>SUMPRODUCT(('DETAILS ACHATS'!$B$2:$B$358=$A10)*(YEAR('DETAILS ACHATS'!$A$2:$A$358)=$A$1)*(MONTH('DETAILS ACHATS'!$A$2:$A$358)=MONTH("1/"&amp;B$3))*('DETAILS ACHATS'!$I$2:$I$358))</f>
        <v>2284.8000000000002</v>
      </c>
      <c r="C10" s="13">
        <f>SUMPRODUCT(('DETAILS ACHATS'!$B$2:$B$358=$A10)*(YEAR('DETAILS ACHATS'!$A$2:$A$358)=$A$1)*(MONTH('DETAILS ACHATS'!$A$2:$A$358)=MONTH("1/"&amp;C$3))*('DETAILS ACHATS'!$I$2:$I$358))</f>
        <v>10156.65</v>
      </c>
      <c r="D10" s="12">
        <f>SUMPRODUCT(('DETAILS ACHATS'!$B$2:$B$358=$A10)*(YEAR('DETAILS ACHATS'!$A$2:$A$358)=$A$1)*(MONTH('DETAILS ACHATS'!$A$2:$A$358)=MONTH("1/"&amp;D$3))*('DETAILS ACHATS'!$I$2:$I$358))</f>
        <v>4978.96</v>
      </c>
      <c r="E10" s="13">
        <f>SUMPRODUCT(('DETAILS ACHATS'!$B$2:$B$358=$A10)*(YEAR('DETAILS ACHATS'!$A$2:$A$358)=$A$1)*(MONTH('DETAILS ACHATS'!$A$2:$A$358)=MONTH("1/"&amp;E$3))*('DETAILS ACHATS'!$I$2:$I$358))</f>
        <v>2903.6</v>
      </c>
      <c r="F10" s="12">
        <f>SUMPRODUCT(('DETAILS ACHATS'!$B$2:$B$358=$A10)*(YEAR('DETAILS ACHATS'!$A$2:$A$358)=$A$1)*(MONTH('DETAILS ACHATS'!$A$2:$A$358)=MONTH("1/"&amp;F$3))*('DETAILS ACHATS'!$I$2:$I$358))</f>
        <v>6842.5</v>
      </c>
      <c r="G10" s="13">
        <f>SUMPRODUCT(('DETAILS ACHATS'!$B$2:$B$358=$A10)*(YEAR('DETAILS ACHATS'!$A$2:$A$358)=$A$1)*(MONTH('DETAILS ACHATS'!$A$2:$A$358)=MONTH("1/"&amp;G$3))*('DETAILS ACHATS'!$I$2:$I$358))</f>
        <v>368.9</v>
      </c>
      <c r="H10" s="12">
        <f>SUMPRODUCT(('DETAILS ACHATS'!$B$2:$B$358=$A10)*(YEAR('DETAILS ACHATS'!$A$2:$A$358)=$A$1)*(MONTH('DETAILS ACHATS'!$A$2:$A$358)=MONTH("1/"&amp;H$3))*('DETAILS ACHATS'!$I$2:$I$358))</f>
        <v>0</v>
      </c>
      <c r="I10" s="13">
        <f>SUMPRODUCT(('DETAILS ACHATS'!$B$2:$B$358=$A10)*(YEAR('DETAILS ACHATS'!$A$2:$A$358)=$A$1)*(MONTH('DETAILS ACHATS'!$A$2:$A$358)=MONTH("1/"&amp;I$3))*('DETAILS ACHATS'!$I$2:$I$358))</f>
        <v>0</v>
      </c>
      <c r="J10" s="12">
        <f>SUMPRODUCT(('DETAILS ACHATS'!$B$2:$B$358=$A10)*(YEAR('DETAILS ACHATS'!$A$2:$A$358)=$A$1)*(MONTH('DETAILS ACHATS'!$A$2:$A$358)=MONTH("1/"&amp;J$3))*('DETAILS ACHATS'!$I$2:$I$358))</f>
        <v>0</v>
      </c>
      <c r="K10" s="13">
        <f>SUMPRODUCT(('DETAILS ACHATS'!$B$2:$B$358=$A10)*(YEAR('DETAILS ACHATS'!$A$2:$A$358)=$A$1)*(MONTH('DETAILS ACHATS'!$A$2:$A$358)=MONTH("1/"&amp;K$3))*('DETAILS ACHATS'!$I$2:$I$358))</f>
        <v>0</v>
      </c>
      <c r="L10" s="12">
        <f>SUMPRODUCT(('DETAILS ACHATS'!$B$2:$B$358=$A10)*(YEAR('DETAILS ACHATS'!$A$2:$A$358)=$A$1)*(MONTH('DETAILS ACHATS'!$A$2:$A$358)=MONTH("1/"&amp;L$3))*('DETAILS ACHATS'!$I$2:$I$358))</f>
        <v>0</v>
      </c>
      <c r="M10" s="13">
        <f>SUMPRODUCT(('DETAILS ACHATS'!$B$2:$B$358=$A10)*(YEAR('DETAILS ACHATS'!$A$2:$A$358)=$A$1)*(MONTH('DETAILS ACHATS'!$A$2:$A$358)=MONTH("1/"&amp;M$3))*('DETAILS ACHATS'!$I$2:$I$358))</f>
        <v>0</v>
      </c>
    </row>
    <row r="11" spans="1:13" ht="15.6" x14ac:dyDescent="0.3">
      <c r="A11" s="14" t="s">
        <v>12</v>
      </c>
      <c r="B11" s="12">
        <f>SUMPRODUCT(('DETAILS ACHATS'!$B$2:$B$358=$A11)*(YEAR('DETAILS ACHATS'!$A$2:$A$358)=$A$1)*(MONTH('DETAILS ACHATS'!$A$2:$A$358)=MONTH("1/"&amp;B$3))*('DETAILS ACHATS'!$I$2:$I$358))</f>
        <v>0</v>
      </c>
      <c r="C11" s="13">
        <f>SUMPRODUCT(('DETAILS ACHATS'!$B$2:$B$358=$A11)*(YEAR('DETAILS ACHATS'!$A$2:$A$358)=$A$1)*(MONTH('DETAILS ACHATS'!$A$2:$A$358)=MONTH("1/"&amp;C$3))*('DETAILS ACHATS'!$I$2:$I$358))</f>
        <v>0</v>
      </c>
      <c r="D11" s="12">
        <f>SUMPRODUCT(('DETAILS ACHATS'!$B$2:$B$358=$A11)*(YEAR('DETAILS ACHATS'!$A$2:$A$358)=$A$1)*(MONTH('DETAILS ACHATS'!$A$2:$A$358)=MONTH("1/"&amp;D$3))*('DETAILS ACHATS'!$I$2:$I$358))</f>
        <v>0</v>
      </c>
      <c r="E11" s="13">
        <f>SUMPRODUCT(('DETAILS ACHATS'!$B$2:$B$358=$A11)*(YEAR('DETAILS ACHATS'!$A$2:$A$358)=$A$1)*(MONTH('DETAILS ACHATS'!$A$2:$A$358)=MONTH("1/"&amp;E$3))*('DETAILS ACHATS'!$I$2:$I$358))</f>
        <v>11424</v>
      </c>
      <c r="F11" s="12">
        <f>SUMPRODUCT(('DETAILS ACHATS'!$B$2:$B$358=$A11)*(YEAR('DETAILS ACHATS'!$A$2:$A$358)=$A$1)*(MONTH('DETAILS ACHATS'!$A$2:$A$358)=MONTH("1/"&amp;F$3))*('DETAILS ACHATS'!$I$2:$I$358))</f>
        <v>0</v>
      </c>
      <c r="G11" s="13">
        <f>SUMPRODUCT(('DETAILS ACHATS'!$B$2:$B$358=$A11)*(YEAR('DETAILS ACHATS'!$A$2:$A$358)=$A$1)*(MONTH('DETAILS ACHATS'!$A$2:$A$358)=MONTH("1/"&amp;G$3))*('DETAILS ACHATS'!$I$2:$I$358))</f>
        <v>0</v>
      </c>
      <c r="H11" s="12">
        <f>SUMPRODUCT(('DETAILS ACHATS'!$B$2:$B$358=$A11)*(YEAR('DETAILS ACHATS'!$A$2:$A$358)=$A$1)*(MONTH('DETAILS ACHATS'!$A$2:$A$358)=MONTH("1/"&amp;H$3))*('DETAILS ACHATS'!$I$2:$I$358))</f>
        <v>0</v>
      </c>
      <c r="I11" s="13">
        <f>SUMPRODUCT(('DETAILS ACHATS'!$B$2:$B$358=$A11)*(YEAR('DETAILS ACHATS'!$A$2:$A$358)=$A$1)*(MONTH('DETAILS ACHATS'!$A$2:$A$358)=MONTH("1/"&amp;I$3))*('DETAILS ACHATS'!$I$2:$I$358))</f>
        <v>0</v>
      </c>
      <c r="J11" s="12">
        <f>SUMPRODUCT(('DETAILS ACHATS'!$B$2:$B$358=$A11)*(YEAR('DETAILS ACHATS'!$A$2:$A$358)=$A$1)*(MONTH('DETAILS ACHATS'!$A$2:$A$358)=MONTH("1/"&amp;J$3))*('DETAILS ACHATS'!$I$2:$I$358))</f>
        <v>0</v>
      </c>
      <c r="K11" s="13">
        <f>SUMPRODUCT(('DETAILS ACHATS'!$B$2:$B$358=$A11)*(YEAR('DETAILS ACHATS'!$A$2:$A$358)=$A$1)*(MONTH('DETAILS ACHATS'!$A$2:$A$358)=MONTH("1/"&amp;K$3))*('DETAILS ACHATS'!$I$2:$I$358))</f>
        <v>0</v>
      </c>
      <c r="L11" s="12">
        <f>SUMPRODUCT(('DETAILS ACHATS'!$B$2:$B$358=$A11)*(YEAR('DETAILS ACHATS'!$A$2:$A$358)=$A$1)*(MONTH('DETAILS ACHATS'!$A$2:$A$358)=MONTH("1/"&amp;L$3))*('DETAILS ACHATS'!$I$2:$I$358))</f>
        <v>0</v>
      </c>
      <c r="M11" s="13">
        <f>SUMPRODUCT(('DETAILS ACHATS'!$B$2:$B$358=$A11)*(YEAR('DETAILS ACHATS'!$A$2:$A$358)=$A$1)*(MONTH('DETAILS ACHATS'!$A$2:$A$358)=MONTH("1/"&amp;M$3))*('DETAILS ACHATS'!$I$2:$I$358))</f>
        <v>0</v>
      </c>
    </row>
    <row r="12" spans="1:13" ht="15.6" x14ac:dyDescent="0.3">
      <c r="A12" s="14" t="s">
        <v>16</v>
      </c>
      <c r="B12" s="12">
        <f>SUMPRODUCT(('DETAILS ACHATS'!$B$2:$B$358=$A12)*(YEAR('DETAILS ACHATS'!$A$2:$A$358)=$A$1)*(MONTH('DETAILS ACHATS'!$A$2:$A$358)=MONTH("1/"&amp;B$3))*('DETAILS ACHATS'!$I$2:$I$358))</f>
        <v>0</v>
      </c>
      <c r="C12" s="13">
        <f>SUMPRODUCT(('DETAILS ACHATS'!$B$2:$B$358=$A12)*(YEAR('DETAILS ACHATS'!$A$2:$A$358)=$A$1)*(MONTH('DETAILS ACHATS'!$A$2:$A$358)=MONTH("1/"&amp;C$3))*('DETAILS ACHATS'!$I$2:$I$358))</f>
        <v>0</v>
      </c>
      <c r="D12" s="12">
        <f>SUMPRODUCT(('DETAILS ACHATS'!$B$2:$B$358=$A12)*(YEAR('DETAILS ACHATS'!$A$2:$A$358)=$A$1)*(MONTH('DETAILS ACHATS'!$A$2:$A$358)=MONTH("1/"&amp;D$3))*('DETAILS ACHATS'!$I$2:$I$358))</f>
        <v>320998.46590000001</v>
      </c>
      <c r="E12" s="13">
        <f>SUMPRODUCT(('DETAILS ACHATS'!$B$2:$B$358=$A12)*(YEAR('DETAILS ACHATS'!$A$2:$A$358)=$A$1)*(MONTH('DETAILS ACHATS'!$A$2:$A$358)=MONTH("1/"&amp;E$3))*('DETAILS ACHATS'!$I$2:$I$358))</f>
        <v>0</v>
      </c>
      <c r="F12" s="12">
        <f>SUMPRODUCT(('DETAILS ACHATS'!$B$2:$B$358=$A12)*(YEAR('DETAILS ACHATS'!$A$2:$A$358)=$A$1)*(MONTH('DETAILS ACHATS'!$A$2:$A$358)=MONTH("1/"&amp;F$3))*('DETAILS ACHATS'!$I$2:$I$358))</f>
        <v>85715.854700000011</v>
      </c>
      <c r="G12" s="13">
        <f>SUMPRODUCT(('DETAILS ACHATS'!$B$2:$B$358=$A12)*(YEAR('DETAILS ACHATS'!$A$2:$A$358)=$A$1)*(MONTH('DETAILS ACHATS'!$A$2:$A$358)=MONTH("1/"&amp;G$3))*('DETAILS ACHATS'!$I$2:$I$358))</f>
        <v>0</v>
      </c>
      <c r="H12" s="12">
        <f>SUMPRODUCT(('DETAILS ACHATS'!$B$2:$B$358=$A12)*(YEAR('DETAILS ACHATS'!$A$2:$A$358)=$A$1)*(MONTH('DETAILS ACHATS'!$A$2:$A$358)=MONTH("1/"&amp;H$3))*('DETAILS ACHATS'!$I$2:$I$358))</f>
        <v>0</v>
      </c>
      <c r="I12" s="13">
        <f>SUMPRODUCT(('DETAILS ACHATS'!$B$2:$B$358=$A12)*(YEAR('DETAILS ACHATS'!$A$2:$A$358)=$A$1)*(MONTH('DETAILS ACHATS'!$A$2:$A$358)=MONTH("1/"&amp;I$3))*('DETAILS ACHATS'!$I$2:$I$358))</f>
        <v>0</v>
      </c>
      <c r="J12" s="12">
        <f>SUMPRODUCT(('DETAILS ACHATS'!$B$2:$B$358=$A12)*(YEAR('DETAILS ACHATS'!$A$2:$A$358)=$A$1)*(MONTH('DETAILS ACHATS'!$A$2:$A$358)=MONTH("1/"&amp;J$3))*('DETAILS ACHATS'!$I$2:$I$358))</f>
        <v>0</v>
      </c>
      <c r="K12" s="13">
        <f>SUMPRODUCT(('DETAILS ACHATS'!$B$2:$B$358=$A12)*(YEAR('DETAILS ACHATS'!$A$2:$A$358)=$A$1)*(MONTH('DETAILS ACHATS'!$A$2:$A$358)=MONTH("1/"&amp;K$3))*('DETAILS ACHATS'!$I$2:$I$358))</f>
        <v>0</v>
      </c>
      <c r="L12" s="12">
        <f>SUMPRODUCT(('DETAILS ACHATS'!$B$2:$B$358=$A12)*(YEAR('DETAILS ACHATS'!$A$2:$A$358)=$A$1)*(MONTH('DETAILS ACHATS'!$A$2:$A$358)=MONTH("1/"&amp;L$3))*('DETAILS ACHATS'!$I$2:$I$358))</f>
        <v>0</v>
      </c>
      <c r="M12" s="13">
        <f>SUMPRODUCT(('DETAILS ACHATS'!$B$2:$B$358=$A12)*(YEAR('DETAILS ACHATS'!$A$2:$A$358)=$A$1)*(MONTH('DETAILS ACHATS'!$A$2:$A$358)=MONTH("1/"&amp;M$3))*('DETAILS ACHATS'!$I$2:$I$358))</f>
        <v>0</v>
      </c>
    </row>
    <row r="13" spans="1:13" ht="15.6" x14ac:dyDescent="0.3">
      <c r="A13" s="14" t="s">
        <v>20</v>
      </c>
      <c r="B13" s="12">
        <f>SUMPRODUCT(('DETAILS ACHATS'!$B$2:$B$358=$A13)*(YEAR('DETAILS ACHATS'!$A$2:$A$358)=$A$1)*(MONTH('DETAILS ACHATS'!$A$2:$A$358)=MONTH("1/"&amp;B$3))*('DETAILS ACHATS'!$I$2:$I$358))</f>
        <v>896955.65750000009</v>
      </c>
      <c r="C13" s="13">
        <f>SUMPRODUCT(('DETAILS ACHATS'!$B$2:$B$358=$A13)*(YEAR('DETAILS ACHATS'!$A$2:$A$358)=$A$1)*(MONTH('DETAILS ACHATS'!$A$2:$A$358)=MONTH("1/"&amp;C$3))*('DETAILS ACHATS'!$I$2:$I$358))</f>
        <v>215544.69999999998</v>
      </c>
      <c r="D13" s="12">
        <f>SUMPRODUCT(('DETAILS ACHATS'!$B$2:$B$358=$A13)*(YEAR('DETAILS ACHATS'!$A$2:$A$358)=$A$1)*(MONTH('DETAILS ACHATS'!$A$2:$A$358)=MONTH("1/"&amp;D$3))*('DETAILS ACHATS'!$I$2:$I$358))</f>
        <v>1649913.9964999999</v>
      </c>
      <c r="E13" s="13">
        <f>SUMPRODUCT(('DETAILS ACHATS'!$B$2:$B$358=$A13)*(YEAR('DETAILS ACHATS'!$A$2:$A$358)=$A$1)*(MONTH('DETAILS ACHATS'!$A$2:$A$358)=MONTH("1/"&amp;E$3))*('DETAILS ACHATS'!$I$2:$I$358))</f>
        <v>302379</v>
      </c>
      <c r="F13" s="12">
        <f>SUMPRODUCT(('DETAILS ACHATS'!$B$2:$B$358=$A13)*(YEAR('DETAILS ACHATS'!$A$2:$A$358)=$A$1)*(MONTH('DETAILS ACHATS'!$A$2:$A$358)=MONTH("1/"&amp;F$3))*('DETAILS ACHATS'!$I$2:$I$358))</f>
        <v>378160.58</v>
      </c>
      <c r="G13" s="13">
        <f>SUMPRODUCT(('DETAILS ACHATS'!$B$2:$B$358=$A13)*(YEAR('DETAILS ACHATS'!$A$2:$A$358)=$A$1)*(MONTH('DETAILS ACHATS'!$A$2:$A$358)=MONTH("1/"&amp;G$3))*('DETAILS ACHATS'!$I$2:$I$358))</f>
        <v>1559376</v>
      </c>
      <c r="H13" s="12">
        <f>SUMPRODUCT(('DETAILS ACHATS'!$B$2:$B$358=$A13)*(YEAR('DETAILS ACHATS'!$A$2:$A$358)=$A$1)*(MONTH('DETAILS ACHATS'!$A$2:$A$358)=MONTH("1/"&amp;H$3))*('DETAILS ACHATS'!$I$2:$I$358))</f>
        <v>0</v>
      </c>
      <c r="I13" s="13">
        <f>SUMPRODUCT(('DETAILS ACHATS'!$B$2:$B$358=$A13)*(YEAR('DETAILS ACHATS'!$A$2:$A$358)=$A$1)*(MONTH('DETAILS ACHATS'!$A$2:$A$358)=MONTH("1/"&amp;I$3))*('DETAILS ACHATS'!$I$2:$I$358))</f>
        <v>0</v>
      </c>
      <c r="J13" s="12">
        <f>SUMPRODUCT(('DETAILS ACHATS'!$B$2:$B$358=$A13)*(YEAR('DETAILS ACHATS'!$A$2:$A$358)=$A$1)*(MONTH('DETAILS ACHATS'!$A$2:$A$358)=MONTH("1/"&amp;J$3))*('DETAILS ACHATS'!$I$2:$I$358))</f>
        <v>0</v>
      </c>
      <c r="K13" s="13">
        <f>SUMPRODUCT(('DETAILS ACHATS'!$B$2:$B$358=$A13)*(YEAR('DETAILS ACHATS'!$A$2:$A$358)=$A$1)*(MONTH('DETAILS ACHATS'!$A$2:$A$358)=MONTH("1/"&amp;K$3))*('DETAILS ACHATS'!$I$2:$I$358))</f>
        <v>0</v>
      </c>
      <c r="L13" s="12">
        <f>SUMPRODUCT(('DETAILS ACHATS'!$B$2:$B$358=$A13)*(YEAR('DETAILS ACHATS'!$A$2:$A$358)=$A$1)*(MONTH('DETAILS ACHATS'!$A$2:$A$358)=MONTH("1/"&amp;L$3))*('DETAILS ACHATS'!$I$2:$I$358))</f>
        <v>0</v>
      </c>
      <c r="M13" s="13">
        <f>SUMPRODUCT(('DETAILS ACHATS'!$B$2:$B$358=$A13)*(YEAR('DETAILS ACHATS'!$A$2:$A$358)=$A$1)*(MONTH('DETAILS ACHATS'!$A$2:$A$358)=MONTH("1/"&amp;M$3))*('DETAILS ACHATS'!$I$2:$I$358))</f>
        <v>0</v>
      </c>
    </row>
    <row r="14" spans="1:13" ht="15.6" x14ac:dyDescent="0.3">
      <c r="A14" s="14" t="s">
        <v>15</v>
      </c>
      <c r="B14" s="12">
        <f>SUMPRODUCT(('DETAILS ACHATS'!$B$2:$B$358=$A14)*(YEAR('DETAILS ACHATS'!$A$2:$A$358)=$A$1)*(MONTH('DETAILS ACHATS'!$A$2:$A$358)=MONTH("1/"&amp;B$3))*('DETAILS ACHATS'!$I$2:$I$358))</f>
        <v>95200</v>
      </c>
      <c r="C14" s="13">
        <f>SUMPRODUCT(('DETAILS ACHATS'!$B$2:$B$358=$A14)*(YEAR('DETAILS ACHATS'!$A$2:$A$358)=$A$1)*(MONTH('DETAILS ACHATS'!$A$2:$A$358)=MONTH("1/"&amp;C$3))*('DETAILS ACHATS'!$I$2:$I$358))</f>
        <v>0</v>
      </c>
      <c r="D14" s="12">
        <f>SUMPRODUCT(('DETAILS ACHATS'!$B$2:$B$358=$A14)*(YEAR('DETAILS ACHATS'!$A$2:$A$358)=$A$1)*(MONTH('DETAILS ACHATS'!$A$2:$A$358)=MONTH("1/"&amp;D$3))*('DETAILS ACHATS'!$I$2:$I$358))</f>
        <v>0</v>
      </c>
      <c r="E14" s="13">
        <f>SUMPRODUCT(('DETAILS ACHATS'!$B$2:$B$358=$A14)*(YEAR('DETAILS ACHATS'!$A$2:$A$358)=$A$1)*(MONTH('DETAILS ACHATS'!$A$2:$A$358)=MONTH("1/"&amp;E$3))*('DETAILS ACHATS'!$I$2:$I$358))</f>
        <v>0</v>
      </c>
      <c r="F14" s="12">
        <f>SUMPRODUCT(('DETAILS ACHATS'!$B$2:$B$358=$A14)*(YEAR('DETAILS ACHATS'!$A$2:$A$358)=$A$1)*(MONTH('DETAILS ACHATS'!$A$2:$A$358)=MONTH("1/"&amp;F$3))*('DETAILS ACHATS'!$I$2:$I$358))</f>
        <v>0</v>
      </c>
      <c r="G14" s="13">
        <f>SUMPRODUCT(('DETAILS ACHATS'!$B$2:$B$358=$A14)*(YEAR('DETAILS ACHATS'!$A$2:$A$358)=$A$1)*(MONTH('DETAILS ACHATS'!$A$2:$A$358)=MONTH("1/"&amp;G$3))*('DETAILS ACHATS'!$I$2:$I$358))</f>
        <v>0</v>
      </c>
      <c r="H14" s="12">
        <f>SUMPRODUCT(('DETAILS ACHATS'!$B$2:$B$358=$A14)*(YEAR('DETAILS ACHATS'!$A$2:$A$358)=$A$1)*(MONTH('DETAILS ACHATS'!$A$2:$A$358)=MONTH("1/"&amp;H$3))*('DETAILS ACHATS'!$I$2:$I$358))</f>
        <v>0</v>
      </c>
      <c r="I14" s="13">
        <f>SUMPRODUCT(('DETAILS ACHATS'!$B$2:$B$358=$A14)*(YEAR('DETAILS ACHATS'!$A$2:$A$358)=$A$1)*(MONTH('DETAILS ACHATS'!$A$2:$A$358)=MONTH("1/"&amp;I$3))*('DETAILS ACHATS'!$I$2:$I$358))</f>
        <v>0</v>
      </c>
      <c r="J14" s="12">
        <f>SUMPRODUCT(('DETAILS ACHATS'!$B$2:$B$358=$A14)*(YEAR('DETAILS ACHATS'!$A$2:$A$358)=$A$1)*(MONTH('DETAILS ACHATS'!$A$2:$A$358)=MONTH("1/"&amp;J$3))*('DETAILS ACHATS'!$I$2:$I$358))</f>
        <v>0</v>
      </c>
      <c r="K14" s="13">
        <f>SUMPRODUCT(('DETAILS ACHATS'!$B$2:$B$358=$A14)*(YEAR('DETAILS ACHATS'!$A$2:$A$358)=$A$1)*(MONTH('DETAILS ACHATS'!$A$2:$A$358)=MONTH("1/"&amp;K$3))*('DETAILS ACHATS'!$I$2:$I$358))</f>
        <v>0</v>
      </c>
      <c r="L14" s="12">
        <f>SUMPRODUCT(('DETAILS ACHATS'!$B$2:$B$358=$A14)*(YEAR('DETAILS ACHATS'!$A$2:$A$358)=$A$1)*(MONTH('DETAILS ACHATS'!$A$2:$A$358)=MONTH("1/"&amp;L$3))*('DETAILS ACHATS'!$I$2:$I$358))</f>
        <v>0</v>
      </c>
      <c r="M14" s="13">
        <f>SUMPRODUCT(('DETAILS ACHATS'!$B$2:$B$358=$A14)*(YEAR('DETAILS ACHATS'!$A$2:$A$358)=$A$1)*(MONTH('DETAILS ACHATS'!$A$2:$A$358)=MONTH("1/"&amp;M$3))*('DETAILS ACHATS'!$I$2:$I$358))</f>
        <v>0</v>
      </c>
    </row>
    <row r="15" spans="1:13" ht="15.6" x14ac:dyDescent="0.3">
      <c r="A15" s="14" t="s">
        <v>24</v>
      </c>
      <c r="B15" s="12">
        <f>SUMPRODUCT(('DETAILS ACHATS'!$B$2:$B$358=$A15)*(YEAR('DETAILS ACHATS'!$A$2:$A$358)=$A$1)*(MONTH('DETAILS ACHATS'!$A$2:$A$358)=MONTH("1/"&amp;B$3))*('DETAILS ACHATS'!$I$2:$I$358))</f>
        <v>0</v>
      </c>
      <c r="C15" s="13">
        <f>SUMPRODUCT(('DETAILS ACHATS'!$B$2:$B$358=$A15)*(YEAR('DETAILS ACHATS'!$A$2:$A$358)=$A$1)*(MONTH('DETAILS ACHATS'!$A$2:$A$358)=MONTH("1/"&amp;C$3))*('DETAILS ACHATS'!$I$2:$I$358))</f>
        <v>0</v>
      </c>
      <c r="D15" s="12">
        <f>SUMPRODUCT(('DETAILS ACHATS'!$B$2:$B$358=$A15)*(YEAR('DETAILS ACHATS'!$A$2:$A$358)=$A$1)*(MONTH('DETAILS ACHATS'!$A$2:$A$358)=MONTH("1/"&amp;D$3))*('DETAILS ACHATS'!$I$2:$I$358))</f>
        <v>22779.8963</v>
      </c>
      <c r="E15" s="13">
        <f>SUMPRODUCT(('DETAILS ACHATS'!$B$2:$B$358=$A15)*(YEAR('DETAILS ACHATS'!$A$2:$A$358)=$A$1)*(MONTH('DETAILS ACHATS'!$A$2:$A$358)=MONTH("1/"&amp;E$3))*('DETAILS ACHATS'!$I$2:$I$358))</f>
        <v>0</v>
      </c>
      <c r="F15" s="12">
        <f>SUMPRODUCT(('DETAILS ACHATS'!$B$2:$B$358=$A15)*(YEAR('DETAILS ACHATS'!$A$2:$A$358)=$A$1)*(MONTH('DETAILS ACHATS'!$A$2:$A$358)=MONTH("1/"&amp;F$3))*('DETAILS ACHATS'!$I$2:$I$358))</f>
        <v>0</v>
      </c>
      <c r="G15" s="13">
        <f>SUMPRODUCT(('DETAILS ACHATS'!$B$2:$B$358=$A15)*(YEAR('DETAILS ACHATS'!$A$2:$A$358)=$A$1)*(MONTH('DETAILS ACHATS'!$A$2:$A$358)=MONTH("1/"&amp;G$3))*('DETAILS ACHATS'!$I$2:$I$358))</f>
        <v>0</v>
      </c>
      <c r="H15" s="12">
        <f>SUMPRODUCT(('DETAILS ACHATS'!$B$2:$B$358=$A15)*(YEAR('DETAILS ACHATS'!$A$2:$A$358)=$A$1)*(MONTH('DETAILS ACHATS'!$A$2:$A$358)=MONTH("1/"&amp;H$3))*('DETAILS ACHATS'!$I$2:$I$358))</f>
        <v>0</v>
      </c>
      <c r="I15" s="13">
        <f>SUMPRODUCT(('DETAILS ACHATS'!$B$2:$B$358=$A15)*(YEAR('DETAILS ACHATS'!$A$2:$A$358)=$A$1)*(MONTH('DETAILS ACHATS'!$A$2:$A$358)=MONTH("1/"&amp;I$3))*('DETAILS ACHATS'!$I$2:$I$358))</f>
        <v>0</v>
      </c>
      <c r="J15" s="12">
        <f>SUMPRODUCT(('DETAILS ACHATS'!$B$2:$B$358=$A15)*(YEAR('DETAILS ACHATS'!$A$2:$A$358)=$A$1)*(MONTH('DETAILS ACHATS'!$A$2:$A$358)=MONTH("1/"&amp;J$3))*('DETAILS ACHATS'!$I$2:$I$358))</f>
        <v>0</v>
      </c>
      <c r="K15" s="13">
        <f>SUMPRODUCT(('DETAILS ACHATS'!$B$2:$B$358=$A15)*(YEAR('DETAILS ACHATS'!$A$2:$A$358)=$A$1)*(MONTH('DETAILS ACHATS'!$A$2:$A$358)=MONTH("1/"&amp;K$3))*('DETAILS ACHATS'!$I$2:$I$358))</f>
        <v>0</v>
      </c>
      <c r="L15" s="12">
        <f>SUMPRODUCT(('DETAILS ACHATS'!$B$2:$B$358=$A15)*(YEAR('DETAILS ACHATS'!$A$2:$A$358)=$A$1)*(MONTH('DETAILS ACHATS'!$A$2:$A$358)=MONTH("1/"&amp;L$3))*('DETAILS ACHATS'!$I$2:$I$358))</f>
        <v>0</v>
      </c>
      <c r="M15" s="13">
        <f>SUMPRODUCT(('DETAILS ACHATS'!$B$2:$B$358=$A15)*(YEAR('DETAILS ACHATS'!$A$2:$A$358)=$A$1)*(MONTH('DETAILS ACHATS'!$A$2:$A$358)=MONTH("1/"&amp;M$3))*('DETAILS ACHATS'!$I$2:$I$358))</f>
        <v>0</v>
      </c>
    </row>
    <row r="16" spans="1:13" ht="15.6" x14ac:dyDescent="0.3">
      <c r="A16" s="14" t="s">
        <v>8</v>
      </c>
      <c r="B16" s="12">
        <f>SUMPRODUCT(('DETAILS ACHATS'!$B$2:$B$358=$A16)*(YEAR('DETAILS ACHATS'!$A$2:$A$358)=$A$1)*(MONTH('DETAILS ACHATS'!$A$2:$A$358)=MONTH("1/"&amp;B$3))*('DETAILS ACHATS'!$I$2:$I$358))</f>
        <v>823593.28799999994</v>
      </c>
      <c r="C16" s="13">
        <f>SUMPRODUCT(('DETAILS ACHATS'!$B$2:$B$358=$A16)*(YEAR('DETAILS ACHATS'!$A$2:$A$358)=$A$1)*(MONTH('DETAILS ACHATS'!$A$2:$A$358)=MONTH("1/"&amp;C$3))*('DETAILS ACHATS'!$I$2:$I$358))</f>
        <v>0</v>
      </c>
      <c r="D16" s="12">
        <f>SUMPRODUCT(('DETAILS ACHATS'!$B$2:$B$358=$A16)*(YEAR('DETAILS ACHATS'!$A$2:$A$358)=$A$1)*(MONTH('DETAILS ACHATS'!$A$2:$A$358)=MONTH("1/"&amp;D$3))*('DETAILS ACHATS'!$I$2:$I$358))</f>
        <v>101156.4736</v>
      </c>
      <c r="E16" s="13">
        <f>SUMPRODUCT(('DETAILS ACHATS'!$B$2:$B$358=$A16)*(YEAR('DETAILS ACHATS'!$A$2:$A$358)=$A$1)*(MONTH('DETAILS ACHATS'!$A$2:$A$358)=MONTH("1/"&amp;E$3))*('DETAILS ACHATS'!$I$2:$I$358))</f>
        <v>0</v>
      </c>
      <c r="F16" s="12">
        <f>SUMPRODUCT(('DETAILS ACHATS'!$B$2:$B$358=$A16)*(YEAR('DETAILS ACHATS'!$A$2:$A$358)=$A$1)*(MONTH('DETAILS ACHATS'!$A$2:$A$358)=MONTH("1/"&amp;F$3))*('DETAILS ACHATS'!$I$2:$I$358))</f>
        <v>80325</v>
      </c>
      <c r="G16" s="13">
        <f>SUMPRODUCT(('DETAILS ACHATS'!$B$2:$B$358=$A16)*(YEAR('DETAILS ACHATS'!$A$2:$A$358)=$A$1)*(MONTH('DETAILS ACHATS'!$A$2:$A$358)=MONTH("1/"&amp;G$3))*('DETAILS ACHATS'!$I$2:$I$358))</f>
        <v>0</v>
      </c>
      <c r="H16" s="12">
        <f>SUMPRODUCT(('DETAILS ACHATS'!$B$2:$B$358=$A16)*(YEAR('DETAILS ACHATS'!$A$2:$A$358)=$A$1)*(MONTH('DETAILS ACHATS'!$A$2:$A$358)=MONTH("1/"&amp;H$3))*('DETAILS ACHATS'!$I$2:$I$358))</f>
        <v>0</v>
      </c>
      <c r="I16" s="13">
        <f>SUMPRODUCT(('DETAILS ACHATS'!$B$2:$B$358=$A16)*(YEAR('DETAILS ACHATS'!$A$2:$A$358)=$A$1)*(MONTH('DETAILS ACHATS'!$A$2:$A$358)=MONTH("1/"&amp;I$3))*('DETAILS ACHATS'!$I$2:$I$358))</f>
        <v>0</v>
      </c>
      <c r="J16" s="12">
        <f>SUMPRODUCT(('DETAILS ACHATS'!$B$2:$B$358=$A16)*(YEAR('DETAILS ACHATS'!$A$2:$A$358)=$A$1)*(MONTH('DETAILS ACHATS'!$A$2:$A$358)=MONTH("1/"&amp;J$3))*('DETAILS ACHATS'!$I$2:$I$358))</f>
        <v>0</v>
      </c>
      <c r="K16" s="13">
        <f>SUMPRODUCT(('DETAILS ACHATS'!$B$2:$B$358=$A16)*(YEAR('DETAILS ACHATS'!$A$2:$A$358)=$A$1)*(MONTH('DETAILS ACHATS'!$A$2:$A$358)=MONTH("1/"&amp;K$3))*('DETAILS ACHATS'!$I$2:$I$358))</f>
        <v>0</v>
      </c>
      <c r="L16" s="12">
        <f>SUMPRODUCT(('DETAILS ACHATS'!$B$2:$B$358=$A16)*(YEAR('DETAILS ACHATS'!$A$2:$A$358)=$A$1)*(MONTH('DETAILS ACHATS'!$A$2:$A$358)=MONTH("1/"&amp;L$3))*('DETAILS ACHATS'!$I$2:$I$358))</f>
        <v>0</v>
      </c>
      <c r="M16" s="13">
        <f>SUMPRODUCT(('DETAILS ACHATS'!$B$2:$B$358=$A16)*(YEAR('DETAILS ACHATS'!$A$2:$A$358)=$A$1)*(MONTH('DETAILS ACHATS'!$A$2:$A$358)=MONTH("1/"&amp;M$3))*('DETAILS ACHATS'!$I$2:$I$358))</f>
        <v>0</v>
      </c>
    </row>
  </sheetData>
  <dataValidations count="1">
    <dataValidation type="list" allowBlank="1" showInputMessage="1" showErrorMessage="1" sqref="A1">
      <formula1>"2018,2019,2020,2021,2022"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DETAILS ACHATS</vt:lpstr>
      <vt:lpstr>RECAPE MENS DESTINATION</vt:lpstr>
      <vt:lpstr>RECAPE MENS CATEG 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Dede</cp:lastModifiedBy>
  <cp:lastPrinted>2018-06-12T08:25:37Z</cp:lastPrinted>
  <dcterms:created xsi:type="dcterms:W3CDTF">2018-04-29T11:21:13Z</dcterms:created>
  <dcterms:modified xsi:type="dcterms:W3CDTF">2018-06-28T11:30:15Z</dcterms:modified>
</cp:coreProperties>
</file>