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4" i="1"/>
  <c r="B15" i="1"/>
  <c r="B13" i="1"/>
  <c r="B3" i="1"/>
  <c r="B4" i="1"/>
  <c r="B2" i="1"/>
  <c r="E17" i="1"/>
  <c r="E14" i="1"/>
  <c r="E15" i="1"/>
  <c r="E13" i="1"/>
  <c r="D17" i="1"/>
  <c r="F17" i="1" s="1"/>
  <c r="D15" i="1"/>
  <c r="G14" i="1"/>
  <c r="G13" i="1"/>
  <c r="F14" i="1"/>
  <c r="F13" i="1"/>
  <c r="D14" i="1"/>
  <c r="D13" i="1"/>
  <c r="G3" i="1"/>
  <c r="G4" i="1"/>
  <c r="G2" i="1"/>
  <c r="D2" i="1"/>
  <c r="D3" i="1"/>
  <c r="D4" i="1"/>
  <c r="M4" i="1"/>
  <c r="L4" i="1"/>
  <c r="N4" i="1" s="1"/>
  <c r="I4" i="1"/>
  <c r="H4" i="1"/>
  <c r="F4" i="1"/>
  <c r="J4" i="1" s="1"/>
  <c r="M3" i="1"/>
  <c r="L3" i="1"/>
  <c r="N3" i="1" s="1"/>
  <c r="I3" i="1"/>
  <c r="H3" i="1"/>
  <c r="F3" i="1"/>
  <c r="J2" i="1"/>
  <c r="H2" i="1"/>
  <c r="N2" i="1"/>
  <c r="M2" i="1"/>
  <c r="L2" i="1"/>
  <c r="I2" i="1"/>
  <c r="F2" i="1"/>
  <c r="F15" i="1" l="1"/>
  <c r="G15" i="1" s="1"/>
  <c r="G17" i="1"/>
  <c r="J3" i="1"/>
</calcChain>
</file>

<file path=xl/sharedStrings.xml><?xml version="1.0" encoding="utf-8"?>
<sst xmlns="http://schemas.openxmlformats.org/spreadsheetml/2006/main" count="14" uniqueCount="10">
  <si>
    <t>&gt; inf à 14</t>
  </si>
  <si>
    <t>Sup à 15</t>
  </si>
  <si>
    <t>Année 15</t>
  </si>
  <si>
    <t>14 premières</t>
  </si>
  <si>
    <t>Années hors 15 premières</t>
  </si>
  <si>
    <t xml:space="preserve">Mois au delà </t>
  </si>
  <si>
    <t>Mois complets</t>
  </si>
  <si>
    <t>Jusqu'à 14 ans</t>
  </si>
  <si>
    <t>Mois après 14 ans</t>
  </si>
  <si>
    <t>Mois de 14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</si>
</sst>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/>
    </xf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1112520</xdr:colOff>
      <xdr:row>19</xdr:row>
      <xdr:rowOff>114300</xdr:rowOff>
    </xdr:from>
    <xdr:ext cx="7879849" cy="1642373"/>
    <xdr:sp macro="" textlink="">
      <xdr:nvSpPr>
        <xdr:cNvPr id="2" name="ZoneTexte 1"/>
        <xdr:cNvSpPr txBox="1"/>
      </xdr:nvSpPr>
      <xdr:spPr>
        <a:xfrm>
          <a:off x="3672840" y="3970020"/>
          <a:ext cx="7879849" cy="16423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Détermination d'un nombre de point selon l'ancienneté du salarié (appréciée au 1er janvier de l'année du plan concerné soit 01/01/N)</a:t>
          </a:r>
          <a:br>
            <a:rPr lang="fr-FR"/>
          </a:br>
          <a:r>
            <a:rPr lang="fr-FR"/>
            <a:t>- 1 point par mois révolu d'ancienneté jusqu'à 14 ans d'ancienneté inclus;</a:t>
          </a:r>
          <a:br>
            <a:rPr lang="fr-FR"/>
          </a:br>
          <a:r>
            <a:rPr lang="fr-FR"/>
            <a:t>- 1,5 point par mois révolu d'ancienneté à compter du premier mois de la 15ème année d'ancienneté;</a:t>
          </a:r>
          <a:br>
            <a:rPr lang="fr-FR"/>
          </a:br>
          <a:r>
            <a:rPr lang="fr-FR"/>
            <a:t>- un quota de 60 points est acquis à compter du 1er mois de la 15ème année.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un salarié embauché le 7 juillet 2002 a obtenu 265,5 points au 01/01/2018.</a:t>
          </a:r>
          <a:br>
            <a:rPr lang="fr-FR"/>
          </a:br>
          <a:r>
            <a:rPr lang="fr-FR"/>
            <a:t>- 180 points pour les 14 premières années;</a:t>
          </a:r>
          <a:br>
            <a:rPr lang="fr-FR"/>
          </a:br>
          <a:r>
            <a:rPr lang="fr-FR"/>
            <a:t>- 60 points de bonus pour le 1er mois de la 15ème année;</a:t>
          </a:r>
          <a:br>
            <a:rPr lang="fr-FR"/>
          </a:br>
          <a:r>
            <a:rPr lang="fr-FR"/>
            <a:t>- 25,5 points pour l'ancienneté acquise du 07/07/2016 au 01/01/2018</a:t>
          </a:r>
          <a:endParaRPr lang="fr-FR" sz="1100"/>
        </a:p>
      </xdr:txBody>
    </xdr:sp>
    <xdr:clientData/>
  </xdr:oneCellAnchor>
  <xdr:oneCellAnchor>
    <xdr:from>
      <xdr:col>2</xdr:col>
      <xdr:colOff>76200</xdr:colOff>
      <xdr:row>5</xdr:row>
      <xdr:rowOff>144780</xdr:rowOff>
    </xdr:from>
    <xdr:ext cx="7642860" cy="815340"/>
    <xdr:sp macro="" textlink="">
      <xdr:nvSpPr>
        <xdr:cNvPr id="3" name="ZoneTexte 2"/>
        <xdr:cNvSpPr txBox="1"/>
      </xdr:nvSpPr>
      <xdr:spPr>
        <a:xfrm>
          <a:off x="1783080" y="1371600"/>
          <a:ext cx="7642860" cy="8153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 résultat devrait être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Pour le premier : Date entrée 18/06/90 =&gt; (01/07/90 au 30/06/05) = 180 + 60 + (01/07/05 au 01/01/18) = 150*1.5 = 465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Pour le second : Date entrée 22/04/91 =&gt; (01/05/91 au 30/04/06) = 180 + 60 + (01/05/06 au 01/01/18) = 140*1.5 = 450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Pour le dernier : Date entrée 15/03/92 =&gt; (01/04/92 au 31/03/07) = 180 + 60 + (01/04/07 au 01/01/18) = 129*1.5 = 433,5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K2" sqref="K2"/>
    </sheetView>
  </sheetViews>
  <sheetFormatPr baseColWidth="10" defaultRowHeight="13.8" x14ac:dyDescent="0.25"/>
  <cols>
    <col min="4" max="4" width="23.796875" bestFit="1" customWidth="1"/>
    <col min="5" max="5" width="12.8984375" bestFit="1" customWidth="1"/>
  </cols>
  <sheetData>
    <row r="1" spans="1:15" ht="41.4" x14ac:dyDescent="0.25">
      <c r="F1" s="4" t="s">
        <v>2</v>
      </c>
      <c r="G1" s="4" t="s">
        <v>3</v>
      </c>
      <c r="H1" s="4" t="s">
        <v>4</v>
      </c>
      <c r="I1" s="4" t="s">
        <v>5</v>
      </c>
      <c r="J1" s="4"/>
      <c r="K1" s="4" t="s">
        <v>9</v>
      </c>
      <c r="L1" s="4"/>
      <c r="M1" s="4"/>
      <c r="N1" s="4"/>
      <c r="O1" s="4"/>
    </row>
    <row r="2" spans="1:15" x14ac:dyDescent="0.25">
      <c r="A2" s="1">
        <v>33042</v>
      </c>
      <c r="B2" s="6">
        <f>IF(DATEDIF(A2,C2,"y")&gt;=15,60+(1.5*12),0)+IF(DATEDIF(A2,C2,"y")&gt;=14,14*12,0)+IF(DATEDIF(A2,C2,"y")&gt;=15,(DATEDIF(A2,C2,"y")-15)*(1.5*12),0)+IF(DATEDIF(A2,C2,"ym")&gt;0,DATEDIF(A2,C2,"ym")*1.5,0)</f>
        <v>471</v>
      </c>
      <c r="C2" s="1">
        <v>43101</v>
      </c>
      <c r="D2" s="1" t="str">
        <f t="shared" ref="D2:D3" si="0">IF(A2="","",IF(A2-C2=0,"Aujourd'hui",IF(A2-C2=1,"Demain",IF(C2-A2=1,"Hier",IF(A2&gt;C2,"Dans "&amp;IF(DATEDIF(C2,A2,"y")&gt;0,DATEDIF(C2,A2,"y")&amp;" ans ","")&amp;IF(DATEDIF(C2,A2,"ym")&gt;0,DATEDIF(C2,A2,"ym")&amp;" mois ","")&amp;IF(DATEDIF(C2,A2,"md")&gt;0,DATEDIF(C2,A2,"md")&amp;" jours ",""),"Il y a "&amp;IF(DATEDIF(A2,C2,"y")&gt;0,DATEDIF(A2,C2,"y")&amp;" ans, ","")&amp;IF(DATEDIF(A2,C2,"ym")&gt;0,DATEDIF(A2,C2,"ym")&amp;" mois ","")&amp;IF(DATEDIF(A2,C2,"md")&gt;0,DATEDIF(A2,C2,"md")&amp;" jours","tout juste"))))))</f>
        <v>Il y a 27 ans, 6 mois 14 jours</v>
      </c>
      <c r="E2" t="s">
        <v>1</v>
      </c>
      <c r="F2">
        <f>IF(DATEDIF(A2,C2,"y")&gt;=15,60+(1.5*12),0)</f>
        <v>78</v>
      </c>
      <c r="G2">
        <f>IF(DATEDIF(A2,C2,"y")&gt;=14,14*12,0)</f>
        <v>168</v>
      </c>
      <c r="H2">
        <f>(DATEDIF(A2,C2,"y")-15)*(1.5*12)</f>
        <v>216</v>
      </c>
      <c r="I2">
        <f>IF(DATEDIF(A2,C2,"ym")&gt;0,DATEDIF(A2,C2,"ym")*1.5,0)</f>
        <v>9</v>
      </c>
      <c r="J2" s="3">
        <f>F2+G2+H2+I2</f>
        <v>471</v>
      </c>
      <c r="K2" t="s">
        <v>0</v>
      </c>
      <c r="L2">
        <f>IF(DATEDIF(A2,C2,"y")&lt;14,DATEDIF(A2,C2,"y")*12,0)</f>
        <v>0</v>
      </c>
      <c r="M2">
        <f>IF(AND(DATEDIF(A2,C2,"y")&lt;14,DATEDIF(A2,C2,"ym")&gt;0),DATEDIF(A2,C2,"ym")*1.5,0)</f>
        <v>0</v>
      </c>
      <c r="N2" s="3">
        <f>L2+M2</f>
        <v>0</v>
      </c>
    </row>
    <row r="3" spans="1:15" x14ac:dyDescent="0.25">
      <c r="A3" s="1">
        <v>33350</v>
      </c>
      <c r="B3" s="6">
        <f t="shared" ref="B3:B4" si="1">IF(DATEDIF(A3,C3,"y")&gt;=15,60+(1.5*12),0)+IF(DATEDIF(A3,C3,"y")&gt;=14,14*12,0)+IF(DATEDIF(A3,C3,"y")&gt;=15,(DATEDIF(A3,C3,"y")-15)*(1.5*12),0)+IF(DATEDIF(A3,C3,"ym")&gt;0,DATEDIF(A3,C3,"ym")*1.5,0)</f>
        <v>456</v>
      </c>
      <c r="C3" s="1">
        <v>43101</v>
      </c>
      <c r="D3" s="1" t="str">
        <f t="shared" si="0"/>
        <v>Il y a 26 ans, 8 mois 10 jours</v>
      </c>
      <c r="E3" t="s">
        <v>1</v>
      </c>
      <c r="F3">
        <f>IF(DATEDIF(A3,C3,"y")&gt;=15,60+(1.5*12),0)</f>
        <v>78</v>
      </c>
      <c r="G3">
        <f t="shared" ref="G3:G4" si="2">IF(DATEDIF(A3,C3,"y")&gt;=14,14*12,0)</f>
        <v>168</v>
      </c>
      <c r="H3">
        <f>(DATEDIF(A3,C3,"y")-15)*(1.5*12)</f>
        <v>198</v>
      </c>
      <c r="I3">
        <f>IF(DATEDIF(A3,C3,"ym")&gt;0,DATEDIF(A3,C3,"ym")*1.5,0)</f>
        <v>12</v>
      </c>
      <c r="J3" s="3">
        <f>F3+G3+H3+I3</f>
        <v>456</v>
      </c>
      <c r="K3" t="s">
        <v>0</v>
      </c>
      <c r="L3">
        <f>IF(DATEDIF(A3,C3,"y")&lt;14,DATEDIF(A3,C3,"y")*12,0)</f>
        <v>0</v>
      </c>
      <c r="M3">
        <f>IF(AND(DATEDIF(A3,C3,"y")&lt;14,DATEDIF(A3,C3,"ym")&gt;0),DATEDIF(A3,C3,"ym")*1.5,0)</f>
        <v>0</v>
      </c>
      <c r="N3" s="3">
        <f>L3+M3</f>
        <v>0</v>
      </c>
    </row>
    <row r="4" spans="1:15" x14ac:dyDescent="0.25">
      <c r="A4" s="1">
        <v>33678</v>
      </c>
      <c r="B4" s="6">
        <f t="shared" si="1"/>
        <v>439.5</v>
      </c>
      <c r="C4" s="1">
        <v>43101</v>
      </c>
      <c r="D4" s="1" t="str">
        <f>IF(A4="","",IF(A4-C4=0,"Aujourd'hui",IF(A4-C4=1,"Demain",IF(C4-A4=1,"Hier",IF(A4&gt;C4,"Dans "&amp;IF(DATEDIF(C4,A4,"y")&gt;0,DATEDIF(C4,A4,"y")&amp;" ans ","")&amp;IF(DATEDIF(C4,A4,"ym")&gt;0,DATEDIF(C4,A4,"ym")&amp;" mois ","")&amp;IF(DATEDIF(C4,A4,"md")&gt;0,DATEDIF(C4,A4,"md")&amp;" jours ",""),"Il y a "&amp;IF(DATEDIF(A4,C4,"y")&gt;0,DATEDIF(A4,C4,"y")&amp;" ans, ","")&amp;IF(DATEDIF(A4,C4,"ym")&gt;0,DATEDIF(A4,C4,"ym")&amp;" mois ","")&amp;IF(DATEDIF(A4,C4,"md")&gt;0,DATEDIF(A4,C4,"md")&amp;" jours","tout juste"))))))</f>
        <v>Il y a 25 ans, 9 mois 17 jours</v>
      </c>
      <c r="E4" t="s">
        <v>1</v>
      </c>
      <c r="F4">
        <f>IF(DATEDIF(A4,C4,"y")&gt;=15,60+(1.5*12),0)</f>
        <v>78</v>
      </c>
      <c r="G4">
        <f t="shared" si="2"/>
        <v>168</v>
      </c>
      <c r="H4">
        <f>(DATEDIF(A4,C4,"y")-15)*(1.5*12)</f>
        <v>180</v>
      </c>
      <c r="I4">
        <f>IF(DATEDIF(A4,C4,"ym")&gt;0,DATEDIF(A4,C4,"ym")*1.5,0)</f>
        <v>13.5</v>
      </c>
      <c r="J4" s="3">
        <f>F4+G4+H4+I4</f>
        <v>439.5</v>
      </c>
      <c r="K4" t="s">
        <v>0</v>
      </c>
      <c r="L4">
        <f>IF(DATEDIF(A4,C4,"y")&lt;14,DATEDIF(A4,C4,"y")*12,0)</f>
        <v>0</v>
      </c>
      <c r="M4">
        <f>IF(AND(DATEDIF(A4,C4,"y")&lt;14,DATEDIF(A4,C4,"ym")&gt;0),DATEDIF(A4,C4,"ym")*1.5,0)</f>
        <v>0</v>
      </c>
      <c r="N4" s="3">
        <f>L4+M4</f>
        <v>0</v>
      </c>
    </row>
    <row r="5" spans="1:15" x14ac:dyDescent="0.25">
      <c r="A5" s="1"/>
    </row>
    <row r="6" spans="1:15" x14ac:dyDescent="0.25">
      <c r="A6" s="1"/>
    </row>
    <row r="8" spans="1:15" x14ac:dyDescent="0.25">
      <c r="B8">
        <v>465</v>
      </c>
    </row>
    <row r="9" spans="1:15" x14ac:dyDescent="0.25">
      <c r="B9">
        <v>450</v>
      </c>
    </row>
    <row r="10" spans="1:15" x14ac:dyDescent="0.25">
      <c r="B10">
        <v>433.5</v>
      </c>
    </row>
    <row r="12" spans="1:15" ht="27.6" x14ac:dyDescent="0.25">
      <c r="D12" t="s">
        <v>6</v>
      </c>
      <c r="E12" s="4" t="s">
        <v>7</v>
      </c>
      <c r="F12" s="4" t="s">
        <v>8</v>
      </c>
      <c r="G12" s="4"/>
      <c r="H12" s="4"/>
      <c r="I12" s="4"/>
    </row>
    <row r="13" spans="1:15" x14ac:dyDescent="0.25">
      <c r="A13" s="1">
        <v>33042</v>
      </c>
      <c r="B13" s="2">
        <f>IF(DATEDIF(A13,C13,"m")&gt;=14*12,14*12,DATEDIF(A13,C13,"m")*1)+IF(DATEDIF(A13,C13,"m")&gt;14*12,((DATEDIF(A13,C13,"m")-(14*12))*1.5)+60,0)</f>
        <v>471</v>
      </c>
      <c r="C13" s="1">
        <v>43101</v>
      </c>
      <c r="D13" s="5">
        <f>DATEDIF(A13,C13,"m")</f>
        <v>330</v>
      </c>
      <c r="E13">
        <f>IF(D13&gt;=14*12,14*12,D13*1)</f>
        <v>168</v>
      </c>
      <c r="F13">
        <f>IF(D13&gt;14*12,((D13-(14*12))*1.5)+60,0)</f>
        <v>303</v>
      </c>
      <c r="G13" s="3">
        <f>E13+F13</f>
        <v>471</v>
      </c>
    </row>
    <row r="14" spans="1:15" x14ac:dyDescent="0.25">
      <c r="A14" s="1">
        <v>33350</v>
      </c>
      <c r="B14" s="2">
        <f t="shared" ref="B14:B17" si="3">IF(DATEDIF(A14,C14,"m")&gt;=14*12,14*12,DATEDIF(A14,C14,"m")*1)+IF(DATEDIF(A14,C14,"m")&gt;14*12,((DATEDIF(A14,C14,"m")-(14*12))*1.5)+60,0)</f>
        <v>456</v>
      </c>
      <c r="C14" s="1">
        <v>43101</v>
      </c>
      <c r="D14" s="5">
        <f t="shared" ref="D14:D15" si="4">DATEDIF(A14,C14,"m")</f>
        <v>320</v>
      </c>
      <c r="E14">
        <f t="shared" ref="E14:E15" si="5">IF(D14&gt;=14*12,14*12,D14*1)</f>
        <v>168</v>
      </c>
      <c r="F14">
        <f t="shared" ref="F14:F15" si="6">IF(D14&gt;14*12,((D14-(14*12))*1.5)+60,0)</f>
        <v>288</v>
      </c>
      <c r="G14" s="3">
        <f t="shared" ref="G14:G15" si="7">E14+F14</f>
        <v>456</v>
      </c>
    </row>
    <row r="15" spans="1:15" x14ac:dyDescent="0.25">
      <c r="A15" s="1">
        <v>33678</v>
      </c>
      <c r="B15" s="2">
        <f t="shared" si="3"/>
        <v>439.5</v>
      </c>
      <c r="C15" s="1">
        <v>43101</v>
      </c>
      <c r="D15" s="5">
        <f t="shared" si="4"/>
        <v>309</v>
      </c>
      <c r="E15">
        <f t="shared" si="5"/>
        <v>168</v>
      </c>
      <c r="F15">
        <f t="shared" si="6"/>
        <v>271.5</v>
      </c>
      <c r="G15" s="3">
        <f t="shared" si="7"/>
        <v>439.5</v>
      </c>
    </row>
    <row r="17" spans="1:7" x14ac:dyDescent="0.25">
      <c r="A17" s="1">
        <v>38571</v>
      </c>
      <c r="B17" s="2">
        <f t="shared" si="3"/>
        <v>148</v>
      </c>
      <c r="C17" s="1">
        <v>43101</v>
      </c>
      <c r="D17" s="5">
        <f t="shared" ref="D17" si="8">DATEDIF(A17,C17,"m")</f>
        <v>148</v>
      </c>
      <c r="E17">
        <f>IF(D17&gt;=14*12,14*12,D17*1)</f>
        <v>148</v>
      </c>
      <c r="F17">
        <f t="shared" ref="F17" si="9">IF(D17&gt;14*12,((D17-(14*12))*1.5)+60,0)</f>
        <v>0</v>
      </c>
      <c r="G17" s="3">
        <f t="shared" ref="G17" si="10">E17+F17</f>
        <v>148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Dede</cp:lastModifiedBy>
  <dcterms:created xsi:type="dcterms:W3CDTF">2018-06-13T13:41:14Z</dcterms:created>
  <dcterms:modified xsi:type="dcterms:W3CDTF">2018-06-14T12:54:02Z</dcterms:modified>
</cp:coreProperties>
</file>