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990" windowWidth="15330" windowHeight="4050" firstSheet="5" activeTab="7"/>
  </bookViews>
  <sheets>
    <sheet name="Saisie résultats" sheetId="1" r:id="rId1"/>
    <sheet name="Barême Masculin Séniors" sheetId="2" r:id="rId2"/>
    <sheet name="Barême Masculin Master 1" sheetId="4" r:id="rId3"/>
    <sheet name="Barême Masculin Master 2" sheetId="5" r:id="rId4"/>
    <sheet name="Barême Féminin Séniors" sheetId="6" r:id="rId5"/>
    <sheet name="Barême Féminin Master 1" sheetId="7" r:id="rId6"/>
    <sheet name="Barême Féminin Master 2" sheetId="8" r:id="rId7"/>
    <sheet name="Données" sheetId="9" r:id="rId8"/>
  </sheets>
  <definedNames>
    <definedName name="aisance_aquatique">Données!$I$2:$I$24</definedName>
    <definedName name="Aqua">OFFSET(INDIRECT("Note_"&amp;'Saisie résultats'!$B1&amp;Barême),,2)</definedName>
    <definedName name="Barême">RIGHT('Saisie résultats'!B$3,2)</definedName>
    <definedName name="Catégories">Données!$A$2:$A$7</definedName>
    <definedName name="Note_Master1.F10">'Barême Féminin Master 1'!$G$3:$G$23</definedName>
    <definedName name="Note_Master1.F20">'Barême Féminin Master 1'!$A$3:$A$23</definedName>
    <definedName name="Note_Master1.H10">'Barême Masculin Master 1'!$G$3:$G$23</definedName>
    <definedName name="Note_Master1.H20">'Barême Masculin Master 1'!$A$3:$A$23</definedName>
    <definedName name="Note_Master2.F10">'Barême Féminin Master 2'!$G$3:$G$23</definedName>
    <definedName name="Note_Master2.F20">'Barême Féminin Master 2'!$A$3:$A$23</definedName>
    <definedName name="Note_Master2.H10">'Barême Masculin Master 2'!$G$3:$G$23</definedName>
    <definedName name="Note_Master2.H20">'Barême Masculin Master 2'!$A$3:$A$23</definedName>
    <definedName name="Note_Sénior.F10">'Barême Féminin Séniors'!$G$3:$G$23</definedName>
    <definedName name="Note_Sénior.F20">'Barême Féminin Séniors'!$A$3:$A$23</definedName>
    <definedName name="Note_Sénior.H10">'Barême Masculin Séniors'!$G$3:$G$23</definedName>
    <definedName name="Note_Sénior.H20">'Barême Masculin Séniors'!$A$3:$A$23</definedName>
  </definedNames>
  <calcPr calcId="114210"/>
</workbook>
</file>

<file path=xl/calcChain.xml><?xml version="1.0" encoding="utf-8"?>
<calcChain xmlns="http://schemas.openxmlformats.org/spreadsheetml/2006/main">
  <c r="I10" i="9"/>
  <c r="I11"/>
  <c r="I12"/>
  <c r="I13"/>
  <c r="I14"/>
  <c r="I15"/>
  <c r="I16"/>
  <c r="I17"/>
  <c r="I18"/>
  <c r="I19"/>
  <c r="I20"/>
  <c r="I21"/>
  <c r="I22"/>
  <c r="I23"/>
  <c r="I24"/>
  <c r="G14" i="1" a="1"/>
  <c r="G1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5" a="1"/>
  <c r="G15"/>
  <c r="G4" a="1"/>
  <c r="G4"/>
  <c r="D4" a="1"/>
  <c r="D4"/>
  <c r="E4"/>
  <c r="M5" a="1"/>
  <c r="M5"/>
  <c r="M6" a="1"/>
  <c r="M6"/>
  <c r="M7" a="1"/>
  <c r="M7"/>
  <c r="M8" a="1"/>
  <c r="M8"/>
  <c r="M9" a="1"/>
  <c r="M9"/>
  <c r="M10" a="1"/>
  <c r="M10"/>
  <c r="M11" a="1"/>
  <c r="M11"/>
  <c r="M12" a="1"/>
  <c r="M12"/>
  <c r="M13" a="1"/>
  <c r="M13"/>
  <c r="M14" a="1"/>
  <c r="M14"/>
  <c r="M15" a="1"/>
  <c r="M15"/>
  <c r="M4" a="1"/>
  <c r="M4"/>
  <c r="Q8"/>
  <c r="Q9"/>
  <c r="Q10"/>
  <c r="P11" a="1"/>
  <c r="P11"/>
  <c r="P12" a="1"/>
  <c r="P12"/>
  <c r="P13" a="1"/>
  <c r="P13"/>
  <c r="P14" a="1"/>
  <c r="P14"/>
  <c r="P15" a="1"/>
  <c r="P15"/>
  <c r="Q11"/>
  <c r="Q12"/>
  <c r="Q13"/>
  <c r="Q14"/>
  <c r="Q15"/>
  <c r="N8"/>
  <c r="N9"/>
  <c r="N10"/>
  <c r="N11"/>
  <c r="N12"/>
  <c r="N13"/>
  <c r="N14"/>
  <c r="N15"/>
  <c r="F4" i="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P5" i="1" a="1"/>
  <c r="P5"/>
  <c r="P9" a="1"/>
  <c r="P9"/>
  <c r="P10" a="1"/>
  <c r="P10"/>
  <c r="P8" a="1"/>
  <c r="P8"/>
  <c r="P7" a="1"/>
  <c r="P7"/>
  <c r="P6" a="1"/>
  <c r="P6"/>
  <c r="H15"/>
  <c r="K13"/>
  <c r="K14"/>
  <c r="K15"/>
  <c r="J13" a="1"/>
  <c r="J13"/>
  <c r="J14" a="1"/>
  <c r="J14"/>
  <c r="J15" a="1"/>
  <c r="J15"/>
  <c r="D13" a="1"/>
  <c r="D13"/>
  <c r="E13"/>
  <c r="J12" a="1"/>
  <c r="J12"/>
  <c r="J8" a="1"/>
  <c r="J8"/>
  <c r="D11" a="1"/>
  <c r="D11"/>
  <c r="D7" a="1"/>
  <c r="D7"/>
  <c r="J5" a="1"/>
  <c r="J5"/>
  <c r="P4" a="1"/>
  <c r="P4"/>
  <c r="D10" a="1"/>
  <c r="D10"/>
  <c r="D5" a="1"/>
  <c r="D5"/>
  <c r="D14" a="1"/>
  <c r="D14"/>
  <c r="J11" a="1"/>
  <c r="J11"/>
  <c r="J7" a="1"/>
  <c r="J7"/>
  <c r="D8" a="1"/>
  <c r="D8"/>
  <c r="N7"/>
  <c r="J10" a="1"/>
  <c r="J10"/>
  <c r="J6" a="1"/>
  <c r="J6"/>
  <c r="D9" a="1"/>
  <c r="D9"/>
  <c r="N5"/>
  <c r="D15" a="1"/>
  <c r="D15"/>
  <c r="J4" a="1"/>
  <c r="J4"/>
  <c r="D6" a="1"/>
  <c r="D6"/>
  <c r="N6"/>
  <c r="J9" a="1"/>
  <c r="J9"/>
  <c r="D12" a="1"/>
  <c r="D12"/>
  <c r="N4"/>
  <c r="K12"/>
  <c r="K8"/>
  <c r="H13"/>
  <c r="H9"/>
  <c r="K4"/>
  <c r="K5"/>
  <c r="K9"/>
  <c r="H10"/>
  <c r="E8"/>
  <c r="H5"/>
  <c r="Q6"/>
  <c r="K10"/>
  <c r="K6"/>
  <c r="H11"/>
  <c r="H7"/>
  <c r="H6"/>
  <c r="H4"/>
  <c r="Q7"/>
  <c r="K11"/>
  <c r="K7"/>
  <c r="H12"/>
  <c r="H8"/>
  <c r="E10"/>
  <c r="E6"/>
  <c r="E15"/>
  <c r="Q4"/>
  <c r="E11"/>
  <c r="E7"/>
  <c r="E5"/>
  <c r="Q5"/>
  <c r="H14"/>
  <c r="E12"/>
  <c r="E14"/>
  <c r="E9"/>
</calcChain>
</file>

<file path=xl/comments1.xml><?xml version="1.0" encoding="utf-8"?>
<comments xmlns="http://schemas.openxmlformats.org/spreadsheetml/2006/main">
  <authors>
    <author>Amadéus</author>
  </authors>
  <commentList>
    <comment ref="C14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Pour nommer Barême, il est important de sélectionner C4 de la feuille Saisie</t>
        </r>
      </text>
    </comment>
    <comment ref="C15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Pour définir Aqua, il est impèratif, avant de sélectionner la cellule G4 de la feuille saisie</t>
        </r>
      </text>
    </comment>
  </commentList>
</comments>
</file>

<file path=xl/sharedStrings.xml><?xml version="1.0" encoding="utf-8"?>
<sst xmlns="http://schemas.openxmlformats.org/spreadsheetml/2006/main" count="326" uniqueCount="92">
  <si>
    <t>xx</t>
  </si>
  <si>
    <t>aisance aquatique en secondes</t>
  </si>
  <si>
    <t>corde en secondes puis en métres</t>
  </si>
  <si>
    <t>abdominaux</t>
  </si>
  <si>
    <t>Note sur 20</t>
  </si>
  <si>
    <t>marche course</t>
  </si>
  <si>
    <t>course de 12 minutes en mètres</t>
  </si>
  <si>
    <t>course de 12 minutes en métres</t>
  </si>
  <si>
    <t>100+10</t>
  </si>
  <si>
    <t>100+5</t>
  </si>
  <si>
    <t>100 mètres</t>
  </si>
  <si>
    <t>marche course en minutes</t>
  </si>
  <si>
    <t>Noms</t>
  </si>
  <si>
    <t>20/20</t>
  </si>
  <si>
    <t>10/10</t>
  </si>
  <si>
    <t>&lt;12</t>
  </si>
  <si>
    <t>5/10</t>
  </si>
  <si>
    <t>15/20</t>
  </si>
  <si>
    <t>10/20</t>
  </si>
  <si>
    <t>5/20</t>
  </si>
  <si>
    <t>19/20</t>
  </si>
  <si>
    <t>18/20</t>
  </si>
  <si>
    <t>17/20</t>
  </si>
  <si>
    <t>16/20</t>
  </si>
  <si>
    <t>14/20</t>
  </si>
  <si>
    <t>13/20</t>
  </si>
  <si>
    <t>12/20</t>
  </si>
  <si>
    <t>11/20</t>
  </si>
  <si>
    <t>9/20</t>
  </si>
  <si>
    <t>8/20</t>
  </si>
  <si>
    <t>7/20</t>
  </si>
  <si>
    <t>6/20</t>
  </si>
  <si>
    <t>4/20</t>
  </si>
  <si>
    <t>3/20</t>
  </si>
  <si>
    <t>2/30</t>
  </si>
  <si>
    <t>1/20</t>
  </si>
  <si>
    <t>0/20</t>
  </si>
  <si>
    <t>9/10</t>
  </si>
  <si>
    <t>8/10</t>
  </si>
  <si>
    <t>7/10</t>
  </si>
  <si>
    <t>6/10</t>
  </si>
  <si>
    <t>4/10</t>
  </si>
  <si>
    <t>3/10</t>
  </si>
  <si>
    <t>2/10</t>
  </si>
  <si>
    <t>1/10</t>
  </si>
  <si>
    <t>Note sur 10</t>
  </si>
  <si>
    <t>Catégorie</t>
  </si>
  <si>
    <t>Voir les formules nommées</t>
  </si>
  <si>
    <t>&gt;/=50 ans</t>
  </si>
  <si>
    <t>&lt;6</t>
  </si>
  <si>
    <t>&lt;/=39 ans</t>
  </si>
  <si>
    <t>&gt;/=40 ans et &lt;/=49 ans</t>
  </si>
  <si>
    <t>&lt;4</t>
  </si>
  <si>
    <t>&lt;1</t>
  </si>
  <si>
    <t>Catégories</t>
  </si>
  <si>
    <t xml:space="preserve"> ='Barême Masculin Séniors'!$G$3:$G$23</t>
  </si>
  <si>
    <t xml:space="preserve"> ='Barême Masculin Séniors'!$A$3:$A$23</t>
  </si>
  <si>
    <t xml:space="preserve"> ='Barême Fémininin Séniors'!$G$3:$G$23</t>
  </si>
  <si>
    <t xml:space="preserve"> ='Barême Féminin Séniors'!$A$3:$A$23</t>
  </si>
  <si>
    <t xml:space="preserve"> ='Barême Masculin Master 1'!$G$3:$G$23</t>
  </si>
  <si>
    <t xml:space="preserve"> ='Barême Masculin Master 1'!$A$3:$A$23</t>
  </si>
  <si>
    <t xml:space="preserve"> ='Barême Masculin Master 2'!$G$3:$G$23</t>
  </si>
  <si>
    <t xml:space="preserve"> ='Barême Masculin Master 2'!$A$3:$A$23</t>
  </si>
  <si>
    <t xml:space="preserve"> ='Barême Féminin Master 1'!$G$3:$G$23</t>
  </si>
  <si>
    <t xml:space="preserve"> ='Barême Féminin Master 1'!$A$3:$A$23</t>
  </si>
  <si>
    <t xml:space="preserve"> ='Barême Féminin Master 2'!$G$3:$G$23</t>
  </si>
  <si>
    <t xml:space="preserve"> ='Barême Féminin Master 2'!$A$3:$A$23</t>
  </si>
  <si>
    <t xml:space="preserve">  =DECALER(INDIRECT("Note_"&amp;'Saisie résultats'!$B4&amp;Barême);;2)</t>
  </si>
  <si>
    <t>Aqua</t>
  </si>
  <si>
    <t xml:space="preserve"> =DROITE('Saisie résultats'!D$3;2)</t>
  </si>
  <si>
    <t>Barême</t>
  </si>
  <si>
    <t>Plages Nommées (Colonne indiquée à titre indicatif)</t>
  </si>
  <si>
    <t>aisance_aquatique</t>
  </si>
  <si>
    <t>Voir la Feuille Données (dernière)</t>
  </si>
  <si>
    <t>Sénior.H</t>
  </si>
  <si>
    <t>Sénior.F</t>
  </si>
  <si>
    <t>Master1.H</t>
  </si>
  <si>
    <t>Master1.F</t>
  </si>
  <si>
    <t>Master2.H</t>
  </si>
  <si>
    <t>Master2.F</t>
  </si>
  <si>
    <t>Note_Sénior.H10</t>
  </si>
  <si>
    <t>Note_Sénior.H20</t>
  </si>
  <si>
    <t>Note_Sénior.F10</t>
  </si>
  <si>
    <t>Note_Sénior.F20</t>
  </si>
  <si>
    <t>Note_Master1.H10</t>
  </si>
  <si>
    <t>Note_Master1.H20</t>
  </si>
  <si>
    <t>Note_Master1.F10</t>
  </si>
  <si>
    <t>Note_Master1.F20</t>
  </si>
  <si>
    <t>Note_Master2.H10</t>
  </si>
  <si>
    <t>Note_Master2.H20</t>
  </si>
  <si>
    <t>Note_Master2.F10</t>
  </si>
  <si>
    <t>Note_Master2.F20</t>
  </si>
</sst>
</file>

<file path=xl/styles.xml><?xml version="1.0" encoding="utf-8"?>
<styleSheet xmlns="http://schemas.openxmlformats.org/spreadsheetml/2006/main">
  <numFmts count="4">
    <numFmt numFmtId="164" formatCode="0&quot; Mètres&quot;"/>
    <numFmt numFmtId="165" formatCode="0.00&quot; Mètres&quot;"/>
    <numFmt numFmtId="166" formatCode="[&gt;7]#,##0\.\ ;[&lt;8]#,##0&quot; mètres&quot;\.\ ;General"/>
    <numFmt numFmtId="167" formatCode="0&quot; mètres&quot;"/>
  </numFmts>
  <fonts count="19">
    <font>
      <sz val="11"/>
      <color theme="1"/>
      <name val="Times New Roman"/>
      <family val="2"/>
    </font>
    <font>
      <sz val="8"/>
      <color indexed="8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56"/>
      <name val="Times New Roman"/>
      <family val="1"/>
    </font>
    <font>
      <sz val="11"/>
      <name val="Times New Roman"/>
      <family val="1"/>
    </font>
    <font>
      <sz val="8"/>
      <name val="Times New Roman"/>
      <family val="2"/>
    </font>
    <font>
      <b/>
      <sz val="11"/>
      <color indexed="57"/>
      <name val="Times New Roman"/>
      <family val="1"/>
    </font>
    <font>
      <b/>
      <sz val="14"/>
      <color indexed="56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56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2"/>
    </font>
    <font>
      <b/>
      <sz val="11"/>
      <color indexed="21"/>
      <name val="Times New Roman"/>
      <family val="1"/>
    </font>
    <font>
      <sz val="11"/>
      <color indexed="48"/>
      <name val="Times New Roman"/>
      <family val="2"/>
    </font>
    <font>
      <sz val="10"/>
      <color indexed="81"/>
      <name val="Tahoma"/>
    </font>
    <font>
      <b/>
      <sz val="10"/>
      <color indexed="81"/>
      <name val="Tahoma"/>
    </font>
    <font>
      <b/>
      <u/>
      <sz val="11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8" fillId="0" borderId="0" xfId="0" applyFont="1"/>
    <xf numFmtId="0" fontId="9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9" fontId="5" fillId="0" borderId="19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9" fontId="11" fillId="0" borderId="19" xfId="0" applyNumberFormat="1" applyFont="1" applyBorder="1" applyAlignment="1">
      <alignment horizontal="center"/>
    </xf>
    <xf numFmtId="49" fontId="5" fillId="0" borderId="20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4" fontId="11" fillId="0" borderId="12" xfId="0" applyNumberFormat="1" applyFont="1" applyBorder="1" applyAlignment="1">
      <alignment horizontal="center"/>
    </xf>
    <xf numFmtId="164" fontId="12" fillId="0" borderId="12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0" fontId="15" fillId="0" borderId="0" xfId="0" applyFont="1"/>
    <xf numFmtId="0" fontId="4" fillId="0" borderId="0" xfId="0" applyFont="1" applyAlignment="1">
      <alignment horizontal="left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238125</xdr:colOff>
      <xdr:row>1</xdr:row>
      <xdr:rowOff>104775</xdr:rowOff>
    </xdr:from>
    <xdr:to>
      <xdr:col>13</xdr:col>
      <xdr:colOff>314325</xdr:colOff>
      <xdr:row>2</xdr:row>
      <xdr:rowOff>142875</xdr:rowOff>
    </xdr:to>
    <xdr:sp macro="" textlink="">
      <xdr:nvSpPr>
        <xdr:cNvPr id="3073" name="Text Box 2"/>
        <xdr:cNvSpPr txBox="1">
          <a:spLocks noChangeArrowheads="1"/>
        </xdr:cNvSpPr>
      </xdr:nvSpPr>
      <xdr:spPr bwMode="auto">
        <a:xfrm>
          <a:off x="8391525" y="295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495300</xdr:colOff>
      <xdr:row>16</xdr:row>
      <xdr:rowOff>38100</xdr:rowOff>
    </xdr:from>
    <xdr:to>
      <xdr:col>5</xdr:col>
      <xdr:colOff>238125</xdr:colOff>
      <xdr:row>18</xdr:row>
      <xdr:rowOff>123825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1257300" y="3467100"/>
          <a:ext cx="2000250" cy="514350"/>
        </a:xfrm>
        <a:prstGeom prst="wedgeRoundRectCallout">
          <a:avLst>
            <a:gd name="adj1" fmla="val -50477"/>
            <a:gd name="adj2" fmla="val -151852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listes déroulantes pour choisir la Categorie</a:t>
          </a:r>
        </a:p>
      </xdr:txBody>
    </xdr:sp>
    <xdr:clientData/>
  </xdr:twoCellAnchor>
  <xdr:twoCellAnchor editAs="oneCell">
    <xdr:from>
      <xdr:col>5</xdr:col>
      <xdr:colOff>695325</xdr:colOff>
      <xdr:row>16</xdr:row>
      <xdr:rowOff>19050</xdr:rowOff>
    </xdr:from>
    <xdr:to>
      <xdr:col>5</xdr:col>
      <xdr:colOff>771525</xdr:colOff>
      <xdr:row>17</xdr:row>
      <xdr:rowOff>57150</xdr:rowOff>
    </xdr:to>
    <xdr:sp macro="" textlink="">
      <xdr:nvSpPr>
        <xdr:cNvPr id="3075" name="Text Box 4"/>
        <xdr:cNvSpPr txBox="1">
          <a:spLocks noChangeArrowheads="1"/>
        </xdr:cNvSpPr>
      </xdr:nvSpPr>
      <xdr:spPr bwMode="auto">
        <a:xfrm>
          <a:off x="3962400" y="3448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762000</xdr:colOff>
      <xdr:row>16</xdr:row>
      <xdr:rowOff>104775</xdr:rowOff>
    </xdr:from>
    <xdr:to>
      <xdr:col>11</xdr:col>
      <xdr:colOff>361950</xdr:colOff>
      <xdr:row>20</xdr:row>
      <xdr:rowOff>19050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3781425" y="3533775"/>
          <a:ext cx="3400425" cy="723900"/>
        </a:xfrm>
        <a:prstGeom prst="wedgeRoundRectCallout">
          <a:avLst>
            <a:gd name="adj1" fmla="val -13074"/>
            <a:gd name="adj2" fmla="val -103949"/>
            <a:gd name="adj3" fmla="val 16667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La colonne I est au Format de nombre personnalisé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[&gt;7]# ##0.:[&lt;8]# ##0" mètres".;Standard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381000</xdr:colOff>
      <xdr:row>20</xdr:row>
      <xdr:rowOff>180975</xdr:rowOff>
    </xdr:from>
    <xdr:to>
      <xdr:col>8</xdr:col>
      <xdr:colOff>742950</xdr:colOff>
      <xdr:row>26</xdr:row>
      <xdr:rowOff>66675</xdr:rowOff>
    </xdr:to>
    <xdr:sp macro="" textlink="">
      <xdr:nvSpPr>
        <xdr:cNvPr id="3077" name="AutoShape 12"/>
        <xdr:cNvSpPr>
          <a:spLocks noChangeArrowheads="1"/>
        </xdr:cNvSpPr>
      </xdr:nvSpPr>
      <xdr:spPr bwMode="auto">
        <a:xfrm>
          <a:off x="3209925" y="4419600"/>
          <a:ext cx="2695575" cy="1028700"/>
        </a:xfrm>
        <a:prstGeom prst="wedgeRoundRectCallout">
          <a:avLst>
            <a:gd name="adj1" fmla="val -33394"/>
            <a:gd name="adj2" fmla="val -151852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Les formules en place ne permettant pas d'obtenir le résultat avec trois sortes de données, la saisie dans cette colonne doit se faire à partir des listes déroulantes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1733550</xdr:colOff>
      <xdr:row>24</xdr:row>
      <xdr:rowOff>0</xdr:rowOff>
    </xdr:from>
    <xdr:to>
      <xdr:col>3</xdr:col>
      <xdr:colOff>85725</xdr:colOff>
      <xdr:row>29</xdr:row>
      <xdr:rowOff>76200</xdr:rowOff>
    </xdr:to>
    <xdr:sp macro="" textlink="">
      <xdr:nvSpPr>
        <xdr:cNvPr id="3073" name="AutoShape 1"/>
        <xdr:cNvSpPr>
          <a:spLocks noChangeArrowheads="1"/>
        </xdr:cNvSpPr>
      </xdr:nvSpPr>
      <xdr:spPr bwMode="auto">
        <a:xfrm>
          <a:off x="2505075" y="4572000"/>
          <a:ext cx="1800225" cy="1028700"/>
        </a:xfrm>
        <a:prstGeom prst="wedgeRoundRectCallout">
          <a:avLst>
            <a:gd name="adj1" fmla="val -23014"/>
            <a:gd name="adj2" fmla="val -75926"/>
            <a:gd name="adj3" fmla="val 16667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100 mètres est en valeur Texte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75,50,25 et 24 sont au format de nombre personnalisé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0" mètres"</a:t>
          </a:r>
        </a:p>
      </xdr:txBody>
    </xdr:sp>
    <xdr:clientData/>
  </xdr:twoCellAnchor>
  <xdr:twoCellAnchor>
    <xdr:from>
      <xdr:col>3</xdr:col>
      <xdr:colOff>333375</xdr:colOff>
      <xdr:row>24</xdr:row>
      <xdr:rowOff>28575</xdr:rowOff>
    </xdr:from>
    <xdr:to>
      <xdr:col>3</xdr:col>
      <xdr:colOff>1762125</xdr:colOff>
      <xdr:row>27</xdr:row>
      <xdr:rowOff>161925</xdr:rowOff>
    </xdr:to>
    <xdr:sp macro="" textlink="">
      <xdr:nvSpPr>
        <xdr:cNvPr id="3074" name="AutoShape 2"/>
        <xdr:cNvSpPr>
          <a:spLocks noChangeArrowheads="1"/>
        </xdr:cNvSpPr>
      </xdr:nvSpPr>
      <xdr:spPr bwMode="auto">
        <a:xfrm>
          <a:off x="4552950" y="4600575"/>
          <a:ext cx="1428750" cy="704850"/>
        </a:xfrm>
        <a:prstGeom prst="wedgeRoundRectCallout">
          <a:avLst>
            <a:gd name="adj1" fmla="val -21333"/>
            <a:gd name="adj2" fmla="val -82431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Voir le format personnalisé entre 7 mètres et 2 mètres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15</xdr:row>
      <xdr:rowOff>19050</xdr:rowOff>
    </xdr:from>
    <xdr:to>
      <xdr:col>2</xdr:col>
      <xdr:colOff>419100</xdr:colOff>
      <xdr:row>20</xdr:row>
      <xdr:rowOff>38100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>
          <a:off x="247650" y="2876550"/>
          <a:ext cx="1704975" cy="971550"/>
        </a:xfrm>
        <a:prstGeom prst="wedgeRoundRectCallout">
          <a:avLst>
            <a:gd name="adj1" fmla="val -55028"/>
            <a:gd name="adj2" fmla="val -189218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Données pour les listes déroulantes des Catégories en Colonne B de la Feuille saisie</a:t>
          </a:r>
        </a:p>
      </xdr:txBody>
    </xdr:sp>
    <xdr:clientData/>
  </xdr:twoCellAnchor>
  <xdr:twoCellAnchor>
    <xdr:from>
      <xdr:col>5</xdr:col>
      <xdr:colOff>285750</xdr:colOff>
      <xdr:row>16</xdr:row>
      <xdr:rowOff>85725</xdr:rowOff>
    </xdr:from>
    <xdr:to>
      <xdr:col>7</xdr:col>
      <xdr:colOff>438150</xdr:colOff>
      <xdr:row>21</xdr:row>
      <xdr:rowOff>47625</xdr:rowOff>
    </xdr:to>
    <xdr:sp macro="" textlink="">
      <xdr:nvSpPr>
        <xdr:cNvPr id="2052" name="AutoShape 4"/>
        <xdr:cNvSpPr>
          <a:spLocks noChangeArrowheads="1"/>
        </xdr:cNvSpPr>
      </xdr:nvSpPr>
      <xdr:spPr bwMode="auto">
        <a:xfrm>
          <a:off x="4105275" y="3133725"/>
          <a:ext cx="1676400" cy="914400"/>
        </a:xfrm>
        <a:prstGeom prst="wedgeRoundRectCallout">
          <a:avLst>
            <a:gd name="adj1" fmla="val 77273"/>
            <a:gd name="adj2" fmla="val -77083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Données pour les listes déroulantes de la colonne aisance aquatique en feuille saisie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Q22"/>
  <sheetViews>
    <sheetView workbookViewId="0">
      <selection activeCell="A17" sqref="A17"/>
    </sheetView>
  </sheetViews>
  <sheetFormatPr baseColWidth="10" defaultRowHeight="15"/>
  <cols>
    <col min="2" max="2" width="12.85546875" customWidth="1"/>
    <col min="3" max="3" width="13.140625" customWidth="1"/>
    <col min="4" max="4" width="5" bestFit="1" customWidth="1"/>
    <col min="5" max="5" width="6.5703125" customWidth="1"/>
    <col min="6" max="6" width="14.5703125" customWidth="1"/>
    <col min="7" max="7" width="7.28515625" customWidth="1"/>
    <col min="8" max="8" width="6.5703125" customWidth="1"/>
    <col min="9" max="9" width="16" customWidth="1"/>
    <col min="10" max="10" width="6" customWidth="1"/>
    <col min="11" max="11" width="6.5703125" customWidth="1"/>
    <col min="12" max="12" width="10.85546875" customWidth="1"/>
    <col min="13" max="13" width="5.42578125" customWidth="1"/>
    <col min="14" max="14" width="6.5703125" customWidth="1"/>
    <col min="15" max="15" width="10.85546875" customWidth="1"/>
    <col min="16" max="17" width="6.5703125" customWidth="1"/>
    <col min="18" max="18" width="5.140625" customWidth="1"/>
  </cols>
  <sheetData>
    <row r="3" spans="1:17" ht="45">
      <c r="A3" s="18" t="s">
        <v>12</v>
      </c>
      <c r="B3" s="18" t="s">
        <v>46</v>
      </c>
      <c r="C3" s="16" t="s">
        <v>6</v>
      </c>
      <c r="D3" s="14"/>
      <c r="E3" s="14" t="s">
        <v>4</v>
      </c>
      <c r="F3" s="14" t="s">
        <v>1</v>
      </c>
      <c r="G3" s="14"/>
      <c r="H3" s="14" t="s">
        <v>4</v>
      </c>
      <c r="I3" s="14" t="s">
        <v>2</v>
      </c>
      <c r="J3" s="14"/>
      <c r="K3" s="14" t="s">
        <v>45</v>
      </c>
      <c r="L3" s="14" t="s">
        <v>3</v>
      </c>
      <c r="M3" s="14"/>
      <c r="N3" s="14" t="s">
        <v>45</v>
      </c>
      <c r="O3" s="14" t="s">
        <v>5</v>
      </c>
      <c r="P3" s="14"/>
      <c r="Q3" s="14" t="s">
        <v>4</v>
      </c>
    </row>
    <row r="4" spans="1:17">
      <c r="A4" s="1" t="s">
        <v>0</v>
      </c>
      <c r="B4" s="1" t="s">
        <v>75</v>
      </c>
      <c r="C4" s="4">
        <v>2300</v>
      </c>
      <c r="D4" s="17">
        <f t="array" aca="1" ref="D4" ca="1">IF(C4="","",MIN(MAX(IF(OFFSET(INDIRECT("Note_"&amp;$B4&amp;Barême),,1)&lt;=C4,OFFSET(INDIRECT("Note_"&amp;$B4&amp;Barême),,1),MIN(IF(OFFSET(INDIRECT("Note_"&amp;$B4&amp;Barême),,1)&gt;=C4,OFFSET(INDIRECT("Note_"&amp;$B4&amp;Barême),,1)))))))</f>
        <v>2300</v>
      </c>
      <c r="E4" s="4" t="str">
        <f ca="1">IF($D4="","",INDEX(INDIRECT("Note_"&amp;$B4&amp;RIGHT(E$3,2)),MATCH(D4,OFFSET(INDIRECT("Note_"&amp;$B4&amp;RIGHT(E$3,2)),,1),0)))</f>
        <v>14/20</v>
      </c>
      <c r="F4" s="4">
        <v>100</v>
      </c>
      <c r="G4" s="17">
        <f t="array" aca="1" ref="G4" ca="1">IF(F4="","",IF(ISNUMBER(F4),MIN(MAX(IF(Aqua&lt;=F4,OFFSET(INDIRECT("Note_"&amp;$B4&amp;Barême),,2),MIN(IF(Aqua&gt;=F4,Aqua))))),F4))</f>
        <v>120</v>
      </c>
      <c r="H4" s="4" t="str">
        <f ca="1">IF($F4="","",INDEX(INDIRECT("Note_"&amp;$B4&amp;RIGHT(H$3,2)),MATCH(G4,OFFSET(INDIRECT("Note_"&amp;$B4&amp;RIGHT(H$3,2)),,2),0)))</f>
        <v>20/20</v>
      </c>
      <c r="I4" s="60">
        <v>9</v>
      </c>
      <c r="J4" s="17">
        <f t="array" aca="1" ref="J4" ca="1">IF(I4="","",MIN(MAX(IF(OFFSET(INDIRECT("note_"&amp;$B4&amp;Barême),,-3)&lt;=I4,OFFSET(INDIRECT("note_"&amp;$B4&amp;Barême),,-3),MIN(IF(OFFSET(INDIRECT("note_"&amp;$B4&amp;Barême),,-3)&gt;=I4,OFFSET(INDIRECT("note_"&amp;$B4&amp;Barême),,-3)))))))</f>
        <v>10</v>
      </c>
      <c r="K4" s="4" t="str">
        <f ca="1">IF($I4="","",INDEX(INDIRECT("Note_"&amp;$B4&amp;RIGHT(K$3,2)),MATCH(J4,OFFSET(INDIRECT("Note_"&amp;$B4&amp;RIGHT(K$3,2)),,-3),0)))</f>
        <v>10/10</v>
      </c>
      <c r="L4" s="4">
        <v>55</v>
      </c>
      <c r="M4" s="17">
        <f t="array" aca="1" ref="M4" ca="1">IF(L4="","",MIN(MAX(IF(OFFSET(INDIRECT("Note_"&amp;$B4&amp;Barême),,-2)&lt;=L4,OFFSET(INDIRECT("Note_"&amp;$B4&amp;Barême),,-2),MIN(IF(OFFSET(INDIRECT("Note_"&amp;$B4&amp;Barême),,-2)&gt;=L4,OFFSET(INDIRECT("Note_"&amp;$B4&amp;Barême),,-2)))))))</f>
        <v>55</v>
      </c>
      <c r="N4" s="4" t="str">
        <f ca="1">IF($L4="","",INDEX(INDIRECT("Note_"&amp;$B4&amp;RIGHT(N$3,2)),MATCH(M4,OFFSET(INDIRECT("Note_"&amp;$B4&amp;RIGHT(N$3,2)),,-2),0)))</f>
        <v>10/10</v>
      </c>
      <c r="O4" s="4">
        <v>35</v>
      </c>
      <c r="P4" s="17">
        <f t="array" aca="1" ref="P4" ca="1">IF(O4="","",MIN(MAX(IF(OFFSET(INDIRECT("Note_"&amp;$B4&amp;Barême),,5)&lt;=O4,OFFSET(INDIRECT("Note_"&amp;$B4&amp;Barême),,5),MIN(IF(OFFSET(INDIRECT("Note_"&amp;$B4&amp;Barême),,5)&gt;=O4,OFFSET(INDIRECT("Note_"&amp;$B4&amp;Barême),,5)))))))</f>
        <v>35</v>
      </c>
      <c r="Q4" s="4" t="str">
        <f ca="1">IF($L4="","",INDEX(INDIRECT("Note_"&amp;$B4&amp;RIGHT(Q$3,2)),MATCH(P4,OFFSET(INDIRECT("Note_"&amp;$B4&amp;RIGHT(Q$3,2)),,5),0)))</f>
        <v>20/20</v>
      </c>
    </row>
    <row r="5" spans="1:17">
      <c r="A5" s="1" t="s">
        <v>0</v>
      </c>
      <c r="B5" s="1" t="s">
        <v>78</v>
      </c>
      <c r="C5" s="4">
        <v>2250</v>
      </c>
      <c r="D5" s="17">
        <f t="array" aca="1" ref="D5" ca="1">IF(C5="","",MIN(MAX(IF(OFFSET(INDIRECT("Note_"&amp;$B5&amp;Barême),,1)&lt;=C5,OFFSET(INDIRECT("Note_"&amp;$B5&amp;Barême),,1),MIN(IF(OFFSET(INDIRECT("Note_"&amp;$B5&amp;Barême),,1)&gt;=C5,OFFSET(INDIRECT("Note_"&amp;$B5&amp;Barême),,1)))))))</f>
        <v>2250</v>
      </c>
      <c r="E5" s="4" t="str">
        <f t="shared" ref="E5:E15" ca="1" si="0">IF($D5="","",INDEX(INDIRECT("Note_"&amp;$B5&amp;RIGHT(E$3,2)),MATCH(D5,OFFSET(INDIRECT("Note_"&amp;$B5&amp;RIGHT(E$3,2)),,1),0)))</f>
        <v>13/20</v>
      </c>
      <c r="F5" s="4">
        <v>110</v>
      </c>
      <c r="G5" s="17">
        <f t="array" aca="1" ref="G5" ca="1">IF(F5="","",IF(ISNUMBER(F5),MIN(MAX(IF(Aqua&lt;=F5,OFFSET(INDIRECT("Note_"&amp;$B5&amp;Barême),,2),MIN(IF(Aqua&gt;=F5,Aqua))))),F5))</f>
        <v>160</v>
      </c>
      <c r="H5" s="4" t="str">
        <f ca="1">IF($D5="","",INDEX(INDIRECT("Note_"&amp;$B5&amp;RIGHT(H$3,2)),MATCH(G5,OFFSET(INDIRECT("Note_"&amp;$B5&amp;RIGHT(H$3,2)),,2),0)))</f>
        <v>20/20</v>
      </c>
      <c r="I5" s="60">
        <v>24</v>
      </c>
      <c r="J5" s="17">
        <f t="array" aca="1" ref="J5" ca="1">IF(I5="","",MIN(MAX(IF(OFFSET(INDIRECT("note_"&amp;$B5&amp;Barême),,-3)&lt;=I5,OFFSET(INDIRECT("note_"&amp;$B5&amp;Barême),,-3),MIN(IF(OFFSET(INDIRECT("note_"&amp;$B5&amp;Barême),,-3)&gt;=I5,OFFSET(INDIRECT("note_"&amp;$B5&amp;Barême),,-3)))))))</f>
        <v>24</v>
      </c>
      <c r="K5" s="4" t="str">
        <f ca="1">IF($I5="","",INDEX(INDIRECT("Note_"&amp;$B5&amp;RIGHT(K$3,2)),MATCH(J5,OFFSET(INDIRECT("Note_"&amp;$B5&amp;RIGHT(K$3,2)),,-3),0)))</f>
        <v>9/10</v>
      </c>
      <c r="L5" s="4">
        <v>50</v>
      </c>
      <c r="M5" s="17">
        <f t="array" aca="1" ref="M5" ca="1">IF(L5="","",MIN(MAX(IF(OFFSET(INDIRECT("Note_"&amp;$B5&amp;Barême),,-2)&lt;=L5,OFFSET(INDIRECT("Note_"&amp;$B5&amp;Barême),,-2),MIN(IF(OFFSET(INDIRECT("Note_"&amp;$B5&amp;Barême),,-2)&gt;=L5,OFFSET(INDIRECT("Note_"&amp;$B5&amp;Barême),,-2)))))))</f>
        <v>27</v>
      </c>
      <c r="N5" s="4" t="str">
        <f t="shared" ref="N5:N15" ca="1" si="1">IF($L5="","",INDEX(INDIRECT("Note_"&amp;$B5&amp;RIGHT(N$3,2)),MATCH(M5,OFFSET(INDIRECT("Note_"&amp;$B5&amp;RIGHT(N$3,2)),,-2),0)))</f>
        <v>10/10</v>
      </c>
      <c r="O5" s="4">
        <v>36</v>
      </c>
      <c r="P5" s="17">
        <f t="array" aca="1" ref="P5" ca="1">IF(O5="","",MIN(MAX(IF(OFFSET(INDIRECT("Note_"&amp;$B5&amp;Barême),,5)&lt;=O5,OFFSET(INDIRECT("Note_"&amp;$B5&amp;Barême),,5),MIN(IF(OFFSET(INDIRECT("Note_"&amp;$B5&amp;Barême),,5)&gt;=O5,OFFSET(INDIRECT("Note_"&amp;$B5&amp;Barême),,5)))))))</f>
        <v>45</v>
      </c>
      <c r="Q5" s="4" t="str">
        <f t="shared" ref="Q5:Q15" ca="1" si="2">IF($L5="","",INDEX(INDIRECT("Note_"&amp;$B5&amp;RIGHT(Q$3,2)),MATCH(P5,OFFSET(INDIRECT("Note_"&amp;$B5&amp;RIGHT(Q$3,2)),,5),0)))</f>
        <v>20/20</v>
      </c>
    </row>
    <row r="6" spans="1:17">
      <c r="A6" s="1" t="s">
        <v>0</v>
      </c>
      <c r="B6" s="1" t="s">
        <v>77</v>
      </c>
      <c r="C6" s="4">
        <v>2200</v>
      </c>
      <c r="D6" s="17">
        <f t="array" aca="1" ref="D6" ca="1">IF(C6="","",MIN(MAX(IF(OFFSET(INDIRECT("Note_"&amp;$B6&amp;Barême),,1)&lt;=C6,OFFSET(INDIRECT("Note_"&amp;$B6&amp;Barême),,1),MIN(IF(OFFSET(INDIRECT("Note_"&amp;$B6&amp;Barême),,1)&gt;=C6,OFFSET(INDIRECT("Note_"&amp;$B6&amp;Barême),,1)))))))</f>
        <v>2200</v>
      </c>
      <c r="E6" s="4" t="str">
        <f t="shared" ca="1" si="0"/>
        <v>16/20</v>
      </c>
      <c r="F6" s="4">
        <v>120</v>
      </c>
      <c r="G6" s="17">
        <f t="array" aca="1" ref="G6" ca="1">IF(F6="","",IF(ISNUMBER(F6),MIN(MAX(IF(Aqua&lt;=F6,OFFSET(INDIRECT("Note_"&amp;$B6&amp;Barême),,2),MIN(IF(Aqua&gt;=F6,Aqua))))),F6))</f>
        <v>150</v>
      </c>
      <c r="H6" s="4" t="str">
        <f ca="1">IF($F6="","",INDEX(INDIRECT("Note_"&amp;$B6&amp;RIGHT(H$3,2)),MATCH(G6,OFFSET(INDIRECT("Note_"&amp;$B6&amp;RIGHT(H$3,2)),,2),0)))</f>
        <v>20/20</v>
      </c>
      <c r="I6" s="60">
        <v>11</v>
      </c>
      <c r="J6" s="17">
        <f t="array" aca="1" ref="J6" ca="1">IF(I6="","",MIN(MAX(IF(OFFSET(INDIRECT("note_"&amp;$B6&amp;Barême),,-3)&lt;=I6,OFFSET(INDIRECT("note_"&amp;$B6&amp;Barême),,-3),MIN(IF(OFFSET(INDIRECT("note_"&amp;$B6&amp;Barême),,-3)&gt;=I6,OFFSET(INDIRECT("note_"&amp;$B6&amp;Barême),,-3)))))))</f>
        <v>28</v>
      </c>
      <c r="K6" s="4" t="str">
        <f t="shared" ref="K6:K15" ca="1" si="3">IF($I6="","",INDEX(INDIRECT("Note_"&amp;$B6&amp;RIGHT(K$3,2)),MATCH(J6,OFFSET(INDIRECT("Note_"&amp;$B6&amp;RIGHT(K$3,2)),,-3),0)))</f>
        <v>10/10</v>
      </c>
      <c r="L6" s="4">
        <v>45</v>
      </c>
      <c r="M6" s="17">
        <f t="array" aca="1" ref="M6" ca="1">IF(L6="","",MIN(MAX(IF(OFFSET(INDIRECT("Note_"&amp;$B6&amp;Barême),,-2)&lt;=L6,OFFSET(INDIRECT("Note_"&amp;$B6&amp;Barême),,-2),MIN(IF(OFFSET(INDIRECT("Note_"&amp;$B6&amp;Barême),,-2)&gt;=L6,OFFSET(INDIRECT("Note_"&amp;$B6&amp;Barême),,-2)))))))</f>
        <v>30</v>
      </c>
      <c r="N6" s="4" t="str">
        <f t="shared" ca="1" si="1"/>
        <v>10/10</v>
      </c>
      <c r="O6" s="4">
        <v>37</v>
      </c>
      <c r="P6" s="17">
        <f t="array" aca="1" ref="P6" ca="1">IF(O6="","",MIN(MAX(IF(OFFSET(INDIRECT("Note_"&amp;$B6&amp;Barême),,5)&lt;=O6,OFFSET(INDIRECT("Note_"&amp;$B6&amp;Barême),,5),MIN(IF(OFFSET(INDIRECT("Note_"&amp;$B6&amp;Barême),,5)&gt;=O6,OFFSET(INDIRECT("Note_"&amp;$B6&amp;Barême),,5)))))))</f>
        <v>40</v>
      </c>
      <c r="Q6" s="4" t="str">
        <f t="shared" ca="1" si="2"/>
        <v>20/20</v>
      </c>
    </row>
    <row r="7" spans="1:17">
      <c r="A7" s="1" t="s">
        <v>0</v>
      </c>
      <c r="B7" s="1" t="s">
        <v>74</v>
      </c>
      <c r="C7" s="4">
        <v>2150</v>
      </c>
      <c r="D7" s="17">
        <f t="array" aca="1" ref="D7" ca="1">IF(C7="","",MIN(MAX(IF(OFFSET(INDIRECT("Note_"&amp;$B7&amp;Barême),,1)&lt;=C7,OFFSET(INDIRECT("Note_"&amp;$B7&amp;Barême),,1),MIN(IF(OFFSET(INDIRECT("Note_"&amp;$B7&amp;Barême),,1)&gt;=C7,OFFSET(INDIRECT("Note_"&amp;$B7&amp;Barême),,1)))))))</f>
        <v>2150</v>
      </c>
      <c r="E7" s="4" t="str">
        <f t="shared" ca="1" si="0"/>
        <v>5/20</v>
      </c>
      <c r="F7" s="4">
        <v>130</v>
      </c>
      <c r="G7" s="17">
        <f t="array" aca="1" ref="G7" ca="1">IF(F7="","",IF(ISNUMBER(F7),MIN(MAX(IF(Aqua&lt;=F7,OFFSET(INDIRECT("Note_"&amp;$B7&amp;Barême),,2),MIN(IF(Aqua&gt;=F7,Aqua))))),F7))</f>
        <v>130</v>
      </c>
      <c r="H7" s="4" t="str">
        <f t="shared" ref="H7:H15" ca="1" si="4">IF($F7="","",INDEX(INDIRECT("Note_"&amp;$B7&amp;RIGHT(H$3,2)),MATCH(G7,OFFSET(INDIRECT("Note_"&amp;$B7&amp;RIGHT(H$3,2)),,2),0)))</f>
        <v>17/20</v>
      </c>
      <c r="I7" s="60">
        <v>12</v>
      </c>
      <c r="J7" s="17">
        <f t="array" aca="1" ref="J7" ca="1">IF(I7="","",MIN(MAX(IF(OFFSET(INDIRECT("note_"&amp;$B7&amp;Barême),,-3)&lt;=I7,OFFSET(INDIRECT("note_"&amp;$B7&amp;Barême),,-3),MIN(IF(OFFSET(INDIRECT("note_"&amp;$B7&amp;Barême),,-3)&gt;=I7,OFFSET(INDIRECT("note_"&amp;$B7&amp;Barême),,-3)))))))</f>
        <v>12</v>
      </c>
      <c r="K7" s="4" t="str">
        <f t="shared" ca="1" si="3"/>
        <v>9/10</v>
      </c>
      <c r="L7" s="4">
        <v>35</v>
      </c>
      <c r="M7" s="17">
        <f t="array" aca="1" ref="M7" ca="1">IF(L7="","",MIN(MAX(IF(OFFSET(INDIRECT("Note_"&amp;$B7&amp;Barême),,-2)&lt;=L7,OFFSET(INDIRECT("Note_"&amp;$B7&amp;Barême),,-2),MIN(IF(OFFSET(INDIRECT("Note_"&amp;$B7&amp;Barême),,-2)&gt;=L7,OFFSET(INDIRECT("Note_"&amp;$B7&amp;Barême),,-2)))))))</f>
        <v>35</v>
      </c>
      <c r="N7" s="4" t="str">
        <f t="shared" ca="1" si="1"/>
        <v>6/10</v>
      </c>
      <c r="O7" s="4">
        <v>38</v>
      </c>
      <c r="P7" s="17">
        <f t="array" aca="1" ref="P7" ca="1">IF(O7="","",MIN(MAX(IF(OFFSET(INDIRECT("Note_"&amp;$B7&amp;Barême),,5)&lt;=O7,OFFSET(INDIRECT("Note_"&amp;$B7&amp;Barême),,5),MIN(IF(OFFSET(INDIRECT("Note_"&amp;$B7&amp;Barême),,5)&gt;=O7,OFFSET(INDIRECT("Note_"&amp;$B7&amp;Barême),,5)))))))</f>
        <v>38</v>
      </c>
      <c r="Q7" s="4" t="str">
        <f t="shared" ca="1" si="2"/>
        <v>17/20</v>
      </c>
    </row>
    <row r="8" spans="1:17">
      <c r="A8" s="1" t="s">
        <v>0</v>
      </c>
      <c r="B8" s="1" t="s">
        <v>77</v>
      </c>
      <c r="C8" s="4">
        <v>2100</v>
      </c>
      <c r="D8" s="17">
        <f t="array" aca="1" ref="D8" ca="1">IF(C8="","",MIN(MAX(IF(OFFSET(INDIRECT("Note_"&amp;$B8&amp;Barême),,1)&lt;=C8,OFFSET(INDIRECT("Note_"&amp;$B8&amp;Barême),,1),MIN(IF(OFFSET(INDIRECT("Note_"&amp;$B8&amp;Barême),,1)&gt;=C8,OFFSET(INDIRECT("Note_"&amp;$B8&amp;Barême),,1)))))))</f>
        <v>2100</v>
      </c>
      <c r="E8" s="4" t="str">
        <f t="shared" ca="1" si="0"/>
        <v>15/20</v>
      </c>
      <c r="F8" s="4">
        <v>140</v>
      </c>
      <c r="G8" s="17">
        <f t="array" aca="1" ref="G8" ca="1">IF(F8="","",IF(ISNUMBER(F8),MIN(MAX(IF(Aqua&lt;=F8,OFFSET(INDIRECT("Note_"&amp;$B8&amp;Barême),,2),MIN(IF(Aqua&gt;=F8,Aqua))))),F8))</f>
        <v>150</v>
      </c>
      <c r="H8" s="4" t="str">
        <f t="shared" ca="1" si="4"/>
        <v>20/20</v>
      </c>
      <c r="I8" s="60">
        <v>14</v>
      </c>
      <c r="J8" s="17">
        <f t="array" aca="1" ref="J8" ca="1">IF(I8="","",MIN(MAX(IF(OFFSET(INDIRECT("note_"&amp;$B8&amp;Barême),,-3)&lt;=I8,OFFSET(INDIRECT("note_"&amp;$B8&amp;Barême),,-3),MIN(IF(OFFSET(INDIRECT("note_"&amp;$B8&amp;Barême),,-3)&gt;=I8,OFFSET(INDIRECT("note_"&amp;$B8&amp;Barême),,-3)))))))</f>
        <v>28</v>
      </c>
      <c r="K8" s="4" t="str">
        <f t="shared" ca="1" si="3"/>
        <v>10/10</v>
      </c>
      <c r="L8" s="4"/>
      <c r="M8" s="17" t="str">
        <f t="array" aca="1" ref="M8" ca="1">IF(L8="","",MIN(MAX(IF(OFFSET(INDIRECT("Note_"&amp;$B8&amp;Barême),,-2)&lt;=L8,OFFSET(INDIRECT("Note_"&amp;$B8&amp;Barême),,-2),MIN(IF(OFFSET(INDIRECT("Note_"&amp;$B8&amp;Barême),,-2)&gt;=L8,OFFSET(INDIRECT("Note_"&amp;$B8&amp;Barême),,-2)))))))</f>
        <v/>
      </c>
      <c r="N8" s="4" t="str">
        <f t="shared" ca="1" si="1"/>
        <v/>
      </c>
      <c r="O8" s="4">
        <v>39</v>
      </c>
      <c r="P8" s="17">
        <f t="array" aca="1" ref="P8" ca="1">IF(O8="","",MIN(MAX(IF(OFFSET(INDIRECT("Note_"&amp;$B8&amp;Barême),,5)&lt;=O8,OFFSET(INDIRECT("Note_"&amp;$B8&amp;Barême),,5),MIN(IF(OFFSET(INDIRECT("Note_"&amp;$B8&amp;Barême),,5)&gt;=O8,OFFSET(INDIRECT("Note_"&amp;$B8&amp;Barême),,5)))))))</f>
        <v>40</v>
      </c>
      <c r="Q8" s="4" t="str">
        <f t="shared" ca="1" si="2"/>
        <v/>
      </c>
    </row>
    <row r="9" spans="1:17">
      <c r="A9" s="1" t="s">
        <v>0</v>
      </c>
      <c r="B9" s="1" t="s">
        <v>78</v>
      </c>
      <c r="C9" s="4">
        <v>2050</v>
      </c>
      <c r="D9" s="17">
        <f t="array" aca="1" ref="D9" ca="1">IF(C9="","",MIN(MAX(IF(OFFSET(INDIRECT("Note_"&amp;$B9&amp;Barême),,1)&lt;=C9,OFFSET(INDIRECT("Note_"&amp;$B9&amp;Barême),,1),MIN(IF(OFFSET(INDIRECT("Note_"&amp;$B9&amp;Barême),,1)&gt;=C9,OFFSET(INDIRECT("Note_"&amp;$B9&amp;Barême),,1)))))))</f>
        <v>2050</v>
      </c>
      <c r="E9" s="4" t="str">
        <f t="shared" ca="1" si="0"/>
        <v>9/20</v>
      </c>
      <c r="F9" s="4" t="s">
        <v>8</v>
      </c>
      <c r="G9" s="17" t="str">
        <f t="array" aca="1" ref="G9" ca="1">IF(F9="","",IF(ISNUMBER(F9),MIN(MAX(IF(Aqua&lt;=F9,OFFSET(INDIRECT("Note_"&amp;$B9&amp;Barême),,2),MIN(IF(Aqua&gt;=F9,Aqua))))),F9))</f>
        <v>100+10</v>
      </c>
      <c r="H9" s="4" t="str">
        <f t="shared" ca="1" si="4"/>
        <v>10/20</v>
      </c>
      <c r="I9" s="60">
        <v>16</v>
      </c>
      <c r="J9" s="17">
        <f t="array" aca="1" ref="J9" ca="1">IF(I9="","",MIN(MAX(IF(OFFSET(INDIRECT("note_"&amp;$B9&amp;Barême),,-3)&lt;=I9,OFFSET(INDIRECT("note_"&amp;$B9&amp;Barême),,-3),MIN(IF(OFFSET(INDIRECT("note_"&amp;$B9&amp;Barême),,-3)&gt;=I9,OFFSET(INDIRECT("note_"&amp;$B9&amp;Barême),,-3)))))))</f>
        <v>22</v>
      </c>
      <c r="K9" s="4" t="str">
        <f t="shared" ca="1" si="3"/>
        <v>10/10</v>
      </c>
      <c r="L9" s="4"/>
      <c r="M9" s="17" t="str">
        <f t="array" aca="1" ref="M9" ca="1">IF(L9="","",MIN(MAX(IF(OFFSET(INDIRECT("Note_"&amp;$B9&amp;Barême),,-2)&lt;=L9,OFFSET(INDIRECT("Note_"&amp;$B9&amp;Barême),,-2),MIN(IF(OFFSET(INDIRECT("Note_"&amp;$B9&amp;Barême),,-2)&gt;=L9,OFFSET(INDIRECT("Note_"&amp;$B9&amp;Barême),,-2)))))))</f>
        <v/>
      </c>
      <c r="N9" s="4" t="str">
        <f t="shared" ca="1" si="1"/>
        <v/>
      </c>
      <c r="O9" s="4">
        <v>40</v>
      </c>
      <c r="P9" s="17">
        <f t="array" aca="1" ref="P9" ca="1">IF(O9="","",MIN(MAX(IF(OFFSET(INDIRECT("Note_"&amp;$B9&amp;Barême),,5)&lt;=O9,OFFSET(INDIRECT("Note_"&amp;$B9&amp;Barême),,5),MIN(IF(OFFSET(INDIRECT("Note_"&amp;$B9&amp;Barême),,5)&gt;=O9,OFFSET(INDIRECT("Note_"&amp;$B9&amp;Barême),,5)))))))</f>
        <v>45</v>
      </c>
      <c r="Q9" s="4" t="str">
        <f t="shared" ca="1" si="2"/>
        <v/>
      </c>
    </row>
    <row r="10" spans="1:17">
      <c r="A10" s="1" t="s">
        <v>0</v>
      </c>
      <c r="B10" s="1" t="s">
        <v>76</v>
      </c>
      <c r="C10" s="4">
        <v>2000</v>
      </c>
      <c r="D10" s="17">
        <f t="array" aca="1" ref="D10" ca="1">IF(C10="","",MIN(MAX(IF(OFFSET(INDIRECT("Note_"&amp;$B10&amp;Barême),,1)&lt;=C10,OFFSET(INDIRECT("Note_"&amp;$B10&amp;Barême),,1),MIN(IF(OFFSET(INDIRECT("Note_"&amp;$B10&amp;Barême),,1)&gt;=C10,OFFSET(INDIRECT("Note_"&amp;$B10&amp;Barême),,1)))))))</f>
        <v>2000</v>
      </c>
      <c r="E10" s="4" t="str">
        <f t="shared" ca="1" si="0"/>
        <v>5/20</v>
      </c>
      <c r="F10" s="4">
        <v>160</v>
      </c>
      <c r="G10" s="17">
        <f t="array" aca="1" ref="G10" ca="1">IF(F10="","",IF(ISNUMBER(F10),MIN(MAX(IF(Aqua&lt;=F10,OFFSET(INDIRECT("Note_"&amp;$B10&amp;Barême),,2),MIN(IF(Aqua&gt;=F10,Aqua))))),F10))</f>
        <v>160</v>
      </c>
      <c r="H10" s="4" t="str">
        <f t="shared" ca="1" si="4"/>
        <v>17/20</v>
      </c>
      <c r="I10" s="60">
        <v>18</v>
      </c>
      <c r="J10" s="17">
        <f t="array" aca="1" ref="J10" ca="1">IF(I10="","",MIN(MAX(IF(OFFSET(INDIRECT("note_"&amp;$B10&amp;Barême),,-3)&lt;=I10,OFFSET(INDIRECT("note_"&amp;$B10&amp;Barême),,-3),MIN(IF(OFFSET(INDIRECT("note_"&amp;$B10&amp;Barême),,-3)&gt;=I10,OFFSET(INDIRECT("note_"&amp;$B10&amp;Barême),,-3)))))))</f>
        <v>18</v>
      </c>
      <c r="K10" s="4" t="str">
        <f t="shared" ca="1" si="3"/>
        <v>9/10</v>
      </c>
      <c r="L10" s="4"/>
      <c r="M10" s="17" t="str">
        <f t="array" aca="1" ref="M10" ca="1">IF(L10="","",MIN(MAX(IF(OFFSET(INDIRECT("Note_"&amp;$B10&amp;Barême),,-2)&lt;=L10,OFFSET(INDIRECT("Note_"&amp;$B10&amp;Barême),,-2),MIN(IF(OFFSET(INDIRECT("Note_"&amp;$B10&amp;Barême),,-2)&gt;=L10,OFFSET(INDIRECT("Note_"&amp;$B10&amp;Barême),,-2)))))))</f>
        <v/>
      </c>
      <c r="N10" s="4" t="str">
        <f t="shared" ca="1" si="1"/>
        <v/>
      </c>
      <c r="O10" s="4">
        <v>41</v>
      </c>
      <c r="P10" s="17">
        <f t="array" aca="1" ref="P10" ca="1">IF(O10="","",MIN(MAX(IF(OFFSET(INDIRECT("Note_"&amp;$B10&amp;Barême),,5)&lt;=O10,OFFSET(INDIRECT("Note_"&amp;$B10&amp;Barême),,5),MIN(IF(OFFSET(INDIRECT("Note_"&amp;$B10&amp;Barême),,5)&gt;=O10,OFFSET(INDIRECT("Note_"&amp;$B10&amp;Barême),,5)))))))</f>
        <v>41</v>
      </c>
      <c r="Q10" s="55" t="str">
        <f t="shared" ca="1" si="2"/>
        <v/>
      </c>
    </row>
    <row r="11" spans="1:17">
      <c r="A11" s="1" t="s">
        <v>0</v>
      </c>
      <c r="B11" s="1" t="s">
        <v>75</v>
      </c>
      <c r="C11" s="4">
        <v>1950</v>
      </c>
      <c r="D11" s="17">
        <f t="array" aca="1" ref="D11" ca="1">IF(C11="","",MIN(MAX(IF(OFFSET(INDIRECT("Note_"&amp;$B11&amp;Barême),,1)&lt;=C11,OFFSET(INDIRECT("Note_"&amp;$B11&amp;Barême),,1),MIN(IF(OFFSET(INDIRECT("Note_"&amp;$B11&amp;Barême),,1)&gt;=C11,OFFSET(INDIRECT("Note_"&amp;$B11&amp;Barême),,1)))))))</f>
        <v>2000</v>
      </c>
      <c r="E11" s="4" t="str">
        <f t="shared" ca="1" si="0"/>
        <v>11/20</v>
      </c>
      <c r="F11" s="4">
        <v>170</v>
      </c>
      <c r="G11" s="17">
        <f t="array" aca="1" ref="G11" ca="1">IF(F11="","",IF(ISNUMBER(F11),MIN(MAX(IF(Aqua&lt;=F11,OFFSET(INDIRECT("Note_"&amp;$B11&amp;Barême),,2),MIN(IF(Aqua&gt;=F11,Aqua))))),F11))</f>
        <v>170</v>
      </c>
      <c r="H11" s="4" t="str">
        <f t="shared" ca="1" si="4"/>
        <v>15/20</v>
      </c>
      <c r="I11" s="60">
        <v>7</v>
      </c>
      <c r="J11" s="17">
        <f t="array" aca="1" ref="J11" ca="1">IF(I11="","",MIN(MAX(IF(OFFSET(INDIRECT("note_"&amp;$B11&amp;Barême),,-3)&lt;=I11,OFFSET(INDIRECT("note_"&amp;$B11&amp;Barême),,-3),MIN(IF(OFFSET(INDIRECT("note_"&amp;$B11&amp;Barême),,-3)&gt;=I11,OFFSET(INDIRECT("note_"&amp;$B11&amp;Barême),,-3)))))))</f>
        <v>7</v>
      </c>
      <c r="K11" s="4" t="str">
        <f t="shared" ca="1" si="3"/>
        <v>5/10</v>
      </c>
      <c r="L11" s="4"/>
      <c r="M11" s="17" t="str">
        <f t="array" aca="1" ref="M11" ca="1">IF(L11="","",MIN(MAX(IF(OFFSET(INDIRECT("Note_"&amp;$B11&amp;Barême),,-2)&lt;=L11,OFFSET(INDIRECT("Note_"&amp;$B11&amp;Barême),,-2),MIN(IF(OFFSET(INDIRECT("Note_"&amp;$B11&amp;Barême),,-2)&gt;=L11,OFFSET(INDIRECT("Note_"&amp;$B11&amp;Barême),,-2)))))))</f>
        <v/>
      </c>
      <c r="N11" s="4" t="str">
        <f t="shared" ca="1" si="1"/>
        <v/>
      </c>
      <c r="O11" s="4"/>
      <c r="P11" s="17" t="str">
        <f t="array" aca="1" ref="P11" ca="1">IF(O11="","",MIN(MAX(IF(OFFSET(INDIRECT("Note_"&amp;$B11&amp;Barême),,5)&lt;=O11,OFFSET(INDIRECT("Note_"&amp;$B11&amp;Barême),,5),MIN(IF(OFFSET(INDIRECT("Note_"&amp;$B11&amp;Barême),,5)&gt;=O11,OFFSET(INDIRECT("Note_"&amp;$B11&amp;Barême),,5)))))))</f>
        <v/>
      </c>
      <c r="Q11" s="4" t="str">
        <f t="shared" ca="1" si="2"/>
        <v/>
      </c>
    </row>
    <row r="12" spans="1:17">
      <c r="A12" s="1" t="s">
        <v>0</v>
      </c>
      <c r="B12" s="1" t="s">
        <v>79</v>
      </c>
      <c r="C12" s="4">
        <v>1900</v>
      </c>
      <c r="D12" s="17">
        <f t="array" aca="1" ref="D12" ca="1">IF(C12="","",MIN(MAX(IF(OFFSET(INDIRECT("Note_"&amp;$B12&amp;Barême),,1)&lt;=C12,OFFSET(INDIRECT("Note_"&amp;$B12&amp;Barême),,1),MIN(IF(OFFSET(INDIRECT("Note_"&amp;$B12&amp;Barême),,1)&gt;=C12,OFFSET(INDIRECT("Note_"&amp;$B12&amp;Barême),,1)))))))</f>
        <v>1900</v>
      </c>
      <c r="E12" s="4" t="str">
        <f t="shared" ca="1" si="0"/>
        <v>16/20</v>
      </c>
      <c r="F12" s="4">
        <v>180</v>
      </c>
      <c r="G12" s="17">
        <f t="array" aca="1" ref="G12" ca="1">IF(F12="","",IF(ISNUMBER(F12),MIN(MAX(IF(Aqua&lt;=F12,OFFSET(INDIRECT("Note_"&amp;$B12&amp;Barême),,2),MIN(IF(Aqua&gt;=F12,Aqua))))),F12))</f>
        <v>180</v>
      </c>
      <c r="H12" s="4" t="str">
        <f t="shared" ca="1" si="4"/>
        <v>20/20</v>
      </c>
      <c r="I12" s="60">
        <v>4</v>
      </c>
      <c r="J12" s="17">
        <f t="array" aca="1" ref="J12" ca="1">IF(I12="","",MIN(MAX(IF(OFFSET(INDIRECT("note_"&amp;$B12&amp;Barême),,-3)&lt;=I12,OFFSET(INDIRECT("note_"&amp;$B12&amp;Barême),,-3),MIN(IF(OFFSET(INDIRECT("note_"&amp;$B12&amp;Barême),,-3)&gt;=I12,OFFSET(INDIRECT("note_"&amp;$B12&amp;Barême),,-3)))))))</f>
        <v>4</v>
      </c>
      <c r="K12" s="4" t="str">
        <f t="shared" ca="1" si="3"/>
        <v>3/10</v>
      </c>
      <c r="L12" s="4"/>
      <c r="M12" s="17" t="str">
        <f t="array" aca="1" ref="M12" ca="1">IF(L12="","",MIN(MAX(IF(OFFSET(INDIRECT("Note_"&amp;$B12&amp;Barême),,-2)&lt;=L12,OFFSET(INDIRECT("Note_"&amp;$B12&amp;Barême),,-2),MIN(IF(OFFSET(INDIRECT("Note_"&amp;$B12&amp;Barême),,-2)&gt;=L12,OFFSET(INDIRECT("Note_"&amp;$B12&amp;Barême),,-2)))))))</f>
        <v/>
      </c>
      <c r="N12" s="4" t="str">
        <f t="shared" ca="1" si="1"/>
        <v/>
      </c>
      <c r="O12" s="4"/>
      <c r="P12" s="17" t="str">
        <f t="array" aca="1" ref="P12" ca="1">IF(O12="","",MIN(MAX(IF(OFFSET(INDIRECT("Note_"&amp;$B12&amp;Barême),,5)&lt;=O12,OFFSET(INDIRECT("Note_"&amp;$B12&amp;Barême),,5),MIN(IF(OFFSET(INDIRECT("Note_"&amp;$B12&amp;Barême),,5)&gt;=O12,OFFSET(INDIRECT("Note_"&amp;$B12&amp;Barême),,5)))))))</f>
        <v/>
      </c>
      <c r="Q12" s="4" t="str">
        <f t="shared" ca="1" si="2"/>
        <v/>
      </c>
    </row>
    <row r="13" spans="1:17">
      <c r="A13" s="1" t="s">
        <v>0</v>
      </c>
      <c r="B13" s="1" t="s">
        <v>76</v>
      </c>
      <c r="C13" s="4"/>
      <c r="D13" s="17" t="str">
        <f t="array" aca="1" ref="D13" ca="1">IF(C13="","",MIN(MAX(IF(OFFSET(INDIRECT("Note_"&amp;$B13&amp;Barême),,1)&lt;=C13,OFFSET(INDIRECT("Note_"&amp;$B13&amp;Barême),,1),MIN(IF(OFFSET(INDIRECT("Note_"&amp;$B13&amp;Barême),,1)&gt;=C13,OFFSET(INDIRECT("Note_"&amp;$B13&amp;Barême),,1)))))))</f>
        <v/>
      </c>
      <c r="E13" s="4" t="str">
        <f t="shared" ca="1" si="0"/>
        <v/>
      </c>
      <c r="F13" s="4">
        <v>190</v>
      </c>
      <c r="G13" s="17">
        <f t="array" aca="1" ref="G13" ca="1">IF(F13="","",IF(ISNUMBER(F13),MIN(MAX(IF(Aqua&lt;=F13,OFFSET(INDIRECT("Note_"&amp;$B13&amp;Barême),,2),MIN(IF(Aqua&gt;=F13,Aqua))))),F13))</f>
        <v>190</v>
      </c>
      <c r="H13" s="4" t="str">
        <f t="shared" ca="1" si="4"/>
        <v>14/20</v>
      </c>
      <c r="I13" s="60"/>
      <c r="J13" s="17" t="str">
        <f t="array" aca="1" ref="J13" ca="1">IF(I13="","",MIN(MAX(IF(OFFSET(INDIRECT("note_"&amp;$B13&amp;Barême),,-3)&lt;=I13,OFFSET(INDIRECT("note_"&amp;$B13&amp;Barême),,-3),MIN(IF(OFFSET(INDIRECT("note_"&amp;$B13&amp;Barême),,-3)&gt;=I13,OFFSET(INDIRECT("note_"&amp;$B13&amp;Barême),,-3)))))))</f>
        <v/>
      </c>
      <c r="K13" s="4" t="str">
        <f t="shared" ca="1" si="3"/>
        <v/>
      </c>
      <c r="L13" s="4"/>
      <c r="M13" s="17" t="str">
        <f t="array" aca="1" ref="M13" ca="1">IF(L13="","",MIN(MAX(IF(OFFSET(INDIRECT("Note_"&amp;$B13&amp;Barême),,-2)&lt;=L13,OFFSET(INDIRECT("Note_"&amp;$B13&amp;Barême),,-2),MIN(IF(OFFSET(INDIRECT("Note_"&amp;$B13&amp;Barême),,-2)&gt;=L13,OFFSET(INDIRECT("Note_"&amp;$B13&amp;Barême),,-2)))))))</f>
        <v/>
      </c>
      <c r="N13" s="4" t="str">
        <f t="shared" ca="1" si="1"/>
        <v/>
      </c>
      <c r="O13" s="4"/>
      <c r="P13" s="17" t="str">
        <f t="array" aca="1" ref="P13" ca="1">IF(O13="","",MIN(MAX(IF(OFFSET(INDIRECT("Note_"&amp;$B13&amp;Barême),,5)&lt;=O13,OFFSET(INDIRECT("Note_"&amp;$B13&amp;Barême),,5),MIN(IF(OFFSET(INDIRECT("Note_"&amp;$B13&amp;Barême),,5)&gt;=O13,OFFSET(INDIRECT("Note_"&amp;$B13&amp;Barême),,5)))))))</f>
        <v/>
      </c>
      <c r="Q13" s="4" t="str">
        <f t="shared" ca="1" si="2"/>
        <v/>
      </c>
    </row>
    <row r="14" spans="1:17">
      <c r="A14" s="1"/>
      <c r="B14" s="1" t="s">
        <v>75</v>
      </c>
      <c r="C14" s="4">
        <v>3300</v>
      </c>
      <c r="D14" s="17">
        <f t="array" aca="1" ref="D14" ca="1">IF(C14="","",MIN(MAX(IF(OFFSET(INDIRECT("Note_"&amp;$B14&amp;Barême),,1)&lt;=C14,OFFSET(INDIRECT("Note_"&amp;$B14&amp;Barême),,1),MIN(IF(OFFSET(INDIRECT("Note_"&amp;$B14&amp;Barême),,1)&gt;=C14,OFFSET(INDIRECT("Note_"&amp;$B14&amp;Barême),,1)))))))</f>
        <v>2900</v>
      </c>
      <c r="E14" s="4" t="str">
        <f t="shared" ca="1" si="0"/>
        <v>20/20</v>
      </c>
      <c r="F14" s="4" t="s">
        <v>9</v>
      </c>
      <c r="G14" s="17" t="str">
        <f t="array" aca="1" ref="G14" ca="1">IF(F14="","",IF(ISNUMBER(F14),MIN(MAX(IF(Aqua&lt;=F14,OFFSET(INDIRECT("Note_"&amp;$B14&amp;Barême),,2),MIN(IF(Aqua&gt;=F14,Aqua))))),F14))</f>
        <v>100+5</v>
      </c>
      <c r="H14" s="4" t="str">
        <f t="shared" ca="1" si="4"/>
        <v>8/20</v>
      </c>
      <c r="I14" s="60"/>
      <c r="J14" s="17" t="str">
        <f t="array" aca="1" ref="J14" ca="1">IF(I14="","",MIN(MAX(IF(OFFSET(INDIRECT("note_"&amp;$B14&amp;Barême),,-3)&lt;=I14,OFFSET(INDIRECT("note_"&amp;$B14&amp;Barême),,-3),MIN(IF(OFFSET(INDIRECT("note_"&amp;$B14&amp;Barême),,-3)&gt;=I14,OFFSET(INDIRECT("note_"&amp;$B14&amp;Barême),,-3)))))))</f>
        <v/>
      </c>
      <c r="K14" s="4" t="str">
        <f t="shared" ca="1" si="3"/>
        <v/>
      </c>
      <c r="L14" s="4"/>
      <c r="M14" s="17" t="str">
        <f t="array" aca="1" ref="M14" ca="1">IF(L14="","",MIN(MAX(IF(OFFSET(INDIRECT("Note_"&amp;$B14&amp;Barême),,-2)&lt;=L14,OFFSET(INDIRECT("Note_"&amp;$B14&amp;Barême),,-2),MIN(IF(OFFSET(INDIRECT("Note_"&amp;$B14&amp;Barême),,-2)&gt;=L14,OFFSET(INDIRECT("Note_"&amp;$B14&amp;Barême),,-2)))))))</f>
        <v/>
      </c>
      <c r="N14" s="4" t="str">
        <f t="shared" ca="1" si="1"/>
        <v/>
      </c>
      <c r="O14" s="4"/>
      <c r="P14" s="17" t="str">
        <f t="array" aca="1" ref="P14" ca="1">IF(O14="","",MIN(MAX(IF(OFFSET(INDIRECT("Note_"&amp;$B14&amp;Barême),,5)&lt;=O14,OFFSET(INDIRECT("Note_"&amp;$B14&amp;Barême),,5),MIN(IF(OFFSET(INDIRECT("Note_"&amp;$B14&amp;Barême),,5)&gt;=O14,OFFSET(INDIRECT("Note_"&amp;$B14&amp;Barême),,5)))))))</f>
        <v/>
      </c>
      <c r="Q14" s="4" t="str">
        <f t="shared" ca="1" si="2"/>
        <v/>
      </c>
    </row>
    <row r="15" spans="1:17">
      <c r="A15" s="1"/>
      <c r="B15" s="1" t="s">
        <v>74</v>
      </c>
      <c r="C15" s="4">
        <v>1500</v>
      </c>
      <c r="D15" s="17">
        <f t="array" aca="1" ref="D15" ca="1">IF(C15="","",MIN(MAX(IF(OFFSET(INDIRECT("Note_"&amp;$B15&amp;Barême),,1)&lt;=C15,OFFSET(INDIRECT("Note_"&amp;$B15&amp;Barême),,1),MIN(IF(OFFSET(INDIRECT("Note_"&amp;$B15&amp;Barême),,1)&gt;=C15,OFFSET(INDIRECT("Note_"&amp;$B15&amp;Barême),,1)))))))</f>
        <v>1949</v>
      </c>
      <c r="E15" s="4" t="str">
        <f t="shared" ca="1" si="0"/>
        <v>0/20</v>
      </c>
      <c r="F15" s="4">
        <v>75</v>
      </c>
      <c r="G15" s="17">
        <f t="array" aca="1" ref="G15" ca="1">IF(F15="","",IF(ISNUMBER(F15),MIN(MAX(IF(Aqua&lt;=F15,OFFSET(INDIRECT("Note_"&amp;$B15&amp;Barême),,2),MIN(IF(Aqua&gt;=F15,Aqua))))),F15))</f>
        <v>75</v>
      </c>
      <c r="H15" s="4" t="str">
        <f t="shared" ca="1" si="4"/>
        <v>5/20</v>
      </c>
      <c r="I15" s="60"/>
      <c r="J15" s="17" t="str">
        <f t="array" aca="1" ref="J15" ca="1">IF(I15="","",MIN(MAX(IF(OFFSET(INDIRECT("note_"&amp;$B15&amp;Barême),,-3)&lt;=I15,OFFSET(INDIRECT("note_"&amp;$B15&amp;Barême),,-3),MIN(IF(OFFSET(INDIRECT("note_"&amp;$B15&amp;Barême),,-3)&gt;=I15,OFFSET(INDIRECT("note_"&amp;$B15&amp;Barême),,-3)))))))</f>
        <v/>
      </c>
      <c r="K15" s="4" t="str">
        <f t="shared" ca="1" si="3"/>
        <v/>
      </c>
      <c r="L15" s="4"/>
      <c r="M15" s="17" t="str">
        <f t="array" aca="1" ref="M15" ca="1">IF(L15="","",MIN(MAX(IF(OFFSET(INDIRECT("Note_"&amp;$B15&amp;Barême),,-2)&lt;=L15,OFFSET(INDIRECT("Note_"&amp;$B15&amp;Barême),,-2),MIN(IF(OFFSET(INDIRECT("Note_"&amp;$B15&amp;Barême),,-2)&gt;=L15,OFFSET(INDIRECT("Note_"&amp;$B15&amp;Barême),,-2)))))))</f>
        <v/>
      </c>
      <c r="N15" s="4" t="str">
        <f t="shared" ca="1" si="1"/>
        <v/>
      </c>
      <c r="O15" s="4"/>
      <c r="P15" s="17" t="str">
        <f t="array" aca="1" ref="P15" ca="1">IF(O15="","",MIN(MAX(IF(OFFSET(INDIRECT("Note_"&amp;$B15&amp;Barême),,5)&lt;=O15,OFFSET(INDIRECT("Note_"&amp;$B15&amp;Barême),,5),MIN(IF(OFFSET(INDIRECT("Note_"&amp;$B15&amp;Barême),,5)&gt;=O15,OFFSET(INDIRECT("Note_"&amp;$B15&amp;Barême),,5)))))))</f>
        <v/>
      </c>
      <c r="Q15" s="4" t="str">
        <f t="shared" ca="1" si="2"/>
        <v/>
      </c>
    </row>
    <row r="18" spans="7:10" ht="18.75">
      <c r="G18" s="19" t="s">
        <v>47</v>
      </c>
    </row>
    <row r="22" spans="7:10">
      <c r="J22" s="69" t="s">
        <v>73</v>
      </c>
    </row>
  </sheetData>
  <phoneticPr fontId="0" type="noConversion"/>
  <dataValidations count="2">
    <dataValidation type="list" allowBlank="1" showInputMessage="1" showErrorMessage="1" sqref="B4:B15">
      <formula1>Catégories</formula1>
    </dataValidation>
    <dataValidation type="list" allowBlank="1" showInputMessage="1" showErrorMessage="1" sqref="F4:F15">
      <formula1>aisance_aquatique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H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23"/>
  <sheetViews>
    <sheetView topLeftCell="A19" workbookViewId="0">
      <selection activeCell="D20" sqref="D20"/>
    </sheetView>
  </sheetViews>
  <sheetFormatPr baseColWidth="10" defaultColWidth="11.5703125" defaultRowHeight="15"/>
  <cols>
    <col min="1" max="1" width="11.5703125" style="2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8" width="11.5703125" style="2"/>
    <col min="9" max="9" width="11.42578125" customWidth="1"/>
    <col min="10" max="16384" width="11.5703125" style="2"/>
  </cols>
  <sheetData>
    <row r="2" spans="1:7">
      <c r="B2" s="3" t="s">
        <v>7</v>
      </c>
      <c r="C2" s="3" t="s">
        <v>1</v>
      </c>
      <c r="D2" s="3" t="s">
        <v>2</v>
      </c>
      <c r="E2" s="3" t="s">
        <v>3</v>
      </c>
      <c r="F2" s="3" t="s">
        <v>11</v>
      </c>
    </row>
    <row r="3" spans="1:7">
      <c r="A3" s="6" t="s">
        <v>13</v>
      </c>
      <c r="B3" s="6">
        <v>3300</v>
      </c>
      <c r="C3" s="6">
        <v>100</v>
      </c>
      <c r="D3" s="5"/>
      <c r="E3" s="5"/>
      <c r="F3" s="15">
        <v>35</v>
      </c>
    </row>
    <row r="4" spans="1:7">
      <c r="A4" s="11" t="s">
        <v>20</v>
      </c>
      <c r="B4" s="4">
        <v>3200</v>
      </c>
      <c r="C4" s="4">
        <v>110</v>
      </c>
      <c r="D4" s="5"/>
      <c r="E4" s="5"/>
      <c r="F4" s="4">
        <f t="shared" ref="F4:F23" si="0">F3+1</f>
        <v>36</v>
      </c>
    </row>
    <row r="5" spans="1:7">
      <c r="A5" s="11" t="s">
        <v>21</v>
      </c>
      <c r="B5" s="4">
        <v>3100</v>
      </c>
      <c r="C5" s="4">
        <v>120</v>
      </c>
      <c r="D5" s="5"/>
      <c r="E5" s="5"/>
      <c r="F5" s="4">
        <f t="shared" si="0"/>
        <v>37</v>
      </c>
    </row>
    <row r="6" spans="1:7">
      <c r="A6" s="11" t="s">
        <v>22</v>
      </c>
      <c r="B6" s="4">
        <v>3000</v>
      </c>
      <c r="C6" s="4">
        <v>130</v>
      </c>
      <c r="D6" s="5"/>
      <c r="E6" s="5"/>
      <c r="F6" s="4">
        <f t="shared" si="0"/>
        <v>38</v>
      </c>
    </row>
    <row r="7" spans="1:7">
      <c r="A7" s="11" t="s">
        <v>23</v>
      </c>
      <c r="B7" s="4">
        <v>2900</v>
      </c>
      <c r="C7" s="4">
        <v>140</v>
      </c>
      <c r="D7" s="5"/>
      <c r="E7" s="5"/>
      <c r="F7" s="4">
        <f t="shared" si="0"/>
        <v>39</v>
      </c>
    </row>
    <row r="8" spans="1:7">
      <c r="A8" s="11" t="s">
        <v>17</v>
      </c>
      <c r="B8" s="4">
        <v>2800</v>
      </c>
      <c r="C8" s="4">
        <v>150</v>
      </c>
      <c r="D8" s="5"/>
      <c r="E8" s="5"/>
      <c r="F8" s="4">
        <f t="shared" si="0"/>
        <v>40</v>
      </c>
    </row>
    <row r="9" spans="1:7">
      <c r="A9" s="11" t="s">
        <v>24</v>
      </c>
      <c r="B9" s="4">
        <v>2700</v>
      </c>
      <c r="C9" s="4">
        <v>160</v>
      </c>
      <c r="D9" s="5"/>
      <c r="E9" s="5"/>
      <c r="F9" s="4">
        <f t="shared" si="0"/>
        <v>41</v>
      </c>
    </row>
    <row r="10" spans="1:7">
      <c r="A10" s="11" t="s">
        <v>25</v>
      </c>
      <c r="B10" s="4">
        <v>2600</v>
      </c>
      <c r="C10" s="4">
        <v>170</v>
      </c>
      <c r="D10" s="5"/>
      <c r="E10" s="5"/>
      <c r="F10" s="4">
        <f t="shared" si="0"/>
        <v>42</v>
      </c>
    </row>
    <row r="11" spans="1:7">
      <c r="A11" s="12" t="s">
        <v>26</v>
      </c>
      <c r="B11" s="4">
        <v>2500</v>
      </c>
      <c r="C11" s="4">
        <v>180</v>
      </c>
      <c r="D11" s="5"/>
      <c r="E11" s="5"/>
      <c r="F11" s="4">
        <f t="shared" si="0"/>
        <v>43</v>
      </c>
    </row>
    <row r="12" spans="1:7">
      <c r="A12" s="12" t="s">
        <v>27</v>
      </c>
      <c r="B12" s="4">
        <v>2450</v>
      </c>
      <c r="C12" s="4">
        <v>190</v>
      </c>
      <c r="D12" s="5"/>
      <c r="E12" s="5"/>
      <c r="F12" s="4">
        <f t="shared" si="0"/>
        <v>44</v>
      </c>
    </row>
    <row r="13" spans="1:7">
      <c r="A13" s="9" t="s">
        <v>18</v>
      </c>
      <c r="B13" s="7">
        <v>2400</v>
      </c>
      <c r="C13" s="7" t="s">
        <v>8</v>
      </c>
      <c r="D13" s="60">
        <v>10</v>
      </c>
      <c r="E13" s="6">
        <v>55</v>
      </c>
      <c r="F13" s="4">
        <f t="shared" si="0"/>
        <v>45</v>
      </c>
      <c r="G13" s="13" t="s">
        <v>14</v>
      </c>
    </row>
    <row r="14" spans="1:7">
      <c r="A14" s="12" t="s">
        <v>28</v>
      </c>
      <c r="B14" s="4">
        <v>2350</v>
      </c>
      <c r="C14" s="5"/>
      <c r="D14" s="60">
        <v>12</v>
      </c>
      <c r="E14" s="4">
        <v>50</v>
      </c>
      <c r="F14" s="4">
        <f t="shared" si="0"/>
        <v>46</v>
      </c>
      <c r="G14" s="12" t="s">
        <v>37</v>
      </c>
    </row>
    <row r="15" spans="1:7">
      <c r="A15" s="12" t="s">
        <v>29</v>
      </c>
      <c r="B15" s="4">
        <v>2300</v>
      </c>
      <c r="C15" s="4" t="s">
        <v>9</v>
      </c>
      <c r="D15" s="60">
        <v>14</v>
      </c>
      <c r="E15" s="4">
        <v>45</v>
      </c>
      <c r="F15" s="4">
        <f t="shared" si="0"/>
        <v>47</v>
      </c>
      <c r="G15" s="12" t="s">
        <v>38</v>
      </c>
    </row>
    <row r="16" spans="1:7">
      <c r="A16" s="12" t="s">
        <v>30</v>
      </c>
      <c r="B16" s="4">
        <v>2250</v>
      </c>
      <c r="C16" s="5"/>
      <c r="D16" s="60">
        <v>16</v>
      </c>
      <c r="E16" s="4">
        <v>40</v>
      </c>
      <c r="F16" s="4">
        <f t="shared" si="0"/>
        <v>48</v>
      </c>
      <c r="G16" s="12" t="s">
        <v>39</v>
      </c>
    </row>
    <row r="17" spans="1:7">
      <c r="A17" s="12" t="s">
        <v>31</v>
      </c>
      <c r="B17" s="4">
        <v>2200</v>
      </c>
      <c r="C17" s="4" t="s">
        <v>10</v>
      </c>
      <c r="D17" s="60">
        <v>18</v>
      </c>
      <c r="E17" s="4">
        <v>35</v>
      </c>
      <c r="F17" s="4">
        <f t="shared" si="0"/>
        <v>49</v>
      </c>
      <c r="G17" s="12" t="s">
        <v>40</v>
      </c>
    </row>
    <row r="18" spans="1:7">
      <c r="A18" s="10" t="s">
        <v>19</v>
      </c>
      <c r="B18" s="4">
        <v>2150</v>
      </c>
      <c r="C18" s="67">
        <v>75</v>
      </c>
      <c r="D18" s="61">
        <v>7</v>
      </c>
      <c r="E18" s="8">
        <v>30</v>
      </c>
      <c r="F18" s="4">
        <f t="shared" si="0"/>
        <v>50</v>
      </c>
      <c r="G18" s="9" t="s">
        <v>16</v>
      </c>
    </row>
    <row r="19" spans="1:7">
      <c r="A19" s="12" t="s">
        <v>32</v>
      </c>
      <c r="B19" s="4">
        <v>2100</v>
      </c>
      <c r="C19" s="67">
        <v>50</v>
      </c>
      <c r="D19" s="60">
        <v>6</v>
      </c>
      <c r="E19" s="4">
        <v>27</v>
      </c>
      <c r="F19" s="4">
        <f t="shared" si="0"/>
        <v>51</v>
      </c>
      <c r="G19" s="12" t="s">
        <v>41</v>
      </c>
    </row>
    <row r="20" spans="1:7">
      <c r="A20" s="12" t="s">
        <v>33</v>
      </c>
      <c r="B20" s="4">
        <v>2050</v>
      </c>
      <c r="C20" s="67">
        <v>25</v>
      </c>
      <c r="D20" s="60">
        <v>5</v>
      </c>
      <c r="E20" s="4">
        <v>24</v>
      </c>
      <c r="F20" s="4">
        <f t="shared" si="0"/>
        <v>52</v>
      </c>
      <c r="G20" s="12" t="s">
        <v>16</v>
      </c>
    </row>
    <row r="21" spans="1:7">
      <c r="A21" s="12" t="s">
        <v>34</v>
      </c>
      <c r="B21" s="4">
        <v>2000</v>
      </c>
      <c r="C21" s="5"/>
      <c r="D21" s="60">
        <v>4</v>
      </c>
      <c r="E21" s="4">
        <v>21</v>
      </c>
      <c r="F21" s="4">
        <f t="shared" si="0"/>
        <v>53</v>
      </c>
      <c r="G21" s="12" t="s">
        <v>42</v>
      </c>
    </row>
    <row r="22" spans="1:7">
      <c r="A22" s="12" t="s">
        <v>35</v>
      </c>
      <c r="B22" s="4">
        <v>1950</v>
      </c>
      <c r="C22" s="5"/>
      <c r="D22" s="60">
        <v>3</v>
      </c>
      <c r="E22" s="4">
        <v>18</v>
      </c>
      <c r="F22" s="4">
        <f t="shared" si="0"/>
        <v>54</v>
      </c>
      <c r="G22" s="12" t="s">
        <v>43</v>
      </c>
    </row>
    <row r="23" spans="1:7">
      <c r="A23" s="12" t="s">
        <v>36</v>
      </c>
      <c r="B23" s="4">
        <v>1949</v>
      </c>
      <c r="C23" s="67">
        <v>24</v>
      </c>
      <c r="D23" s="60">
        <v>2</v>
      </c>
      <c r="E23" s="4">
        <v>17</v>
      </c>
      <c r="F23" s="4">
        <f t="shared" si="0"/>
        <v>55</v>
      </c>
      <c r="G23" s="12" t="s">
        <v>44</v>
      </c>
    </row>
  </sheetData>
  <phoneticPr fontId="0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G23"/>
  <sheetViews>
    <sheetView topLeftCell="A8" workbookViewId="0">
      <selection activeCell="D20" sqref="D20"/>
    </sheetView>
  </sheetViews>
  <sheetFormatPr baseColWidth="10" defaultColWidth="11.5703125" defaultRowHeight="15"/>
  <cols>
    <col min="1" max="1" width="11.5703125" style="2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16384" width="11.5703125" style="2"/>
  </cols>
  <sheetData>
    <row r="2" spans="1:7">
      <c r="B2" s="3" t="s">
        <v>7</v>
      </c>
      <c r="C2" s="3" t="s">
        <v>1</v>
      </c>
      <c r="D2" s="3" t="s">
        <v>2</v>
      </c>
      <c r="E2" s="3" t="s">
        <v>3</v>
      </c>
      <c r="F2" s="3" t="s">
        <v>11</v>
      </c>
    </row>
    <row r="3" spans="1:7">
      <c r="A3" s="6" t="s">
        <v>13</v>
      </c>
      <c r="B3" s="6">
        <v>3000</v>
      </c>
      <c r="C3" s="6">
        <v>130</v>
      </c>
      <c r="D3" s="5"/>
      <c r="E3" s="5"/>
      <c r="F3" s="6">
        <v>40</v>
      </c>
    </row>
    <row r="4" spans="1:7">
      <c r="A4" s="11" t="s">
        <v>20</v>
      </c>
      <c r="B4" s="4">
        <v>2900</v>
      </c>
      <c r="C4" s="4">
        <v>140</v>
      </c>
      <c r="D4" s="5"/>
      <c r="E4" s="5"/>
      <c r="F4" s="4">
        <v>41</v>
      </c>
    </row>
    <row r="5" spans="1:7">
      <c r="A5" s="11" t="s">
        <v>21</v>
      </c>
      <c r="B5" s="4">
        <v>2800</v>
      </c>
      <c r="C5" s="4">
        <v>150</v>
      </c>
      <c r="D5" s="5"/>
      <c r="E5" s="5"/>
      <c r="F5" s="4">
        <v>42</v>
      </c>
    </row>
    <row r="6" spans="1:7">
      <c r="A6" s="11" t="s">
        <v>22</v>
      </c>
      <c r="B6" s="4">
        <v>2700</v>
      </c>
      <c r="C6" s="4">
        <v>160</v>
      </c>
      <c r="D6" s="5"/>
      <c r="E6" s="5"/>
      <c r="F6" s="4">
        <v>43</v>
      </c>
    </row>
    <row r="7" spans="1:7">
      <c r="A7" s="11" t="s">
        <v>23</v>
      </c>
      <c r="B7" s="4">
        <v>2600</v>
      </c>
      <c r="C7" s="4">
        <v>170</v>
      </c>
      <c r="D7" s="5"/>
      <c r="E7" s="5"/>
      <c r="F7" s="4">
        <v>44</v>
      </c>
    </row>
    <row r="8" spans="1:7">
      <c r="A8" s="11" t="s">
        <v>17</v>
      </c>
      <c r="B8" s="4">
        <v>2500</v>
      </c>
      <c r="C8" s="4">
        <v>180</v>
      </c>
      <c r="D8" s="5"/>
      <c r="E8" s="5"/>
      <c r="F8" s="4">
        <v>45</v>
      </c>
    </row>
    <row r="9" spans="1:7">
      <c r="A9" s="11" t="s">
        <v>24</v>
      </c>
      <c r="B9" s="4">
        <v>2450</v>
      </c>
      <c r="C9" s="4">
        <v>190</v>
      </c>
      <c r="D9" s="5"/>
      <c r="E9" s="5"/>
      <c r="F9" s="4">
        <v>46</v>
      </c>
    </row>
    <row r="10" spans="1:7">
      <c r="A10" s="11" t="s">
        <v>25</v>
      </c>
      <c r="B10" s="4">
        <v>2400</v>
      </c>
      <c r="C10" s="4">
        <v>200</v>
      </c>
      <c r="D10" s="5"/>
      <c r="E10" s="5"/>
      <c r="F10" s="4">
        <v>47</v>
      </c>
    </row>
    <row r="11" spans="1:7">
      <c r="A11" s="12" t="s">
        <v>26</v>
      </c>
      <c r="B11" s="4">
        <v>2350</v>
      </c>
      <c r="C11" s="4">
        <v>210</v>
      </c>
      <c r="D11" s="5"/>
      <c r="E11" s="5"/>
      <c r="F11" s="4">
        <v>48</v>
      </c>
    </row>
    <row r="12" spans="1:7">
      <c r="A12" s="12" t="s">
        <v>27</v>
      </c>
      <c r="B12" s="4">
        <v>2300</v>
      </c>
      <c r="C12" s="4">
        <v>220</v>
      </c>
      <c r="D12" s="5"/>
      <c r="E12" s="5"/>
      <c r="F12" s="4">
        <v>49</v>
      </c>
    </row>
    <row r="13" spans="1:7">
      <c r="A13" s="10" t="s">
        <v>18</v>
      </c>
      <c r="B13" s="8">
        <v>2250</v>
      </c>
      <c r="C13" s="8" t="s">
        <v>8</v>
      </c>
      <c r="D13" s="6">
        <v>16</v>
      </c>
      <c r="E13" s="6">
        <v>40</v>
      </c>
      <c r="F13" s="8">
        <v>50</v>
      </c>
      <c r="G13" s="13" t="s">
        <v>14</v>
      </c>
    </row>
    <row r="14" spans="1:7">
      <c r="A14" s="12" t="s">
        <v>28</v>
      </c>
      <c r="B14" s="4">
        <v>2200</v>
      </c>
      <c r="C14" s="5"/>
      <c r="D14" s="4">
        <v>18</v>
      </c>
      <c r="E14" s="4">
        <v>35</v>
      </c>
      <c r="F14" s="4">
        <v>51</v>
      </c>
      <c r="G14" s="12" t="s">
        <v>37</v>
      </c>
    </row>
    <row r="15" spans="1:7">
      <c r="A15" s="12" t="s">
        <v>29</v>
      </c>
      <c r="B15" s="4">
        <v>2150</v>
      </c>
      <c r="C15" s="4" t="s">
        <v>9</v>
      </c>
      <c r="D15" s="4">
        <v>20</v>
      </c>
      <c r="E15" s="4">
        <v>30</v>
      </c>
      <c r="F15" s="4">
        <v>52</v>
      </c>
      <c r="G15" s="12" t="s">
        <v>38</v>
      </c>
    </row>
    <row r="16" spans="1:7">
      <c r="A16" s="12" t="s">
        <v>30</v>
      </c>
      <c r="B16" s="4">
        <v>2100</v>
      </c>
      <c r="C16" s="5"/>
      <c r="D16" s="4">
        <v>22</v>
      </c>
      <c r="E16" s="4">
        <v>27</v>
      </c>
      <c r="F16" s="4">
        <v>53</v>
      </c>
      <c r="G16" s="12" t="s">
        <v>39</v>
      </c>
    </row>
    <row r="17" spans="1:7">
      <c r="A17" s="12" t="s">
        <v>31</v>
      </c>
      <c r="B17" s="4">
        <v>2050</v>
      </c>
      <c r="C17" s="4" t="s">
        <v>10</v>
      </c>
      <c r="D17" s="4">
        <v>24</v>
      </c>
      <c r="E17" s="4">
        <v>24</v>
      </c>
      <c r="F17" s="4">
        <v>54</v>
      </c>
      <c r="G17" s="12" t="s">
        <v>40</v>
      </c>
    </row>
    <row r="18" spans="1:7">
      <c r="A18" s="9" t="s">
        <v>19</v>
      </c>
      <c r="B18" s="4">
        <v>2000</v>
      </c>
      <c r="C18" s="67">
        <v>75</v>
      </c>
      <c r="D18" s="56">
        <v>7</v>
      </c>
      <c r="E18" s="8">
        <v>21</v>
      </c>
      <c r="F18" s="4">
        <v>55</v>
      </c>
      <c r="G18" s="10" t="s">
        <v>16</v>
      </c>
    </row>
    <row r="19" spans="1:7">
      <c r="A19" s="12" t="s">
        <v>32</v>
      </c>
      <c r="B19" s="4">
        <v>1950</v>
      </c>
      <c r="C19" s="67">
        <v>50</v>
      </c>
      <c r="D19" s="57">
        <v>6</v>
      </c>
      <c r="E19" s="4">
        <v>18</v>
      </c>
      <c r="F19" s="4">
        <v>56</v>
      </c>
      <c r="G19" s="12" t="s">
        <v>41</v>
      </c>
    </row>
    <row r="20" spans="1:7">
      <c r="A20" s="12" t="s">
        <v>33</v>
      </c>
      <c r="B20" s="4">
        <v>1900</v>
      </c>
      <c r="C20" s="67">
        <v>25</v>
      </c>
      <c r="D20" s="58">
        <v>5</v>
      </c>
      <c r="E20" s="4">
        <v>16</v>
      </c>
      <c r="F20" s="4">
        <v>57</v>
      </c>
      <c r="G20" s="12" t="s">
        <v>16</v>
      </c>
    </row>
    <row r="21" spans="1:7">
      <c r="A21" s="12" t="s">
        <v>34</v>
      </c>
      <c r="B21" s="4">
        <v>1850</v>
      </c>
      <c r="C21" s="5"/>
      <c r="D21" s="58">
        <v>4</v>
      </c>
      <c r="E21" s="4">
        <v>14</v>
      </c>
      <c r="F21" s="4">
        <v>58</v>
      </c>
      <c r="G21" s="12" t="s">
        <v>42</v>
      </c>
    </row>
    <row r="22" spans="1:7">
      <c r="A22" s="12" t="s">
        <v>35</v>
      </c>
      <c r="B22" s="4">
        <v>1800</v>
      </c>
      <c r="C22" s="5"/>
      <c r="D22" s="58">
        <v>3</v>
      </c>
      <c r="E22" s="4">
        <v>12</v>
      </c>
      <c r="F22" s="4">
        <v>59</v>
      </c>
      <c r="G22" s="12" t="s">
        <v>43</v>
      </c>
    </row>
    <row r="23" spans="1:7" ht="15.75" thickBot="1">
      <c r="A23" s="12" t="s">
        <v>36</v>
      </c>
      <c r="B23" s="4">
        <v>1799</v>
      </c>
      <c r="C23" s="67">
        <v>24</v>
      </c>
      <c r="D23" s="59">
        <v>2.99</v>
      </c>
      <c r="E23" s="4" t="s">
        <v>15</v>
      </c>
      <c r="F23" s="4">
        <v>60</v>
      </c>
      <c r="G23" s="12" t="s">
        <v>44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3"/>
  <sheetViews>
    <sheetView topLeftCell="A13" workbookViewId="0">
      <selection activeCell="C7" sqref="C7"/>
    </sheetView>
  </sheetViews>
  <sheetFormatPr baseColWidth="10" defaultColWidth="11.5703125" defaultRowHeight="15"/>
  <cols>
    <col min="1" max="1" width="19.5703125" style="2" customWidth="1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16384" width="11.5703125" style="2"/>
  </cols>
  <sheetData>
    <row r="1" spans="1:7" ht="15.75" thickBot="1"/>
    <row r="2" spans="1:7" ht="15.75" thickBot="1">
      <c r="A2" s="20" t="s">
        <v>48</v>
      </c>
      <c r="B2" s="21" t="s">
        <v>7</v>
      </c>
      <c r="C2" s="22" t="s">
        <v>1</v>
      </c>
      <c r="D2" s="21" t="s">
        <v>2</v>
      </c>
      <c r="E2" s="23" t="s">
        <v>3</v>
      </c>
      <c r="F2" s="23" t="s">
        <v>11</v>
      </c>
    </row>
    <row r="3" spans="1:7">
      <c r="A3" s="24" t="s">
        <v>13</v>
      </c>
      <c r="B3" s="25">
        <v>2700</v>
      </c>
      <c r="C3" s="26">
        <v>160</v>
      </c>
      <c r="D3" s="28"/>
      <c r="E3" s="29"/>
      <c r="F3" s="27">
        <v>45</v>
      </c>
    </row>
    <row r="4" spans="1:7">
      <c r="A4" s="30" t="s">
        <v>20</v>
      </c>
      <c r="B4" s="31">
        <v>2600</v>
      </c>
      <c r="C4" s="4">
        <v>170</v>
      </c>
      <c r="D4" s="33"/>
      <c r="E4" s="34"/>
      <c r="F4" s="32">
        <v>46</v>
      </c>
    </row>
    <row r="5" spans="1:7">
      <c r="A5" s="30" t="s">
        <v>21</v>
      </c>
      <c r="B5" s="31">
        <v>2500</v>
      </c>
      <c r="C5" s="4">
        <v>180</v>
      </c>
      <c r="D5" s="33"/>
      <c r="E5" s="34"/>
      <c r="F5" s="32">
        <v>47</v>
      </c>
    </row>
    <row r="6" spans="1:7">
      <c r="A6" s="30" t="s">
        <v>22</v>
      </c>
      <c r="B6" s="31">
        <v>2450</v>
      </c>
      <c r="C6" s="4">
        <v>190</v>
      </c>
      <c r="D6" s="33"/>
      <c r="E6" s="34"/>
      <c r="F6" s="32">
        <v>48</v>
      </c>
    </row>
    <row r="7" spans="1:7">
      <c r="A7" s="30" t="s">
        <v>23</v>
      </c>
      <c r="B7" s="31">
        <v>2400</v>
      </c>
      <c r="C7" s="4">
        <v>200</v>
      </c>
      <c r="D7" s="33"/>
      <c r="E7" s="34"/>
      <c r="F7" s="32">
        <v>49</v>
      </c>
    </row>
    <row r="8" spans="1:7">
      <c r="A8" s="30" t="s">
        <v>17</v>
      </c>
      <c r="B8" s="31">
        <v>2350</v>
      </c>
      <c r="C8" s="4">
        <v>210</v>
      </c>
      <c r="D8" s="33"/>
      <c r="E8" s="34"/>
      <c r="F8" s="32">
        <v>50</v>
      </c>
    </row>
    <row r="9" spans="1:7">
      <c r="A9" s="30" t="s">
        <v>24</v>
      </c>
      <c r="B9" s="31">
        <v>2300</v>
      </c>
      <c r="C9" s="4">
        <v>220</v>
      </c>
      <c r="D9" s="33"/>
      <c r="E9" s="34"/>
      <c r="F9" s="32">
        <v>51</v>
      </c>
    </row>
    <row r="10" spans="1:7">
      <c r="A10" s="30" t="s">
        <v>25</v>
      </c>
      <c r="B10" s="31">
        <v>2250</v>
      </c>
      <c r="C10" s="4">
        <v>230</v>
      </c>
      <c r="D10" s="33"/>
      <c r="E10" s="34"/>
      <c r="F10" s="32">
        <v>52</v>
      </c>
    </row>
    <row r="11" spans="1:7">
      <c r="A11" s="35" t="s">
        <v>26</v>
      </c>
      <c r="B11" s="31">
        <v>2200</v>
      </c>
      <c r="C11" s="4">
        <v>240</v>
      </c>
      <c r="D11" s="33"/>
      <c r="E11" s="34"/>
      <c r="F11" s="32">
        <v>53</v>
      </c>
    </row>
    <row r="12" spans="1:7" ht="15.75" thickBot="1">
      <c r="A12" s="35" t="s">
        <v>27</v>
      </c>
      <c r="B12" s="31">
        <v>2150</v>
      </c>
      <c r="C12" s="4">
        <v>250</v>
      </c>
      <c r="D12" s="36"/>
      <c r="E12" s="37"/>
      <c r="F12" s="32">
        <v>54</v>
      </c>
    </row>
    <row r="13" spans="1:7">
      <c r="A13" s="38" t="s">
        <v>18</v>
      </c>
      <c r="B13" s="39">
        <v>2100</v>
      </c>
      <c r="C13" s="40" t="s">
        <v>8</v>
      </c>
      <c r="D13" s="43">
        <v>22</v>
      </c>
      <c r="E13" s="44">
        <v>27</v>
      </c>
      <c r="F13" s="41">
        <v>55</v>
      </c>
      <c r="G13" s="42" t="s">
        <v>14</v>
      </c>
    </row>
    <row r="14" spans="1:7">
      <c r="A14" s="35" t="s">
        <v>28</v>
      </c>
      <c r="B14" s="31">
        <v>2050</v>
      </c>
      <c r="C14" s="5"/>
      <c r="D14" s="31">
        <v>24</v>
      </c>
      <c r="E14" s="32">
        <v>24</v>
      </c>
      <c r="F14" s="45">
        <v>56</v>
      </c>
      <c r="G14" s="46" t="s">
        <v>37</v>
      </c>
    </row>
    <row r="15" spans="1:7">
      <c r="A15" s="35" t="s">
        <v>29</v>
      </c>
      <c r="B15" s="31">
        <v>2000</v>
      </c>
      <c r="C15" s="4" t="s">
        <v>9</v>
      </c>
      <c r="D15" s="31">
        <v>26</v>
      </c>
      <c r="E15" s="32">
        <v>21</v>
      </c>
      <c r="F15" s="45">
        <v>57</v>
      </c>
      <c r="G15" s="46" t="s">
        <v>38</v>
      </c>
    </row>
    <row r="16" spans="1:7">
      <c r="A16" s="35" t="s">
        <v>30</v>
      </c>
      <c r="B16" s="31">
        <v>1950</v>
      </c>
      <c r="C16" s="5"/>
      <c r="D16" s="31">
        <v>28</v>
      </c>
      <c r="E16" s="32">
        <v>18</v>
      </c>
      <c r="F16" s="45">
        <v>58</v>
      </c>
      <c r="G16" s="46" t="s">
        <v>39</v>
      </c>
    </row>
    <row r="17" spans="1:7">
      <c r="A17" s="35" t="s">
        <v>31</v>
      </c>
      <c r="B17" s="31">
        <v>1900</v>
      </c>
      <c r="C17" s="4" t="s">
        <v>10</v>
      </c>
      <c r="D17" s="31">
        <v>30</v>
      </c>
      <c r="E17" s="32">
        <v>16</v>
      </c>
      <c r="F17" s="45">
        <v>59</v>
      </c>
      <c r="G17" s="46" t="s">
        <v>40</v>
      </c>
    </row>
    <row r="18" spans="1:7">
      <c r="A18" s="47" t="s">
        <v>19</v>
      </c>
      <c r="B18" s="48">
        <v>1850</v>
      </c>
      <c r="C18" s="68">
        <v>75</v>
      </c>
      <c r="D18" s="56">
        <v>7</v>
      </c>
      <c r="E18" s="41">
        <v>14</v>
      </c>
      <c r="F18" s="45">
        <v>60</v>
      </c>
      <c r="G18" s="49" t="s">
        <v>16</v>
      </c>
    </row>
    <row r="19" spans="1:7">
      <c r="A19" s="35" t="s">
        <v>32</v>
      </c>
      <c r="B19" s="31">
        <v>1800</v>
      </c>
      <c r="C19" s="67">
        <v>50</v>
      </c>
      <c r="D19" s="57">
        <v>6</v>
      </c>
      <c r="E19" s="32">
        <v>12</v>
      </c>
      <c r="F19" s="45">
        <v>61</v>
      </c>
      <c r="G19" s="46" t="s">
        <v>41</v>
      </c>
    </row>
    <row r="20" spans="1:7">
      <c r="A20" s="35" t="s">
        <v>33</v>
      </c>
      <c r="B20" s="31">
        <v>1750</v>
      </c>
      <c r="C20" s="67">
        <v>25</v>
      </c>
      <c r="D20" s="58">
        <v>5</v>
      </c>
      <c r="E20" s="32">
        <v>10</v>
      </c>
      <c r="F20" s="45">
        <v>62</v>
      </c>
      <c r="G20" s="46" t="s">
        <v>16</v>
      </c>
    </row>
    <row r="21" spans="1:7">
      <c r="A21" s="35" t="s">
        <v>34</v>
      </c>
      <c r="B21" s="31">
        <v>1700</v>
      </c>
      <c r="C21" s="5"/>
      <c r="D21" s="58">
        <v>4</v>
      </c>
      <c r="E21" s="32">
        <v>8</v>
      </c>
      <c r="F21" s="45">
        <v>63</v>
      </c>
      <c r="G21" s="46" t="s">
        <v>42</v>
      </c>
    </row>
    <row r="22" spans="1:7">
      <c r="A22" s="35" t="s">
        <v>35</v>
      </c>
      <c r="B22" s="31">
        <v>1650</v>
      </c>
      <c r="C22" s="5"/>
      <c r="D22" s="58">
        <v>3</v>
      </c>
      <c r="E22" s="32">
        <v>6</v>
      </c>
      <c r="F22" s="45">
        <v>64</v>
      </c>
      <c r="G22" s="46" t="s">
        <v>43</v>
      </c>
    </row>
    <row r="23" spans="1:7" ht="15.75" thickBot="1">
      <c r="A23" s="50" t="s">
        <v>36</v>
      </c>
      <c r="B23" s="51">
        <v>1649</v>
      </c>
      <c r="C23" s="67">
        <v>24</v>
      </c>
      <c r="D23" s="59">
        <v>2.99</v>
      </c>
      <c r="E23" s="52" t="s">
        <v>49</v>
      </c>
      <c r="F23" s="45">
        <v>65</v>
      </c>
      <c r="G23" s="53" t="s">
        <v>44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3"/>
  <sheetViews>
    <sheetView topLeftCell="A7" workbookViewId="0">
      <selection activeCell="C23" sqref="C23"/>
    </sheetView>
  </sheetViews>
  <sheetFormatPr baseColWidth="10" defaultColWidth="11.5703125" defaultRowHeight="15"/>
  <cols>
    <col min="1" max="1" width="11.5703125" style="2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16384" width="11.5703125" style="2"/>
  </cols>
  <sheetData>
    <row r="1" spans="1:7" ht="15.75" thickBot="1"/>
    <row r="2" spans="1:7" ht="15.75" thickBot="1">
      <c r="A2" s="20" t="s">
        <v>50</v>
      </c>
      <c r="B2" s="21" t="s">
        <v>7</v>
      </c>
      <c r="C2" s="22" t="s">
        <v>1</v>
      </c>
      <c r="D2" s="21" t="s">
        <v>2</v>
      </c>
      <c r="E2" s="23" t="s">
        <v>3</v>
      </c>
      <c r="F2" s="23" t="s">
        <v>11</v>
      </c>
    </row>
    <row r="3" spans="1:7">
      <c r="A3" s="24" t="s">
        <v>13</v>
      </c>
      <c r="B3" s="25">
        <v>2900</v>
      </c>
      <c r="C3" s="26">
        <v>120</v>
      </c>
      <c r="D3" s="28"/>
      <c r="E3" s="29"/>
      <c r="F3" s="27">
        <v>35</v>
      </c>
    </row>
    <row r="4" spans="1:7">
      <c r="A4" s="30" t="s">
        <v>20</v>
      </c>
      <c r="B4" s="31">
        <v>2800</v>
      </c>
      <c r="C4" s="4">
        <v>130</v>
      </c>
      <c r="D4" s="33"/>
      <c r="E4" s="34"/>
      <c r="F4" s="32">
        <v>36</v>
      </c>
    </row>
    <row r="5" spans="1:7">
      <c r="A5" s="30" t="s">
        <v>21</v>
      </c>
      <c r="B5" s="31">
        <v>2700</v>
      </c>
      <c r="C5" s="4">
        <v>140</v>
      </c>
      <c r="D5" s="33"/>
      <c r="E5" s="34"/>
      <c r="F5" s="32">
        <v>37</v>
      </c>
    </row>
    <row r="6" spans="1:7">
      <c r="A6" s="30" t="s">
        <v>22</v>
      </c>
      <c r="B6" s="31">
        <v>2600</v>
      </c>
      <c r="C6" s="4">
        <v>150</v>
      </c>
      <c r="D6" s="33"/>
      <c r="E6" s="34"/>
      <c r="F6" s="32">
        <v>38</v>
      </c>
    </row>
    <row r="7" spans="1:7">
      <c r="A7" s="30" t="s">
        <v>23</v>
      </c>
      <c r="B7" s="31">
        <v>2500</v>
      </c>
      <c r="C7" s="4">
        <v>160</v>
      </c>
      <c r="D7" s="33"/>
      <c r="E7" s="34"/>
      <c r="F7" s="32">
        <v>39</v>
      </c>
    </row>
    <row r="8" spans="1:7">
      <c r="A8" s="30" t="s">
        <v>17</v>
      </c>
      <c r="B8" s="31">
        <v>2400</v>
      </c>
      <c r="C8" s="4">
        <v>170</v>
      </c>
      <c r="D8" s="33"/>
      <c r="E8" s="34"/>
      <c r="F8" s="32">
        <v>40</v>
      </c>
    </row>
    <row r="9" spans="1:7">
      <c r="A9" s="30" t="s">
        <v>24</v>
      </c>
      <c r="B9" s="31">
        <v>2300</v>
      </c>
      <c r="C9" s="4">
        <v>180</v>
      </c>
      <c r="D9" s="33"/>
      <c r="E9" s="34"/>
      <c r="F9" s="32">
        <v>41</v>
      </c>
    </row>
    <row r="10" spans="1:7">
      <c r="A10" s="30" t="s">
        <v>25</v>
      </c>
      <c r="B10" s="31">
        <v>2200</v>
      </c>
      <c r="C10" s="4">
        <v>190</v>
      </c>
      <c r="D10" s="33"/>
      <c r="E10" s="34"/>
      <c r="F10" s="32">
        <v>42</v>
      </c>
    </row>
    <row r="11" spans="1:7">
      <c r="A11" s="35" t="s">
        <v>26</v>
      </c>
      <c r="B11" s="31">
        <v>2100</v>
      </c>
      <c r="C11" s="4">
        <v>200</v>
      </c>
      <c r="D11" s="33"/>
      <c r="E11" s="34"/>
      <c r="F11" s="32">
        <v>43</v>
      </c>
    </row>
    <row r="12" spans="1:7" ht="15.75" thickBot="1">
      <c r="A12" s="35" t="s">
        <v>27</v>
      </c>
      <c r="B12" s="31">
        <v>2000</v>
      </c>
      <c r="C12" s="4">
        <v>210</v>
      </c>
      <c r="D12" s="36"/>
      <c r="E12" s="37"/>
      <c r="F12" s="32">
        <v>44</v>
      </c>
    </row>
    <row r="13" spans="1:7">
      <c r="A13" s="38" t="s">
        <v>18</v>
      </c>
      <c r="B13" s="39">
        <v>1900</v>
      </c>
      <c r="C13" s="40" t="s">
        <v>8</v>
      </c>
      <c r="D13" s="43">
        <v>10</v>
      </c>
      <c r="E13" s="44">
        <v>55</v>
      </c>
      <c r="F13" s="41">
        <v>45</v>
      </c>
      <c r="G13" s="42" t="s">
        <v>14</v>
      </c>
    </row>
    <row r="14" spans="1:7">
      <c r="A14" s="35" t="s">
        <v>28</v>
      </c>
      <c r="B14" s="31">
        <v>1850</v>
      </c>
      <c r="C14" s="5"/>
      <c r="D14" s="31">
        <v>12</v>
      </c>
      <c r="E14" s="32">
        <v>50</v>
      </c>
      <c r="F14" s="32">
        <v>46</v>
      </c>
      <c r="G14" s="46" t="s">
        <v>37</v>
      </c>
    </row>
    <row r="15" spans="1:7">
      <c r="A15" s="35" t="s">
        <v>29</v>
      </c>
      <c r="B15" s="31">
        <v>1800</v>
      </c>
      <c r="C15" s="4" t="s">
        <v>9</v>
      </c>
      <c r="D15" s="31">
        <v>14</v>
      </c>
      <c r="E15" s="32">
        <v>45</v>
      </c>
      <c r="F15" s="32">
        <v>47</v>
      </c>
      <c r="G15" s="46" t="s">
        <v>38</v>
      </c>
    </row>
    <row r="16" spans="1:7">
      <c r="A16" s="35" t="s">
        <v>30</v>
      </c>
      <c r="B16" s="31">
        <v>1750</v>
      </c>
      <c r="C16" s="5"/>
      <c r="D16" s="31">
        <v>16</v>
      </c>
      <c r="E16" s="32">
        <v>40</v>
      </c>
      <c r="F16" s="32">
        <v>48</v>
      </c>
      <c r="G16" s="46" t="s">
        <v>39</v>
      </c>
    </row>
    <row r="17" spans="1:7">
      <c r="A17" s="35" t="s">
        <v>31</v>
      </c>
      <c r="B17" s="31">
        <v>1700</v>
      </c>
      <c r="C17" s="4" t="s">
        <v>10</v>
      </c>
      <c r="D17" s="31">
        <v>18</v>
      </c>
      <c r="E17" s="32">
        <v>35</v>
      </c>
      <c r="F17" s="32">
        <v>49</v>
      </c>
      <c r="G17" s="46" t="s">
        <v>40</v>
      </c>
    </row>
    <row r="18" spans="1:7">
      <c r="A18" s="47" t="s">
        <v>19</v>
      </c>
      <c r="B18" s="48">
        <v>1650</v>
      </c>
      <c r="C18" s="68">
        <v>75</v>
      </c>
      <c r="D18" s="56">
        <v>7</v>
      </c>
      <c r="E18" s="41">
        <v>30</v>
      </c>
      <c r="F18" s="54">
        <v>50</v>
      </c>
      <c r="G18" s="49" t="s">
        <v>16</v>
      </c>
    </row>
    <row r="19" spans="1:7">
      <c r="A19" s="35" t="s">
        <v>32</v>
      </c>
      <c r="B19" s="31">
        <v>1600</v>
      </c>
      <c r="C19" s="67">
        <v>50</v>
      </c>
      <c r="D19" s="57">
        <v>6</v>
      </c>
      <c r="E19" s="32">
        <v>27</v>
      </c>
      <c r="F19" s="32">
        <v>51</v>
      </c>
      <c r="G19" s="46" t="s">
        <v>41</v>
      </c>
    </row>
    <row r="20" spans="1:7">
      <c r="A20" s="35" t="s">
        <v>33</v>
      </c>
      <c r="B20" s="31">
        <v>1550</v>
      </c>
      <c r="C20" s="67">
        <v>25</v>
      </c>
      <c r="D20" s="58">
        <v>5</v>
      </c>
      <c r="E20" s="32">
        <v>24</v>
      </c>
      <c r="F20" s="32">
        <v>52</v>
      </c>
      <c r="G20" s="46" t="s">
        <v>16</v>
      </c>
    </row>
    <row r="21" spans="1:7">
      <c r="A21" s="35" t="s">
        <v>34</v>
      </c>
      <c r="B21" s="31">
        <v>1500</v>
      </c>
      <c r="C21" s="5"/>
      <c r="D21" s="58">
        <v>4</v>
      </c>
      <c r="E21" s="32">
        <v>21</v>
      </c>
      <c r="F21" s="32">
        <v>53</v>
      </c>
      <c r="G21" s="46" t="s">
        <v>42</v>
      </c>
    </row>
    <row r="22" spans="1:7">
      <c r="A22" s="35" t="s">
        <v>35</v>
      </c>
      <c r="B22" s="31">
        <v>1450</v>
      </c>
      <c r="C22" s="5"/>
      <c r="D22" s="58">
        <v>3</v>
      </c>
      <c r="E22" s="32">
        <v>18</v>
      </c>
      <c r="F22" s="32">
        <v>54</v>
      </c>
      <c r="G22" s="46" t="s">
        <v>43</v>
      </c>
    </row>
    <row r="23" spans="1:7" ht="15.75" thickBot="1">
      <c r="A23" s="50" t="s">
        <v>36</v>
      </c>
      <c r="B23" s="51">
        <v>1449</v>
      </c>
      <c r="C23" s="67">
        <v>24</v>
      </c>
      <c r="D23" s="58">
        <v>2</v>
      </c>
      <c r="E23" s="52">
        <v>17</v>
      </c>
      <c r="F23" s="52">
        <v>55</v>
      </c>
      <c r="G23" s="53" t="s">
        <v>44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C17" sqref="C17"/>
    </sheetView>
  </sheetViews>
  <sheetFormatPr baseColWidth="10" defaultColWidth="11.5703125" defaultRowHeight="15"/>
  <cols>
    <col min="1" max="1" width="19.5703125" style="2" customWidth="1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16384" width="11.5703125" style="2"/>
  </cols>
  <sheetData>
    <row r="1" spans="1:7" ht="15.75" thickBot="1"/>
    <row r="2" spans="1:7" ht="15.75" thickBot="1">
      <c r="A2" s="20" t="s">
        <v>51</v>
      </c>
      <c r="B2" s="21" t="s">
        <v>7</v>
      </c>
      <c r="C2" s="22" t="s">
        <v>1</v>
      </c>
      <c r="D2" s="21" t="s">
        <v>2</v>
      </c>
      <c r="E2" s="23" t="s">
        <v>3</v>
      </c>
      <c r="F2" s="23" t="s">
        <v>11</v>
      </c>
    </row>
    <row r="3" spans="1:7">
      <c r="A3" s="24" t="s">
        <v>13</v>
      </c>
      <c r="B3" s="25">
        <v>2600</v>
      </c>
      <c r="C3" s="26">
        <v>150</v>
      </c>
      <c r="D3" s="28"/>
      <c r="E3" s="29"/>
      <c r="F3" s="27">
        <v>40</v>
      </c>
    </row>
    <row r="4" spans="1:7">
      <c r="A4" s="30" t="s">
        <v>20</v>
      </c>
      <c r="B4" s="31">
        <v>2500</v>
      </c>
      <c r="C4" s="4">
        <v>160</v>
      </c>
      <c r="D4" s="33"/>
      <c r="E4" s="34"/>
      <c r="F4" s="32">
        <v>41</v>
      </c>
    </row>
    <row r="5" spans="1:7">
      <c r="A5" s="30" t="s">
        <v>21</v>
      </c>
      <c r="B5" s="31">
        <v>2400</v>
      </c>
      <c r="C5" s="4">
        <v>170</v>
      </c>
      <c r="D5" s="33"/>
      <c r="E5" s="34"/>
      <c r="F5" s="32">
        <v>42</v>
      </c>
    </row>
    <row r="6" spans="1:7">
      <c r="A6" s="30" t="s">
        <v>22</v>
      </c>
      <c r="B6" s="31">
        <v>2300</v>
      </c>
      <c r="C6" s="4">
        <v>180</v>
      </c>
      <c r="D6" s="33"/>
      <c r="E6" s="34"/>
      <c r="F6" s="32">
        <v>43</v>
      </c>
    </row>
    <row r="7" spans="1:7">
      <c r="A7" s="30" t="s">
        <v>23</v>
      </c>
      <c r="B7" s="31">
        <v>2200</v>
      </c>
      <c r="C7" s="4">
        <v>190</v>
      </c>
      <c r="D7" s="33"/>
      <c r="E7" s="34"/>
      <c r="F7" s="32">
        <v>44</v>
      </c>
    </row>
    <row r="8" spans="1:7">
      <c r="A8" s="30" t="s">
        <v>17</v>
      </c>
      <c r="B8" s="31">
        <v>2100</v>
      </c>
      <c r="C8" s="4">
        <v>200</v>
      </c>
      <c r="D8" s="33"/>
      <c r="E8" s="34"/>
      <c r="F8" s="32">
        <v>45</v>
      </c>
    </row>
    <row r="9" spans="1:7">
      <c r="A9" s="30" t="s">
        <v>24</v>
      </c>
      <c r="B9" s="31">
        <v>2000</v>
      </c>
      <c r="C9" s="4">
        <v>210</v>
      </c>
      <c r="D9" s="33"/>
      <c r="E9" s="34"/>
      <c r="F9" s="32">
        <v>46</v>
      </c>
    </row>
    <row r="10" spans="1:7">
      <c r="A10" s="30" t="s">
        <v>25</v>
      </c>
      <c r="B10" s="31">
        <v>1900</v>
      </c>
      <c r="C10" s="4">
        <v>220</v>
      </c>
      <c r="D10" s="33"/>
      <c r="E10" s="34"/>
      <c r="F10" s="32">
        <v>47</v>
      </c>
    </row>
    <row r="11" spans="1:7">
      <c r="A11" s="35" t="s">
        <v>26</v>
      </c>
      <c r="B11" s="31">
        <v>1850</v>
      </c>
      <c r="C11" s="4">
        <v>230</v>
      </c>
      <c r="D11" s="33"/>
      <c r="E11" s="34"/>
      <c r="F11" s="32">
        <v>48</v>
      </c>
    </row>
    <row r="12" spans="1:7" ht="15.75" thickBot="1">
      <c r="A12" s="35" t="s">
        <v>27</v>
      </c>
      <c r="B12" s="31">
        <v>1800</v>
      </c>
      <c r="C12" s="4">
        <v>240</v>
      </c>
      <c r="D12" s="36"/>
      <c r="E12" s="37"/>
      <c r="F12" s="32">
        <v>49</v>
      </c>
    </row>
    <row r="13" spans="1:7">
      <c r="A13" s="38" t="s">
        <v>18</v>
      </c>
      <c r="B13" s="39">
        <v>1750</v>
      </c>
      <c r="C13" s="40" t="s">
        <v>8</v>
      </c>
      <c r="D13" s="43">
        <v>28</v>
      </c>
      <c r="E13" s="44">
        <v>30</v>
      </c>
      <c r="F13" s="41">
        <v>50</v>
      </c>
      <c r="G13" s="42" t="s">
        <v>14</v>
      </c>
    </row>
    <row r="14" spans="1:7">
      <c r="A14" s="35" t="s">
        <v>28</v>
      </c>
      <c r="B14" s="31">
        <v>1700</v>
      </c>
      <c r="C14" s="5"/>
      <c r="D14" s="31">
        <v>32</v>
      </c>
      <c r="E14" s="32">
        <v>25</v>
      </c>
      <c r="F14" s="32">
        <v>51</v>
      </c>
      <c r="G14" s="46" t="s">
        <v>37</v>
      </c>
    </row>
    <row r="15" spans="1:7">
      <c r="A15" s="35" t="s">
        <v>29</v>
      </c>
      <c r="B15" s="31">
        <v>1650</v>
      </c>
      <c r="C15" s="4" t="s">
        <v>9</v>
      </c>
      <c r="D15" s="31">
        <v>34</v>
      </c>
      <c r="E15" s="32">
        <v>20</v>
      </c>
      <c r="F15" s="32">
        <v>52</v>
      </c>
      <c r="G15" s="46" t="s">
        <v>38</v>
      </c>
    </row>
    <row r="16" spans="1:7">
      <c r="A16" s="35" t="s">
        <v>30</v>
      </c>
      <c r="B16" s="31">
        <v>1600</v>
      </c>
      <c r="C16" s="5"/>
      <c r="D16" s="31">
        <v>36</v>
      </c>
      <c r="E16" s="32">
        <v>17</v>
      </c>
      <c r="F16" s="32">
        <v>53</v>
      </c>
      <c r="G16" s="46" t="s">
        <v>39</v>
      </c>
    </row>
    <row r="17" spans="1:7">
      <c r="A17" s="35" t="s">
        <v>31</v>
      </c>
      <c r="B17" s="31">
        <v>1550</v>
      </c>
      <c r="C17" s="4" t="s">
        <v>10</v>
      </c>
      <c r="D17" s="31">
        <v>38</v>
      </c>
      <c r="E17" s="32">
        <v>15</v>
      </c>
      <c r="F17" s="32">
        <v>54</v>
      </c>
      <c r="G17" s="46" t="s">
        <v>40</v>
      </c>
    </row>
    <row r="18" spans="1:7">
      <c r="A18" s="47" t="s">
        <v>19</v>
      </c>
      <c r="B18" s="48">
        <v>1500</v>
      </c>
      <c r="C18" s="68">
        <v>75</v>
      </c>
      <c r="D18" s="56">
        <v>7</v>
      </c>
      <c r="E18" s="41">
        <v>12</v>
      </c>
      <c r="F18" s="54">
        <v>55</v>
      </c>
      <c r="G18" s="49" t="s">
        <v>16</v>
      </c>
    </row>
    <row r="19" spans="1:7">
      <c r="A19" s="35" t="s">
        <v>32</v>
      </c>
      <c r="B19" s="31">
        <v>1450</v>
      </c>
      <c r="C19" s="67">
        <v>50</v>
      </c>
      <c r="D19" s="57">
        <v>6</v>
      </c>
      <c r="E19" s="32">
        <v>9</v>
      </c>
      <c r="F19" s="32">
        <v>56</v>
      </c>
      <c r="G19" s="46" t="s">
        <v>41</v>
      </c>
    </row>
    <row r="20" spans="1:7">
      <c r="A20" s="35" t="s">
        <v>33</v>
      </c>
      <c r="B20" s="31">
        <v>1400</v>
      </c>
      <c r="C20" s="67">
        <v>25</v>
      </c>
      <c r="D20" s="58">
        <v>5</v>
      </c>
      <c r="E20" s="32">
        <v>7</v>
      </c>
      <c r="F20" s="32">
        <v>57</v>
      </c>
      <c r="G20" s="46" t="s">
        <v>16</v>
      </c>
    </row>
    <row r="21" spans="1:7">
      <c r="A21" s="35" t="s">
        <v>34</v>
      </c>
      <c r="B21" s="31">
        <v>1350</v>
      </c>
      <c r="C21" s="5"/>
      <c r="D21" s="58">
        <v>4</v>
      </c>
      <c r="E21" s="32">
        <v>5</v>
      </c>
      <c r="F21" s="32">
        <v>58</v>
      </c>
      <c r="G21" s="46" t="s">
        <v>42</v>
      </c>
    </row>
    <row r="22" spans="1:7">
      <c r="A22" s="35" t="s">
        <v>35</v>
      </c>
      <c r="B22" s="31">
        <v>1300</v>
      </c>
      <c r="C22" s="5"/>
      <c r="D22" s="58">
        <v>3</v>
      </c>
      <c r="E22" s="32">
        <v>4</v>
      </c>
      <c r="F22" s="32">
        <v>59</v>
      </c>
      <c r="G22" s="46" t="s">
        <v>43</v>
      </c>
    </row>
    <row r="23" spans="1:7" ht="15.75" thickBot="1">
      <c r="A23" s="50" t="s">
        <v>36</v>
      </c>
      <c r="B23" s="51">
        <v>1299</v>
      </c>
      <c r="C23" s="67">
        <v>24</v>
      </c>
      <c r="D23" s="59">
        <v>2.99</v>
      </c>
      <c r="E23" s="52" t="s">
        <v>52</v>
      </c>
      <c r="F23" s="52">
        <v>60</v>
      </c>
      <c r="G23" s="53" t="s">
        <v>44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3"/>
  <sheetViews>
    <sheetView topLeftCell="A4" workbookViewId="0">
      <selection activeCell="C23" sqref="C23"/>
    </sheetView>
  </sheetViews>
  <sheetFormatPr baseColWidth="10" defaultColWidth="11.5703125" defaultRowHeight="15"/>
  <cols>
    <col min="1" max="1" width="19.5703125" style="2" customWidth="1"/>
    <col min="2" max="2" width="26.28515625" style="2" customWidth="1"/>
    <col min="3" max="3" width="25.42578125" style="2" customWidth="1"/>
    <col min="4" max="4" width="29" style="2" customWidth="1"/>
    <col min="5" max="5" width="12.7109375" style="2" customWidth="1"/>
    <col min="6" max="6" width="21.85546875" style="2" customWidth="1"/>
    <col min="7" max="16384" width="11.5703125" style="2"/>
  </cols>
  <sheetData>
    <row r="1" spans="1:7" ht="15.75" thickBot="1"/>
    <row r="2" spans="1:7" ht="15.75" thickBot="1">
      <c r="A2" s="20" t="s">
        <v>51</v>
      </c>
      <c r="B2" s="21" t="s">
        <v>7</v>
      </c>
      <c r="C2" s="22" t="s">
        <v>1</v>
      </c>
      <c r="D2" s="21" t="s">
        <v>2</v>
      </c>
      <c r="E2" s="23" t="s">
        <v>3</v>
      </c>
      <c r="F2" s="23" t="s">
        <v>11</v>
      </c>
    </row>
    <row r="3" spans="1:7">
      <c r="A3" s="24" t="s">
        <v>13</v>
      </c>
      <c r="B3" s="25">
        <v>2300</v>
      </c>
      <c r="C3" s="26">
        <v>180</v>
      </c>
      <c r="D3" s="28"/>
      <c r="E3" s="29"/>
      <c r="F3" s="27">
        <v>40</v>
      </c>
    </row>
    <row r="4" spans="1:7">
      <c r="A4" s="30" t="s">
        <v>20</v>
      </c>
      <c r="B4" s="31">
        <v>220</v>
      </c>
      <c r="C4" s="4">
        <v>190</v>
      </c>
      <c r="D4" s="33"/>
      <c r="E4" s="34"/>
      <c r="F4" s="32">
        <v>41</v>
      </c>
    </row>
    <row r="5" spans="1:7">
      <c r="A5" s="30" t="s">
        <v>21</v>
      </c>
      <c r="B5" s="31">
        <v>2100</v>
      </c>
      <c r="C5" s="4">
        <v>200</v>
      </c>
      <c r="D5" s="33"/>
      <c r="E5" s="34"/>
      <c r="F5" s="32">
        <v>42</v>
      </c>
    </row>
    <row r="6" spans="1:7">
      <c r="A6" s="30" t="s">
        <v>22</v>
      </c>
      <c r="B6" s="31">
        <v>2000</v>
      </c>
      <c r="C6" s="4">
        <v>210</v>
      </c>
      <c r="D6" s="33"/>
      <c r="E6" s="34"/>
      <c r="F6" s="32">
        <v>43</v>
      </c>
    </row>
    <row r="7" spans="1:7">
      <c r="A7" s="30" t="s">
        <v>23</v>
      </c>
      <c r="B7" s="31">
        <v>1900</v>
      </c>
      <c r="C7" s="4">
        <v>220</v>
      </c>
      <c r="D7" s="33"/>
      <c r="E7" s="34"/>
      <c r="F7" s="32">
        <v>44</v>
      </c>
    </row>
    <row r="8" spans="1:7">
      <c r="A8" s="30" t="s">
        <v>17</v>
      </c>
      <c r="B8" s="31">
        <v>1850</v>
      </c>
      <c r="C8" s="4">
        <v>230</v>
      </c>
      <c r="D8" s="33"/>
      <c r="E8" s="34"/>
      <c r="F8" s="32">
        <v>45</v>
      </c>
    </row>
    <row r="9" spans="1:7">
      <c r="A9" s="30" t="s">
        <v>24</v>
      </c>
      <c r="B9" s="31">
        <v>1800</v>
      </c>
      <c r="C9" s="4">
        <v>240</v>
      </c>
      <c r="D9" s="33"/>
      <c r="E9" s="34"/>
      <c r="F9" s="32">
        <v>46</v>
      </c>
    </row>
    <row r="10" spans="1:7">
      <c r="A10" s="30" t="s">
        <v>25</v>
      </c>
      <c r="B10" s="31">
        <v>1750</v>
      </c>
      <c r="C10" s="4">
        <v>250</v>
      </c>
      <c r="D10" s="33"/>
      <c r="E10" s="34"/>
      <c r="F10" s="32">
        <v>47</v>
      </c>
    </row>
    <row r="11" spans="1:7">
      <c r="A11" s="35" t="s">
        <v>26</v>
      </c>
      <c r="B11" s="31">
        <v>1700</v>
      </c>
      <c r="C11" s="4">
        <v>260</v>
      </c>
      <c r="D11" s="33"/>
      <c r="E11" s="34"/>
      <c r="F11" s="32">
        <v>48</v>
      </c>
    </row>
    <row r="12" spans="1:7" ht="15.75" thickBot="1">
      <c r="A12" s="35" t="s">
        <v>27</v>
      </c>
      <c r="B12" s="31">
        <v>1650</v>
      </c>
      <c r="C12" s="4">
        <v>270</v>
      </c>
      <c r="D12" s="36"/>
      <c r="E12" s="37"/>
      <c r="F12" s="32">
        <v>49</v>
      </c>
    </row>
    <row r="13" spans="1:7">
      <c r="A13" s="38" t="s">
        <v>18</v>
      </c>
      <c r="B13" s="39">
        <v>1600</v>
      </c>
      <c r="C13" s="40" t="s">
        <v>8</v>
      </c>
      <c r="D13" s="43">
        <v>36</v>
      </c>
      <c r="E13" s="44">
        <v>17</v>
      </c>
      <c r="F13" s="41">
        <v>50</v>
      </c>
      <c r="G13" s="42" t="s">
        <v>14</v>
      </c>
    </row>
    <row r="14" spans="1:7">
      <c r="A14" s="35" t="s">
        <v>28</v>
      </c>
      <c r="B14" s="31">
        <v>1550</v>
      </c>
      <c r="C14" s="5"/>
      <c r="D14" s="31">
        <v>38</v>
      </c>
      <c r="E14" s="32">
        <v>15</v>
      </c>
      <c r="F14" s="32">
        <v>51</v>
      </c>
      <c r="G14" s="46" t="s">
        <v>37</v>
      </c>
    </row>
    <row r="15" spans="1:7">
      <c r="A15" s="35" t="s">
        <v>29</v>
      </c>
      <c r="B15" s="31">
        <v>1500</v>
      </c>
      <c r="C15" s="4" t="s">
        <v>9</v>
      </c>
      <c r="D15" s="31">
        <v>40</v>
      </c>
      <c r="E15" s="32">
        <v>12</v>
      </c>
      <c r="F15" s="32">
        <v>52</v>
      </c>
      <c r="G15" s="46" t="s">
        <v>38</v>
      </c>
    </row>
    <row r="16" spans="1:7">
      <c r="A16" s="35" t="s">
        <v>30</v>
      </c>
      <c r="B16" s="31">
        <v>1450</v>
      </c>
      <c r="C16" s="5"/>
      <c r="D16" s="31">
        <v>42</v>
      </c>
      <c r="E16" s="32">
        <v>9</v>
      </c>
      <c r="F16" s="32">
        <v>53</v>
      </c>
      <c r="G16" s="46" t="s">
        <v>39</v>
      </c>
    </row>
    <row r="17" spans="1:7">
      <c r="A17" s="35" t="s">
        <v>31</v>
      </c>
      <c r="B17" s="31">
        <v>1400</v>
      </c>
      <c r="C17" s="4" t="s">
        <v>10</v>
      </c>
      <c r="D17" s="31">
        <v>44</v>
      </c>
      <c r="E17" s="32">
        <v>7</v>
      </c>
      <c r="F17" s="32">
        <v>54</v>
      </c>
      <c r="G17" s="46" t="s">
        <v>40</v>
      </c>
    </row>
    <row r="18" spans="1:7">
      <c r="A18" s="47" t="s">
        <v>19</v>
      </c>
      <c r="B18" s="48">
        <v>1350</v>
      </c>
      <c r="C18" s="68">
        <v>75</v>
      </c>
      <c r="D18" s="56">
        <v>7</v>
      </c>
      <c r="E18" s="41">
        <v>5</v>
      </c>
      <c r="F18" s="54">
        <v>55</v>
      </c>
      <c r="G18" s="49" t="s">
        <v>16</v>
      </c>
    </row>
    <row r="19" spans="1:7">
      <c r="A19" s="35" t="s">
        <v>32</v>
      </c>
      <c r="B19" s="31">
        <v>1300</v>
      </c>
      <c r="C19" s="67">
        <v>50</v>
      </c>
      <c r="D19" s="57">
        <v>6</v>
      </c>
      <c r="E19" s="32">
        <v>4</v>
      </c>
      <c r="F19" s="32">
        <v>56</v>
      </c>
      <c r="G19" s="46" t="s">
        <v>41</v>
      </c>
    </row>
    <row r="20" spans="1:7">
      <c r="A20" s="35" t="s">
        <v>33</v>
      </c>
      <c r="B20" s="31">
        <v>1250</v>
      </c>
      <c r="C20" s="67">
        <v>25</v>
      </c>
      <c r="D20" s="58">
        <v>5</v>
      </c>
      <c r="E20" s="32">
        <v>3</v>
      </c>
      <c r="F20" s="32">
        <v>57</v>
      </c>
      <c r="G20" s="46" t="s">
        <v>16</v>
      </c>
    </row>
    <row r="21" spans="1:7">
      <c r="A21" s="35" t="s">
        <v>34</v>
      </c>
      <c r="B21" s="31">
        <v>1200</v>
      </c>
      <c r="C21" s="5"/>
      <c r="D21" s="58">
        <v>4</v>
      </c>
      <c r="E21" s="32">
        <v>2</v>
      </c>
      <c r="F21" s="32">
        <v>58</v>
      </c>
      <c r="G21" s="46" t="s">
        <v>42</v>
      </c>
    </row>
    <row r="22" spans="1:7">
      <c r="A22" s="35" t="s">
        <v>35</v>
      </c>
      <c r="B22" s="31">
        <v>1150</v>
      </c>
      <c r="C22" s="5"/>
      <c r="D22" s="58">
        <v>3</v>
      </c>
      <c r="E22" s="32">
        <v>1</v>
      </c>
      <c r="F22" s="32">
        <v>59</v>
      </c>
      <c r="G22" s="46" t="s">
        <v>43</v>
      </c>
    </row>
    <row r="23" spans="1:7" ht="15.75" thickBot="1">
      <c r="A23" s="50" t="s">
        <v>36</v>
      </c>
      <c r="B23" s="51">
        <v>1149</v>
      </c>
      <c r="C23" s="67">
        <v>24</v>
      </c>
      <c r="D23" s="59">
        <v>2.99</v>
      </c>
      <c r="E23" s="52" t="s">
        <v>53</v>
      </c>
      <c r="F23" s="52">
        <v>60</v>
      </c>
      <c r="G23" s="53" t="s">
        <v>44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C14" sqref="C14"/>
    </sheetView>
  </sheetViews>
  <sheetFormatPr baseColWidth="10" defaultRowHeight="15"/>
  <cols>
    <col min="1" max="1" width="11.5703125" style="2" customWidth="1"/>
  </cols>
  <sheetData>
    <row r="1" spans="1:9">
      <c r="A1" s="2" t="s">
        <v>54</v>
      </c>
      <c r="C1" s="63" t="s">
        <v>71</v>
      </c>
      <c r="I1" t="s">
        <v>72</v>
      </c>
    </row>
    <row r="2" spans="1:9">
      <c r="A2" t="s">
        <v>74</v>
      </c>
      <c r="C2" t="s">
        <v>80</v>
      </c>
      <c r="E2" s="62" t="s">
        <v>55</v>
      </c>
      <c r="I2" s="64" t="s">
        <v>9</v>
      </c>
    </row>
    <row r="3" spans="1:9">
      <c r="A3" t="s">
        <v>75</v>
      </c>
      <c r="C3" t="s">
        <v>81</v>
      </c>
      <c r="E3" s="62" t="s">
        <v>56</v>
      </c>
      <c r="I3" s="65" t="s">
        <v>8</v>
      </c>
    </row>
    <row r="4" spans="1:9">
      <c r="A4" t="s">
        <v>76</v>
      </c>
      <c r="C4" t="s">
        <v>82</v>
      </c>
      <c r="E4" s="62" t="s">
        <v>57</v>
      </c>
      <c r="I4" s="65" t="s">
        <v>10</v>
      </c>
    </row>
    <row r="5" spans="1:9">
      <c r="A5" t="s">
        <v>77</v>
      </c>
      <c r="C5" t="s">
        <v>83</v>
      </c>
      <c r="E5" s="62" t="s">
        <v>58</v>
      </c>
      <c r="I5" s="65">
        <v>24</v>
      </c>
    </row>
    <row r="6" spans="1:9">
      <c r="A6" t="s">
        <v>78</v>
      </c>
      <c r="C6" t="s">
        <v>84</v>
      </c>
      <c r="E6" s="62" t="s">
        <v>59</v>
      </c>
      <c r="I6" s="65">
        <v>25</v>
      </c>
    </row>
    <row r="7" spans="1:9">
      <c r="A7" t="s">
        <v>79</v>
      </c>
      <c r="C7" t="s">
        <v>85</v>
      </c>
      <c r="E7" s="62" t="s">
        <v>60</v>
      </c>
      <c r="I7" s="65">
        <v>50</v>
      </c>
    </row>
    <row r="8" spans="1:9">
      <c r="C8" t="s">
        <v>86</v>
      </c>
      <c r="E8" s="62" t="s">
        <v>63</v>
      </c>
      <c r="I8" s="65">
        <v>75</v>
      </c>
    </row>
    <row r="9" spans="1:9">
      <c r="C9" t="s">
        <v>87</v>
      </c>
      <c r="E9" s="62" t="s">
        <v>64</v>
      </c>
      <c r="I9" s="65">
        <v>100</v>
      </c>
    </row>
    <row r="10" spans="1:9">
      <c r="C10" t="s">
        <v>88</v>
      </c>
      <c r="E10" s="62" t="s">
        <v>61</v>
      </c>
      <c r="I10" s="65">
        <f>I9+10</f>
        <v>110</v>
      </c>
    </row>
    <row r="11" spans="1:9">
      <c r="C11" t="s">
        <v>89</v>
      </c>
      <c r="E11" s="62" t="s">
        <v>62</v>
      </c>
      <c r="I11" s="65">
        <f t="shared" ref="I11:I24" si="0">I10+10</f>
        <v>120</v>
      </c>
    </row>
    <row r="12" spans="1:9">
      <c r="C12" t="s">
        <v>90</v>
      </c>
      <c r="E12" s="62" t="s">
        <v>65</v>
      </c>
      <c r="I12" s="65">
        <f t="shared" si="0"/>
        <v>130</v>
      </c>
    </row>
    <row r="13" spans="1:9">
      <c r="C13" t="s">
        <v>91</v>
      </c>
      <c r="E13" s="62" t="s">
        <v>66</v>
      </c>
      <c r="I13" s="65">
        <f t="shared" si="0"/>
        <v>140</v>
      </c>
    </row>
    <row r="14" spans="1:9">
      <c r="C14" t="s">
        <v>70</v>
      </c>
      <c r="E14" s="62" t="s">
        <v>69</v>
      </c>
      <c r="I14" s="65">
        <f t="shared" si="0"/>
        <v>150</v>
      </c>
    </row>
    <row r="15" spans="1:9">
      <c r="C15" t="s">
        <v>68</v>
      </c>
      <c r="E15" s="62" t="s">
        <v>67</v>
      </c>
      <c r="I15" s="65">
        <f t="shared" si="0"/>
        <v>160</v>
      </c>
    </row>
    <row r="16" spans="1:9">
      <c r="I16" s="65">
        <f t="shared" si="0"/>
        <v>170</v>
      </c>
    </row>
    <row r="17" spans="9:9">
      <c r="I17" s="65">
        <f t="shared" si="0"/>
        <v>180</v>
      </c>
    </row>
    <row r="18" spans="9:9">
      <c r="I18" s="65">
        <f t="shared" si="0"/>
        <v>190</v>
      </c>
    </row>
    <row r="19" spans="9:9">
      <c r="I19" s="65">
        <f t="shared" si="0"/>
        <v>200</v>
      </c>
    </row>
    <row r="20" spans="9:9">
      <c r="I20" s="65">
        <f t="shared" si="0"/>
        <v>210</v>
      </c>
    </row>
    <row r="21" spans="9:9">
      <c r="I21" s="65">
        <f t="shared" si="0"/>
        <v>220</v>
      </c>
    </row>
    <row r="22" spans="9:9">
      <c r="I22" s="65">
        <f t="shared" si="0"/>
        <v>230</v>
      </c>
    </row>
    <row r="23" spans="9:9">
      <c r="I23" s="65">
        <f>I22+10</f>
        <v>240</v>
      </c>
    </row>
    <row r="24" spans="9:9">
      <c r="I24" s="66">
        <f t="shared" si="0"/>
        <v>250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Saisie résultats</vt:lpstr>
      <vt:lpstr>Barême Masculin Séniors</vt:lpstr>
      <vt:lpstr>Barême Masculin Master 1</vt:lpstr>
      <vt:lpstr>Barême Masculin Master 2</vt:lpstr>
      <vt:lpstr>Barême Féminin Séniors</vt:lpstr>
      <vt:lpstr>Barême Féminin Master 1</vt:lpstr>
      <vt:lpstr>Barême Féminin Master 2</vt:lpstr>
      <vt:lpstr>Données</vt:lpstr>
      <vt:lpstr>aisance_aquatique</vt:lpstr>
      <vt:lpstr>Catégories</vt:lpstr>
      <vt:lpstr>Note_Master1.F10</vt:lpstr>
      <vt:lpstr>Note_Master1.F20</vt:lpstr>
      <vt:lpstr>Note_Master1.H10</vt:lpstr>
      <vt:lpstr>Note_Master1.H20</vt:lpstr>
      <vt:lpstr>Note_Master2.F10</vt:lpstr>
      <vt:lpstr>Note_Master2.F20</vt:lpstr>
      <vt:lpstr>Note_Master2.H10</vt:lpstr>
      <vt:lpstr>Note_Master2.H20</vt:lpstr>
      <vt:lpstr>Note_Sénior.F10</vt:lpstr>
      <vt:lpstr>Note_Sénior.F20</vt:lpstr>
      <vt:lpstr>Note_Sénior.H10</vt:lpstr>
      <vt:lpstr>Note_Sénior.H20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Dédé</cp:lastModifiedBy>
  <dcterms:created xsi:type="dcterms:W3CDTF">2011-03-22T19:39:08Z</dcterms:created>
  <dcterms:modified xsi:type="dcterms:W3CDTF">2011-06-19T19:56:29Z</dcterms:modified>
</cp:coreProperties>
</file>