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10920"/>
  </bookViews>
  <sheets>
    <sheet name="Feuil1" sheetId="1" r:id="rId1"/>
  </sheets>
  <definedNames>
    <definedName name="_xlnm._FilterDatabase" localSheetId="0" hidden="1">Feuil1!$A$1:$C$1</definedName>
    <definedName name="Mag">OFFSET(Feuil1!$A$2,,,COUNTA(Feuil1!$A:$A)-1)</definedName>
  </definedNames>
  <calcPr calcId="114210" fullCalcOnLoad="1"/>
</workbook>
</file>

<file path=xl/calcChain.xml><?xml version="1.0" encoding="utf-8"?>
<calcChain xmlns="http://schemas.openxmlformats.org/spreadsheetml/2006/main">
  <c r="L6" i="1"/>
  <c r="K6"/>
  <c r="N6" a="1"/>
  <c r="O6"/>
  <c r="N14"/>
  <c r="N7"/>
  <c r="O7"/>
  <c r="N15"/>
  <c r="O11" a="1"/>
  <c r="N11"/>
  <c r="N16"/>
  <c r="O12" a="1"/>
  <c r="N12"/>
  <c r="N17"/>
  <c r="N18"/>
  <c r="M18"/>
  <c r="N19"/>
  <c r="O19"/>
  <c r="M19" a="1"/>
  <c r="M19"/>
  <c r="M14"/>
  <c r="L14"/>
  <c r="O12"/>
  <c r="O11"/>
  <c r="N6"/>
  <c r="D3"/>
  <c r="D2"/>
  <c r="D4"/>
  <c r="D5"/>
  <c r="D6"/>
  <c r="D7"/>
  <c r="D8"/>
  <c r="D9"/>
  <c r="D10"/>
  <c r="D11"/>
</calcChain>
</file>

<file path=xl/sharedStrings.xml><?xml version="1.0" encoding="utf-8"?>
<sst xmlns="http://schemas.openxmlformats.org/spreadsheetml/2006/main" count="46" uniqueCount="35">
  <si>
    <t>LatB</t>
  </si>
  <si>
    <t>LngB</t>
  </si>
  <si>
    <t>CDE</t>
  </si>
  <si>
    <t>DISTANCE KM</t>
  </si>
  <si>
    <t>LatA</t>
  </si>
  <si>
    <t>LngA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</si>
  <si>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</si>
  <si>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</si>
  <si>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</si>
  <si>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</si>
  <si>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</si>
  <si>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</si>
  <si>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</si>
  <si>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</si>
  <si>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</si>
  <si>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</si>
  <si>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B100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</si>
  <si>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</si>
  <si>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</si>
  <si>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</si>
  <si>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</si>
  <si>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</si>
  <si>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</si>
  <si>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</si>
  <si>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</si>
  <si>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</si>
  <si>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recherche proche LngB</t>
  </si>
  <si>
    <t>recherche proche LatB</t>
  </si>
  <si>
    <t>P1 +</t>
  </si>
  <si>
    <t>P2 -</t>
  </si>
  <si>
    <t>P3 +</t>
  </si>
  <si>
    <t>P4 -</t>
  </si>
  <si>
    <t>Distances</t>
  </si>
  <si>
    <t>Distance la plus courte</t>
  </si>
  <si>
    <t>Fournisseur désigné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</si>
</sst>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0000000"/>
  </numFmts>
  <fonts count="5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5" fontId="1" fillId="3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" fontId="3" fillId="4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" fontId="0" fillId="0" borderId="0" xfId="0" applyNumberFormat="1"/>
    <xf numFmtId="0" fontId="0" fillId="6" borderId="0" xfId="0" applyFill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165" fontId="2" fillId="2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704850</xdr:colOff>
      <xdr:row>1</xdr:row>
      <xdr:rowOff>123825</xdr:rowOff>
    </xdr:from>
    <xdr:to>
      <xdr:col>9</xdr:col>
      <xdr:colOff>19050</xdr:colOff>
      <xdr:row>2</xdr:row>
      <xdr:rowOff>161925</xdr:rowOff>
    </xdr:to>
    <xdr:sp macro="" textlink="">
      <xdr:nvSpPr>
        <xdr:cNvPr id="1025" name="Text Box 4"/>
        <xdr:cNvSpPr txBox="1">
          <a:spLocks noChangeArrowheads="1"/>
        </xdr:cNvSpPr>
      </xdr:nvSpPr>
      <xdr:spPr bwMode="auto">
        <a:xfrm>
          <a:off x="6877050" y="314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428625</xdr:colOff>
      <xdr:row>17</xdr:row>
      <xdr:rowOff>57150</xdr:rowOff>
    </xdr:from>
    <xdr:to>
      <xdr:col>7</xdr:col>
      <xdr:colOff>723900</xdr:colOff>
      <xdr:row>20</xdr:row>
      <xdr:rowOff>161925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838200" y="2762250"/>
          <a:ext cx="5305425" cy="676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sorte de moulinette : "avec ou sans code VBA " qui va permettre de calculer la distance la plus proche entre chaque magasin et fournisseur et rattaché chaque magasin au fournisseur le plus proche.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209550</xdr:colOff>
      <xdr:row>14</xdr:row>
      <xdr:rowOff>57150</xdr:rowOff>
    </xdr:from>
    <xdr:to>
      <xdr:col>11</xdr:col>
      <xdr:colOff>876300</xdr:colOff>
      <xdr:row>18</xdr:row>
      <xdr:rowOff>57150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>
          <a:off x="8839200" y="2724150"/>
          <a:ext cx="666750" cy="762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476250</xdr:colOff>
      <xdr:row>7</xdr:row>
      <xdr:rowOff>114300</xdr:rowOff>
    </xdr:from>
    <xdr:to>
      <xdr:col>10</xdr:col>
      <xdr:colOff>695325</xdr:colOff>
      <xdr:row>10</xdr:row>
      <xdr:rowOff>9525</xdr:rowOff>
    </xdr:to>
    <xdr:sp macro="" textlink="">
      <xdr:nvSpPr>
        <xdr:cNvPr id="1033" name="AutoShape 9"/>
        <xdr:cNvSpPr>
          <a:spLocks noChangeArrowheads="1"/>
        </xdr:cNvSpPr>
      </xdr:nvSpPr>
      <xdr:spPr bwMode="auto">
        <a:xfrm>
          <a:off x="6648450" y="1447800"/>
          <a:ext cx="1743075" cy="466725"/>
        </a:xfrm>
        <a:prstGeom prst="wedgeRoundRectCallout">
          <a:avLst>
            <a:gd name="adj1" fmla="val -10111"/>
            <a:gd name="adj2" fmla="val -9898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Sélectionner le Magasin en J6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showGridLines="0" tabSelected="1" workbookViewId="0">
      <selection activeCell="J6" sqref="J6"/>
    </sheetView>
  </sheetViews>
  <sheetFormatPr baseColWidth="10" defaultRowHeight="15"/>
  <cols>
    <col min="1" max="1" width="6" bestFit="1" customWidth="1"/>
    <col min="2" max="2" width="15" bestFit="1" customWidth="1"/>
    <col min="3" max="3" width="14.42578125" bestFit="1" customWidth="1"/>
    <col min="11" max="11" width="14" bestFit="1" customWidth="1"/>
    <col min="12" max="12" width="14.42578125" bestFit="1" customWidth="1"/>
    <col min="13" max="13" width="6.28515625" customWidth="1"/>
  </cols>
  <sheetData>
    <row r="1" spans="1:15">
      <c r="A1" s="7" t="s">
        <v>2</v>
      </c>
      <c r="B1" s="6" t="s">
        <v>5</v>
      </c>
      <c r="C1" s="6" t="s">
        <v>4</v>
      </c>
      <c r="D1" s="13" t="s">
        <v>3</v>
      </c>
      <c r="E1" s="14"/>
      <c r="F1" s="7" t="s">
        <v>2</v>
      </c>
      <c r="G1" s="6" t="s">
        <v>1</v>
      </c>
      <c r="H1" s="6" t="s">
        <v>0</v>
      </c>
    </row>
    <row r="2" spans="1:15">
      <c r="A2" s="5" t="s">
        <v>6</v>
      </c>
      <c r="B2" s="4">
        <v>-9.5919950270199994</v>
      </c>
      <c r="C2" s="4">
        <v>30.412806484200001</v>
      </c>
      <c r="D2" s="11">
        <f>6371 * ACOS(COS(C2*PI()/180) * COS(H2*PI()/180) * COS((G2*PI()/180) - (B2*PI()/180)) + SIN(C2*PI()/180) * SIN(H2*PI()/180))</f>
        <v>2.9700185926725187E-2</v>
      </c>
      <c r="E2" s="12"/>
      <c r="F2" s="3" t="s">
        <v>16</v>
      </c>
      <c r="G2" s="1">
        <v>-9.5919740000000004</v>
      </c>
      <c r="H2" s="1">
        <v>30.41254</v>
      </c>
    </row>
    <row r="3" spans="1:15">
      <c r="A3" s="5" t="s">
        <v>7</v>
      </c>
      <c r="B3" s="4">
        <v>-9.5967839476000005</v>
      </c>
      <c r="C3" s="4">
        <v>30.411183792199999</v>
      </c>
      <c r="D3" s="11">
        <f>6371 * ACOS(COS(C3*PI()/180) * COS(H3*PI()/180) * COS((G3*PI()/180) - (B3*PI()/180)) + SIN(C3*PI()/180) * SIN(H3*PI()/180))</f>
        <v>2.2650865268358946</v>
      </c>
      <c r="E3" s="12"/>
      <c r="F3" s="3" t="s">
        <v>17</v>
      </c>
      <c r="G3" s="1">
        <v>-9.6137180000000004</v>
      </c>
      <c r="H3" s="1">
        <v>30.425386</v>
      </c>
    </row>
    <row r="4" spans="1:15">
      <c r="A4" s="5" t="s">
        <v>8</v>
      </c>
      <c r="B4" s="4">
        <v>-9.5563433673600002</v>
      </c>
      <c r="C4" s="4">
        <v>30.408459424099998</v>
      </c>
      <c r="D4" s="11">
        <f t="shared" ref="D4:D11" si="0">6371 * ACOS(COS(C4*PI()/180) * COS(H4*PI()/180) * COS((G4*PI()/180) - (B4*PI()/180)) + SIN(C4*PI()/180) * SIN(H4*PI()/180))</f>
        <v>3.9500949306990689</v>
      </c>
      <c r="E4" s="12"/>
      <c r="F4" s="3" t="s">
        <v>18</v>
      </c>
      <c r="G4" s="1">
        <v>-9.5897100000000002</v>
      </c>
      <c r="H4" s="1">
        <v>30.429293000000001</v>
      </c>
      <c r="N4" t="s">
        <v>26</v>
      </c>
    </row>
    <row r="5" spans="1:15">
      <c r="A5" s="5" t="s">
        <v>9</v>
      </c>
      <c r="B5" s="4">
        <v>-9.5613878640200003</v>
      </c>
      <c r="C5" s="4">
        <v>30.422701818299998</v>
      </c>
      <c r="D5" s="11">
        <f t="shared" si="0"/>
        <v>2.5405528139280857</v>
      </c>
      <c r="E5" s="12"/>
      <c r="F5" s="3" t="s">
        <v>19</v>
      </c>
      <c r="G5" s="1">
        <v>-9.5878429999999994</v>
      </c>
      <c r="H5" s="1">
        <v>30.423971000000002</v>
      </c>
      <c r="K5" s="6" t="s">
        <v>5</v>
      </c>
      <c r="L5" s="6" t="s">
        <v>4</v>
      </c>
      <c r="N5" s="6" t="s">
        <v>1</v>
      </c>
      <c r="O5" s="6" t="s">
        <v>0</v>
      </c>
    </row>
    <row r="6" spans="1:15">
      <c r="A6" s="5" t="s">
        <v>10</v>
      </c>
      <c r="B6" s="4">
        <v>-9.5874931729800004</v>
      </c>
      <c r="C6" s="4">
        <v>30.425187133600001</v>
      </c>
      <c r="D6" s="11">
        <f t="shared" si="0"/>
        <v>4.6761146810403247</v>
      </c>
      <c r="E6" s="12"/>
      <c r="F6" s="3" t="s">
        <v>20</v>
      </c>
      <c r="G6" s="2">
        <v>-9.5472590000000004</v>
      </c>
      <c r="H6" s="1">
        <v>30.401427000000002</v>
      </c>
      <c r="J6" s="5" t="s">
        <v>8</v>
      </c>
      <c r="K6" s="4">
        <f>VLOOKUP($J$6,$A$2:$C$11,2,FALSE)</f>
        <v>-9.5563433673600002</v>
      </c>
      <c r="L6" s="4">
        <f>VLOOKUP($J$6,$A$2:$C$11,3,FALSE)</f>
        <v>30.408459424099998</v>
      </c>
      <c r="M6" t="s">
        <v>28</v>
      </c>
      <c r="N6" s="1">
        <f t="array" ref="N6">SMALL(IF((B$2:B$11&gt;=K6)*(G$2:G$11&lt;&gt;""),G$2:G$11),1)</f>
        <v>-9.5897100000000002</v>
      </c>
      <c r="O6" s="8">
        <f>VLOOKUP(N6,$G$2:$H$11,2,FALSE)</f>
        <v>30.429293000000001</v>
      </c>
    </row>
    <row r="7" spans="1:15">
      <c r="A7" s="5" t="s">
        <v>11</v>
      </c>
      <c r="B7" s="4">
        <v>-9.5974949839099999</v>
      </c>
      <c r="C7" s="4">
        <v>30.418433155599999</v>
      </c>
      <c r="D7" s="11">
        <f t="shared" si="0"/>
        <v>3.7737025553700456</v>
      </c>
      <c r="E7" s="12"/>
      <c r="F7" s="3" t="s">
        <v>21</v>
      </c>
      <c r="G7" s="1">
        <v>-9.5591349999999995</v>
      </c>
      <c r="H7" s="1">
        <v>30.410855999999999</v>
      </c>
      <c r="M7" t="s">
        <v>29</v>
      </c>
      <c r="N7" s="1">
        <f>SMALL(IF((B$2:B$11&lt;=K6)*(G$2:G$11&lt;&gt;""),G$2:G$11),1)</f>
        <v>-9.6137180000000004</v>
      </c>
      <c r="O7" s="8">
        <f>VLOOKUP(N7,$G$2:$H$11,2,FALSE)</f>
        <v>30.425386</v>
      </c>
    </row>
    <row r="8" spans="1:15">
      <c r="A8" s="5" t="s">
        <v>12</v>
      </c>
      <c r="B8" s="4">
        <v>-9.62216113699</v>
      </c>
      <c r="C8" s="4">
        <v>30.425719104399999</v>
      </c>
      <c r="D8" s="11">
        <f t="shared" si="0"/>
        <v>1.1502433117256385</v>
      </c>
      <c r="E8" s="12"/>
      <c r="F8" s="3" t="s">
        <v>22</v>
      </c>
      <c r="G8" s="1">
        <v>-9.6103470000000009</v>
      </c>
      <c r="H8" s="1">
        <v>30.423922999999998</v>
      </c>
    </row>
    <row r="9" spans="1:15">
      <c r="A9" s="5" t="s">
        <v>13</v>
      </c>
      <c r="B9" s="4">
        <v>-9.5725290675199997</v>
      </c>
      <c r="C9" s="4">
        <v>30.393586109099999</v>
      </c>
      <c r="D9" s="11">
        <f t="shared" si="0"/>
        <v>2.9541260654003225</v>
      </c>
      <c r="E9" s="12"/>
      <c r="F9" s="3" t="s">
        <v>23</v>
      </c>
      <c r="G9" s="1">
        <v>-9.5626709999999999</v>
      </c>
      <c r="H9" s="1">
        <v>30.418755999999998</v>
      </c>
      <c r="N9" t="s">
        <v>27</v>
      </c>
    </row>
    <row r="10" spans="1:15">
      <c r="A10" s="5" t="s">
        <v>14</v>
      </c>
      <c r="B10" s="4">
        <v>-9.6110223625300009</v>
      </c>
      <c r="C10" s="4">
        <v>30.4244278392</v>
      </c>
      <c r="D10" s="11">
        <f t="shared" si="0"/>
        <v>3.9495797223639282</v>
      </c>
      <c r="E10" s="12"/>
      <c r="F10" s="3" t="s">
        <v>24</v>
      </c>
      <c r="G10" s="1">
        <v>-9.5732199999999992</v>
      </c>
      <c r="H10" s="1">
        <v>30.410323999999999</v>
      </c>
      <c r="N10" s="6" t="s">
        <v>1</v>
      </c>
      <c r="O10" s="6" t="s">
        <v>0</v>
      </c>
    </row>
    <row r="11" spans="1:15">
      <c r="A11" s="5" t="s">
        <v>15</v>
      </c>
      <c r="B11" s="4">
        <v>-9.5558661840799992</v>
      </c>
      <c r="C11" s="4">
        <v>30.413635348</v>
      </c>
      <c r="D11" s="11">
        <f t="shared" si="0"/>
        <v>0.27654476311834175</v>
      </c>
      <c r="E11" s="12"/>
      <c r="F11" s="3" t="s">
        <v>25</v>
      </c>
      <c r="G11" s="2">
        <v>-9.5569679999999995</v>
      </c>
      <c r="H11" s="1">
        <v>30.411337</v>
      </c>
      <c r="M11" t="s">
        <v>30</v>
      </c>
      <c r="N11" s="8">
        <f>INDEX($G$2:$G$11,MATCH($O11,$H$2:$H$11,0))</f>
        <v>-9.5472590000000004</v>
      </c>
      <c r="O11" s="1">
        <f t="array" ref="O11">SMALL(IF((C$2:C$11&gt;=L6)*(H$2:H$11&lt;&gt;""),H$2:H$11),1)</f>
        <v>30.401427000000002</v>
      </c>
    </row>
    <row r="12" spans="1:15">
      <c r="M12" t="s">
        <v>31</v>
      </c>
      <c r="N12" s="8">
        <f>INDEX($G$2:$G$11,MATCH($O12,$H$2:$H$11,0))</f>
        <v>-9.5626709999999999</v>
      </c>
      <c r="O12" s="1">
        <f t="array" ref="O12">SMALL(IF((C$2:C$11&lt;=L6)*(H$2:H$11&lt;&gt;""),H$2:H$11),1)</f>
        <v>30.418755999999998</v>
      </c>
    </row>
    <row r="14" spans="1:15">
      <c r="K14" t="s">
        <v>32</v>
      </c>
      <c r="L14" s="9" t="str">
        <f>J6</f>
        <v>A3</v>
      </c>
      <c r="M14" t="str">
        <f>M6</f>
        <v>P1 +</v>
      </c>
      <c r="N14">
        <f>6371 * ACOS(COS($L$6*PI()/180) * COS(O6*PI()/180) * COS((N6*PI()/180) - ($K$6*PI()/180)) + SIN($L$6*PI()/180) * SIN(O6*PI()/180))</f>
        <v>3.9500949306990689</v>
      </c>
    </row>
    <row r="15" spans="1:15">
      <c r="M15" t="s">
        <v>29</v>
      </c>
      <c r="N15">
        <f>6371 * ACOS(COS($L$6*PI()/180) * COS(O7*PI()/180) * COS((N7*PI()/180) - ($K$6*PI()/180)) + SIN($L$6*PI()/180) * SIN(O7*PI()/180))</f>
        <v>5.8147231550435308</v>
      </c>
    </row>
    <row r="16" spans="1:15">
      <c r="M16" t="s">
        <v>30</v>
      </c>
      <c r="N16">
        <f>6371 * ACOS(COS($L$6*PI()/180) * COS(O11*PI()/180) * COS((N11*PI()/180) - ($K$6*PI()/180)) + SIN($L$6*PI()/180) * SIN(O11*PI()/180))</f>
        <v>1.170677836783117</v>
      </c>
    </row>
    <row r="17" spans="11:15">
      <c r="M17" t="s">
        <v>31</v>
      </c>
      <c r="N17">
        <f>6371 * ACOS(COS($L$6*PI()/180) * COS(O12*PI()/180) * COS((N12*PI()/180) - ($K$6*PI()/180)) + SIN($L$6*PI()/180) * SIN(O12*PI()/180))</f>
        <v>1.2957779667202198</v>
      </c>
    </row>
    <row r="18" spans="11:15">
      <c r="K18" t="s">
        <v>33</v>
      </c>
      <c r="M18" t="str">
        <f>INDEX($M$14:$N$17,MATCH(N18,$N$14:$N$17,0),1)</f>
        <v>P3 +</v>
      </c>
      <c r="N18">
        <f>MIN(N14:N17)</f>
        <v>1.170677836783117</v>
      </c>
    </row>
    <row r="19" spans="11:15">
      <c r="K19" t="s">
        <v>34</v>
      </c>
      <c r="M19" s="10" t="str">
        <f t="array" ref="M19">INDEX($F$2:$F$11,MATCH(1,(($G$2:$G$11=N19)*($H$2:$H$11=O19)),0))</f>
        <v>B104</v>
      </c>
      <c r="N19" s="1">
        <f>VLOOKUP($M$18,$M$6:$O$12,2,FALSE)</f>
        <v>-9.5472590000000004</v>
      </c>
      <c r="O19" s="1">
        <f>VLOOKUP($M$18,$M$6:$O$12,3,FALSE)</f>
        <v>30.401427000000002</v>
      </c>
    </row>
  </sheetData>
  <autoFilter ref="A1:C1"/>
  <mergeCells count="11">
    <mergeCell ref="D7:E7"/>
    <mergeCell ref="D8:E8"/>
    <mergeCell ref="D9:E9"/>
    <mergeCell ref="D10:E10"/>
    <mergeCell ref="D11:E11"/>
    <mergeCell ref="D1:E1"/>
    <mergeCell ref="D2:E2"/>
    <mergeCell ref="D3:E3"/>
    <mergeCell ref="D4:E4"/>
    <mergeCell ref="D5:E5"/>
    <mergeCell ref="D6:E6"/>
  </mergeCells>
  <phoneticPr fontId="4" type="noConversion"/>
  <dataValidations count="1">
    <dataValidation type="list" allowBlank="1" showInputMessage="1" showErrorMessage="1" sqref="J6">
      <formula1>Mag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Khamlich Naoufel</dc:creator>
  <cp:lastModifiedBy>Dédé</cp:lastModifiedBy>
  <dcterms:created xsi:type="dcterms:W3CDTF">2014-04-09T16:53:11Z</dcterms:created>
  <dcterms:modified xsi:type="dcterms:W3CDTF">2014-04-10T14:33:44Z</dcterms:modified>
</cp:coreProperties>
</file>