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5330" windowHeight="4005"/>
  </bookViews>
  <sheets>
    <sheet name="Feuil1" sheetId="1" r:id="rId1"/>
    <sheet name="Rates" sheetId="3" r:id="rId2"/>
    <sheet name="Data" sheetId="4" r:id="rId3"/>
    <sheet name="Bonus" sheetId="5" r:id="rId4"/>
  </sheets>
  <definedNames>
    <definedName name="_xlnm._FilterDatabase" localSheetId="0" hidden="1">Feuil1!$B$8:$B$39</definedName>
  </definedNames>
  <calcPr calcId="114210"/>
</workbook>
</file>

<file path=xl/calcChain.xml><?xml version="1.0" encoding="utf-8"?>
<calcChain xmlns="http://schemas.openxmlformats.org/spreadsheetml/2006/main">
  <c r="E14" i="1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13"/>
  <c r="E11"/>
  <c r="E12"/>
  <c r="E9"/>
  <c r="E10"/>
  <c r="C42"/>
  <c r="C43"/>
  <c r="D4"/>
  <c r="D11"/>
  <c r="G11"/>
  <c r="D9"/>
  <c r="F9"/>
  <c r="G9"/>
  <c r="H9"/>
  <c r="D10"/>
  <c r="F10"/>
  <c r="G10"/>
  <c r="H10"/>
  <c r="F11"/>
  <c r="H11"/>
  <c r="D12"/>
  <c r="G12"/>
  <c r="F12"/>
  <c r="H12"/>
  <c r="D13"/>
  <c r="F13"/>
  <c r="G13"/>
  <c r="H13"/>
  <c r="D14"/>
  <c r="F14"/>
  <c r="G14"/>
  <c r="H14"/>
  <c r="D15"/>
  <c r="F15"/>
  <c r="G15"/>
  <c r="H15"/>
  <c r="D16"/>
  <c r="F16"/>
  <c r="G16"/>
  <c r="H16"/>
  <c r="D17"/>
  <c r="F17"/>
  <c r="G17"/>
  <c r="H17"/>
  <c r="D18"/>
  <c r="F18"/>
  <c r="G18"/>
  <c r="H18"/>
  <c r="D19"/>
  <c r="F19"/>
  <c r="G19"/>
  <c r="H19"/>
  <c r="D20"/>
  <c r="F20"/>
  <c r="G20"/>
  <c r="H20"/>
  <c r="D21"/>
  <c r="F21"/>
  <c r="G21"/>
  <c r="H21"/>
  <c r="D22"/>
  <c r="F22"/>
  <c r="G22"/>
  <c r="H22"/>
  <c r="D23"/>
  <c r="F23"/>
  <c r="G23"/>
  <c r="H23"/>
  <c r="D24"/>
  <c r="F24"/>
  <c r="G24"/>
  <c r="H24"/>
  <c r="D25"/>
  <c r="F25"/>
  <c r="G25"/>
  <c r="H25"/>
  <c r="D26"/>
  <c r="F26"/>
  <c r="G26"/>
  <c r="H26"/>
  <c r="D27"/>
  <c r="F27"/>
  <c r="G27"/>
  <c r="H27"/>
  <c r="D28"/>
  <c r="F28"/>
  <c r="G28"/>
  <c r="H28"/>
  <c r="D29"/>
  <c r="F29"/>
  <c r="G29"/>
  <c r="H29"/>
  <c r="D30"/>
  <c r="F30"/>
  <c r="G30"/>
  <c r="H30"/>
  <c r="D31"/>
  <c r="F31"/>
  <c r="G31"/>
  <c r="H31"/>
  <c r="D32"/>
  <c r="F32"/>
  <c r="G32"/>
  <c r="H32"/>
  <c r="D33"/>
  <c r="F33"/>
  <c r="G33"/>
  <c r="H33"/>
  <c r="D34"/>
  <c r="F34"/>
  <c r="G34"/>
  <c r="H34"/>
  <c r="D35"/>
  <c r="F35"/>
  <c r="G35"/>
  <c r="H35"/>
  <c r="D36"/>
  <c r="F36"/>
  <c r="G36"/>
  <c r="H36"/>
  <c r="D37"/>
  <c r="F37"/>
  <c r="G37"/>
  <c r="H37"/>
  <c r="D38"/>
  <c r="F38"/>
  <c r="G38"/>
  <c r="I42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I5"/>
  <c r="H38"/>
</calcChain>
</file>

<file path=xl/sharedStrings.xml><?xml version="1.0" encoding="utf-8"?>
<sst xmlns="http://schemas.openxmlformats.org/spreadsheetml/2006/main" count="79" uniqueCount="61">
  <si>
    <t>Date</t>
  </si>
  <si>
    <t>Month</t>
  </si>
  <si>
    <t>Year</t>
  </si>
  <si>
    <t>Purchaser 1</t>
  </si>
  <si>
    <t>Purchaser 2</t>
  </si>
  <si>
    <t>Purchaser 3</t>
  </si>
  <si>
    <t>Purchaser 4</t>
  </si>
  <si>
    <t>Purchaser 5</t>
  </si>
  <si>
    <t>Purchaser 6</t>
  </si>
  <si>
    <t>Purchaser 7</t>
  </si>
  <si>
    <t>Purchaser 8</t>
  </si>
  <si>
    <t>Purchaser 9</t>
  </si>
  <si>
    <t>Purchaser 10</t>
  </si>
  <si>
    <t>Purchase 1</t>
  </si>
  <si>
    <t>Purchase 2</t>
  </si>
  <si>
    <t>Purchase 3</t>
  </si>
  <si>
    <t>Purchase 4</t>
  </si>
  <si>
    <t>Purchase 5</t>
  </si>
  <si>
    <t>Purchase 6</t>
  </si>
  <si>
    <t>Purchase 7</t>
  </si>
  <si>
    <t>Purchase 8</t>
  </si>
  <si>
    <t>Purchase 9</t>
  </si>
  <si>
    <t>Purchase 10</t>
  </si>
  <si>
    <t>Rate 1</t>
  </si>
  <si>
    <t>Rate 2</t>
  </si>
  <si>
    <t>Rate 3</t>
  </si>
  <si>
    <t>Foreign Taxe</t>
  </si>
  <si>
    <t>Numbers of rooms</t>
  </si>
  <si>
    <t>Rate</t>
  </si>
  <si>
    <t>Rooms</t>
  </si>
  <si>
    <t>Month Number</t>
  </si>
  <si>
    <t>Month Name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</si>
  <si>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</si>
  <si>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</si>
  <si>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</si>
  <si>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</si>
  <si>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</si>
  <si>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</si>
  <si>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</si>
  <si>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</si>
  <si>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</si>
  <si>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 xml:space="preserve">October </t>
  </si>
  <si>
    <t>November</t>
  </si>
  <si>
    <t>December</t>
  </si>
  <si>
    <t>Number of rooms</t>
  </si>
  <si>
    <t>FIGER CES 2 COLONNES</t>
  </si>
  <si>
    <t>rate 3</t>
  </si>
  <si>
    <t>Nationality</t>
  </si>
  <si>
    <t>Local</t>
  </si>
  <si>
    <t>Foreigner</t>
  </si>
  <si>
    <t>Total</t>
  </si>
  <si>
    <t xml:space="preserve">Cumul  DTD </t>
  </si>
  <si>
    <t>Revenue</t>
  </si>
  <si>
    <t>x</t>
  </si>
  <si>
    <t>y</t>
  </si>
  <si>
    <t>z</t>
  </si>
  <si>
    <t>Total Rooms Previsous Month</t>
  </si>
  <si>
    <t>Condition of discount</t>
  </si>
  <si>
    <t>Percentage of discount</t>
  </si>
  <si>
    <t xml:space="preserve">Mois précédent </t>
  </si>
  <si>
    <t>Discount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</si>
</sst>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9" fontId="0" fillId="0" borderId="0" xfId="1" applyFont="1"/>
    <xf numFmtId="0" fontId="0" fillId="4" borderId="5" xfId="0" applyFill="1" applyBorder="1" applyAlignment="1">
      <alignment horizontal="center"/>
    </xf>
    <xf numFmtId="10" fontId="0" fillId="4" borderId="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990600</xdr:colOff>
      <xdr:row>13</xdr:row>
      <xdr:rowOff>114300</xdr:rowOff>
    </xdr:from>
    <xdr:to>
      <xdr:col>2</xdr:col>
      <xdr:colOff>1066800</xdr:colOff>
      <xdr:row>14</xdr:row>
      <xdr:rowOff>152400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4010025" y="26193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1219200</xdr:colOff>
      <xdr:row>5</xdr:row>
      <xdr:rowOff>133350</xdr:rowOff>
    </xdr:from>
    <xdr:to>
      <xdr:col>1</xdr:col>
      <xdr:colOff>1295400</xdr:colOff>
      <xdr:row>6</xdr:row>
      <xdr:rowOff>171450</xdr:rowOff>
    </xdr:to>
    <xdr:sp macro="" textlink="">
      <xdr:nvSpPr>
        <xdr:cNvPr id="1026" name="Text Box 4"/>
        <xdr:cNvSpPr txBox="1">
          <a:spLocks noChangeArrowheads="1"/>
        </xdr:cNvSpPr>
      </xdr:nvSpPr>
      <xdr:spPr bwMode="auto">
        <a:xfrm>
          <a:off x="1981200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533400</xdr:colOff>
      <xdr:row>18</xdr:row>
      <xdr:rowOff>85725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295400" y="3543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209550</xdr:colOff>
      <xdr:row>14</xdr:row>
      <xdr:rowOff>66675</xdr:rowOff>
    </xdr:from>
    <xdr:to>
      <xdr:col>7</xdr:col>
      <xdr:colOff>200025</xdr:colOff>
      <xdr:row>22</xdr:row>
      <xdr:rowOff>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228975" y="2762250"/>
          <a:ext cx="4857750" cy="1457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nombre de chambres du mois en cours dépasse le total loué le mois précédent de 10%, lesTO ont droit à un rabais supplémentaire de 2% par rapport au taux négociées.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Donc, pour utiliser l'exemple précédent, si le nombre de pièces achetées par le TO dans le mois précédent était de 450, les tarifs pratiqués seraient comme suit: 100 chbres au tarif 1, 395 au tarif 2, 5 au tarif 2 moins l'escompte de 2%, et 150 à taux trois moins 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discount. ( Pq 10% de 450 = 495 )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U51"/>
  <sheetViews>
    <sheetView showGridLines="0" tabSelected="1" topLeftCell="B1" workbookViewId="0">
      <selection activeCell="F13" sqref="F13"/>
    </sheetView>
  </sheetViews>
  <sheetFormatPr baseColWidth="10" defaultRowHeight="15"/>
  <cols>
    <col min="2" max="2" width="33.85546875" customWidth="1"/>
    <col min="3" max="3" width="16.7109375" bestFit="1" customWidth="1"/>
    <col min="4" max="5" width="16.7109375" customWidth="1"/>
    <col min="20" max="20" width="11.140625" bestFit="1" customWidth="1"/>
    <col min="21" max="21" width="12.140625" bestFit="1" customWidth="1"/>
  </cols>
  <sheetData>
    <row r="2" spans="1:21" ht="15.75" thickBot="1">
      <c r="B2" t="s">
        <v>45</v>
      </c>
    </row>
    <row r="3" spans="1:21">
      <c r="A3" s="1" t="s">
        <v>0</v>
      </c>
      <c r="B3" s="1">
        <v>1</v>
      </c>
      <c r="D3" s="10" t="s">
        <v>60</v>
      </c>
    </row>
    <row r="4" spans="1:21" ht="15.75" thickBot="1">
      <c r="A4" s="1" t="s">
        <v>1</v>
      </c>
      <c r="B4" s="1">
        <v>10</v>
      </c>
      <c r="D4" s="11">
        <f ca="1">IF($C$43&gt;$C$44*Rates!$N$4,Rates!$N$5,0)</f>
        <v>0.02</v>
      </c>
    </row>
    <row r="5" spans="1:21" ht="15.75" thickBot="1">
      <c r="A5" s="1" t="s">
        <v>2</v>
      </c>
      <c r="B5" s="1">
        <v>2011</v>
      </c>
      <c r="I5" s="13" t="str">
        <f ca="1">LOOKUP(Feuil1!B4,Data!B4:C15)</f>
        <v xml:space="preserve">October </v>
      </c>
      <c r="J5" s="14"/>
      <c r="K5" s="14"/>
      <c r="L5" s="14"/>
      <c r="M5" s="15"/>
    </row>
    <row r="7" spans="1:21">
      <c r="C7" s="12" t="s">
        <v>3</v>
      </c>
      <c r="D7" s="12"/>
      <c r="E7" s="12"/>
      <c r="F7" s="12"/>
      <c r="G7" s="12"/>
      <c r="H7" s="12"/>
      <c r="I7" s="12" t="s">
        <v>4</v>
      </c>
      <c r="J7" s="12"/>
      <c r="K7" s="12" t="s">
        <v>5</v>
      </c>
      <c r="L7" s="12"/>
      <c r="M7" s="12" t="s">
        <v>6</v>
      </c>
      <c r="N7" s="12"/>
      <c r="O7" s="12" t="s">
        <v>7</v>
      </c>
      <c r="P7" s="12"/>
      <c r="Q7" t="s">
        <v>8</v>
      </c>
      <c r="R7" t="s">
        <v>9</v>
      </c>
      <c r="S7" t="s">
        <v>10</v>
      </c>
      <c r="T7" t="s">
        <v>11</v>
      </c>
      <c r="U7" t="s">
        <v>12</v>
      </c>
    </row>
    <row r="8" spans="1:21">
      <c r="B8" s="3" t="s">
        <v>0</v>
      </c>
      <c r="C8" s="3" t="s">
        <v>44</v>
      </c>
      <c r="D8" s="3" t="s">
        <v>51</v>
      </c>
      <c r="E8" s="3" t="s">
        <v>52</v>
      </c>
      <c r="F8" s="3" t="s">
        <v>23</v>
      </c>
      <c r="G8" s="3" t="s">
        <v>24</v>
      </c>
      <c r="H8" s="3" t="s">
        <v>46</v>
      </c>
      <c r="I8" t="s">
        <v>29</v>
      </c>
      <c r="J8" t="s">
        <v>28</v>
      </c>
      <c r="K8" t="s">
        <v>29</v>
      </c>
      <c r="L8" t="s">
        <v>28</v>
      </c>
      <c r="M8" t="s">
        <v>29</v>
      </c>
      <c r="N8" t="s">
        <v>28</v>
      </c>
      <c r="O8" t="s">
        <v>29</v>
      </c>
      <c r="P8" t="s">
        <v>28</v>
      </c>
    </row>
    <row r="9" spans="1:21">
      <c r="A9" s="5"/>
      <c r="B9" s="4">
        <f>DATE(B5,B4,B3)</f>
        <v>40817</v>
      </c>
      <c r="C9">
        <v>0</v>
      </c>
      <c r="D9">
        <f>SUM($C$9:$C9)</f>
        <v>0</v>
      </c>
      <c r="E9">
        <f ca="1">(F9*Rates!$C$5+Feuil1!G9*Rates!$D$5+Feuil1!H9*Rates!$E$5)*(1-$D$4)</f>
        <v>0</v>
      </c>
      <c r="F9" s="8">
        <f ca="1">MIN(D9,Rates!D4)</f>
        <v>0</v>
      </c>
      <c r="G9" s="8">
        <f ca="1">MIN(Rates!E4,D9-F9)</f>
        <v>0</v>
      </c>
      <c r="H9">
        <f>IF(D9&gt;SUM($F$9:G9),SUM($D$9:D9)-SUM($F$9:G9),0)</f>
        <v>0</v>
      </c>
    </row>
    <row r="10" spans="1:21">
      <c r="A10" s="5"/>
      <c r="B10" s="4">
        <f>B9+1</f>
        <v>40818</v>
      </c>
      <c r="C10">
        <v>20</v>
      </c>
      <c r="D10">
        <f>SUM($C$9:$C10)</f>
        <v>20</v>
      </c>
      <c r="E10">
        <f ca="1">(F10*Rates!$C$5+Feuil1!G10*Rates!$D$5+Feuil1!H10*Rates!$E$5)*(1-$D$4)</f>
        <v>19600</v>
      </c>
      <c r="F10">
        <f ca="1">IF(AND($D10&gt;=Rates!$D$4,SUM($F$9:F9)&gt;=Rates!$D$4),0,IF(AND($D10&gt;=Rates!$D$4,SUM($F$9:F9)&lt;Rates!$D$4),Rates!$D$4-SUM($F$9:F9),IF($D10&lt;Rates!$D$4,$D10-SUM($F$9:F9))))</f>
        <v>20</v>
      </c>
      <c r="G10">
        <f ca="1">IF($D10&lt;=Rates!$D$4,0,IF(AND($D10&gt;Rates!$D$4,$D10&lt;Rates!$D$4+Rates!$E$4),$D10-SUM($F$9:H9,F10),IF(AND($D10&gt;Rates!$D$4+Rates!$E$4,SUM($F$9:H9,F10)&lt;Rates!$D$4+Rates!$E$4),Rates!$D$4+Rates!$E$4-SUM($F$9:H9,F10),0)))</f>
        <v>0</v>
      </c>
      <c r="H10">
        <f>IF(D10&gt;SUM($F$9:H9),D10-(SUM($F$9:H9)+SUM(F10:G10)),0)</f>
        <v>0</v>
      </c>
    </row>
    <row r="11" spans="1:21">
      <c r="A11" s="5"/>
      <c r="B11" s="4">
        <f t="shared" ref="B11:B36" si="0">B10+1</f>
        <v>40819</v>
      </c>
      <c r="C11">
        <v>20</v>
      </c>
      <c r="D11">
        <f>SUM($C$9:$C11)</f>
        <v>40</v>
      </c>
      <c r="E11">
        <f ca="1">(F11*Rates!$C$5+Feuil1!G11*Rates!$D$5+Feuil1!H11*Rates!$E$5)*(1-$D$4)</f>
        <v>19600</v>
      </c>
      <c r="F11">
        <f ca="1">IF(AND($D11&gt;=Rates!$D$4,SUM($F$9:F10)&gt;=Rates!$D$4),0,IF(AND($D11&gt;=Rates!$D$4,SUM($F$9:F10)&lt;Rates!$D$4),Rates!$D$4-SUM($F$9:F10),IF($D11&lt;Rates!$D$4,$D11-SUM($F$9:F10))))</f>
        <v>20</v>
      </c>
      <c r="G11">
        <f ca="1">IF($D11&lt;=Rates!$D$4,0,IF(AND($D11&gt;Rates!$D$4,$D11&lt;Rates!$D$4+Rates!$E$4),$D11-SUM($F$9:H10,F11),IF(AND($D11&gt;Rates!$D$4+Rates!$E$4,SUM($F$9:H10,F11)&lt;Rates!$D$4+Rates!$E$4),Rates!$D$4+Rates!$E$4-SUM($F$9:H10,F11),0)))</f>
        <v>0</v>
      </c>
      <c r="H11">
        <f>IF(D11&gt;SUM($F$9:H10),D11-(SUM($F$9:H10)+SUM(F11:G11)),0)</f>
        <v>0</v>
      </c>
    </row>
    <row r="12" spans="1:21">
      <c r="A12" s="5"/>
      <c r="B12" s="4">
        <f t="shared" si="0"/>
        <v>40820</v>
      </c>
      <c r="C12">
        <v>40</v>
      </c>
      <c r="D12">
        <f>SUM($C$9:$C12)</f>
        <v>80</v>
      </c>
      <c r="E12">
        <f ca="1">(F12*Rates!$C$5+Feuil1!G12*Rates!$D$5+Feuil1!H12*Rates!$E$5)*(1-$D$4)</f>
        <v>39200</v>
      </c>
      <c r="F12">
        <f ca="1">IF(AND($D12&gt;=Rates!$D$4,SUM($F$9:F11)&gt;=Rates!$D$4),0,IF(AND($D12&gt;=Rates!$D$4,SUM($F$9:F11)&lt;Rates!$D$4),Rates!$D$4-SUM($F$9:F11),IF($D12&lt;Rates!$D$4,$D12-SUM($F$9:F11))))</f>
        <v>40</v>
      </c>
      <c r="G12">
        <f ca="1">IF($D12&lt;=Rates!$D$4,0,IF(AND($D12&gt;Rates!$D$4,$D12&lt;Rates!$D$4+Rates!$E$4),$D12-SUM($F$9:H11,F12),IF(AND($D12&gt;Rates!$D$4+Rates!$E$4,SUM($F$9:H11,F12)&lt;Rates!$D$4+Rates!$E$4),Rates!$D$4+Rates!$E$4-SUM($F$9:H11,F12),0)))</f>
        <v>0</v>
      </c>
      <c r="H12">
        <f>IF(D12&gt;SUM($F$9:H11),D12-(SUM($F$9:H11)+SUM(F12:G12)),0)</f>
        <v>0</v>
      </c>
    </row>
    <row r="13" spans="1:21">
      <c r="B13" s="4">
        <f t="shared" si="0"/>
        <v>40821</v>
      </c>
      <c r="C13">
        <v>40</v>
      </c>
      <c r="D13">
        <f>SUM($C$9:$C13)</f>
        <v>120</v>
      </c>
      <c r="E13">
        <f ca="1">(F13*Rates!$C$5+Feuil1!G13*Rates!$D$5+Feuil1!H13*Rates!$E$5)*(1-$D$4)</f>
        <v>58800</v>
      </c>
      <c r="F13">
        <f ca="1">IF(AND($D13&gt;=Rates!$D$4,SUM($F$9:F12)&gt;=Rates!$D$4),0,IF(AND($D13&gt;=Rates!$D$4,SUM($F$9:F12)&lt;Rates!$D$4),Rates!$D$4-SUM($F$9:F12),IF($D13&lt;Rates!$D$4,$D13-SUM($F$9:F12))))</f>
        <v>20</v>
      </c>
      <c r="G13">
        <f ca="1">IF($D13&lt;=Rates!$D$4,0,IF(AND($D13&gt;Rates!$D$4,$D13&lt;Rates!$D$4+Rates!$E$4),$D13-SUM($F$9:H12,F13),IF(AND($D13&gt;Rates!$D$4+Rates!$E$4,SUM($F$9:H12,F13)&lt;Rates!$D$4+Rates!$E$4),Rates!$D$4+Rates!$E$4-SUM($F$9:H12,F13),0)))</f>
        <v>20</v>
      </c>
      <c r="H13">
        <f>IF(D13&gt;SUM($F$9:H12),D13-(SUM($F$9:H12)+SUM(F13:G13)),0)</f>
        <v>0</v>
      </c>
    </row>
    <row r="14" spans="1:21">
      <c r="B14" s="4">
        <f t="shared" si="0"/>
        <v>40822</v>
      </c>
      <c r="C14">
        <v>500</v>
      </c>
      <c r="D14">
        <f>SUM($C$9:$C14)</f>
        <v>620</v>
      </c>
      <c r="E14">
        <f ca="1">(F14*Rates!$C$5+Feuil1!G14*Rates!$D$5+Feuil1!H14*Rates!$E$5)*(1-$D$4)</f>
        <v>999600</v>
      </c>
      <c r="F14">
        <f ca="1">IF(AND($D14&gt;=Rates!$D$4,SUM($F$9:F13)&gt;=Rates!$D$4),0,IF(AND($D14&gt;=Rates!$D$4,SUM($F$9:F13)&lt;Rates!$D$4),Rates!$D$4-SUM($F$9:F13),IF($D14&lt;Rates!$D$4,$D14-SUM($F$9:F13))))</f>
        <v>0</v>
      </c>
      <c r="G14">
        <f ca="1">IF($D14&lt;=Rates!$D$4,0,IF(AND($D14&gt;Rates!$D$4,$D14&lt;Rates!$D$4+Rates!$E$4),$D14-SUM($F$9:H13,F14),IF(AND($D14&gt;Rates!$D$4+Rates!$E$4,SUM($F$9:H13,F14)&lt;Rates!$D$4+Rates!$E$4),Rates!$D$4+Rates!$E$4-SUM($F$9:H13,F14),0)))</f>
        <v>480</v>
      </c>
      <c r="H14">
        <f>IF(D14&gt;SUM($F$9:H13),D14-(SUM($F$9:H13)+SUM(F14:G14)),0)</f>
        <v>20</v>
      </c>
    </row>
    <row r="15" spans="1:21">
      <c r="B15" s="4">
        <f t="shared" si="0"/>
        <v>40823</v>
      </c>
      <c r="C15">
        <v>100</v>
      </c>
      <c r="D15">
        <f>SUM($C$9:$C15)</f>
        <v>720</v>
      </c>
      <c r="E15">
        <f ca="1">(F15*Rates!$C$5+Feuil1!G15*Rates!$D$5+Feuil1!H15*Rates!$E$5)*(1-$D$4)</f>
        <v>294000</v>
      </c>
      <c r="F15">
        <f ca="1">IF(AND($D15&gt;=Rates!$D$4,SUM($F$9:F14)&gt;=Rates!$D$4),0,IF(AND($D15&gt;=Rates!$D$4,SUM($F$9:F14)&lt;Rates!$D$4),Rates!$D$4-SUM($F$9:F14),IF($D15&lt;Rates!$D$4,$D15-SUM($F$9:F14))))</f>
        <v>0</v>
      </c>
      <c r="G15">
        <f ca="1">IF($D15&lt;=Rates!$D$4,0,IF(AND($D15&gt;Rates!$D$4,$D15&lt;Rates!$D$4+Rates!$E$4),$D15-SUM($F$9:H14,F15),IF(AND($D15&gt;Rates!$D$4+Rates!$E$4,SUM($F$9:H14,F15)&lt;Rates!$D$4+Rates!$E$4),Rates!$D$4+Rates!$E$4-SUM($F$9:H14,F15),0)))</f>
        <v>0</v>
      </c>
      <c r="H15">
        <f>IF(D15&gt;SUM($F$9:H14),D15-(SUM($F$9:H14)+SUM(F15:G15)),0)</f>
        <v>100</v>
      </c>
    </row>
    <row r="16" spans="1:21">
      <c r="B16" s="4">
        <f t="shared" si="0"/>
        <v>40824</v>
      </c>
      <c r="C16">
        <v>100</v>
      </c>
      <c r="D16">
        <f>SUM($C$9:$C16)</f>
        <v>820</v>
      </c>
      <c r="E16">
        <f ca="1">(F16*Rates!$C$5+Feuil1!G16*Rates!$D$5+Feuil1!H16*Rates!$E$5)*(1-$D$4)</f>
        <v>294000</v>
      </c>
      <c r="F16">
        <f ca="1">IF(AND($D16&gt;=Rates!$D$4,SUM($F$9:F15)&gt;=Rates!$D$4),0,IF(AND($D16&gt;=Rates!$D$4,SUM($F$9:F15)&lt;Rates!$D$4),Rates!$D$4-SUM($F$9:F15),IF($D16&lt;Rates!$D$4,$D16-SUM($F$9:F15))))</f>
        <v>0</v>
      </c>
      <c r="G16">
        <f ca="1">IF($D16&lt;=Rates!$D$4,0,IF(AND($D16&gt;Rates!$D$4,$D16&lt;Rates!$D$4+Rates!$E$4),$D16-SUM($F$9:H15,F16),IF(AND($D16&gt;Rates!$D$4+Rates!$E$4,SUM($F$9:H15,F16)&lt;Rates!$D$4+Rates!$E$4),Rates!$D$4+Rates!$E$4-SUM($F$9:H15,F16),0)))</f>
        <v>0</v>
      </c>
      <c r="H16">
        <f>IF(D16&gt;SUM($F$9:H15),D16-(SUM($F$9:H15)+SUM(F16:G16)),0)</f>
        <v>100</v>
      </c>
    </row>
    <row r="17" spans="2:8">
      <c r="B17" s="4">
        <f t="shared" si="0"/>
        <v>40825</v>
      </c>
      <c r="D17">
        <f>SUM($C$9:$C17)</f>
        <v>820</v>
      </c>
      <c r="E17">
        <f ca="1">(F17*Rates!$C$5+Feuil1!G17*Rates!$D$5+Feuil1!H17*Rates!$E$5)*(1-$D$4)</f>
        <v>0</v>
      </c>
      <c r="F17">
        <f ca="1">IF(AND($D17&gt;=Rates!$D$4,SUM($F$9:F16)&gt;=Rates!$D$4),0,IF(AND($D17&gt;=Rates!$D$4,SUM($F$9:F16)&lt;Rates!$D$4),Rates!$D$4-SUM($F$9:F16),IF($D17&lt;Rates!$D$4,$D17-SUM($F$9:F16))))</f>
        <v>0</v>
      </c>
      <c r="G17">
        <f ca="1">IF($D17&lt;=Rates!$D$4,0,IF(AND($D17&gt;Rates!$D$4,$D17&lt;Rates!$D$4+Rates!$E$4),$D17-SUM($F$9:H16,F17),IF(AND($D17&gt;Rates!$D$4+Rates!$E$4,SUM($F$9:H16,F17)&lt;Rates!$D$4+Rates!$E$4),Rates!$D$4+Rates!$E$4-SUM($F$9:H16,F17),0)))</f>
        <v>0</v>
      </c>
      <c r="H17">
        <f>IF(D17&gt;SUM($F$9:H16),D17-(SUM($F$9:H16)+SUM(F17:G17)),0)</f>
        <v>0</v>
      </c>
    </row>
    <row r="18" spans="2:8">
      <c r="B18" s="4">
        <f t="shared" si="0"/>
        <v>40826</v>
      </c>
      <c r="D18">
        <f>SUM($C$9:$C18)</f>
        <v>820</v>
      </c>
      <c r="E18">
        <f ca="1">(F18*Rates!$C$5+Feuil1!G18*Rates!$D$5+Feuil1!H18*Rates!$E$5)*(1-$D$4)</f>
        <v>0</v>
      </c>
      <c r="F18">
        <f ca="1">IF(AND($D18&gt;=Rates!$D$4,SUM($F$9:F17)&gt;=Rates!$D$4),0,IF(AND($D18&gt;=Rates!$D$4,SUM($F$9:F17)&lt;Rates!$D$4),Rates!$D$4-SUM($F$9:F17),IF($D18&lt;Rates!$D$4,$D18-SUM($F$9:F17))))</f>
        <v>0</v>
      </c>
      <c r="G18">
        <f ca="1">IF($D18&lt;=Rates!$D$4,0,IF(AND($D18&gt;Rates!$D$4,$D18&lt;Rates!$D$4+Rates!$E$4),$D18-SUM($F$9:H17,F18),IF(AND($D18&gt;Rates!$D$4+Rates!$E$4,SUM($F$9:H17,F18)&lt;Rates!$D$4+Rates!$E$4),Rates!$D$4+Rates!$E$4-SUM($F$9:H17,F18),0)))</f>
        <v>0</v>
      </c>
      <c r="H18">
        <f>IF(D18&gt;SUM($F$9:H17),D18-(SUM($F$9:H17)+SUM(F18:G18)),0)</f>
        <v>0</v>
      </c>
    </row>
    <row r="19" spans="2:8">
      <c r="B19" s="4">
        <f t="shared" si="0"/>
        <v>40827</v>
      </c>
      <c r="D19">
        <f>SUM($C$9:$C19)</f>
        <v>820</v>
      </c>
      <c r="E19">
        <f ca="1">(F19*Rates!$C$5+Feuil1!G19*Rates!$D$5+Feuil1!H19*Rates!$E$5)*(1-$D$4)</f>
        <v>0</v>
      </c>
      <c r="F19">
        <f ca="1">IF(AND($D19&gt;=Rates!$D$4,SUM($F$9:F18)&gt;=Rates!$D$4),0,IF(AND($D19&gt;=Rates!$D$4,SUM($F$9:F18)&lt;Rates!$D$4),Rates!$D$4-SUM($F$9:F18),IF($D19&lt;Rates!$D$4,$D19-SUM($F$9:F18))))</f>
        <v>0</v>
      </c>
      <c r="G19">
        <f ca="1">IF($D19&lt;=Rates!$D$4,0,IF(AND($D19&gt;Rates!$D$4,$D19&lt;Rates!$D$4+Rates!$E$4),$D19-SUM($F$9:H18,F19),IF(AND($D19&gt;Rates!$D$4+Rates!$E$4,SUM($F$9:H18,F19)&lt;Rates!$D$4+Rates!$E$4),Rates!$D$4+Rates!$E$4-SUM($F$9:H18,F19),0)))</f>
        <v>0</v>
      </c>
      <c r="H19">
        <f>IF(D19&gt;SUM($F$9:H18),D19-(SUM($F$9:H18)+SUM(F19:G19)),0)</f>
        <v>0</v>
      </c>
    </row>
    <row r="20" spans="2:8">
      <c r="B20" s="4">
        <f t="shared" si="0"/>
        <v>40828</v>
      </c>
      <c r="D20">
        <f>SUM($C$9:$C20)</f>
        <v>820</v>
      </c>
      <c r="E20">
        <f ca="1">(F20*Rates!$C$5+Feuil1!G20*Rates!$D$5+Feuil1!H20*Rates!$E$5)*(1-$D$4)</f>
        <v>0</v>
      </c>
      <c r="F20">
        <f ca="1">IF(AND($D20&gt;=Rates!$D$4,SUM($F$9:F19)&gt;=Rates!$D$4),0,IF(AND($D20&gt;=Rates!$D$4,SUM($F$9:F19)&lt;Rates!$D$4),Rates!$D$4-SUM($F$9:F19),IF($D20&lt;Rates!$D$4,$D20-SUM($F$9:F19))))</f>
        <v>0</v>
      </c>
      <c r="G20">
        <f ca="1">IF($D20&lt;=Rates!$D$4,0,IF(AND($D20&gt;Rates!$D$4,$D20&lt;Rates!$D$4+Rates!$E$4),$D20-SUM($F$9:H19,F20),IF(AND($D20&gt;Rates!$D$4+Rates!$E$4,SUM($F$9:H19,F20)&lt;Rates!$D$4+Rates!$E$4),Rates!$D$4+Rates!$E$4-SUM($F$9:H19,F20),0)))</f>
        <v>0</v>
      </c>
      <c r="H20">
        <f>IF(D20&gt;SUM($F$9:H19),D20-(SUM($F$9:H19)+SUM(F20:G20)),0)</f>
        <v>0</v>
      </c>
    </row>
    <row r="21" spans="2:8">
      <c r="B21" s="4">
        <f>B20+1</f>
        <v>40829</v>
      </c>
      <c r="D21">
        <f>SUM($C$9:$C21)</f>
        <v>820</v>
      </c>
      <c r="E21">
        <f ca="1">(F21*Rates!$C$5+Feuil1!G21*Rates!$D$5+Feuil1!H21*Rates!$E$5)*(1-$D$4)</f>
        <v>0</v>
      </c>
      <c r="F21">
        <f ca="1">IF(AND($D21&gt;=Rates!$D$4,SUM($F$9:F20)&gt;=Rates!$D$4),0,IF(AND($D21&gt;=Rates!$D$4,SUM($F$9:F20)&lt;Rates!$D$4),Rates!$D$4-SUM($F$9:F20),IF($D21&lt;Rates!$D$4,$D21-SUM($F$9:F20))))</f>
        <v>0</v>
      </c>
      <c r="G21">
        <f ca="1">IF($D21&lt;=Rates!$D$4,0,IF(AND($D21&gt;Rates!$D$4,$D21&lt;Rates!$D$4+Rates!$E$4),$D21-SUM($F$9:H20,F21),IF(AND($D21&gt;Rates!$D$4+Rates!$E$4,SUM($F$9:H20,F21)&lt;Rates!$D$4+Rates!$E$4),Rates!$D$4+Rates!$E$4-SUM($F$9:H20,F21),0)))</f>
        <v>0</v>
      </c>
      <c r="H21">
        <f>IF(D21&gt;SUM($F$9:H20),D21-(SUM($F$9:H20)+SUM(F21:G21)),0)</f>
        <v>0</v>
      </c>
    </row>
    <row r="22" spans="2:8">
      <c r="B22" s="4">
        <f t="shared" si="0"/>
        <v>40830</v>
      </c>
      <c r="D22">
        <f>SUM($C$9:$C22)</f>
        <v>820</v>
      </c>
      <c r="E22">
        <f ca="1">(F22*Rates!$C$5+Feuil1!G22*Rates!$D$5+Feuil1!H22*Rates!$E$5)*(1-$D$4)</f>
        <v>0</v>
      </c>
      <c r="F22">
        <f ca="1">IF(AND($D22&gt;=Rates!$D$4,SUM($F$9:F21)&gt;=Rates!$D$4),0,IF(AND($D22&gt;=Rates!$D$4,SUM($F$9:F21)&lt;Rates!$D$4),Rates!$D$4-SUM($F$9:F21),IF($D22&lt;Rates!$D$4,$D22-SUM($F$9:F21))))</f>
        <v>0</v>
      </c>
      <c r="G22">
        <f ca="1">IF($D22&lt;=Rates!$D$4,0,IF(AND($D22&gt;Rates!$D$4,$D22&lt;Rates!$D$4+Rates!$E$4),$D22-SUM($F$9:H21,F22),IF(AND($D22&gt;Rates!$D$4+Rates!$E$4,SUM($F$9:H21,F22)&lt;Rates!$D$4+Rates!$E$4),Rates!$D$4+Rates!$E$4-SUM($F$9:H21,F22),0)))</f>
        <v>0</v>
      </c>
      <c r="H22">
        <f>IF(D22&gt;SUM($F$9:H21),D22-(SUM($F$9:H21)+SUM(F22:G22)),0)</f>
        <v>0</v>
      </c>
    </row>
    <row r="23" spans="2:8">
      <c r="B23" s="4">
        <f t="shared" si="0"/>
        <v>40831</v>
      </c>
      <c r="D23">
        <f>SUM($C$9:$C23)</f>
        <v>820</v>
      </c>
      <c r="E23">
        <f ca="1">(F23*Rates!$C$5+Feuil1!G23*Rates!$D$5+Feuil1!H23*Rates!$E$5)*(1-$D$4)</f>
        <v>0</v>
      </c>
      <c r="F23">
        <f ca="1">IF(AND($D23&gt;=Rates!$D$4,SUM($F$9:F22)&gt;=Rates!$D$4),0,IF(AND($D23&gt;=Rates!$D$4,SUM($F$9:F22)&lt;Rates!$D$4),Rates!$D$4-SUM($F$9:F22),IF($D23&lt;Rates!$D$4,$D23-SUM($F$9:F22))))</f>
        <v>0</v>
      </c>
      <c r="G23">
        <f ca="1">IF($D23&lt;=Rates!$D$4,0,IF(AND($D23&gt;Rates!$D$4,$D23&lt;Rates!$D$4+Rates!$E$4),$D23-SUM($F$9:H22,F23),IF(AND($D23&gt;Rates!$D$4+Rates!$E$4,SUM($F$9:H22,F23)&lt;Rates!$D$4+Rates!$E$4),Rates!$D$4+Rates!$E$4-SUM($F$9:H22,F23),0)))</f>
        <v>0</v>
      </c>
      <c r="H23">
        <f>IF(D23&gt;SUM($F$9:H22),D23-(SUM($F$9:H22)+SUM(F23:G23)),0)</f>
        <v>0</v>
      </c>
    </row>
    <row r="24" spans="2:8">
      <c r="B24" s="4">
        <f t="shared" si="0"/>
        <v>40832</v>
      </c>
      <c r="D24">
        <f>SUM($C$9:$C24)</f>
        <v>820</v>
      </c>
      <c r="E24">
        <f ca="1">(F24*Rates!$C$5+Feuil1!G24*Rates!$D$5+Feuil1!H24*Rates!$E$5)*(1-$D$4)</f>
        <v>0</v>
      </c>
      <c r="F24">
        <f ca="1">IF(AND($D24&gt;=Rates!$D$4,SUM($F$9:F23)&gt;=Rates!$D$4),0,IF(AND($D24&gt;=Rates!$D$4,SUM($F$9:F23)&lt;Rates!$D$4),Rates!$D$4-SUM($F$9:F23),IF($D24&lt;Rates!$D$4,$D24-SUM($F$9:F23))))</f>
        <v>0</v>
      </c>
      <c r="G24">
        <f ca="1">IF($D24&lt;=Rates!$D$4,0,IF(AND($D24&gt;Rates!$D$4,$D24&lt;Rates!$D$4+Rates!$E$4),$D24-SUM($F$9:H23,F24),IF(AND($D24&gt;Rates!$D$4+Rates!$E$4,SUM($F$9:H23,F24)&lt;Rates!$D$4+Rates!$E$4),Rates!$D$4+Rates!$E$4-SUM($F$9:H23,F24),0)))</f>
        <v>0</v>
      </c>
      <c r="H24">
        <f>IF(D24&gt;SUM($F$9:H23),D24-(SUM($F$9:H23)+SUM(F24:G24)),0)</f>
        <v>0</v>
      </c>
    </row>
    <row r="25" spans="2:8">
      <c r="B25" s="4">
        <f t="shared" si="0"/>
        <v>40833</v>
      </c>
      <c r="D25">
        <f>SUM($C$9:$C25)</f>
        <v>820</v>
      </c>
      <c r="E25">
        <f ca="1">(F25*Rates!$C$5+Feuil1!G25*Rates!$D$5+Feuil1!H25*Rates!$E$5)*(1-$D$4)</f>
        <v>0</v>
      </c>
      <c r="F25">
        <f ca="1">IF(AND($D25&gt;=Rates!$D$4,SUM($F$9:F24)&gt;=Rates!$D$4),0,IF(AND($D25&gt;=Rates!$D$4,SUM($F$9:F24)&lt;Rates!$D$4),Rates!$D$4-SUM($F$9:F24),IF($D25&lt;Rates!$D$4,$D25-SUM($F$9:F24))))</f>
        <v>0</v>
      </c>
      <c r="G25">
        <f ca="1">IF($D25&lt;=Rates!$D$4,0,IF(AND($D25&gt;Rates!$D$4,$D25&lt;Rates!$D$4+Rates!$E$4),$D25-SUM($F$9:H24,F25),IF(AND($D25&gt;Rates!$D$4+Rates!$E$4,SUM($F$9:H24,F25)&lt;Rates!$D$4+Rates!$E$4),Rates!$D$4+Rates!$E$4-SUM($F$9:H24,F25),0)))</f>
        <v>0</v>
      </c>
      <c r="H25">
        <f>IF(D25&gt;SUM($F$9:H24),D25-(SUM($F$9:H24)+SUM(F25:G25)),0)</f>
        <v>0</v>
      </c>
    </row>
    <row r="26" spans="2:8">
      <c r="B26" s="4">
        <f t="shared" si="0"/>
        <v>40834</v>
      </c>
      <c r="D26">
        <f>SUM($C$9:$C26)</f>
        <v>820</v>
      </c>
      <c r="E26">
        <f ca="1">(F26*Rates!$C$5+Feuil1!G26*Rates!$D$5+Feuil1!H26*Rates!$E$5)*(1-$D$4)</f>
        <v>0</v>
      </c>
      <c r="F26">
        <f ca="1">IF(AND($D26&gt;=Rates!$D$4,SUM($F$9:F25)&gt;=Rates!$D$4),0,IF(AND($D26&gt;=Rates!$D$4,SUM($F$9:F25)&lt;Rates!$D$4),Rates!$D$4-SUM($F$9:F25),IF($D26&lt;Rates!$D$4,$D26-SUM($F$9:F25))))</f>
        <v>0</v>
      </c>
      <c r="G26">
        <f ca="1">IF($D26&lt;=Rates!$D$4,0,IF(AND($D26&gt;Rates!$D$4,$D26&lt;Rates!$D$4+Rates!$E$4),$D26-SUM($F$9:H25,F26),IF(AND($D26&gt;Rates!$D$4+Rates!$E$4,SUM($F$9:H25,F26)&lt;Rates!$D$4+Rates!$E$4),Rates!$D$4+Rates!$E$4-SUM($F$9:H25,F26),0)))</f>
        <v>0</v>
      </c>
      <c r="H26">
        <f>IF(D26&gt;SUM($F$9:H25),D26-(SUM($F$9:H25)+SUM(F26:G26)),0)</f>
        <v>0</v>
      </c>
    </row>
    <row r="27" spans="2:8">
      <c r="B27" s="4">
        <f t="shared" si="0"/>
        <v>40835</v>
      </c>
      <c r="D27">
        <f>SUM($C$9:$C27)</f>
        <v>820</v>
      </c>
      <c r="E27">
        <f ca="1">(F27*Rates!$C$5+Feuil1!G27*Rates!$D$5+Feuil1!H27*Rates!$E$5)*(1-$D$4)</f>
        <v>0</v>
      </c>
      <c r="F27">
        <f ca="1">IF(AND($D27&gt;=Rates!$D$4,SUM($F$9:F26)&gt;=Rates!$D$4),0,IF(AND($D27&gt;=Rates!$D$4,SUM($F$9:F26)&lt;Rates!$D$4),Rates!$D$4-SUM($F$9:F26),IF($D27&lt;Rates!$D$4,$D27-SUM($F$9:F26))))</f>
        <v>0</v>
      </c>
      <c r="G27">
        <f ca="1">IF($D27&lt;=Rates!$D$4,0,IF(AND($D27&gt;Rates!$D$4,$D27&lt;Rates!$D$4+Rates!$E$4),$D27-SUM($F$9:H26,F27),IF(AND($D27&gt;Rates!$D$4+Rates!$E$4,SUM($F$9:H26,F27)&lt;Rates!$D$4+Rates!$E$4),Rates!$D$4+Rates!$E$4-SUM($F$9:H26,F27),0)))</f>
        <v>0</v>
      </c>
      <c r="H27">
        <f>IF(D27&gt;SUM($F$9:H26),D27-(SUM($F$9:H26)+SUM(F27:G27)),0)</f>
        <v>0</v>
      </c>
    </row>
    <row r="28" spans="2:8">
      <c r="B28" s="4">
        <f t="shared" si="0"/>
        <v>40836</v>
      </c>
      <c r="D28">
        <f>SUM($C$9:$C28)</f>
        <v>820</v>
      </c>
      <c r="E28">
        <f ca="1">(F28*Rates!$C$5+Feuil1!G28*Rates!$D$5+Feuil1!H28*Rates!$E$5)*(1-$D$4)</f>
        <v>0</v>
      </c>
      <c r="F28">
        <f ca="1">IF(AND($D28&gt;=Rates!$D$4,SUM($F$9:F27)&gt;=Rates!$D$4),0,IF(AND($D28&gt;=Rates!$D$4,SUM($F$9:F27)&lt;Rates!$D$4),Rates!$D$4-SUM($F$9:F27),IF($D28&lt;Rates!$D$4,$D28-SUM($F$9:F27))))</f>
        <v>0</v>
      </c>
      <c r="G28">
        <f ca="1">IF($D28&lt;=Rates!$D$4,0,IF(AND($D28&gt;Rates!$D$4,$D28&lt;Rates!$D$4+Rates!$E$4),$D28-SUM($F$9:H27,F28),IF(AND($D28&gt;Rates!$D$4+Rates!$E$4,SUM($F$9:H27,F28)&lt;Rates!$D$4+Rates!$E$4),Rates!$D$4+Rates!$E$4-SUM($F$9:H27,F28),0)))</f>
        <v>0</v>
      </c>
      <c r="H28">
        <f>IF(D28&gt;SUM($F$9:H27),D28-(SUM($F$9:H27)+SUM(F28:G28)),0)</f>
        <v>0</v>
      </c>
    </row>
    <row r="29" spans="2:8">
      <c r="B29" s="4">
        <f t="shared" si="0"/>
        <v>40837</v>
      </c>
      <c r="D29">
        <f>SUM($C$9:$C29)</f>
        <v>820</v>
      </c>
      <c r="E29">
        <f ca="1">(F29*Rates!$C$5+Feuil1!G29*Rates!$D$5+Feuil1!H29*Rates!$E$5)*(1-$D$4)</f>
        <v>0</v>
      </c>
      <c r="F29">
        <f ca="1">IF(AND($D29&gt;=Rates!$D$4,SUM($F$9:F28)&gt;=Rates!$D$4),0,IF(AND($D29&gt;=Rates!$D$4,SUM($F$9:F28)&lt;Rates!$D$4),Rates!$D$4-SUM($F$9:F28),IF($D29&lt;Rates!$D$4,$D29-SUM($F$9:F28))))</f>
        <v>0</v>
      </c>
      <c r="G29">
        <f ca="1">IF($D29&lt;=Rates!$D$4,0,IF(AND($D29&gt;Rates!$D$4,$D29&lt;Rates!$D$4+Rates!$E$4),$D29-SUM($F$9:H28,F29),IF(AND($D29&gt;Rates!$D$4+Rates!$E$4,SUM($F$9:H28,F29)&lt;Rates!$D$4+Rates!$E$4),Rates!$D$4+Rates!$E$4-SUM($F$9:H28,F29),0)))</f>
        <v>0</v>
      </c>
      <c r="H29">
        <f>IF(D29&gt;SUM($F$9:H28),D29-(SUM($F$9:H28)+SUM(F29:G29)),0)</f>
        <v>0</v>
      </c>
    </row>
    <row r="30" spans="2:8">
      <c r="B30" s="4">
        <f>B29+1</f>
        <v>40838</v>
      </c>
      <c r="D30">
        <f>SUM($C$9:$C30)</f>
        <v>820</v>
      </c>
      <c r="E30">
        <f ca="1">(F30*Rates!$C$5+Feuil1!G30*Rates!$D$5+Feuil1!H30*Rates!$E$5)*(1-$D$4)</f>
        <v>0</v>
      </c>
      <c r="F30">
        <f ca="1">IF(AND($D30&gt;=Rates!$D$4,SUM($F$9:F29)&gt;=Rates!$D$4),0,IF(AND($D30&gt;=Rates!$D$4,SUM($F$9:F29)&lt;Rates!$D$4),Rates!$D$4-SUM($F$9:F29),IF($D30&lt;Rates!$D$4,$D30-SUM($F$9:F29))))</f>
        <v>0</v>
      </c>
      <c r="G30">
        <f ca="1">IF($D30&lt;=Rates!$D$4,0,IF(AND($D30&gt;Rates!$D$4,$D30&lt;Rates!$D$4+Rates!$E$4),$D30-SUM($F$9:H29,F30),IF(AND($D30&gt;Rates!$D$4+Rates!$E$4,SUM($F$9:H29,F30)&lt;Rates!$D$4+Rates!$E$4),Rates!$D$4+Rates!$E$4-SUM($F$9:H29,F30),0)))</f>
        <v>0</v>
      </c>
      <c r="H30">
        <f>IF(D30&gt;SUM($F$9:H29),D30-(SUM($F$9:H29)+SUM(F30:G30)),0)</f>
        <v>0</v>
      </c>
    </row>
    <row r="31" spans="2:8">
      <c r="B31" s="4">
        <f t="shared" si="0"/>
        <v>40839</v>
      </c>
      <c r="D31">
        <f>SUM($C$9:$C31)</f>
        <v>820</v>
      </c>
      <c r="E31">
        <f ca="1">(F31*Rates!$C$5+Feuil1!G31*Rates!$D$5+Feuil1!H31*Rates!$E$5)*(1-$D$4)</f>
        <v>0</v>
      </c>
      <c r="F31">
        <f ca="1">IF(AND($D31&gt;=Rates!$D$4,SUM($F$9:F30)&gt;=Rates!$D$4),0,IF(AND($D31&gt;=Rates!$D$4,SUM($F$9:F30)&lt;Rates!$D$4),Rates!$D$4-SUM($F$9:F30),IF($D31&lt;Rates!$D$4,$D31-SUM($F$9:F30))))</f>
        <v>0</v>
      </c>
      <c r="G31">
        <f ca="1">IF($D31&lt;=Rates!$D$4,0,IF(AND($D31&gt;Rates!$D$4,$D31&lt;Rates!$D$4+Rates!$E$4),$D31-SUM($F$9:H30,F31),IF(AND($D31&gt;Rates!$D$4+Rates!$E$4,SUM($F$9:H30,F31)&lt;Rates!$D$4+Rates!$E$4),Rates!$D$4+Rates!$E$4-SUM($F$9:H30,F31),0)))</f>
        <v>0</v>
      </c>
      <c r="H31">
        <f>IF(D31&gt;SUM($F$9:H30),D31-(SUM($F$9:H30)+SUM(F31:G31)),0)</f>
        <v>0</v>
      </c>
    </row>
    <row r="32" spans="2:8">
      <c r="B32" s="4">
        <f t="shared" si="0"/>
        <v>40840</v>
      </c>
      <c r="D32">
        <f>SUM($C$9:$C32)</f>
        <v>820</v>
      </c>
      <c r="E32">
        <f ca="1">(F32*Rates!$C$5+Feuil1!G32*Rates!$D$5+Feuil1!H32*Rates!$E$5)*(1-$D$4)</f>
        <v>0</v>
      </c>
      <c r="F32">
        <f ca="1">IF(AND($D32&gt;=Rates!$D$4,SUM($F$9:F31)&gt;=Rates!$D$4),0,IF(AND($D32&gt;=Rates!$D$4,SUM($F$9:F31)&lt;Rates!$D$4),Rates!$D$4-SUM($F$9:F31),IF($D32&lt;Rates!$D$4,$D32-SUM($F$9:F31))))</f>
        <v>0</v>
      </c>
      <c r="G32">
        <f ca="1">IF($D32&lt;=Rates!$D$4,0,IF(AND($D32&gt;Rates!$D$4,$D32&lt;Rates!$D$4+Rates!$E$4),$D32-SUM($F$9:H31,F32),IF(AND($D32&gt;Rates!$D$4+Rates!$E$4,SUM($F$9:H31,F32)&lt;Rates!$D$4+Rates!$E$4),Rates!$D$4+Rates!$E$4-SUM($F$9:H31,F32),0)))</f>
        <v>0</v>
      </c>
      <c r="H32">
        <f>IF(D32&gt;SUM($F$9:H31),D32-(SUM($F$9:H31)+SUM(F32:G32)),0)</f>
        <v>0</v>
      </c>
    </row>
    <row r="33" spans="2:9">
      <c r="B33" s="4">
        <f t="shared" si="0"/>
        <v>40841</v>
      </c>
      <c r="D33">
        <f>SUM($C$9:$C33)</f>
        <v>820</v>
      </c>
      <c r="E33">
        <f ca="1">(F33*Rates!$C$5+Feuil1!G33*Rates!$D$5+Feuil1!H33*Rates!$E$5)*(1-$D$4)</f>
        <v>0</v>
      </c>
      <c r="F33">
        <f ca="1">IF(AND($D33&gt;=Rates!$D$4,SUM($F$9:F32)&gt;=Rates!$D$4),0,IF(AND($D33&gt;=Rates!$D$4,SUM($F$9:F32)&lt;Rates!$D$4),Rates!$D$4-SUM($F$9:F32),IF($D33&lt;Rates!$D$4,$D33-SUM($F$9:F32))))</f>
        <v>0</v>
      </c>
      <c r="G33">
        <f ca="1">IF($D33&lt;=Rates!$D$4,0,IF(AND($D33&gt;Rates!$D$4,$D33&lt;Rates!$D$4+Rates!$E$4),$D33-SUM($F$9:H32,F33),IF(AND($D33&gt;Rates!$D$4+Rates!$E$4,SUM($F$9:H32,F33)&lt;Rates!$D$4+Rates!$E$4),Rates!$D$4+Rates!$E$4-SUM($F$9:H32,F33),0)))</f>
        <v>0</v>
      </c>
      <c r="H33">
        <f>IF(D33&gt;SUM($F$9:H32),D33-(SUM($F$9:H32)+SUM(F33:G33)),0)</f>
        <v>0</v>
      </c>
    </row>
    <row r="34" spans="2:9">
      <c r="B34" s="4">
        <f>B33+1</f>
        <v>40842</v>
      </c>
      <c r="D34">
        <f>SUM($C$9:$C34)</f>
        <v>820</v>
      </c>
      <c r="E34">
        <f ca="1">(F34*Rates!$C$5+Feuil1!G34*Rates!$D$5+Feuil1!H34*Rates!$E$5)*(1-$D$4)</f>
        <v>0</v>
      </c>
      <c r="F34">
        <f ca="1">IF(AND($D34&gt;=Rates!$D$4,SUM($F$9:F33)&gt;=Rates!$D$4),0,IF(AND($D34&gt;=Rates!$D$4,SUM($F$9:F33)&lt;Rates!$D$4),Rates!$D$4-SUM($F$9:F33),IF($D34&lt;Rates!$D$4,$D34-SUM($F$9:F33))))</f>
        <v>0</v>
      </c>
      <c r="G34">
        <f ca="1">IF($D34&lt;=Rates!$D$4,0,IF(AND($D34&gt;Rates!$D$4,$D34&lt;Rates!$D$4+Rates!$E$4),$D34-SUM($F$9:H33,F34),IF(AND($D34&gt;Rates!$D$4+Rates!$E$4,SUM($F$9:H33,F34)&lt;Rates!$D$4+Rates!$E$4),Rates!$D$4+Rates!$E$4-SUM($F$9:H33,F34),0)))</f>
        <v>0</v>
      </c>
      <c r="H34">
        <f>IF(D34&gt;SUM($F$9:H33),D34-(SUM($F$9:H33)+SUM(F34:G34)),0)</f>
        <v>0</v>
      </c>
    </row>
    <row r="35" spans="2:9">
      <c r="B35" s="4">
        <f t="shared" si="0"/>
        <v>40843</v>
      </c>
      <c r="D35">
        <f>SUM($C$9:$C35)</f>
        <v>820</v>
      </c>
      <c r="E35">
        <f ca="1">(F35*Rates!$C$5+Feuil1!G35*Rates!$D$5+Feuil1!H35*Rates!$E$5)*(1-$D$4)</f>
        <v>0</v>
      </c>
      <c r="F35">
        <f ca="1">IF(AND($D35&gt;=Rates!$D$4,SUM($F$9:F34)&gt;=Rates!$D$4),0,IF(AND($D35&gt;=Rates!$D$4,SUM($F$9:F34)&lt;Rates!$D$4),Rates!$D$4-SUM($F$9:F34),IF($D35&lt;Rates!$D$4,$D35-SUM($F$9:F34))))</f>
        <v>0</v>
      </c>
      <c r="G35">
        <f ca="1">IF($D35&lt;=Rates!$D$4,0,IF(AND($D35&gt;Rates!$D$4,$D35&lt;Rates!$D$4+Rates!$E$4),$D35-SUM($F$9:H34,F35),IF(AND($D35&gt;Rates!$D$4+Rates!$E$4,SUM($F$9:H34,F35)&lt;Rates!$D$4+Rates!$E$4),Rates!$D$4+Rates!$E$4-SUM($F$9:H34,F35),0)))</f>
        <v>0</v>
      </c>
      <c r="H35">
        <f>IF(D35&gt;SUM($F$9:H34),D35-(SUM($F$9:H34)+SUM(F35:G35)),0)</f>
        <v>0</v>
      </c>
    </row>
    <row r="36" spans="2:9">
      <c r="B36" s="4">
        <f t="shared" si="0"/>
        <v>40844</v>
      </c>
      <c r="D36">
        <f>SUM($C$9:$C36)</f>
        <v>820</v>
      </c>
      <c r="E36">
        <f ca="1">(F36*Rates!$C$5+Feuil1!G36*Rates!$D$5+Feuil1!H36*Rates!$E$5)*(1-$D$4)</f>
        <v>0</v>
      </c>
      <c r="F36">
        <f ca="1">IF(AND($D36&gt;=Rates!$D$4,SUM($F$9:F35)&gt;=Rates!$D$4),0,IF(AND($D36&gt;=Rates!$D$4,SUM($F$9:F35)&lt;Rates!$D$4),Rates!$D$4-SUM($F$9:F35),IF($D36&lt;Rates!$D$4,$D36-SUM($F$9:F35))))</f>
        <v>0</v>
      </c>
      <c r="G36">
        <f ca="1">IF($D36&lt;=Rates!$D$4,0,IF(AND($D36&gt;Rates!$D$4,$D36&lt;Rates!$D$4+Rates!$E$4),$D36-SUM($F$9:H35,F36),IF(AND($D36&gt;Rates!$D$4+Rates!$E$4,SUM($F$9:H35,F36)&lt;Rates!$D$4+Rates!$E$4),Rates!$D$4+Rates!$E$4-SUM($F$9:H35,F36),0)))</f>
        <v>0</v>
      </c>
      <c r="H36">
        <f>IF(D36&gt;SUM($F$9:H35),D36-(SUM($F$9:H35)+SUM(F36:G36)),0)</f>
        <v>0</v>
      </c>
    </row>
    <row r="37" spans="2:9">
      <c r="B37" s="4">
        <f>IF(B36=" ", " ",IF(MONTH(B36+1)&gt;MONTH(B36), " ", B36+1))</f>
        <v>40845</v>
      </c>
      <c r="D37">
        <f>SUM($C$9:$C37)</f>
        <v>820</v>
      </c>
      <c r="E37">
        <f ca="1">(F37*Rates!$C$5+Feuil1!G37*Rates!$D$5+Feuil1!H37*Rates!$E$5)*(1-$D$4)</f>
        <v>0</v>
      </c>
      <c r="F37">
        <f ca="1">IF(AND($D37&gt;=Rates!$D$4,SUM($F$9:F36)&gt;=Rates!$D$4),0,IF(AND($D37&gt;=Rates!$D$4,SUM($F$9:F36)&lt;Rates!$D$4),Rates!$D$4-SUM($F$9:F36),IF($D37&lt;Rates!$D$4,$D37-SUM($F$9:F36))))</f>
        <v>0</v>
      </c>
      <c r="G37">
        <f ca="1">IF($D37&lt;=Rates!$D$4,0,IF(AND($D37&gt;Rates!$D$4,$D37&lt;Rates!$D$4+Rates!$E$4),$D37-SUM($F$9:H36,F37),IF(AND($D37&gt;Rates!$D$4+Rates!$E$4,SUM($F$9:H36,F37)&lt;Rates!$D$4+Rates!$E$4),Rates!$D$4+Rates!$E$4-SUM($F$9:H36,F37),0)))</f>
        <v>0</v>
      </c>
      <c r="H37">
        <f>IF(D37&gt;SUM($F$9:H36),D37-(SUM($F$9:H36)+SUM(F37:G37)),0)</f>
        <v>0</v>
      </c>
    </row>
    <row r="38" spans="2:9">
      <c r="B38" s="4">
        <f>IF(B37=" ", " ",IF(MONTH(B37+1)&gt;MONTH(B37), " ", B37+1))</f>
        <v>40846</v>
      </c>
      <c r="D38">
        <f>SUM($C$9:$C38)</f>
        <v>820</v>
      </c>
      <c r="E38">
        <f ca="1">(F38*Rates!$C$5+Feuil1!G38*Rates!$D$5+Feuil1!H38*Rates!$E$5)*(1-$D$4)</f>
        <v>0</v>
      </c>
      <c r="F38">
        <f ca="1">IF(AND($D38&gt;=Rates!$D$4,SUM($F$9:F37)&gt;=Rates!$D$4),0,IF(AND($D38&gt;=Rates!$D$4,SUM($F$9:F37)&lt;Rates!$D$4),Rates!$D$4-SUM($F$9:F37),IF($D38&lt;Rates!$D$4,$D38-SUM($F$9:F37))))</f>
        <v>0</v>
      </c>
      <c r="G38">
        <f ca="1">IF($D38&lt;=Rates!$D$4,0,IF(AND($D38&gt;Rates!$D$4,$D38&lt;Rates!$D$4+Rates!$E$4),$D38-SUM($F$9:H37,F38),IF(AND($D38&gt;Rates!$D$4+Rates!$E$4,SUM($F$9:H37,F38)&lt;Rates!$D$4+Rates!$E$4),Rates!$D$4+Rates!$E$4-SUM($F$9:H37,F38),0)))</f>
        <v>0</v>
      </c>
      <c r="H38">
        <f>IF(D38&gt;SUM($F$9:H37),D38-(SUM($F$9:H37)+SUM(F38:G38)),0)</f>
        <v>0</v>
      </c>
    </row>
    <row r="39" spans="2:9">
      <c r="B39" s="4">
        <f>IF(B38=" ", " ",IF(MONTH(B38+1)&gt;MONTH(B38), " ", B38+1))</f>
        <v>40847</v>
      </c>
    </row>
    <row r="40" spans="2:9">
      <c r="B40" s="2"/>
    </row>
    <row r="41" spans="2:9">
      <c r="B41" s="2"/>
    </row>
    <row r="42" spans="2:9">
      <c r="B42" s="7" t="s">
        <v>50</v>
      </c>
      <c r="C42" s="6">
        <f>SUM(C9:C40)</f>
        <v>820</v>
      </c>
      <c r="D42" s="6"/>
      <c r="E42" s="6"/>
      <c r="I42" s="6">
        <f>SUM(I9:I40)</f>
        <v>0</v>
      </c>
    </row>
    <row r="43" spans="2:9">
      <c r="B43" s="2" t="s">
        <v>56</v>
      </c>
      <c r="C43">
        <f>C42</f>
        <v>820</v>
      </c>
    </row>
    <row r="44" spans="2:9">
      <c r="B44" s="2" t="s">
        <v>59</v>
      </c>
      <c r="C44">
        <v>450</v>
      </c>
    </row>
    <row r="45" spans="2:9">
      <c r="B45" s="2"/>
    </row>
    <row r="46" spans="2:9">
      <c r="B46" s="2"/>
    </row>
    <row r="47" spans="2:9">
      <c r="B47" s="2"/>
    </row>
    <row r="48" spans="2:9">
      <c r="B48" s="2"/>
    </row>
    <row r="49" spans="2:2">
      <c r="B49" s="2"/>
    </row>
    <row r="50" spans="2:2">
      <c r="B50" s="2"/>
    </row>
    <row r="51" spans="2:2">
      <c r="B51" s="2"/>
    </row>
  </sheetData>
  <autoFilter ref="B8:B39">
    <filterColumn colId="0">
      <customFilters>
        <customFilter operator="notEqual" val=" "/>
      </customFilters>
    </filterColumn>
  </autoFilter>
  <mergeCells count="6">
    <mergeCell ref="O7:P7"/>
    <mergeCell ref="I5:M5"/>
    <mergeCell ref="C7:H7"/>
    <mergeCell ref="I7:J7"/>
    <mergeCell ref="K7:L7"/>
    <mergeCell ref="M7:N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N14"/>
  <sheetViews>
    <sheetView topLeftCell="H1" workbookViewId="0">
      <selection activeCell="N4" sqref="N4"/>
    </sheetView>
  </sheetViews>
  <sheetFormatPr baseColWidth="10" defaultRowHeight="15"/>
  <cols>
    <col min="7" max="7" width="12.28515625" bestFit="1" customWidth="1"/>
    <col min="10" max="10" width="17.5703125" bestFit="1" customWidth="1"/>
    <col min="13" max="13" width="21.5703125" bestFit="1" customWidth="1"/>
  </cols>
  <sheetData>
    <row r="3" spans="2:14">
      <c r="C3" t="s">
        <v>23</v>
      </c>
      <c r="D3" t="s">
        <v>24</v>
      </c>
      <c r="E3" t="s">
        <v>25</v>
      </c>
    </row>
    <row r="4" spans="2:14">
      <c r="C4">
        <v>0</v>
      </c>
      <c r="D4">
        <v>100</v>
      </c>
      <c r="E4">
        <v>500</v>
      </c>
      <c r="F4" t="s">
        <v>47</v>
      </c>
      <c r="G4" t="s">
        <v>26</v>
      </c>
      <c r="J4" t="s">
        <v>27</v>
      </c>
      <c r="K4" t="s">
        <v>28</v>
      </c>
      <c r="M4" t="s">
        <v>57</v>
      </c>
      <c r="N4" s="9">
        <v>0.1</v>
      </c>
    </row>
    <row r="5" spans="2:14">
      <c r="B5" t="s">
        <v>13</v>
      </c>
      <c r="C5">
        <v>1000</v>
      </c>
      <c r="D5">
        <v>2000</v>
      </c>
      <c r="E5">
        <v>3000</v>
      </c>
      <c r="F5" t="s">
        <v>48</v>
      </c>
      <c r="J5">
        <v>0</v>
      </c>
      <c r="K5" t="s">
        <v>53</v>
      </c>
      <c r="M5" t="s">
        <v>58</v>
      </c>
      <c r="N5" s="9">
        <v>0.02</v>
      </c>
    </row>
    <row r="6" spans="2:14">
      <c r="B6" t="s">
        <v>14</v>
      </c>
      <c r="E6">
        <v>0</v>
      </c>
      <c r="F6" t="s">
        <v>49</v>
      </c>
      <c r="J6">
        <v>100</v>
      </c>
      <c r="K6" t="s">
        <v>54</v>
      </c>
    </row>
    <row r="7" spans="2:14">
      <c r="B7" t="s">
        <v>15</v>
      </c>
      <c r="F7" t="s">
        <v>48</v>
      </c>
      <c r="J7">
        <v>500</v>
      </c>
      <c r="K7" t="s">
        <v>55</v>
      </c>
    </row>
    <row r="8" spans="2:14">
      <c r="B8" t="s">
        <v>16</v>
      </c>
      <c r="F8" t="s">
        <v>49</v>
      </c>
    </row>
    <row r="9" spans="2:14">
      <c r="B9" t="s">
        <v>17</v>
      </c>
      <c r="F9" t="s">
        <v>49</v>
      </c>
    </row>
    <row r="10" spans="2:14">
      <c r="B10" t="s">
        <v>18</v>
      </c>
      <c r="F10" t="s">
        <v>49</v>
      </c>
    </row>
    <row r="11" spans="2:14">
      <c r="B11" t="s">
        <v>19</v>
      </c>
      <c r="F11" t="s">
        <v>48</v>
      </c>
    </row>
    <row r="12" spans="2:14">
      <c r="B12" t="s">
        <v>20</v>
      </c>
      <c r="F12" t="s">
        <v>48</v>
      </c>
    </row>
    <row r="13" spans="2:14">
      <c r="B13" t="s">
        <v>21</v>
      </c>
      <c r="F13" t="s">
        <v>49</v>
      </c>
    </row>
    <row r="14" spans="2:14">
      <c r="B14" t="s">
        <v>22</v>
      </c>
      <c r="F14" t="s">
        <v>49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C15"/>
  <sheetViews>
    <sheetView workbookViewId="0">
      <selection activeCell="E9" sqref="E9"/>
    </sheetView>
  </sheetViews>
  <sheetFormatPr baseColWidth="10" defaultRowHeight="15"/>
  <cols>
    <col min="2" max="2" width="14.5703125" bestFit="1" customWidth="1"/>
    <col min="3" max="3" width="12.5703125" bestFit="1" customWidth="1"/>
  </cols>
  <sheetData>
    <row r="3" spans="2:3">
      <c r="B3" t="s">
        <v>30</v>
      </c>
      <c r="C3" t="s">
        <v>31</v>
      </c>
    </row>
    <row r="4" spans="2:3">
      <c r="B4">
        <v>1</v>
      </c>
      <c r="C4" t="s">
        <v>32</v>
      </c>
    </row>
    <row r="5" spans="2:3">
      <c r="B5">
        <v>2</v>
      </c>
      <c r="C5" t="s">
        <v>33</v>
      </c>
    </row>
    <row r="6" spans="2:3">
      <c r="B6">
        <v>3</v>
      </c>
      <c r="C6" t="s">
        <v>34</v>
      </c>
    </row>
    <row r="7" spans="2:3">
      <c r="B7">
        <v>4</v>
      </c>
      <c r="C7" t="s">
        <v>35</v>
      </c>
    </row>
    <row r="8" spans="2:3">
      <c r="B8">
        <v>5</v>
      </c>
      <c r="C8" t="s">
        <v>36</v>
      </c>
    </row>
    <row r="9" spans="2:3">
      <c r="B9">
        <v>6</v>
      </c>
      <c r="C9" t="s">
        <v>37</v>
      </c>
    </row>
    <row r="10" spans="2:3">
      <c r="B10">
        <v>7</v>
      </c>
      <c r="C10" t="s">
        <v>38</v>
      </c>
    </row>
    <row r="11" spans="2:3">
      <c r="B11">
        <v>8</v>
      </c>
      <c r="C11" t="s">
        <v>39</v>
      </c>
    </row>
    <row r="12" spans="2:3">
      <c r="B12">
        <v>9</v>
      </c>
      <c r="C12" t="s">
        <v>40</v>
      </c>
    </row>
    <row r="13" spans="2:3">
      <c r="B13">
        <v>10</v>
      </c>
      <c r="C13" t="s">
        <v>41</v>
      </c>
    </row>
    <row r="14" spans="2:3">
      <c r="B14">
        <v>11</v>
      </c>
      <c r="C14" t="s">
        <v>42</v>
      </c>
    </row>
    <row r="15" spans="2:3">
      <c r="B15">
        <v>12</v>
      </c>
      <c r="C15" t="s">
        <v>43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Rates</vt:lpstr>
      <vt:lpstr>Data</vt:lpstr>
      <vt:lpstr>Bonus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SIDOKPOHOU Anaelle</dc:creator>
  <cp:lastModifiedBy>Dédé</cp:lastModifiedBy>
  <dcterms:created xsi:type="dcterms:W3CDTF">2011-10-26T13:18:47Z</dcterms:created>
  <dcterms:modified xsi:type="dcterms:W3CDTF">2011-11-03T14:06:46Z</dcterms:modified>
</cp:coreProperties>
</file>