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320" windowHeight="7995"/>
  </bookViews>
  <sheets>
    <sheet name="OP10-20 boitier S" sheetId="1" r:id="rId1"/>
  </sheets>
  <externalReferences>
    <externalReference r:id="rId2"/>
    <externalReference r:id="rId3"/>
  </externalReferences>
  <definedNames>
    <definedName name="_xlnm._FilterDatabase" localSheetId="0" hidden="1">'OP10-20 boitier S'!$B$2:$M$25</definedName>
    <definedName name="aa">[1]Parametres_Bandeau!$B$5</definedName>
    <definedName name="aaa">[1]Parametres_Bandeau!$B$14</definedName>
    <definedName name="bgeze">[2]Parametres_Bandeau!$B$6</definedName>
    <definedName name="dsfazs">[1]Parametres_Bandeau!$B$7</definedName>
    <definedName name="fdvd">[2]Parametres_Bandeau!$B$10</definedName>
    <definedName name="fggza">[1]Parametres_Bandeau!$B$10</definedName>
    <definedName name="fhg">[1]Parametres_Bandeau!$B$8</definedName>
    <definedName name="fszagv">[1]Parametres_Bandeau!$B$12</definedName>
    <definedName name="gdhgzavd">[1]Parametres_Bandeau!$B$15</definedName>
    <definedName name="gfhgzavgz">[1]Parametres_Bandeau!$B$6</definedName>
    <definedName name="gfsfzac">[1]Parametres_Bandeau!$B$17</definedName>
    <definedName name="gfshgz">[1]Parametres_Bandeau!$B$11</definedName>
    <definedName name="gfzcza">[2]Parametres_Bandeau!$B$8</definedName>
    <definedName name="ghfshgzav">[2]Parametres_Bandeau!$B$16</definedName>
    <definedName name="ghzgazd">[2]Parametres_Bandeau!$B$11</definedName>
    <definedName name="grza">[1]Parametres_Bandeau!$B$13</definedName>
    <definedName name="hfkjez">[2]Parametres_Bandeau!$B$12</definedName>
    <definedName name="hgaze">[2]Parametres_Bandeau!$B$17</definedName>
    <definedName name="hgdghzav">[1]Parametres_Bandeau!$B$16</definedName>
    <definedName name="hgdhgez">[1]Parametres_Bandeau!$B$7</definedName>
    <definedName name="hgdhjez">[2]Parametres_Bandeau!$B$5</definedName>
    <definedName name="hghgza">[1]Parametres_Bandeau!$B$9</definedName>
    <definedName name="htdd">[2]Parametres_Bandeau!$B$14</definedName>
    <definedName name="htzeyge">[1]Parametres_Bandeau!$B$14</definedName>
    <definedName name="kjyfdje">[2]Parametres_Bandeau!$B$7</definedName>
    <definedName name="nhgzezef">[2]Parametres_Bandeau!$B$13</definedName>
    <definedName name="Num_Sem">(INT(MOD(INT((TODAY()-2)/7)+0.6,52+5/28))+1)</definedName>
    <definedName name="Parametres_URLCodeDocument" localSheetId="0">#REF!</definedName>
    <definedName name="Parametres_URLCodeDocument">#REF!</definedName>
    <definedName name="trthfzed">[1]Parametres_Bandeau!$B$17</definedName>
    <definedName name="uyjez">[1]Parametres_Bandeau!$B$12</definedName>
    <definedName name="vdsgfczad">[2]Parametres_Bandeau!$B$9</definedName>
  </definedNames>
  <calcPr calcId="114210"/>
</workbook>
</file>

<file path=xl/calcChain.xml><?xml version="1.0" encoding="utf-8"?>
<calcChain xmlns="http://schemas.openxmlformats.org/spreadsheetml/2006/main">
  <c r="Q11" i="1" a="1"/>
  <c r="Q11"/>
  <c r="R11" a="1"/>
  <c r="R11"/>
  <c r="Q8" a="1"/>
  <c r="Q8"/>
  <c r="R8" a="1"/>
  <c r="R8"/>
  <c r="Q4"/>
  <c r="R4"/>
  <c r="M50"/>
  <c r="K50"/>
  <c r="I50"/>
  <c r="G50"/>
  <c r="E50"/>
  <c r="C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L50"/>
  <c r="J50"/>
  <c r="H50"/>
  <c r="F50"/>
  <c r="D50"/>
  <c r="S3"/>
  <c r="B50"/>
  <c r="O51"/>
</calcChain>
</file>

<file path=xl/sharedStrings.xml><?xml version="1.0" encoding="utf-8"?>
<sst xmlns="http://schemas.openxmlformats.org/spreadsheetml/2006/main" count="42" uniqueCount="29">
  <si>
    <t>Cumul S52 à 03</t>
  </si>
  <si>
    <t>Cumul S04 à S07</t>
  </si>
  <si>
    <t>Cumul S08 à S11</t>
  </si>
  <si>
    <t>Cumul S12 à S15</t>
  </si>
  <si>
    <t>Cumul S16 à S19</t>
  </si>
  <si>
    <t>Cumul S20 à S23</t>
  </si>
  <si>
    <t>Cumul S24 à S27</t>
  </si>
  <si>
    <t>Cumul S28 à S35</t>
  </si>
  <si>
    <t>Cumul S36 à S39</t>
  </si>
  <si>
    <t>Cumul S40 à S43</t>
  </si>
  <si>
    <t>Cumul S44 à S47</t>
  </si>
  <si>
    <t>Cumul S48 à S51</t>
  </si>
  <si>
    <t>TOTAL PAR DEFAUT</t>
  </si>
  <si>
    <t xml:space="preserve"> -</t>
  </si>
  <si>
    <t>Totaux</t>
  </si>
  <si>
    <t>total</t>
  </si>
  <si>
    <t>plaquette</t>
  </si>
  <si>
    <t>disques</t>
  </si>
  <si>
    <t>embrayage</t>
  </si>
  <si>
    <t>bielle</t>
  </si>
  <si>
    <t>pneu mixte</t>
  </si>
  <si>
    <t>pneu neige</t>
  </si>
  <si>
    <t>tambour</t>
  </si>
  <si>
    <t>climlatisation</t>
  </si>
  <si>
    <t>Défauts                   metz</t>
  </si>
  <si>
    <t>Cumul Total</t>
  </si>
  <si>
    <t>Cumul Péride semaine actuelle ou précédente</t>
  </si>
  <si>
    <t>Formule complète et compliquée</t>
  </si>
  <si>
    <t>Même formule avec partie no de semaine nommée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</si>
</sst>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1">
    <font>
      <sz val="10"/>
      <name val="Arial"/>
    </font>
    <font>
      <sz val="10"/>
      <name val="Arial"/>
    </font>
    <font>
      <b/>
      <sz val="16"/>
      <color indexed="12"/>
      <name val="ARIAL"/>
      <family val="2"/>
    </font>
    <font>
      <b/>
      <sz val="9"/>
      <color indexed="12"/>
      <name val="Arial"/>
      <family val="2"/>
    </font>
    <font>
      <sz val="9"/>
      <name val="Arial"/>
      <family val="2"/>
    </font>
    <font>
      <b/>
      <sz val="9"/>
      <color indexed="10"/>
      <name val="Arial"/>
      <family val="2"/>
    </font>
    <font>
      <sz val="9"/>
      <color indexed="12"/>
      <name val="Arial"/>
      <family val="2"/>
    </font>
    <font>
      <b/>
      <sz val="9"/>
      <color indexed="60"/>
      <name val="Arial"/>
      <family val="2"/>
    </font>
    <font>
      <sz val="10"/>
      <name val="Arial"/>
      <family val="2"/>
    </font>
    <font>
      <sz val="8"/>
      <name val="Arial"/>
    </font>
    <font>
      <sz val="9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/>
  </cellStyleXfs>
  <cellXfs count="26">
    <xf numFmtId="0" fontId="0" fillId="0" borderId="0" xfId="0"/>
    <xf numFmtId="0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textRotation="90"/>
    </xf>
    <xf numFmtId="0" fontId="4" fillId="2" borderId="2" xfId="0" applyNumberFormat="1" applyFont="1" applyFill="1" applyBorder="1" applyAlignment="1">
      <alignment horizontal="center" vertical="center"/>
    </xf>
    <xf numFmtId="0" fontId="5" fillId="2" borderId="3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2" borderId="4" xfId="0" applyNumberFormat="1" applyFont="1" applyFill="1" applyBorder="1" applyAlignment="1">
      <alignment horizontal="center" vertical="center"/>
    </xf>
    <xf numFmtId="0" fontId="5" fillId="0" borderId="5" xfId="0" applyNumberFormat="1" applyFont="1" applyFill="1" applyBorder="1" applyAlignment="1">
      <alignment horizontal="center" vertical="center"/>
    </xf>
    <xf numFmtId="0" fontId="4" fillId="2" borderId="6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7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7" fillId="4" borderId="1" xfId="0" applyNumberFormat="1" applyFont="1" applyFill="1" applyBorder="1" applyAlignment="1">
      <alignment horizontal="center" vertical="center"/>
    </xf>
    <xf numFmtId="0" fontId="4" fillId="2" borderId="8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5" fillId="0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left" vertical="center"/>
    </xf>
    <xf numFmtId="0" fontId="10" fillId="2" borderId="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10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257175</xdr:colOff>
      <xdr:row>11</xdr:row>
      <xdr:rowOff>95250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7175" y="2819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8</xdr:row>
      <xdr:rowOff>133350</xdr:rowOff>
    </xdr:from>
    <xdr:to>
      <xdr:col>0</xdr:col>
      <xdr:colOff>3276600</xdr:colOff>
      <xdr:row>27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0" y="2343150"/>
          <a:ext cx="3276600" cy="3181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semaines je voulais faire une recherche de la grande valeur sur le cumul de S3 à S7 lorsque l on est en semaine 4 à 8 et faire basculer la recherche automatiquement lorsque l on est en semaine 9 à 12 sur le cumul de s8 à 11.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comptais démarrer à partir de cette formule qui me donne le numéro de semaine actuelle =ENT(MOD(ENT((B4-2)/7)+0,6;52+5/28))+1 et en ajoutant une condition pour faire la recherche sur la colonne correspondant au cumul 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si je suis le 12 février 2013 cela correspond à la semaine n°7 je voudrais faire une recherche sur la colonne cumul S3 àS7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je suis le 26 février 2013 qui correspond à la semaine n°9 je voudrais faire une recherche sur la colonne cumul S8 à S11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je suis le 20 février 2013 qui correspond à la semaine n° 8 je voudrais une recherche sur la colonne cumul S3 à S7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 espère que que c est possible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oneCellAnchor>
    <xdr:from>
      <xdr:col>15</xdr:col>
      <xdr:colOff>409575</xdr:colOff>
      <xdr:row>11</xdr:row>
      <xdr:rowOff>9525</xdr:rowOff>
    </xdr:from>
    <xdr:ext cx="76200" cy="200025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591550" y="2733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mb.pcinfo.inetpsa.com/doc/3/0/2/1/5/6/0/9/3/batonnage_2010_module_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mb.pcinfo.inetpsa.com/doc/3/0/2/2/8/6/7/6/8/Batonnage_2011_module_M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ellules"/>
      <sheetName val="Sommaire"/>
      <sheetName val="Synthése Bâtonnage L"/>
      <sheetName val="Suivi Bâtonnage Tour"/>
      <sheetName val="OP10-CERI"/>
      <sheetName val="OP20 Weisser"/>
      <sheetName val="OP30 Weisser"/>
      <sheetName val="OP40 Traub"/>
      <sheetName val="Portique 10-30-40"/>
      <sheetName val=" Suivi Bâtonnage Ilot 1"/>
      <sheetName val="2941956"/>
      <sheetName val="1143132"/>
      <sheetName val="1131386"/>
      <sheetName val="1176795"/>
      <sheetName val="1184149"/>
      <sheetName val="1176793"/>
      <sheetName val="Suivi Bâtonnage Ilot 2"/>
      <sheetName val="2942001"/>
      <sheetName val="2949678"/>
      <sheetName val="5000012"/>
      <sheetName val="3800061"/>
      <sheetName val="1245815"/>
      <sheetName val="Suivi Bâtonnage Ilot 3"/>
      <sheetName val="1131385"/>
      <sheetName val="5000010"/>
      <sheetName val="1254623"/>
      <sheetName val="2949685"/>
      <sheetName val="Suivi Bâtonnage Ebavurage"/>
      <sheetName val="1252890"/>
      <sheetName val="EXCELLO"/>
      <sheetName val="GUISTINA"/>
      <sheetName val="ATAMEC"/>
      <sheetName val="1252891"/>
      <sheetName val="1252892"/>
      <sheetName val="Suivi Bâtonnage Rasage"/>
      <sheetName val="49682 + 49818"/>
      <sheetName val="49680+49817"/>
      <sheetName val="Conv 1252893"/>
      <sheetName val="Mal 2949794"/>
      <sheetName val="Port 5003612"/>
      <sheetName val="Suivi Bâtonnage Ligne 5"/>
      <sheetName val="OP10 Ligne 5"/>
      <sheetName val="OP20 Ligne 5"/>
      <sheetName val="OP30 Ligne 5"/>
      <sheetName val="OP40 Ligne 5"/>
      <sheetName val="OP80  Ligne 5"/>
      <sheetName val="OP90 Ligne 5"/>
      <sheetName val="OP100 Ligne 5"/>
      <sheetName val="OP110 Ligne 5"/>
      <sheetName val="Suivi Bâtonnage Recep"/>
      <sheetName val="OP10-20 recep"/>
      <sheetName val="OP40 recep"/>
      <sheetName val="OP80 recep"/>
      <sheetName val="OP90 recep"/>
      <sheetName val="OP100 recep"/>
      <sheetName val="OP110 recep"/>
      <sheetName val="Saisie Suivi Bâtonnage Renvoi"/>
      <sheetName val="OP10-20 renvoi"/>
      <sheetName val="OP40 renvoi"/>
      <sheetName val="OP80 renvoi"/>
      <sheetName val="OP90 renvoi"/>
      <sheetName val="OP100 renvoi"/>
      <sheetName val="OP110 renvoi"/>
      <sheetName val="Saisie Suivi Bâtonnage R5"/>
      <sheetName val="OP10-20 R5"/>
      <sheetName val="OP30 R5"/>
      <sheetName val="OP40 R5"/>
      <sheetName val="OP80 R5"/>
      <sheetName val="OP90 R5"/>
      <sheetName val="OP100 R5"/>
      <sheetName val="OP110 R5"/>
      <sheetName val="Suivi Bâtonnage Ligne 1"/>
      <sheetName val="OP10 1162443"/>
      <sheetName val="OP20 1162445"/>
      <sheetName val="graveuse L1"/>
      <sheetName val="brocheuse L1"/>
      <sheetName val="tailleuse L1"/>
      <sheetName val="samput L1"/>
      <sheetName val="raseuse L1"/>
      <sheetName val="MAL L1"/>
      <sheetName val="Saisie Suivi Bâtonnage L BIS"/>
      <sheetName val="OP10 L bis"/>
      <sheetName val="OP20 L BIS"/>
      <sheetName val="graveuse L BIS"/>
      <sheetName val="brocheuse L BIS"/>
      <sheetName val="tailleuse L BIS"/>
      <sheetName val="samput L BIS"/>
      <sheetName val="raseuse L BIS"/>
      <sheetName val="robot L BIS"/>
      <sheetName val="ParetoDefaut recep"/>
      <sheetName val="ParetoPosteHisto recep"/>
      <sheetName val="ParetoDefaut Ligne 2"/>
      <sheetName val="ParetoPosteHisto Ligne 2"/>
      <sheetName val="ParetoDefaut Ligne 5"/>
      <sheetName val="ParetoPosteHisto Ligne 5"/>
      <sheetName val="ParetoDefaut Ligne 6"/>
      <sheetName val="ParetoPosteHisto Ligne 6"/>
      <sheetName val="ParetoDefaut Ligne 7"/>
      <sheetName val="ParetoPosteHisto Ligne 7"/>
      <sheetName val="ParetoDefaut R5"/>
      <sheetName val="ParetoPosteHisto R5"/>
      <sheetName val="ParetoDefaut renvoi"/>
      <sheetName val="ParetoPosteHisto renvoi"/>
      <sheetName val="Parametres_Band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>
        <row r="5">
          <cell r="B5" t="str">
            <v>DMB</v>
          </cell>
        </row>
        <row r="6">
          <cell r="B6" t="str">
            <v>Fab</v>
          </cell>
        </row>
        <row r="7">
          <cell r="B7" t="str">
            <v>Bâtonnage Chantier TPM n°1</v>
          </cell>
        </row>
        <row r="8">
          <cell r="B8">
            <v>2012</v>
          </cell>
        </row>
        <row r="10">
          <cell r="B10">
            <v>40917</v>
          </cell>
        </row>
        <row r="11">
          <cell r="B11" t="str">
            <v>hebdomadaire</v>
          </cell>
        </row>
        <row r="12">
          <cell r="B12" t="str">
            <v>Pierre NASSOY</v>
          </cell>
        </row>
        <row r="13">
          <cell r="B13" t="str">
            <v>Moniteurs</v>
          </cell>
        </row>
        <row r="14">
          <cell r="B14">
            <v>372313</v>
          </cell>
        </row>
        <row r="15">
          <cell r="B15" t="str">
            <v>Code</v>
          </cell>
        </row>
        <row r="16">
          <cell r="B16" t="str">
            <v>Non consolidé</v>
          </cell>
        </row>
        <row r="17">
          <cell r="B17" t="str">
            <v>USAGE INTERNE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ellules"/>
      <sheetName val="ParetoDefaut Tour"/>
      <sheetName val="ParetoPosteHisto Tour"/>
      <sheetName val="ParetoDefaut Rasage"/>
      <sheetName val="ParetoPosteHisto Rasage"/>
      <sheetName val="ParetoDefaut Ebavurage"/>
      <sheetName val="ParetoPosteHisto Ebavurage"/>
      <sheetName val="ParetoDefaut Ilot 1"/>
      <sheetName val="ParetoPosteHisto Ilot 1"/>
      <sheetName val="ParetoDefaut Ilot 3"/>
      <sheetName val="ParetoPosteHisto Ilot 3"/>
      <sheetName val="OP10-20 bal"/>
      <sheetName val="ParetoDefaut Ilot 2"/>
      <sheetName val="ParetoPosteHisto Ilot 2"/>
      <sheetName val="ParetoDefaut Ligne 1"/>
      <sheetName val="ParetoPosteHisto Ligne 1"/>
      <sheetName val="ParetoDefaut L capa"/>
      <sheetName val="ParetoPosteHisto L capa"/>
      <sheetName val="ParetoDefaut Crabots 1"/>
      <sheetName val="ParetoPosteHisto Crabots 1"/>
      <sheetName val="ParetoDefaut Crabots 2"/>
      <sheetName val="ParetoPosteHisto Crabots 2"/>
      <sheetName val="ParetoDefaut Cr 4-5"/>
      <sheetName val="ParetoPosteHisto Cr 4-5"/>
      <sheetName val="Parametres_Band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5">
          <cell r="B5" t="str">
            <v>DMB</v>
          </cell>
        </row>
        <row r="6">
          <cell r="B6" t="str">
            <v>Fab</v>
          </cell>
        </row>
        <row r="7">
          <cell r="B7" t="str">
            <v>Bâtonnage Chantier TPM n°1</v>
          </cell>
        </row>
        <row r="8">
          <cell r="B8">
            <v>2010</v>
          </cell>
        </row>
        <row r="10">
          <cell r="B10">
            <v>40567</v>
          </cell>
        </row>
        <row r="11">
          <cell r="B11" t="str">
            <v>Journalière</v>
          </cell>
        </row>
        <row r="12">
          <cell r="B12" t="str">
            <v>Pierre NASSOY</v>
          </cell>
        </row>
        <row r="13">
          <cell r="B13" t="str">
            <v>Moniteurs</v>
          </cell>
        </row>
        <row r="14">
          <cell r="B14">
            <v>372313</v>
          </cell>
        </row>
        <row r="16">
          <cell r="B16" t="str">
            <v>Non consolidé</v>
          </cell>
        </row>
        <row r="17">
          <cell r="B17" t="str">
            <v>USAGE INTERNE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47"/>
    <pageSetUpPr fitToPage="1"/>
  </sheetPr>
  <dimension ref="A1:S51"/>
  <sheetViews>
    <sheetView tabSelected="1" zoomScaleNormal="100" workbookViewId="0">
      <pane xSplit="1" ySplit="1" topLeftCell="F2" activePane="bottomRight" state="frozen"/>
      <selection sqref="A1:AE4"/>
      <selection pane="topRight" sqref="A1:AE4"/>
      <selection pane="bottomLeft" sqref="A1:AE4"/>
      <selection pane="bottomRight" activeCell="Q18" sqref="Q18"/>
    </sheetView>
  </sheetViews>
  <sheetFormatPr baseColWidth="10" defaultColWidth="4.7109375" defaultRowHeight="12"/>
  <cols>
    <col min="1" max="1" width="50.28515625" style="11" customWidth="1"/>
    <col min="2" max="13" width="4.7109375" style="5" customWidth="1"/>
    <col min="14" max="14" width="1.28515625" style="5" customWidth="1"/>
    <col min="15" max="15" width="14.5703125" style="5" bestFit="1" customWidth="1"/>
    <col min="16" max="17" width="11.42578125" style="5" customWidth="1"/>
    <col min="18" max="18" width="45.42578125" style="5" customWidth="1"/>
    <col min="19" max="208" width="11.42578125" style="5" customWidth="1"/>
    <col min="209" max="209" width="55" style="5" customWidth="1"/>
    <col min="210" max="210" width="4.140625" style="5" bestFit="1" customWidth="1"/>
    <col min="211" max="214" width="3.7109375" style="5" customWidth="1"/>
    <col min="215" max="215" width="4.7109375" style="5" customWidth="1"/>
    <col min="216" max="220" width="3.7109375" style="5" customWidth="1"/>
    <col min="221" max="221" width="4.7109375" style="5" customWidth="1"/>
    <col min="222" max="226" width="3.7109375" style="5" customWidth="1"/>
    <col min="227" max="227" width="4.7109375" style="5" customWidth="1"/>
    <col min="228" max="232" width="3.7109375" style="5" customWidth="1"/>
    <col min="233" max="233" width="4.7109375" style="5" customWidth="1"/>
    <col min="234" max="238" width="3.7109375" style="5" customWidth="1"/>
    <col min="239" max="239" width="4.7109375" style="5" customWidth="1"/>
    <col min="240" max="244" width="3.7109375" style="5" customWidth="1"/>
    <col min="245" max="248" width="1.42578125" style="5" customWidth="1"/>
    <col min="249" max="249" width="3.7109375" style="5" customWidth="1"/>
    <col min="250" max="250" width="4.7109375" style="5" customWidth="1"/>
    <col min="251" max="255" width="3.7109375" style="5" customWidth="1"/>
    <col min="256" max="16384" width="4.7109375" style="5"/>
  </cols>
  <sheetData>
    <row r="1" spans="1:19" ht="80.099999999999994" customHeight="1">
      <c r="A1" s="1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3"/>
      <c r="O1" s="4" t="s">
        <v>12</v>
      </c>
    </row>
    <row r="2" spans="1:19" ht="14.1" customHeight="1">
      <c r="A2" s="10" t="s">
        <v>16</v>
      </c>
      <c r="B2" s="6">
        <v>12</v>
      </c>
      <c r="C2" s="6">
        <v>22</v>
      </c>
      <c r="D2" s="6"/>
      <c r="E2" s="6"/>
      <c r="F2" s="6"/>
      <c r="G2" s="6"/>
      <c r="H2" s="6"/>
      <c r="I2" s="6"/>
      <c r="J2" s="6"/>
      <c r="K2" s="6"/>
      <c r="L2" s="6"/>
      <c r="M2" s="6"/>
      <c r="N2" s="7"/>
      <c r="O2" s="8">
        <f t="shared" ref="O2:O49" si="0">SUM(I2,H2,G2,F2,E2,D2,C2,B2,L2:M2)</f>
        <v>34</v>
      </c>
    </row>
    <row r="3" spans="1:19" ht="14.1" customHeight="1">
      <c r="A3" s="10" t="s">
        <v>17</v>
      </c>
      <c r="B3" s="6">
        <v>12</v>
      </c>
      <c r="C3" s="6">
        <v>22</v>
      </c>
      <c r="D3" s="6"/>
      <c r="E3" s="6"/>
      <c r="F3" s="6"/>
      <c r="G3" s="6"/>
      <c r="H3" s="6"/>
      <c r="I3" s="6"/>
      <c r="J3" s="6"/>
      <c r="K3" s="6"/>
      <c r="L3" s="6"/>
      <c r="M3" s="6"/>
      <c r="N3" s="9"/>
      <c r="O3" s="8">
        <f t="shared" si="0"/>
        <v>34</v>
      </c>
      <c r="P3" s="20"/>
      <c r="Q3" s="20" t="s">
        <v>25</v>
      </c>
      <c r="R3" s="20"/>
      <c r="S3" s="5">
        <f>LARGE(C2:C25,3)</f>
        <v>22</v>
      </c>
    </row>
    <row r="4" spans="1:19" ht="14.1" customHeight="1">
      <c r="A4" s="10" t="s">
        <v>18</v>
      </c>
      <c r="B4" s="6">
        <v>5</v>
      </c>
      <c r="C4" s="6">
        <v>7</v>
      </c>
      <c r="D4" s="6"/>
      <c r="E4" s="6"/>
      <c r="F4" s="6"/>
      <c r="G4" s="6"/>
      <c r="H4" s="6"/>
      <c r="I4" s="6"/>
      <c r="J4" s="6"/>
      <c r="K4" s="6"/>
      <c r="L4" s="6"/>
      <c r="M4" s="6"/>
      <c r="N4" s="9"/>
      <c r="O4" s="8">
        <f t="shared" si="0"/>
        <v>12</v>
      </c>
      <c r="P4" s="20"/>
      <c r="Q4" s="20">
        <f>LARGE($O$2:$O$49,1)</f>
        <v>130</v>
      </c>
      <c r="R4" s="20" t="str">
        <f>INDEX($A$2:$A$49,MATCH($Q4,$O$2:$O$49,0))</f>
        <v>pneu neige</v>
      </c>
    </row>
    <row r="5" spans="1:19" ht="14.1" customHeight="1">
      <c r="A5" s="10" t="s">
        <v>19</v>
      </c>
      <c r="B5" s="6">
        <v>1</v>
      </c>
      <c r="C5" s="6">
        <v>2</v>
      </c>
      <c r="D5" s="6"/>
      <c r="E5" s="6"/>
      <c r="F5" s="6"/>
      <c r="G5" s="6"/>
      <c r="H5" s="6"/>
      <c r="I5" s="6"/>
      <c r="J5" s="6"/>
      <c r="K5" s="6"/>
      <c r="L5" s="6"/>
      <c r="M5" s="6"/>
      <c r="N5" s="9"/>
      <c r="O5" s="8">
        <f t="shared" si="0"/>
        <v>3</v>
      </c>
      <c r="P5" s="20"/>
      <c r="Q5" s="20"/>
      <c r="R5" s="20"/>
    </row>
    <row r="6" spans="1:19" ht="14.1" customHeight="1">
      <c r="A6" s="10" t="s">
        <v>20</v>
      </c>
      <c r="B6" s="6">
        <v>30</v>
      </c>
      <c r="C6" s="6">
        <v>40</v>
      </c>
      <c r="D6" s="6"/>
      <c r="E6" s="6"/>
      <c r="F6" s="6"/>
      <c r="G6" s="6"/>
      <c r="H6" s="6"/>
      <c r="I6" s="6"/>
      <c r="J6" s="6"/>
      <c r="K6" s="6"/>
      <c r="L6" s="6"/>
      <c r="M6" s="6"/>
      <c r="N6" s="9"/>
      <c r="O6" s="8">
        <f t="shared" si="0"/>
        <v>70</v>
      </c>
      <c r="P6" s="20"/>
      <c r="Q6" s="21" t="s">
        <v>26</v>
      </c>
      <c r="R6" s="20"/>
    </row>
    <row r="7" spans="1:19" ht="14.1" customHeight="1">
      <c r="A7" s="10" t="s">
        <v>21</v>
      </c>
      <c r="B7" s="6">
        <v>60</v>
      </c>
      <c r="C7" s="6">
        <v>70</v>
      </c>
      <c r="D7" s="6"/>
      <c r="E7" s="6"/>
      <c r="F7" s="6"/>
      <c r="G7" s="6"/>
      <c r="H7" s="6"/>
      <c r="I7" s="6"/>
      <c r="J7" s="6"/>
      <c r="K7" s="6"/>
      <c r="L7" s="6"/>
      <c r="M7" s="6"/>
      <c r="N7" s="9"/>
      <c r="O7" s="8">
        <f t="shared" si="0"/>
        <v>130</v>
      </c>
      <c r="P7" s="20"/>
      <c r="Q7" s="22" t="s">
        <v>27</v>
      </c>
      <c r="R7" s="20"/>
    </row>
    <row r="8" spans="1:19" ht="14.1" customHeight="1">
      <c r="A8" s="10" t="s">
        <v>22</v>
      </c>
      <c r="B8" s="6">
        <v>4</v>
      </c>
      <c r="C8" s="6">
        <v>14</v>
      </c>
      <c r="D8" s="6"/>
      <c r="E8" s="6"/>
      <c r="F8" s="6"/>
      <c r="G8" s="6"/>
      <c r="H8" s="6"/>
      <c r="I8" s="6"/>
      <c r="J8" s="6"/>
      <c r="K8" s="6"/>
      <c r="L8" s="6"/>
      <c r="M8" s="6"/>
      <c r="N8" s="9"/>
      <c r="O8" s="8">
        <f t="shared" si="0"/>
        <v>18</v>
      </c>
      <c r="P8" s="20"/>
      <c r="Q8" s="20">
        <f t="array" aca="1" ref="Q8" ca="1">MAX(OFFSET($A$2:$A$49,,MATCH((INT(MOD(INT((TODAY()-2)/7)+0.6,52+5/28))+1),RIGHT($B$1:$M$1,2)*1,0)+(MOD((INT(MOD(INT((TODAY()-2)/7)+0.6,52+5/28))+1)-3,4)&gt;0)*1))</f>
        <v>70</v>
      </c>
      <c r="R8" s="20" t="str">
        <f t="array" aca="1" ref="R8" ca="1">INDEX($A$2:$A$49,MATCH($Q8,OFFSET($A$2:$A$49,,MATCH((INT(MOD(INT((TODAY()-2)/7)+0.6,52+5/28))+1),RIGHT($B$1:$M$1,2)*1,0)+(MOD((INT(MOD(INT((TODAY()-2)/7)+0.6,52+5/28))+1)-3,4)&gt;0)*1),0))</f>
        <v>pneu neige</v>
      </c>
      <c r="S8" s="18"/>
    </row>
    <row r="9" spans="1:19" ht="14.1" customHeight="1">
      <c r="A9" s="10" t="s">
        <v>23</v>
      </c>
      <c r="B9" s="6">
        <v>0</v>
      </c>
      <c r="C9" s="6">
        <v>1</v>
      </c>
      <c r="D9" s="6"/>
      <c r="E9" s="6"/>
      <c r="F9" s="6"/>
      <c r="G9" s="6"/>
      <c r="H9" s="6"/>
      <c r="I9" s="6"/>
      <c r="J9" s="6"/>
      <c r="K9" s="6"/>
      <c r="L9" s="6"/>
      <c r="M9" s="6"/>
      <c r="N9" s="9"/>
      <c r="O9" s="8">
        <f t="shared" si="0"/>
        <v>1</v>
      </c>
      <c r="P9" s="20"/>
      <c r="Q9" s="23"/>
      <c r="R9" s="23"/>
      <c r="S9" s="18"/>
    </row>
    <row r="10" spans="1:19" ht="14.1" customHeight="1">
      <c r="A10" s="10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9"/>
      <c r="O10" s="8">
        <f t="shared" si="0"/>
        <v>0</v>
      </c>
      <c r="P10" s="20"/>
      <c r="Q10" s="22" t="s">
        <v>28</v>
      </c>
      <c r="R10" s="23"/>
    </row>
    <row r="11" spans="1:19" ht="14.1" customHeight="1">
      <c r="A11" s="10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9"/>
      <c r="O11" s="8">
        <f t="shared" si="0"/>
        <v>0</v>
      </c>
      <c r="P11" s="20"/>
      <c r="Q11" s="20">
        <f t="array" aca="1" ref="Q11" ca="1">MAX(OFFSET($A$2:$A$49,,MATCH(Num_Sem,RIGHT($B$1:$M$1,2)*1,0)+(MOD(Num_Sem-3,4)&gt;0)*1))</f>
        <v>70</v>
      </c>
      <c r="R11" s="20" t="str">
        <f t="array" aca="1" ref="R11" ca="1">INDEX($A$2:$A$49,MATCH($Q11,OFFSET($A$2:$A$49,,MATCH(Num_Sem,RIGHT($B$1:$M$1,2)*1,0)+(MOD(Num_Sem-3,4)&gt;0)*1),0))</f>
        <v>pneu neige</v>
      </c>
    </row>
    <row r="12" spans="1:19" ht="14.1" customHeight="1">
      <c r="A12" s="10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9"/>
      <c r="O12" s="8">
        <f t="shared" si="0"/>
        <v>0</v>
      </c>
      <c r="P12" s="20"/>
      <c r="Q12" s="20"/>
      <c r="R12" s="23"/>
    </row>
    <row r="13" spans="1:19" ht="14.1" customHeight="1">
      <c r="A13" s="10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9"/>
      <c r="O13" s="8">
        <f t="shared" si="0"/>
        <v>0</v>
      </c>
      <c r="R13" s="18"/>
    </row>
    <row r="14" spans="1:19" ht="14.1" customHeight="1">
      <c r="A14" s="10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9"/>
      <c r="O14" s="8">
        <f t="shared" si="0"/>
        <v>0</v>
      </c>
      <c r="R14" s="18"/>
      <c r="S14" s="18"/>
    </row>
    <row r="15" spans="1:19" ht="14.1" customHeight="1">
      <c r="A15" s="10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9"/>
      <c r="O15" s="8">
        <f t="shared" si="0"/>
        <v>0</v>
      </c>
      <c r="R15" s="18"/>
      <c r="S15" s="18"/>
    </row>
    <row r="16" spans="1:19" ht="14.1" customHeight="1">
      <c r="A16" s="10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9"/>
      <c r="O16" s="8">
        <f t="shared" si="0"/>
        <v>0</v>
      </c>
      <c r="R16" s="18"/>
    </row>
    <row r="17" spans="1:18" ht="14.1" customHeight="1">
      <c r="A17" s="10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9"/>
      <c r="O17" s="8">
        <f t="shared" si="0"/>
        <v>0</v>
      </c>
      <c r="R17" s="18"/>
    </row>
    <row r="18" spans="1:18" ht="14.1" customHeight="1">
      <c r="A18" s="10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9"/>
      <c r="O18" s="8">
        <f t="shared" si="0"/>
        <v>0</v>
      </c>
      <c r="R18" s="19"/>
    </row>
    <row r="19" spans="1:18" ht="14.1" customHeight="1">
      <c r="A19" s="10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9"/>
      <c r="O19" s="8">
        <f t="shared" si="0"/>
        <v>0</v>
      </c>
      <c r="R19" s="19"/>
    </row>
    <row r="20" spans="1:18" ht="14.1" customHeight="1">
      <c r="A20" s="10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9"/>
      <c r="O20" s="8">
        <f t="shared" si="0"/>
        <v>0</v>
      </c>
      <c r="R20" s="19"/>
    </row>
    <row r="21" spans="1:18" ht="14.1" customHeight="1">
      <c r="A21" s="10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9"/>
      <c r="O21" s="8">
        <f t="shared" si="0"/>
        <v>0</v>
      </c>
      <c r="Q21" s="19"/>
      <c r="R21" s="19"/>
    </row>
    <row r="22" spans="1:18" ht="14.1" customHeight="1">
      <c r="A22" s="10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9"/>
      <c r="O22" s="8">
        <f t="shared" si="0"/>
        <v>0</v>
      </c>
      <c r="Q22" s="19"/>
      <c r="R22" s="19"/>
    </row>
    <row r="23" spans="1:18" ht="14.1" customHeight="1">
      <c r="A23" s="10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9"/>
      <c r="O23" s="8">
        <f t="shared" si="0"/>
        <v>0</v>
      </c>
      <c r="Q23" s="19"/>
      <c r="R23" s="19"/>
    </row>
    <row r="24" spans="1:18" ht="14.1" customHeight="1">
      <c r="A24" s="10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9"/>
      <c r="O24" s="8">
        <f t="shared" si="0"/>
        <v>0</v>
      </c>
      <c r="Q24" s="19"/>
      <c r="R24" s="19"/>
    </row>
    <row r="25" spans="1:18" ht="14.1" customHeight="1">
      <c r="A25" s="10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9"/>
      <c r="O25" s="8">
        <f t="shared" si="0"/>
        <v>0</v>
      </c>
      <c r="Q25" s="19"/>
      <c r="R25" s="19"/>
    </row>
    <row r="26" spans="1:18" ht="14.1" customHeight="1">
      <c r="A26" s="10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9"/>
      <c r="O26" s="8">
        <f t="shared" si="0"/>
        <v>0</v>
      </c>
      <c r="Q26" s="19"/>
      <c r="R26" s="19"/>
    </row>
    <row r="27" spans="1:18" ht="14.1" customHeight="1"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9"/>
      <c r="O27" s="8">
        <f t="shared" si="0"/>
        <v>0</v>
      </c>
      <c r="Q27" s="19"/>
      <c r="R27" s="19"/>
    </row>
    <row r="28" spans="1:18" ht="14.1" customHeight="1">
      <c r="A28" s="12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9"/>
      <c r="O28" s="8">
        <f t="shared" si="0"/>
        <v>0</v>
      </c>
    </row>
    <row r="29" spans="1:18" ht="14.1" customHeight="1">
      <c r="A29" s="10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9"/>
      <c r="O29" s="8">
        <f t="shared" si="0"/>
        <v>0</v>
      </c>
    </row>
    <row r="30" spans="1:18" ht="14.1" customHeight="1">
      <c r="A30" s="10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9"/>
      <c r="O30" s="8">
        <f t="shared" si="0"/>
        <v>0</v>
      </c>
    </row>
    <row r="31" spans="1:18" ht="14.1" customHeight="1">
      <c r="A31" s="10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9"/>
      <c r="O31" s="8">
        <f t="shared" si="0"/>
        <v>0</v>
      </c>
    </row>
    <row r="32" spans="1:18" ht="14.1" customHeight="1">
      <c r="A32" s="10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9"/>
      <c r="O32" s="8">
        <f t="shared" si="0"/>
        <v>0</v>
      </c>
    </row>
    <row r="33" spans="1:15" ht="14.1" customHeight="1">
      <c r="A33" s="10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9"/>
      <c r="O33" s="8">
        <f t="shared" si="0"/>
        <v>0</v>
      </c>
    </row>
    <row r="34" spans="1:15" ht="14.1" customHeight="1">
      <c r="A34" s="10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9"/>
      <c r="O34" s="8">
        <f t="shared" si="0"/>
        <v>0</v>
      </c>
    </row>
    <row r="35" spans="1:15" ht="14.1" customHeight="1">
      <c r="A35" s="10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9"/>
      <c r="O35" s="8">
        <f t="shared" si="0"/>
        <v>0</v>
      </c>
    </row>
    <row r="36" spans="1:15" ht="14.1" customHeight="1">
      <c r="A36" s="10" t="s">
        <v>13</v>
      </c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9"/>
      <c r="O36" s="8">
        <f t="shared" si="0"/>
        <v>0</v>
      </c>
    </row>
    <row r="37" spans="1:15" ht="14.1" customHeight="1">
      <c r="A37" s="10" t="s">
        <v>13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9"/>
      <c r="O37" s="8">
        <f t="shared" si="0"/>
        <v>0</v>
      </c>
    </row>
    <row r="38" spans="1:15" ht="14.1" customHeight="1">
      <c r="A38" s="10" t="s">
        <v>13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9"/>
      <c r="O38" s="8">
        <f t="shared" si="0"/>
        <v>0</v>
      </c>
    </row>
    <row r="39" spans="1:15" ht="14.1" customHeight="1">
      <c r="A39" s="10" t="s">
        <v>13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9"/>
      <c r="O39" s="8">
        <f t="shared" si="0"/>
        <v>0</v>
      </c>
    </row>
    <row r="40" spans="1:15" ht="14.1" customHeight="1">
      <c r="A40" s="10" t="s">
        <v>13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9"/>
      <c r="O40" s="8">
        <f t="shared" si="0"/>
        <v>0</v>
      </c>
    </row>
    <row r="41" spans="1:15" ht="14.1" customHeight="1">
      <c r="A41" s="10" t="s">
        <v>13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9"/>
      <c r="O41" s="8">
        <f t="shared" si="0"/>
        <v>0</v>
      </c>
    </row>
    <row r="42" spans="1:15" ht="14.1" customHeight="1">
      <c r="A42" s="10" t="s">
        <v>13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9"/>
      <c r="O42" s="8">
        <f t="shared" si="0"/>
        <v>0</v>
      </c>
    </row>
    <row r="43" spans="1:15" ht="14.1" customHeight="1">
      <c r="A43" s="10" t="s">
        <v>13</v>
      </c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9"/>
      <c r="O43" s="8">
        <f t="shared" si="0"/>
        <v>0</v>
      </c>
    </row>
    <row r="44" spans="1:15" ht="14.1" customHeight="1">
      <c r="A44" s="10" t="s">
        <v>13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9"/>
      <c r="O44" s="8">
        <f t="shared" si="0"/>
        <v>0</v>
      </c>
    </row>
    <row r="45" spans="1:15" ht="14.1" customHeight="1">
      <c r="A45" s="10" t="s">
        <v>13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9"/>
      <c r="O45" s="8">
        <f t="shared" si="0"/>
        <v>0</v>
      </c>
    </row>
    <row r="46" spans="1:15" ht="14.1" customHeight="1">
      <c r="A46" s="10" t="s">
        <v>13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9"/>
      <c r="O46" s="8">
        <f t="shared" si="0"/>
        <v>0</v>
      </c>
    </row>
    <row r="47" spans="1:15" ht="14.1" customHeight="1">
      <c r="A47" s="10" t="s">
        <v>13</v>
      </c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9"/>
      <c r="O47" s="8">
        <f t="shared" si="0"/>
        <v>0</v>
      </c>
    </row>
    <row r="48" spans="1:15" ht="14.1" customHeight="1">
      <c r="A48" s="10" t="s">
        <v>13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9"/>
      <c r="O48" s="8">
        <f t="shared" si="0"/>
        <v>0</v>
      </c>
    </row>
    <row r="49" spans="1:15" ht="14.1" customHeight="1" thickBot="1">
      <c r="A49" s="10" t="s">
        <v>13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9"/>
      <c r="O49" s="8">
        <f t="shared" si="0"/>
        <v>0</v>
      </c>
    </row>
    <row r="50" spans="1:15" ht="14.1" customHeight="1" thickBot="1">
      <c r="A50" s="13" t="s">
        <v>14</v>
      </c>
      <c r="B50" s="14">
        <f t="shared" ref="B50:M50" si="1">SUM(B2:B49)</f>
        <v>124</v>
      </c>
      <c r="C50" s="14">
        <f t="shared" si="1"/>
        <v>178</v>
      </c>
      <c r="D50" s="14">
        <f t="shared" si="1"/>
        <v>0</v>
      </c>
      <c r="E50" s="14">
        <f t="shared" si="1"/>
        <v>0</v>
      </c>
      <c r="F50" s="14">
        <f t="shared" si="1"/>
        <v>0</v>
      </c>
      <c r="G50" s="14">
        <f t="shared" si="1"/>
        <v>0</v>
      </c>
      <c r="H50" s="14">
        <f t="shared" si="1"/>
        <v>0</v>
      </c>
      <c r="I50" s="14">
        <f t="shared" si="1"/>
        <v>0</v>
      </c>
      <c r="J50" s="14">
        <f t="shared" si="1"/>
        <v>0</v>
      </c>
      <c r="K50" s="14">
        <f t="shared" si="1"/>
        <v>0</v>
      </c>
      <c r="L50" s="14">
        <f t="shared" si="1"/>
        <v>0</v>
      </c>
      <c r="M50" s="14">
        <f t="shared" si="1"/>
        <v>0</v>
      </c>
      <c r="N50" s="9"/>
      <c r="O50" s="15"/>
    </row>
    <row r="51" spans="1:15" ht="13.5" customHeight="1" thickBot="1">
      <c r="L51" s="24" t="s">
        <v>15</v>
      </c>
      <c r="M51" s="25"/>
      <c r="N51" s="16"/>
      <c r="O51" s="17">
        <f>SUM(O2:O49)</f>
        <v>302</v>
      </c>
    </row>
  </sheetData>
  <mergeCells count="1">
    <mergeCell ref="L51:M51"/>
  </mergeCells>
  <phoneticPr fontId="9" type="noConversion"/>
  <pageMargins left="0.19685039370078741" right="0" top="0.39370078740157483" bottom="0.39370078740157483" header="0.51181102362204722" footer="0.51181102362204722"/>
  <pageSetup paperSize="9" scale="5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OP10-20 boitier S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Dédé</cp:lastModifiedBy>
  <dcterms:created xsi:type="dcterms:W3CDTF">2013-02-16T07:48:26Z</dcterms:created>
  <dcterms:modified xsi:type="dcterms:W3CDTF">2013-02-16T19:06:42Z</dcterms:modified>
</cp:coreProperties>
</file>