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JOUEURS" sheetId="1" r:id="rId1"/>
  </sheets>
  <definedNames>
    <definedName name="Club">OFFSET(JOUEURS!$H$2,,,COUNTA(Nom))</definedName>
    <definedName name="Deptmt">OFFSET(JOUEURS!$I$2,,,COUNTA(Nom))</definedName>
    <definedName name="N°Club">OFFSET(JOUEURS!$G$2,,,COUNTA(Nom))</definedName>
    <definedName name="Naissance">OFFSET(JOUEURS!$D$2,,,COUNTA(Nom))</definedName>
    <definedName name="Nom">OFFSET(JOUEURS!$A$2,,,COUNTA(JOUEURS!$A:$A)-1)</definedName>
    <definedName name="Prénom">OFFSET(JOUEURS!$B$2,,,COUNTA(Nom))</definedName>
    <definedName name="Total">OFFSET(JOUEURS!$L$2,,,COUNTA(Nom))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4" i="1" l="1"/>
  <c r="R5" i="1"/>
  <c r="R7" i="1"/>
  <c r="R8" i="1"/>
  <c r="R10" i="1" a="1"/>
  <c r="R10" i="1" s="1"/>
  <c r="R11" i="1" a="1"/>
  <c r="R11" i="1" s="1"/>
  <c r="Q4" i="1"/>
  <c r="Q5" i="1"/>
  <c r="Q7" i="1"/>
  <c r="Q8" i="1"/>
  <c r="Q10" i="1" a="1"/>
  <c r="Q10" i="1" s="1"/>
  <c r="Q11" i="1" a="1"/>
  <c r="Q11" i="1" s="1"/>
  <c r="P11" i="1" a="1"/>
  <c r="P11" i="1" s="1"/>
  <c r="P10" i="1" a="1"/>
  <c r="P10" i="1" s="1"/>
  <c r="P8" i="1"/>
  <c r="P7" i="1"/>
  <c r="P5" i="1"/>
  <c r="P4" i="1"/>
  <c r="Q19" i="1" a="1"/>
  <c r="Q20" i="1" a="1"/>
  <c r="Q21" i="1" a="1"/>
  <c r="Q22" i="1" a="1"/>
  <c r="R21" i="1" a="1"/>
  <c r="R19" i="1" a="1"/>
  <c r="R20" i="1" a="1"/>
  <c r="R22" i="1" a="1"/>
  <c r="P22" i="1" a="1"/>
  <c r="P21" i="1" a="1"/>
  <c r="P20" i="1" a="1"/>
  <c r="P19" i="1" a="1"/>
  <c r="R14" i="1" a="1"/>
  <c r="R15" i="1" a="1"/>
  <c r="R16" i="1" a="1"/>
  <c r="R17" i="1" a="1"/>
  <c r="Q14" i="1" a="1"/>
  <c r="Q15" i="1" a="1"/>
  <c r="Q16" i="1" a="1"/>
  <c r="Q17" i="1" a="1"/>
  <c r="P17" i="1" a="1"/>
  <c r="P16" i="1" a="1"/>
  <c r="P15" i="1" a="1"/>
  <c r="P14" i="1" a="1"/>
  <c r="R22" i="1" l="1"/>
  <c r="R20" i="1"/>
  <c r="R19" i="1"/>
  <c r="R21" i="1"/>
  <c r="Q22" i="1"/>
  <c r="Q21" i="1"/>
  <c r="Q20" i="1"/>
  <c r="Q19" i="1"/>
  <c r="P22" i="1"/>
  <c r="P21" i="1"/>
  <c r="P20" i="1"/>
  <c r="P19" i="1"/>
  <c r="Q17" i="1"/>
  <c r="Q16" i="1"/>
  <c r="Q15" i="1"/>
  <c r="Q14" i="1"/>
  <c r="R17" i="1"/>
  <c r="R16" i="1"/>
  <c r="R15" i="1"/>
  <c r="R14" i="1"/>
  <c r="P17" i="1"/>
  <c r="P16" i="1"/>
  <c r="P15" i="1"/>
  <c r="P14" i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2" i="1"/>
</calcChain>
</file>

<file path=xl/sharedStrings.xml><?xml version="1.0" encoding="utf-8"?>
<sst xmlns="http://schemas.openxmlformats.org/spreadsheetml/2006/main" count="168" uniqueCount="84">
  <si>
    <t>NOM</t>
  </si>
  <si>
    <t>Prénom</t>
  </si>
  <si>
    <t>Sexe</t>
  </si>
  <si>
    <t>Né(e) en</t>
  </si>
  <si>
    <t>Dernier N° de Licence</t>
  </si>
  <si>
    <t>Dernière Lettre Clé</t>
  </si>
  <si>
    <t>N° de club de rattachement PP</t>
  </si>
  <si>
    <t>Club</t>
  </si>
  <si>
    <t>Département</t>
  </si>
  <si>
    <t>Victoires</t>
  </si>
  <si>
    <t>Défaites</t>
  </si>
  <si>
    <t>Total simples</t>
  </si>
  <si>
    <t>NOM1</t>
  </si>
  <si>
    <t>PRENOM1</t>
  </si>
  <si>
    <t>H</t>
  </si>
  <si>
    <t>x</t>
  </si>
  <si>
    <t>CLUB1</t>
  </si>
  <si>
    <t>NOMCLUB1</t>
  </si>
  <si>
    <t>01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</si>
  <si>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</si>
  <si>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</si>
  <si>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</si>
  <si>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</si>
  <si>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</si>
  <si>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</si>
  <si>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</si>
  <si>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</si>
  <si>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CLUB5</t>
  </si>
  <si>
    <t>NOMCLUB5</t>
  </si>
  <si>
    <t>NOM6</t>
  </si>
  <si>
    <t>PRENOM6</t>
  </si>
  <si>
    <t>CLUB6</t>
  </si>
  <si>
    <t>NOMCLUB6</t>
  </si>
  <si>
    <t>NOM7</t>
  </si>
  <si>
    <t>PRENOM7</t>
  </si>
  <si>
    <t>CLUB7</t>
  </si>
  <si>
    <t>NOMCLUB7</t>
  </si>
  <si>
    <t>NOM8</t>
  </si>
  <si>
    <t>PRENOM8</t>
  </si>
  <si>
    <t>NOMCLUB8</t>
  </si>
  <si>
    <t>NOM9</t>
  </si>
  <si>
    <t>PRENOM9</t>
  </si>
  <si>
    <t>NOMCLUB9</t>
  </si>
  <si>
    <t>NOM10</t>
  </si>
  <si>
    <t>PRENOM10</t>
  </si>
  <si>
    <t>NOMCLUB10</t>
  </si>
  <si>
    <t>NOM11</t>
  </si>
  <si>
    <t>PRENOM11</t>
  </si>
  <si>
    <t>NOMCLUB11</t>
  </si>
  <si>
    <t>NOM12</t>
  </si>
  <si>
    <t>PRENOM12</t>
  </si>
  <si>
    <t>CLUB12</t>
  </si>
  <si>
    <t>NOMCLUB12</t>
  </si>
  <si>
    <t>NOM13</t>
  </si>
  <si>
    <t>PRENOM13</t>
  </si>
  <si>
    <t>CLUB13</t>
  </si>
  <si>
    <t>NOMCLUB13</t>
  </si>
  <si>
    <t>13</t>
  </si>
  <si>
    <t>NOM14</t>
  </si>
  <si>
    <t>PRENOM14</t>
  </si>
  <si>
    <t>CLUB14</t>
  </si>
  <si>
    <t>NOMCLUB14</t>
  </si>
  <si>
    <t>NOM15</t>
  </si>
  <si>
    <t>PRENOM15</t>
  </si>
  <si>
    <t>CLUB15</t>
  </si>
  <si>
    <t>NOM16</t>
  </si>
  <si>
    <t>PRENOM16</t>
  </si>
  <si>
    <t>CLUB16</t>
  </si>
  <si>
    <t>NOM17</t>
  </si>
  <si>
    <t>PRENOM17</t>
  </si>
  <si>
    <t>CLUB17</t>
  </si>
  <si>
    <t>75</t>
  </si>
  <si>
    <t>Dep</t>
  </si>
  <si>
    <t>Nombre Joueur - de 12 ans (né en 2008 et +)</t>
  </si>
  <si>
    <t>Nombre Joueur + de 12 ans (né en 2007 et -)</t>
  </si>
  <si>
    <t>Matchs joués - de 12 ans (né en 2008 et +)</t>
  </si>
  <si>
    <t>Matchs joués + de 12 ans (né en 2007 et -)</t>
  </si>
  <si>
    <t xml:space="preserve">plus grand nombre de matchs joués par un - de 12 ans </t>
  </si>
  <si>
    <t xml:space="preserve">plus grand nombre de matchs joués par un + de 12 ans </t>
  </si>
  <si>
    <t>- 12 ans qui a fait le plus de matchs</t>
  </si>
  <si>
    <t>PRENOM</t>
  </si>
  <si>
    <t>DEP</t>
  </si>
  <si>
    <t>CLUB</t>
  </si>
  <si>
    <t>+12 ans qui a fait le plus de matchs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</si>
</sst>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1" fontId="1" fillId="0" borderId="0" xfId="0" applyNumberFormat="1" applyFont="1"/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0" fillId="0" borderId="0" xfId="0" quotePrefix="1"/>
    <xf numFmtId="0" fontId="0" fillId="2" borderId="1" xfId="0" quotePrefix="1" applyFill="1" applyBorder="1"/>
    <xf numFmtId="0" fontId="0" fillId="2" borderId="1" xfId="0" applyFill="1" applyBorder="1"/>
    <xf numFmtId="0" fontId="0" fillId="2" borderId="0" xfId="0" applyFill="1" applyBorder="1"/>
    <xf numFmtId="0" fontId="0" fillId="2" borderId="0" xfId="0" quotePrefix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H1" workbookViewId="0">
      <selection activeCell="T19" sqref="T19"/>
    </sheetView>
  </sheetViews>
  <sheetFormatPr baseColWidth="10" defaultRowHeight="14.4" x14ac:dyDescent="0.3"/>
  <cols>
    <col min="8" max="8" width="11.44140625" customWidth="1"/>
    <col min="13" max="13" width="2.44140625" customWidth="1"/>
    <col min="14" max="14" width="24.88671875" customWidth="1"/>
    <col min="15" max="15" width="49" customWidth="1"/>
  </cols>
  <sheetData>
    <row r="1" spans="1:18" x14ac:dyDescent="0.3">
      <c r="A1" s="1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1" t="s">
        <v>5</v>
      </c>
      <c r="G1" s="3" t="s">
        <v>6</v>
      </c>
      <c r="H1" s="3" t="s">
        <v>7</v>
      </c>
      <c r="I1" s="3" t="s">
        <v>8</v>
      </c>
      <c r="J1" s="4" t="s">
        <v>9</v>
      </c>
      <c r="K1" s="4" t="s">
        <v>10</v>
      </c>
      <c r="L1" s="4" t="s">
        <v>11</v>
      </c>
    </row>
    <row r="2" spans="1:18" x14ac:dyDescent="0.3">
      <c r="A2" t="s">
        <v>12</v>
      </c>
      <c r="B2" t="s">
        <v>13</v>
      </c>
      <c r="C2" t="s">
        <v>14</v>
      </c>
      <c r="D2">
        <v>2009</v>
      </c>
      <c r="E2" t="s">
        <v>15</v>
      </c>
      <c r="F2" t="s">
        <v>15</v>
      </c>
      <c r="G2" t="s">
        <v>16</v>
      </c>
      <c r="H2" t="s">
        <v>17</v>
      </c>
      <c r="I2" s="5" t="s">
        <v>18</v>
      </c>
      <c r="J2">
        <v>2</v>
      </c>
      <c r="K2">
        <v>2</v>
      </c>
      <c r="L2">
        <f>SUM(J2:K2)</f>
        <v>4</v>
      </c>
    </row>
    <row r="3" spans="1:18" x14ac:dyDescent="0.3">
      <c r="A3" t="s">
        <v>19</v>
      </c>
      <c r="B3" t="s">
        <v>20</v>
      </c>
      <c r="C3" t="s">
        <v>14</v>
      </c>
      <c r="D3">
        <v>2012</v>
      </c>
      <c r="E3" t="s">
        <v>15</v>
      </c>
      <c r="F3" t="s">
        <v>15</v>
      </c>
      <c r="G3" t="s">
        <v>16</v>
      </c>
      <c r="H3" t="s">
        <v>17</v>
      </c>
      <c r="I3" s="5" t="s">
        <v>18</v>
      </c>
      <c r="J3">
        <v>3</v>
      </c>
      <c r="K3">
        <v>2</v>
      </c>
      <c r="L3">
        <f t="shared" ref="L3:L18" si="0">SUM(J3:K3)</f>
        <v>5</v>
      </c>
      <c r="O3" t="s">
        <v>72</v>
      </c>
      <c r="P3" s="6" t="s">
        <v>18</v>
      </c>
      <c r="Q3" s="6" t="s">
        <v>71</v>
      </c>
      <c r="R3" s="6" t="s">
        <v>57</v>
      </c>
    </row>
    <row r="4" spans="1:18" x14ac:dyDescent="0.3">
      <c r="A4" t="s">
        <v>21</v>
      </c>
      <c r="B4" t="s">
        <v>22</v>
      </c>
      <c r="C4" t="s">
        <v>14</v>
      </c>
      <c r="D4">
        <v>2004</v>
      </c>
      <c r="E4" t="s">
        <v>15</v>
      </c>
      <c r="F4" t="s">
        <v>15</v>
      </c>
      <c r="G4" t="s">
        <v>16</v>
      </c>
      <c r="H4" t="s">
        <v>17</v>
      </c>
      <c r="I4" s="5" t="s">
        <v>18</v>
      </c>
      <c r="J4">
        <v>2</v>
      </c>
      <c r="K4">
        <v>2</v>
      </c>
      <c r="L4">
        <f t="shared" si="0"/>
        <v>4</v>
      </c>
      <c r="O4" s="7" t="s">
        <v>73</v>
      </c>
      <c r="P4">
        <f ca="1">COUNTIFS(Deptmt,P$3,Naissance,"&gt;=2008")</f>
        <v>2</v>
      </c>
      <c r="Q4">
        <f ca="1">COUNTIFS(Deptmt,Q$3,Naissance,"&gt;=2008")</f>
        <v>6</v>
      </c>
      <c r="R4">
        <f ca="1">COUNTIFS(Deptmt,R$3,Naissance,"&gt;=2008")</f>
        <v>3</v>
      </c>
    </row>
    <row r="5" spans="1:18" x14ac:dyDescent="0.3">
      <c r="A5" t="s">
        <v>23</v>
      </c>
      <c r="B5" t="s">
        <v>24</v>
      </c>
      <c r="C5" t="s">
        <v>14</v>
      </c>
      <c r="D5">
        <v>2005</v>
      </c>
      <c r="E5" t="s">
        <v>15</v>
      </c>
      <c r="F5" t="s">
        <v>15</v>
      </c>
      <c r="G5" t="s">
        <v>16</v>
      </c>
      <c r="H5" t="s">
        <v>17</v>
      </c>
      <c r="I5" s="5" t="s">
        <v>18</v>
      </c>
      <c r="J5">
        <v>2</v>
      </c>
      <c r="K5">
        <v>3</v>
      </c>
      <c r="L5">
        <f t="shared" si="0"/>
        <v>5</v>
      </c>
      <c r="O5" s="7" t="s">
        <v>74</v>
      </c>
      <c r="P5">
        <f ca="1">COUNTIFS(Deptmt,P$3,Naissance,"&lt;=2007")</f>
        <v>3</v>
      </c>
      <c r="Q5">
        <f ca="1">COUNTIFS(Deptmt,Q$3,Naissance,"&lt;=2007")</f>
        <v>2</v>
      </c>
      <c r="R5">
        <f ca="1">COUNTIFS(Deptmt,R$3,Naissance,"&lt;=2007")</f>
        <v>1</v>
      </c>
    </row>
    <row r="6" spans="1:18" x14ac:dyDescent="0.3">
      <c r="A6" t="s">
        <v>25</v>
      </c>
      <c r="B6" t="s">
        <v>26</v>
      </c>
      <c r="C6" t="s">
        <v>14</v>
      </c>
      <c r="D6">
        <v>2006</v>
      </c>
      <c r="E6" t="s">
        <v>15</v>
      </c>
      <c r="F6" t="s">
        <v>15</v>
      </c>
      <c r="G6" t="s">
        <v>27</v>
      </c>
      <c r="H6" t="s">
        <v>28</v>
      </c>
      <c r="I6" s="5" t="s">
        <v>18</v>
      </c>
      <c r="J6">
        <v>5</v>
      </c>
      <c r="K6">
        <v>2</v>
      </c>
      <c r="L6">
        <f t="shared" si="0"/>
        <v>7</v>
      </c>
    </row>
    <row r="7" spans="1:18" x14ac:dyDescent="0.3">
      <c r="A7" t="s">
        <v>29</v>
      </c>
      <c r="B7" t="s">
        <v>30</v>
      </c>
      <c r="C7" t="s">
        <v>14</v>
      </c>
      <c r="D7">
        <v>2013</v>
      </c>
      <c r="E7" t="s">
        <v>15</v>
      </c>
      <c r="F7" t="s">
        <v>15</v>
      </c>
      <c r="G7" t="s">
        <v>31</v>
      </c>
      <c r="H7" t="s">
        <v>32</v>
      </c>
      <c r="I7" s="5" t="s">
        <v>71</v>
      </c>
      <c r="J7">
        <v>2</v>
      </c>
      <c r="K7">
        <v>2</v>
      </c>
      <c r="L7">
        <f t="shared" si="0"/>
        <v>4</v>
      </c>
      <c r="O7" s="7" t="s">
        <v>75</v>
      </c>
      <c r="P7">
        <f ca="1">SUMIFS(Total,Deptmt,P$3,Naissance,"&gt;=2008")</f>
        <v>9</v>
      </c>
      <c r="Q7">
        <f ca="1">SUMIFS(Total,Deptmt,Q$3,Naissance,"&gt;=2008")</f>
        <v>27</v>
      </c>
      <c r="R7">
        <f ca="1">SUMIFS(Total,Deptmt,R$3,Naissance,"&gt;=2008")</f>
        <v>15</v>
      </c>
    </row>
    <row r="8" spans="1:18" x14ac:dyDescent="0.3">
      <c r="A8" t="s">
        <v>33</v>
      </c>
      <c r="B8" t="s">
        <v>34</v>
      </c>
      <c r="C8" t="s">
        <v>14</v>
      </c>
      <c r="D8">
        <v>2008</v>
      </c>
      <c r="E8" t="s">
        <v>15</v>
      </c>
      <c r="F8" t="s">
        <v>15</v>
      </c>
      <c r="G8" t="s">
        <v>35</v>
      </c>
      <c r="H8" t="s">
        <v>36</v>
      </c>
      <c r="I8" s="5" t="s">
        <v>71</v>
      </c>
      <c r="J8">
        <v>2</v>
      </c>
      <c r="K8">
        <v>2</v>
      </c>
      <c r="L8">
        <f t="shared" si="0"/>
        <v>4</v>
      </c>
      <c r="O8" s="7" t="s">
        <v>76</v>
      </c>
      <c r="P8">
        <f ca="1">SUMIFS(Total,Deptmt,P$3,Naissance,"&lt;=2007")</f>
        <v>16</v>
      </c>
      <c r="Q8">
        <f ca="1">SUMIFS(Total,Deptmt,Q$3,Naissance,"&lt;=2007")</f>
        <v>12</v>
      </c>
      <c r="R8">
        <f ca="1">SUMIFS(Total,Deptmt,R$3,Naissance,"&lt;=2007")</f>
        <v>3</v>
      </c>
    </row>
    <row r="9" spans="1:18" x14ac:dyDescent="0.3">
      <c r="A9" t="s">
        <v>37</v>
      </c>
      <c r="B9" t="s">
        <v>38</v>
      </c>
      <c r="C9" t="s">
        <v>14</v>
      </c>
      <c r="D9">
        <v>2009</v>
      </c>
      <c r="E9" t="s">
        <v>15</v>
      </c>
      <c r="F9" t="s">
        <v>15</v>
      </c>
      <c r="G9" t="s">
        <v>35</v>
      </c>
      <c r="H9" t="s">
        <v>39</v>
      </c>
      <c r="I9" s="5" t="s">
        <v>71</v>
      </c>
      <c r="J9">
        <v>2</v>
      </c>
      <c r="K9">
        <v>2</v>
      </c>
      <c r="L9">
        <f t="shared" si="0"/>
        <v>4</v>
      </c>
    </row>
    <row r="10" spans="1:18" x14ac:dyDescent="0.3">
      <c r="A10" t="s">
        <v>40</v>
      </c>
      <c r="B10" t="s">
        <v>41</v>
      </c>
      <c r="C10" t="s">
        <v>14</v>
      </c>
      <c r="D10">
        <v>2005</v>
      </c>
      <c r="E10" t="s">
        <v>15</v>
      </c>
      <c r="F10" t="s">
        <v>15</v>
      </c>
      <c r="G10" t="s">
        <v>35</v>
      </c>
      <c r="H10" t="s">
        <v>42</v>
      </c>
      <c r="I10" s="5" t="s">
        <v>71</v>
      </c>
      <c r="J10">
        <v>2</v>
      </c>
      <c r="K10">
        <v>1</v>
      </c>
      <c r="L10">
        <f t="shared" si="0"/>
        <v>3</v>
      </c>
      <c r="O10" s="8" t="s">
        <v>77</v>
      </c>
      <c r="P10">
        <f t="array" aca="1" ref="P10" ca="1">MAX(IF(Deptmt=P$3,IF(Naissance&gt;=2008,Total)))</f>
        <v>5</v>
      </c>
      <c r="Q10">
        <f t="array" aca="1" ref="Q10" ca="1">MAX(IF(Deptmt=Q$3,IF(Naissance&gt;=2008,Total)))</f>
        <v>9</v>
      </c>
      <c r="R10">
        <f t="array" aca="1" ref="R10" ca="1">MAX(IF(Deptmt=R$3,IF(Naissance&gt;=2008,Total)))</f>
        <v>6</v>
      </c>
    </row>
    <row r="11" spans="1:18" x14ac:dyDescent="0.3">
      <c r="A11" t="s">
        <v>43</v>
      </c>
      <c r="B11" t="s">
        <v>44</v>
      </c>
      <c r="C11" t="s">
        <v>14</v>
      </c>
      <c r="D11">
        <v>2005</v>
      </c>
      <c r="E11" t="s">
        <v>15</v>
      </c>
      <c r="F11" t="s">
        <v>15</v>
      </c>
      <c r="G11" t="s">
        <v>35</v>
      </c>
      <c r="H11" t="s">
        <v>45</v>
      </c>
      <c r="I11" s="5" t="s">
        <v>71</v>
      </c>
      <c r="J11">
        <v>8</v>
      </c>
      <c r="K11">
        <v>1</v>
      </c>
      <c r="L11">
        <f t="shared" si="0"/>
        <v>9</v>
      </c>
      <c r="O11" s="7" t="s">
        <v>78</v>
      </c>
      <c r="P11">
        <f t="array" aca="1" ref="P11" ca="1">MAX(IF(Deptmt=P$3,IF(Naissance&lt;=2007,Total)))</f>
        <v>7</v>
      </c>
      <c r="Q11">
        <f t="array" aca="1" ref="Q11" ca="1">MAX(IF(Deptmt=Q$3,IF(Naissance&lt;=2007,Total)))</f>
        <v>9</v>
      </c>
      <c r="R11">
        <f t="array" aca="1" ref="R11" ca="1">MAX(IF(Deptmt=R$3,IF(Naissance&lt;=2007,Total)))</f>
        <v>3</v>
      </c>
    </row>
    <row r="12" spans="1:18" x14ac:dyDescent="0.3">
      <c r="A12" t="s">
        <v>46</v>
      </c>
      <c r="B12" t="s">
        <v>47</v>
      </c>
      <c r="C12" t="s">
        <v>14</v>
      </c>
      <c r="D12">
        <v>2012</v>
      </c>
      <c r="E12" t="s">
        <v>15</v>
      </c>
      <c r="F12" t="s">
        <v>15</v>
      </c>
      <c r="G12" t="s">
        <v>35</v>
      </c>
      <c r="H12" t="s">
        <v>48</v>
      </c>
      <c r="I12" s="5" t="s">
        <v>71</v>
      </c>
      <c r="J12">
        <v>0</v>
      </c>
      <c r="K12">
        <v>2</v>
      </c>
      <c r="L12">
        <f t="shared" si="0"/>
        <v>2</v>
      </c>
    </row>
    <row r="13" spans="1:18" ht="28.8" x14ac:dyDescent="0.3">
      <c r="A13" t="s">
        <v>49</v>
      </c>
      <c r="B13" t="s">
        <v>50</v>
      </c>
      <c r="C13" t="s">
        <v>14</v>
      </c>
      <c r="D13">
        <v>2013</v>
      </c>
      <c r="E13" t="s">
        <v>15</v>
      </c>
      <c r="F13" t="s">
        <v>15</v>
      </c>
      <c r="G13" t="s">
        <v>51</v>
      </c>
      <c r="H13" t="s">
        <v>52</v>
      </c>
      <c r="I13" s="5" t="s">
        <v>71</v>
      </c>
      <c r="J13">
        <v>2</v>
      </c>
      <c r="K13">
        <v>2</v>
      </c>
      <c r="L13">
        <f t="shared" si="0"/>
        <v>4</v>
      </c>
      <c r="N13" s="9" t="s">
        <v>79</v>
      </c>
    </row>
    <row r="14" spans="1:18" x14ac:dyDescent="0.3">
      <c r="A14" t="s">
        <v>53</v>
      </c>
      <c r="B14" t="s">
        <v>54</v>
      </c>
      <c r="C14" t="s">
        <v>14</v>
      </c>
      <c r="D14">
        <v>2014</v>
      </c>
      <c r="E14" t="s">
        <v>15</v>
      </c>
      <c r="F14" t="s">
        <v>15</v>
      </c>
      <c r="G14" t="s">
        <v>55</v>
      </c>
      <c r="H14" t="s">
        <v>56</v>
      </c>
      <c r="I14" s="5" t="s">
        <v>71</v>
      </c>
      <c r="J14">
        <v>7</v>
      </c>
      <c r="K14">
        <v>2</v>
      </c>
      <c r="L14">
        <f t="shared" si="0"/>
        <v>9</v>
      </c>
      <c r="O14" t="s">
        <v>0</v>
      </c>
      <c r="P14" t="str">
        <f t="array" aca="1" ref="P14" ca="1">INDIRECT(ADDRESS(MAX(IF(Deptmt=P$3,IF(Naissance&gt;=2008,ROW(Total)))),1))</f>
        <v>NOM2</v>
      </c>
      <c r="Q14" t="str">
        <f t="array" aca="1" ref="Q14" ca="1">INDIRECT(ADDRESS(MAX(IF(Deptmt=Q$3,IF(Naissance&gt;=2008,ROW(Total)))),1))</f>
        <v>NOM13</v>
      </c>
      <c r="R14" t="str">
        <f t="array" aca="1" ref="R14" ca="1">INDIRECT(ADDRESS(MAX(IF(Deptmt=R$3,IF(Naissance&gt;=2008,ROW(Total)))),1))</f>
        <v>NOM17</v>
      </c>
    </row>
    <row r="15" spans="1:18" x14ac:dyDescent="0.3">
      <c r="A15" t="s">
        <v>58</v>
      </c>
      <c r="B15" t="s">
        <v>59</v>
      </c>
      <c r="C15" t="s">
        <v>14</v>
      </c>
      <c r="D15">
        <v>2006</v>
      </c>
      <c r="E15" t="s">
        <v>15</v>
      </c>
      <c r="F15" t="s">
        <v>15</v>
      </c>
      <c r="G15" t="s">
        <v>60</v>
      </c>
      <c r="H15" t="s">
        <v>61</v>
      </c>
      <c r="I15" s="5" t="s">
        <v>57</v>
      </c>
      <c r="J15">
        <v>2</v>
      </c>
      <c r="K15">
        <v>1</v>
      </c>
      <c r="L15">
        <f t="shared" si="0"/>
        <v>3</v>
      </c>
      <c r="O15" t="s">
        <v>80</v>
      </c>
      <c r="P15" t="str">
        <f t="array" aca="1" ref="P15" ca="1">INDIRECT(ADDRESS(MAX(IF(Deptmt=P$3,IF(Naissance&gt;=2008,ROW(Total)))),2))</f>
        <v>PRENOM2</v>
      </c>
      <c r="Q15" t="str">
        <f t="array" aca="1" ref="Q15" ca="1">INDIRECT(ADDRESS(MAX(IF(Deptmt=Q$3,IF(Naissance&gt;=2008,ROW(Total)))),2))</f>
        <v>PRENOM13</v>
      </c>
      <c r="R15" t="str">
        <f t="array" aca="1" ref="R15" ca="1">INDIRECT(ADDRESS(MAX(IF(Deptmt=R$3,IF(Naissance&gt;=2008,ROW(Total)))),2))</f>
        <v>PRENOM17</v>
      </c>
    </row>
    <row r="16" spans="1:18" x14ac:dyDescent="0.3">
      <c r="A16" t="s">
        <v>62</v>
      </c>
      <c r="B16" t="s">
        <v>63</v>
      </c>
      <c r="C16" t="s">
        <v>14</v>
      </c>
      <c r="D16">
        <v>2016</v>
      </c>
      <c r="E16" t="s">
        <v>15</v>
      </c>
      <c r="F16" t="s">
        <v>15</v>
      </c>
      <c r="G16" t="s">
        <v>64</v>
      </c>
      <c r="H16" t="s">
        <v>61</v>
      </c>
      <c r="I16" s="5" t="s">
        <v>57</v>
      </c>
      <c r="J16">
        <v>4</v>
      </c>
      <c r="K16">
        <v>2</v>
      </c>
      <c r="L16">
        <f t="shared" si="0"/>
        <v>6</v>
      </c>
      <c r="O16" t="s">
        <v>81</v>
      </c>
      <c r="P16" t="str">
        <f t="array" aca="1" ref="P16" ca="1">INDIRECT(ADDRESS(MAX(IF(Deptmt=P$3,IF(Naissance&gt;=2008,ROW(Total)))),9))</f>
        <v>01</v>
      </c>
      <c r="Q16" t="str">
        <f t="array" aca="1" ref="Q16" ca="1">INDIRECT(ADDRESS(MAX(IF(Deptmt=Q$3,IF(Naissance&gt;=2008,ROW(Total)))),9))</f>
        <v>75</v>
      </c>
      <c r="R16" t="str">
        <f t="array" aca="1" ref="R16" ca="1">INDIRECT(ADDRESS(MAX(IF(Deptmt=R$3,IF(Naissance&gt;=2008,ROW(Total)))),9))</f>
        <v>13</v>
      </c>
    </row>
    <row r="17" spans="1:18" x14ac:dyDescent="0.3">
      <c r="A17" t="s">
        <v>65</v>
      </c>
      <c r="B17" t="s">
        <v>66</v>
      </c>
      <c r="C17" t="s">
        <v>14</v>
      </c>
      <c r="D17">
        <v>2017</v>
      </c>
      <c r="E17" t="s">
        <v>15</v>
      </c>
      <c r="F17" t="s">
        <v>15</v>
      </c>
      <c r="G17" t="s">
        <v>67</v>
      </c>
      <c r="H17" t="s">
        <v>61</v>
      </c>
      <c r="I17" s="5" t="s">
        <v>57</v>
      </c>
      <c r="J17">
        <v>2</v>
      </c>
      <c r="K17">
        <v>1</v>
      </c>
      <c r="L17">
        <f t="shared" si="0"/>
        <v>3</v>
      </c>
      <c r="O17" t="s">
        <v>82</v>
      </c>
      <c r="P17" t="str">
        <f t="array" aca="1" ref="P17" ca="1">INDIRECT(ADDRESS(MAX(IF(Deptmt=P$3,IF(Naissance&gt;=2008,ROW(Total)))),8))</f>
        <v>NOMCLUB1</v>
      </c>
      <c r="Q17" t="str">
        <f t="array" aca="1" ref="Q17" ca="1">INDIRECT(ADDRESS(MAX(IF(Deptmt=Q$3,IF(Naissance&gt;=2008,ROW(Total)))),8))</f>
        <v>NOMCLUB13</v>
      </c>
      <c r="R17" t="str">
        <f t="array" aca="1" ref="R17" ca="1">INDIRECT(ADDRESS(MAX(IF(Deptmt=R$3,IF(Naissance&gt;=2008,ROW(Total)))),8))</f>
        <v>NOMCLUB14</v>
      </c>
    </row>
    <row r="18" spans="1:18" x14ac:dyDescent="0.3">
      <c r="A18" t="s">
        <v>68</v>
      </c>
      <c r="B18" t="s">
        <v>69</v>
      </c>
      <c r="C18" t="s">
        <v>14</v>
      </c>
      <c r="D18">
        <v>2018</v>
      </c>
      <c r="E18" t="s">
        <v>15</v>
      </c>
      <c r="F18" t="s">
        <v>15</v>
      </c>
      <c r="G18" t="s">
        <v>70</v>
      </c>
      <c r="H18" t="s">
        <v>61</v>
      </c>
      <c r="I18" s="5" t="s">
        <v>57</v>
      </c>
      <c r="J18">
        <v>4</v>
      </c>
      <c r="K18">
        <v>2</v>
      </c>
      <c r="L18">
        <f t="shared" si="0"/>
        <v>6</v>
      </c>
    </row>
    <row r="19" spans="1:18" ht="28.8" x14ac:dyDescent="0.3">
      <c r="N19" s="9" t="s">
        <v>83</v>
      </c>
      <c r="O19" t="s">
        <v>0</v>
      </c>
      <c r="P19" t="str">
        <f t="array" aca="1" ref="P19" ca="1">INDIRECT(ADDRESS(MAX(IF(Deptmt=P$3,IF(Naissance&lt;=2007,ROW(Total)))),1))</f>
        <v>NOM5</v>
      </c>
      <c r="Q19" t="str">
        <f t="array" aca="1" ref="Q19" ca="1">INDIRECT(ADDRESS(MAX(IF(Deptmt=Q$3,IF(Naissance&lt;=2007,ROW(Total)))),1))</f>
        <v>NOM10</v>
      </c>
      <c r="R19" t="str">
        <f t="array" aca="1" ref="R19" ca="1">INDIRECT(ADDRESS(MAX(IF(Deptmt=R$3,IF(Naissance&lt;=2007,ROW(Total)))),1))</f>
        <v>NOM14</v>
      </c>
    </row>
    <row r="20" spans="1:18" x14ac:dyDescent="0.3">
      <c r="O20" t="s">
        <v>80</v>
      </c>
      <c r="P20" t="str">
        <f t="array" aca="1" ref="P20" ca="1">INDIRECT(ADDRESS(MAX(IF(Deptmt=P$3,IF(Naissance&lt;=2007,ROW(Total)))),2))</f>
        <v>PRENOM5</v>
      </c>
      <c r="Q20" t="str">
        <f t="array" aca="1" ref="Q20" ca="1">INDIRECT(ADDRESS(MAX(IF(Deptmt=Q$3,IF(Naissance&lt;=2007,ROW(Total)))),2))</f>
        <v>PRENOM10</v>
      </c>
      <c r="R20" t="str">
        <f t="array" aca="1" ref="R20" ca="1">INDIRECT(ADDRESS(MAX(IF(Deptmt=R$3,IF(Naissance&lt;=2007,ROW(Total)))),2))</f>
        <v>PRENOM14</v>
      </c>
    </row>
    <row r="21" spans="1:18" x14ac:dyDescent="0.3">
      <c r="O21" t="s">
        <v>81</v>
      </c>
      <c r="P21" t="str">
        <f t="array" aca="1" ref="P21" ca="1">INDIRECT(ADDRESS(MAX(IF(Deptmt=P$3,IF(Naissance&lt;=2007,ROW(Total)))),9))</f>
        <v>01</v>
      </c>
      <c r="Q21" t="str">
        <f t="array" aca="1" ref="Q21" ca="1">INDIRECT(ADDRESS(MAX(IF(Deptmt=Q$3,IF(Naissance&lt;=2007,ROW(Total)))),9))</f>
        <v>75</v>
      </c>
      <c r="R21" t="str">
        <f t="array" aca="1" ref="R21" ca="1">INDIRECT(ADDRESS(MAX(IF(Deptmt=R$3,IF(Naissance&lt;=2007,ROW(Total)))),9))</f>
        <v>13</v>
      </c>
    </row>
    <row r="22" spans="1:18" x14ac:dyDescent="0.3">
      <c r="O22" t="s">
        <v>82</v>
      </c>
      <c r="P22" t="str">
        <f t="array" aca="1" ref="P22" ca="1">INDIRECT(ADDRESS(MAX(IF(Deptmt=P$3,IF(Naissance&lt;=2007,ROW(Total)))),8))</f>
        <v>NOMCLUB5</v>
      </c>
      <c r="Q22" t="str">
        <f t="array" aca="1" ref="Q22" ca="1">INDIRECT(ADDRESS(MAX(IF(Deptmt=Q$3,IF(Naissance&lt;=2007,ROW(Total)))),8))</f>
        <v>NOMCLUB10</v>
      </c>
      <c r="R22" t="str">
        <f t="array" aca="1" ref="R22" ca="1">INDIRECT(ADDRESS(MAX(IF(Deptmt=R$3,IF(Naissance&lt;=2007,ROW(Total)))),8))</f>
        <v>NOMCLUB14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JOUEURS</vt:lpstr>
    </vt:vector>
  </TitlesOfParts>
  <Company>FFT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Bastide</dc:creator>
  <cp:lastModifiedBy>André</cp:lastModifiedBy>
  <dcterms:created xsi:type="dcterms:W3CDTF">2019-12-10T13:24:25Z</dcterms:created>
  <dcterms:modified xsi:type="dcterms:W3CDTF">2019-12-10T18:11:41Z</dcterms:modified>
</cp:coreProperties>
</file>