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 tabRatio="316"/>
  </bookViews>
  <sheets>
    <sheet name="Janvier" sheetId="1" r:id="rId1"/>
    <sheet name="Transco" sheetId="4" r:id="rId2"/>
    <sheet name="Relevé CA 01 2020" sheetId="2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" i="1" l="1"/>
  <c r="D6" i="1"/>
  <c r="E6" i="1" s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5" i="1"/>
  <c r="E5" i="1" s="1"/>
  <c r="C17" i="1"/>
  <c r="C5" i="1"/>
  <c r="C12" i="1"/>
  <c r="C11" i="1"/>
  <c r="C13" i="1"/>
  <c r="C9" i="1"/>
  <c r="C6" i="1"/>
  <c r="C14" i="1"/>
  <c r="C15" i="1"/>
  <c r="C7" i="1"/>
  <c r="C10" i="1"/>
  <c r="C8" i="1"/>
  <c r="C16" i="1"/>
  <c r="B6" i="1" l="1"/>
  <c r="F6" i="1"/>
  <c r="B7" i="1"/>
  <c r="F7" i="1"/>
  <c r="B8" i="1"/>
  <c r="F8" i="1"/>
  <c r="B9" i="1"/>
  <c r="F9" i="1"/>
  <c r="B10" i="1"/>
  <c r="F10" i="1"/>
  <c r="B11" i="1"/>
  <c r="F11" i="1"/>
  <c r="B12" i="1"/>
  <c r="F12" i="1"/>
  <c r="B13" i="1"/>
  <c r="F13" i="1"/>
  <c r="B14" i="1"/>
  <c r="F14" i="1"/>
  <c r="B15" i="1"/>
  <c r="F15" i="1"/>
  <c r="B16" i="1"/>
  <c r="F16" i="1"/>
  <c r="B17" i="1"/>
  <c r="F17" i="1"/>
  <c r="F5" i="1"/>
  <c r="B5" i="1"/>
  <c r="B2" i="1"/>
  <c r="I16" i="1" a="1"/>
  <c r="I15" i="1" a="1"/>
  <c r="I13" i="1" a="1"/>
  <c r="I17" i="1" a="1"/>
  <c r="I8" i="1" a="1"/>
  <c r="I14" i="1" a="1"/>
  <c r="I11" i="1" a="1"/>
  <c r="I12" i="1" a="1"/>
  <c r="I9" i="1" a="1"/>
  <c r="I10" i="1" a="1"/>
  <c r="I6" i="1" a="1"/>
  <c r="I7" i="1" a="1"/>
  <c r="I5" i="1" a="1"/>
  <c r="H16" i="1" a="1"/>
  <c r="H15" i="1" a="1"/>
  <c r="H13" i="1" a="1"/>
  <c r="H17" i="1" a="1"/>
  <c r="H8" i="1" a="1"/>
  <c r="H14" i="1" a="1"/>
  <c r="H11" i="1" a="1"/>
  <c r="H12" i="1" a="1"/>
  <c r="H10" i="1" a="1"/>
  <c r="H6" i="1" a="1"/>
  <c r="H7" i="1" a="1"/>
  <c r="H9" i="1" a="1"/>
  <c r="H5" i="1" a="1"/>
  <c r="G16" i="1" a="1"/>
  <c r="G14" i="1" a="1"/>
  <c r="G12" i="1" a="1"/>
  <c r="G8" i="1" a="1"/>
  <c r="G9" i="1" a="1"/>
  <c r="G17" i="1" a="1"/>
  <c r="G11" i="1" a="1"/>
  <c r="G10" i="1" a="1"/>
  <c r="G13" i="1" a="1"/>
  <c r="G15" i="1" a="1"/>
  <c r="G7" i="1" a="1"/>
  <c r="G6" i="1" a="1"/>
  <c r="G5" i="1" a="1"/>
  <c r="I5" i="1" l="1"/>
  <c r="I7" i="1"/>
  <c r="I6" i="1"/>
  <c r="I10" i="1"/>
  <c r="I9" i="1"/>
  <c r="I12" i="1"/>
  <c r="I11" i="1"/>
  <c r="I14" i="1"/>
  <c r="I8" i="1"/>
  <c r="I17" i="1"/>
  <c r="I13" i="1"/>
  <c r="I15" i="1"/>
  <c r="I16" i="1"/>
  <c r="H5" i="1"/>
  <c r="H9" i="1"/>
  <c r="H7" i="1"/>
  <c r="H6" i="1"/>
  <c r="H10" i="1"/>
  <c r="H12" i="1"/>
  <c r="H11" i="1"/>
  <c r="H14" i="1"/>
  <c r="H8" i="1"/>
  <c r="H17" i="1"/>
  <c r="H13" i="1"/>
  <c r="H15" i="1"/>
  <c r="H16" i="1"/>
  <c r="G15" i="1"/>
  <c r="G13" i="1"/>
  <c r="G10" i="1"/>
  <c r="G11" i="1"/>
  <c r="G17" i="1"/>
  <c r="G9" i="1"/>
  <c r="G8" i="1"/>
  <c r="G12" i="1"/>
  <c r="G14" i="1"/>
  <c r="G16" i="1"/>
  <c r="G6" i="1"/>
  <c r="G7" i="1"/>
  <c r="G5" i="1"/>
</calcChain>
</file>

<file path=xl/sharedStrings.xml><?xml version="1.0" encoding="utf-8"?>
<sst xmlns="http://schemas.openxmlformats.org/spreadsheetml/2006/main" count="92" uniqueCount="60">
  <si>
    <t>Date</t>
  </si>
  <si>
    <t>Libellé</t>
  </si>
  <si>
    <t>Débit Euros</t>
  </si>
  <si>
    <t>Crédit Euros</t>
  </si>
  <si>
    <t>Téléchargement du 22/01/2020</t>
  </si>
  <si>
    <t>Solde au 21/01/20 : 114,53 EUR</t>
  </si>
  <si>
    <t>Mgp*leetchi.Com L-1125 Lux 20/01 
Paiement Par Carte</t>
  </si>
  <si>
    <t>O Thai Paris 17/01 
Paiement Par Carte</t>
  </si>
  <si>
    <t>Decathlon 0198 Tregueux 18/01 
Paiement Par Carte</t>
  </si>
  <si>
    <t>Dab 1 Stb Lagrille 18/01 10h24 
Retrait Au Distributeur</t>
  </si>
  <si>
    <t>Try&amp;do Paris 18 16/01 
Paiement Par Carte</t>
  </si>
  <si>
    <t>Spotify France 75 Paris 16/01 
Paiement Par Carte</t>
  </si>
  <si>
    <t>Meyclub Levallois Perr 15/01 
Paiement Par Carte</t>
  </si>
  <si>
    <t>Date du :</t>
  </si>
  <si>
    <t>Solde banque :</t>
  </si>
  <si>
    <t>Catégorie</t>
  </si>
  <si>
    <t>Montant</t>
  </si>
  <si>
    <t>Paiement Par Carte</t>
  </si>
  <si>
    <t>Prelevmnt</t>
  </si>
  <si>
    <t>Retrait Au Distributeur</t>
  </si>
  <si>
    <t>Type d'opération</t>
  </si>
  <si>
    <t>Solde réel :</t>
  </si>
  <si>
    <t>Virement Emis</t>
  </si>
  <si>
    <t>Virement En Votre Faveur</t>
  </si>
  <si>
    <t>Cotisation</t>
  </si>
  <si>
    <t>Avoir</t>
  </si>
  <si>
    <t>Sous catégorie</t>
  </si>
  <si>
    <t>Récurrent</t>
  </si>
  <si>
    <t>Téléphonie</t>
  </si>
  <si>
    <t>Oui</t>
  </si>
  <si>
    <t>EDF</t>
  </si>
  <si>
    <t>oui</t>
  </si>
  <si>
    <t>Don asso</t>
  </si>
  <si>
    <t>Culture</t>
  </si>
  <si>
    <t>Spotify</t>
  </si>
  <si>
    <t>Virement</t>
  </si>
  <si>
    <t>santé</t>
  </si>
  <si>
    <t>Ciné</t>
  </si>
  <si>
    <t>Banque</t>
  </si>
  <si>
    <t>Transport</t>
  </si>
  <si>
    <t>Retrait</t>
  </si>
  <si>
    <t>Carte</t>
  </si>
  <si>
    <t>Prélèvement</t>
  </si>
  <si>
    <t xml:space="preserve">Henner Gmc </t>
  </si>
  <si>
    <t xml:space="preserve">Matmut Rouen </t>
  </si>
  <si>
    <t xml:space="preserve">Aides </t>
  </si>
  <si>
    <t xml:space="preserve">Ugc Illimite </t>
  </si>
  <si>
    <t xml:space="preserve">Navigo Annuel - Gie Comutitres </t>
  </si>
  <si>
    <t xml:space="preserve">Compte A Composer </t>
  </si>
  <si>
    <t xml:space="preserve">Sfr-Societe Francaise Du Radiotelep </t>
  </si>
  <si>
    <t xml:space="preserve">Sfr Fixe Adsl </t>
  </si>
  <si>
    <t xml:space="preserve">Edf Clients Particuliers </t>
  </si>
  <si>
    <t xml:space="preserve">Spotify France 75 Paris </t>
  </si>
  <si>
    <t>XXX</t>
  </si>
  <si>
    <t>Virement En Votre Faveur 
Rab Janv XXX 
Rab Janv</t>
  </si>
  <si>
    <t>Aides 
Prelevmnt 
Virement numéro XXY</t>
  </si>
  <si>
    <t>Henner Gmc 
Prelevmnt</t>
  </si>
  <si>
    <t>Virement Emis 
Web Near Far Wherever You Are
17/01/2020</t>
  </si>
  <si>
    <t>Ddfip De La Haute Vienne 6p08700 
Virement En Votre Faveur 
Credimpot Alasource
D.G.F.I.P. 87 Impot</t>
  </si>
  <si>
    <t>Matmut Rouen 
Prelevmnt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</si>
</sst>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1" xfId="0" applyBorder="1" applyAlignment="1">
      <alignment wrapText="1"/>
    </xf>
    <xf numFmtId="0" fontId="4" fillId="0" borderId="0" xfId="0" applyFont="1"/>
    <xf numFmtId="0" fontId="5" fillId="0" borderId="0" xfId="0" applyFont="1"/>
    <xf numFmtId="0" fontId="0" fillId="0" borderId="0" xfId="0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 wrapText="1"/>
    </xf>
    <xf numFmtId="4" fontId="0" fillId="0" borderId="1" xfId="0" applyNumberFormat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2" borderId="0" xfId="0" applyFill="1" applyAlignment="1">
      <alignment horizontal="center" vertical="top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44" fontId="0" fillId="0" borderId="0" xfId="1" applyFont="1" applyAlignment="1">
      <alignment vertical="top"/>
    </xf>
    <xf numFmtId="44" fontId="0" fillId="0" borderId="2" xfId="1" applyFont="1" applyBorder="1" applyAlignment="1">
      <alignment horizontal="center" vertical="top"/>
    </xf>
    <xf numFmtId="44" fontId="0" fillId="3" borderId="0" xfId="1" applyFont="1" applyFill="1" applyAlignment="1">
      <alignment vertical="top"/>
    </xf>
    <xf numFmtId="44" fontId="0" fillId="4" borderId="0" xfId="1" applyFont="1" applyFill="1" applyAlignment="1">
      <alignment horizontal="center" vertical="top"/>
    </xf>
    <xf numFmtId="49" fontId="0" fillId="0" borderId="0" xfId="1" applyNumberFormat="1" applyFont="1" applyAlignment="1">
      <alignment vertical="top"/>
    </xf>
    <xf numFmtId="49" fontId="0" fillId="0" borderId="0" xfId="0" applyNumberFormat="1" applyAlignment="1">
      <alignment vertical="top"/>
    </xf>
    <xf numFmtId="0" fontId="2" fillId="0" borderId="0" xfId="0" applyFont="1" applyAlignment="1">
      <alignment horizontal="center" vertical="top" wrapText="1"/>
    </xf>
    <xf numFmtId="0" fontId="0" fillId="0" borderId="0" xfId="0" applyBorder="1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horizontal="center"/>
    </xf>
    <xf numFmtId="49" fontId="0" fillId="0" borderId="0" xfId="0" applyNumberFormat="1" applyBorder="1"/>
    <xf numFmtId="2" fontId="0" fillId="0" borderId="0" xfId="0" applyNumberFormat="1" applyBorder="1"/>
    <xf numFmtId="0" fontId="0" fillId="0" borderId="0" xfId="0" applyNumberFormat="1" applyBorder="1"/>
    <xf numFmtId="2" fontId="3" fillId="0" borderId="0" xfId="0" applyNumberFormat="1" applyFont="1"/>
    <xf numFmtId="2" fontId="3" fillId="0" borderId="0" xfId="0" applyNumberFormat="1" applyFont="1" applyAlignment="1">
      <alignment horizontal="center"/>
    </xf>
    <xf numFmtId="2" fontId="0" fillId="0" borderId="4" xfId="0" applyNumberFormat="1" applyBorder="1"/>
    <xf numFmtId="2" fontId="0" fillId="0" borderId="5" xfId="0" applyNumberFormat="1" applyBorder="1"/>
    <xf numFmtId="2" fontId="0" fillId="0" borderId="5" xfId="0" applyNumberFormat="1" applyBorder="1" applyAlignment="1">
      <alignment horizontal="center"/>
    </xf>
    <xf numFmtId="2" fontId="0" fillId="0" borderId="6" xfId="0" applyNumberFormat="1" applyBorder="1"/>
    <xf numFmtId="2" fontId="0" fillId="0" borderId="7" xfId="0" applyNumberFormat="1" applyBorder="1"/>
    <xf numFmtId="2" fontId="0" fillId="0" borderId="0" xfId="0" applyNumberFormat="1" applyBorder="1" applyAlignment="1">
      <alignment horizontal="center"/>
    </xf>
    <xf numFmtId="2" fontId="0" fillId="0" borderId="8" xfId="0" applyNumberFormat="1" applyBorder="1"/>
    <xf numFmtId="2" fontId="0" fillId="0" borderId="9" xfId="0" applyNumberFormat="1" applyBorder="1"/>
    <xf numFmtId="2" fontId="0" fillId="0" borderId="10" xfId="0" applyNumberFormat="1" applyBorder="1"/>
    <xf numFmtId="2" fontId="0" fillId="0" borderId="10" xfId="0" applyNumberFormat="1" applyBorder="1" applyAlignment="1">
      <alignment horizontal="center"/>
    </xf>
    <xf numFmtId="2" fontId="0" fillId="0" borderId="11" xfId="0" applyNumberFormat="1" applyBorder="1"/>
    <xf numFmtId="0" fontId="0" fillId="0" borderId="2" xfId="0" applyBorder="1" applyAlignment="1">
      <alignment horizontal="center" vertical="top"/>
    </xf>
    <xf numFmtId="0" fontId="0" fillId="5" borderId="0" xfId="0" applyFill="1" applyAlignment="1">
      <alignment horizontal="left" vertical="top" wrapText="1"/>
    </xf>
    <xf numFmtId="49" fontId="0" fillId="5" borderId="0" xfId="0" applyNumberFormat="1" applyFill="1" applyBorder="1"/>
    <xf numFmtId="0" fontId="0" fillId="0" borderId="0" xfId="0" applyFill="1" applyAlignment="1">
      <alignment horizontal="center" vertical="top"/>
    </xf>
  </cellXfs>
  <cellStyles count="2">
    <cellStyle name="Monétaire" xfId="1" builtinId="4"/>
    <cellStyle name="Normal" xfId="0" builtinId="0"/>
  </cellStyles>
  <dxfs count="1"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VELVET">
  <a:themeElements>
    <a:clrScheme name="NEW VELVET">
      <a:dk1>
        <a:sysClr val="windowText" lastClr="000000"/>
      </a:dk1>
      <a:lt1>
        <a:srgbClr val="FFFFFF"/>
      </a:lt1>
      <a:dk2>
        <a:srgbClr val="44546A"/>
      </a:dk2>
      <a:lt2>
        <a:srgbClr val="F4F4F4"/>
      </a:lt2>
      <a:accent1>
        <a:srgbClr val="F20761"/>
      </a:accent1>
      <a:accent2>
        <a:srgbClr val="69AAA8"/>
      </a:accent2>
      <a:accent3>
        <a:srgbClr val="FFBB0F"/>
      </a:accent3>
      <a:accent4>
        <a:srgbClr val="051E5E"/>
      </a:accent4>
      <a:accent5>
        <a:srgbClr val="05C7F2"/>
      </a:accent5>
      <a:accent6>
        <a:srgbClr val="8F7027"/>
      </a:accent6>
      <a:hlink>
        <a:srgbClr val="0073A8"/>
      </a:hlink>
      <a:folHlink>
        <a:srgbClr val="757070"/>
      </a:folHlink>
    </a:clrScheme>
    <a:fontScheme name="Thème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hèmeVELVET" id="{1557E81D-B314-4C58-94BA-5CD9A594E319}" vid="{0D8535C0-687D-4D9A-9A48-EB3F92262CF7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7"/>
  <sheetViews>
    <sheetView tabSelected="1" workbookViewId="0">
      <selection activeCell="I17" sqref="I17"/>
    </sheetView>
  </sheetViews>
  <sheetFormatPr baseColWidth="10" defaultColWidth="10.88671875" defaultRowHeight="14.4" x14ac:dyDescent="0.3"/>
  <cols>
    <col min="1" max="1" width="3.21875" style="8" customWidth="1"/>
    <col min="2" max="2" width="28.88671875" style="22" customWidth="1"/>
    <col min="3" max="3" width="34.21875" style="9" customWidth="1"/>
    <col min="4" max="4" width="109.44140625" style="9" hidden="1" customWidth="1"/>
    <col min="5" max="5" width="20.109375" style="9" customWidth="1"/>
    <col min="6" max="6" width="16.5546875" style="14" customWidth="1"/>
    <col min="7" max="9" width="24.88671875" style="22" customWidth="1"/>
    <col min="10" max="16384" width="10.88671875" style="8"/>
  </cols>
  <sheetData>
    <row r="1" spans="2:9" x14ac:dyDescent="0.3">
      <c r="B1" s="22" t="s">
        <v>13</v>
      </c>
      <c r="E1" s="18" t="s">
        <v>14</v>
      </c>
      <c r="F1" s="17">
        <v>114.53</v>
      </c>
      <c r="G1" s="22" t="str">
        <f>MID('Relevé CA 01 2020'!C10,20,7)</f>
        <v xml:space="preserve"> 114,53</v>
      </c>
    </row>
    <row r="2" spans="2:9" x14ac:dyDescent="0.3">
      <c r="B2" s="10" t="str">
        <f>RIGHT('Relevé CA 01 2020'!A1,10)</f>
        <v>22/01/2020</v>
      </c>
      <c r="E2" s="19" t="s">
        <v>21</v>
      </c>
      <c r="F2" s="16"/>
    </row>
    <row r="4" spans="2:9" x14ac:dyDescent="0.3">
      <c r="B4" s="23" t="s">
        <v>0</v>
      </c>
      <c r="C4" s="11" t="s">
        <v>1</v>
      </c>
      <c r="D4" s="21"/>
      <c r="E4" s="13" t="s">
        <v>20</v>
      </c>
      <c r="F4" s="15" t="s">
        <v>16</v>
      </c>
      <c r="G4" s="42" t="s">
        <v>15</v>
      </c>
      <c r="H4" s="42" t="s">
        <v>26</v>
      </c>
      <c r="I4" s="42" t="s">
        <v>27</v>
      </c>
    </row>
    <row r="5" spans="2:9" x14ac:dyDescent="0.3">
      <c r="B5" s="24">
        <f>'Relevé CA 01 2020'!A15</f>
        <v>43851</v>
      </c>
      <c r="C5" s="12" t="str">
        <f ca="1">ECLATERTXTMLIGNES('Relevé CA 01 2020'!B15)</f>
        <v xml:space="preserve">Virement En Votre Faveur </v>
      </c>
      <c r="D5" s="9" t="str">
        <f>'Relevé CA 01 2020'!B15</f>
        <v>Virement En Votre Faveur 
Rab Janv XXX 
Rab Janv</v>
      </c>
      <c r="E5" s="20" t="str">
        <f>IF(COUNTIF(D5,"*Virement*"),"Virement",IF(COUNTIF(D5,"*Carte*"),"Carte",IF(COUNTIF(D5,"*Retrait*"),"retrait",IF(COUNTIF(D5,"*Prelevmnt*"),"Prélèvement",IF(COUNTIF(D5,"*Cotisation*"),"Prélèvement",IF(COUNTIF(D5,"*Avoir*"),"Avoir",""))))))</f>
        <v>Virement</v>
      </c>
      <c r="F5" s="14">
        <f>IF('Relevé CA 01 2020'!C15&lt;&gt;"",-'Relevé CA 01 2020'!C15,'Relevé CA 01 2020'!D15)</f>
        <v>150</v>
      </c>
      <c r="G5" s="45" t="str">
        <f t="array" aca="1" ref="G5" ca="1">IFERROR(INDIRECT("Transco!"&amp;CHAR(COLUMN()+60)&amp;SUM(ISNUMBER(SEARCH(IF(Transco!$A$9:$A$19&lt;&gt;"",Transco!$A$9:$A$19),$C5))*ROW(Transco!$A$9:$A$19))),"")</f>
        <v/>
      </c>
      <c r="H5" s="45" t="str">
        <f t="array" aca="1" ref="H5" ca="1">IFERROR(INDIRECT("Transco!"&amp;CHAR(COLUMN()+60)&amp;SUM(ISNUMBER(SEARCH(IF(Transco!$A$9:$A$19&lt;&gt;"",Transco!$A$9:$A$19),$C5))*ROW(Transco!$A$9:$A$19))),"")</f>
        <v/>
      </c>
      <c r="I5" s="45" t="str">
        <f t="array" aca="1" ref="I5" ca="1">IFERROR(INDIRECT("Transco!"&amp;CHAR(COLUMN()+60)&amp;SUM(ISNUMBER(SEARCH(IF(Transco!$A$9:$A$19&lt;&gt;"",Transco!$A$9:$A$19),$C5))*ROW(Transco!$A$9:$A$19))),"")</f>
        <v/>
      </c>
    </row>
    <row r="6" spans="2:9" x14ac:dyDescent="0.3">
      <c r="B6" s="24">
        <f>'Relevé CA 01 2020'!A16</f>
        <v>43851</v>
      </c>
      <c r="C6" s="12" t="str">
        <f ca="1">ECLATERTXTMLIGNES('Relevé CA 01 2020'!B16)</f>
        <v xml:space="preserve">Mgp*leetchi.Com L-1125 Lux 20/01 </v>
      </c>
      <c r="D6" s="9" t="str">
        <f>'Relevé CA 01 2020'!B16</f>
        <v>Mgp*leetchi.Com L-1125 Lux 20/01 
Paiement Par Carte</v>
      </c>
      <c r="E6" s="20" t="str">
        <f>IF(COUNTIF(D6,"*Virement*"),"Virement",IF(COUNTIF(D6,"*Carte*"),"Carte",IF(COUNTIF(D6,"*Retrait*"),"retrait",IF(COUNTIF(D6,"*Prelevmnt*"),"Prélèvement",IF(COUNTIF(D6,"*Cotisation*"),"Prélèvement",IF(COUNTIF(D6,"*Avoir*"),"Avoir",""))))))</f>
        <v>Carte</v>
      </c>
      <c r="F6" s="14">
        <f>IF('Relevé CA 01 2020'!C16&lt;&gt;"",-'Relevé CA 01 2020'!C16,'Relevé CA 01 2020'!D16)</f>
        <v>-15</v>
      </c>
      <c r="G6" s="45" t="str">
        <f t="array" aca="1" ref="G6" ca="1">IFERROR(INDIRECT("Transco!"&amp;CHAR(COLUMN()+60)&amp;SUM(ISNUMBER(SEARCH(IF(Transco!$A$9:$A$19&lt;&gt;"",Transco!$A$9:$A$19),$C6))*ROW(Transco!$A$9:$A$19))),"")</f>
        <v/>
      </c>
      <c r="H6" s="45" t="str">
        <f t="array" aca="1" ref="H6" ca="1">IFERROR(INDIRECT("Transco!"&amp;CHAR(COLUMN()+60)&amp;SUM(ISNUMBER(SEARCH(IF(Transco!$A$9:$A$19&lt;&gt;"",Transco!$A$9:$A$19),$C6))*ROW(Transco!$A$9:$A$19))),"")</f>
        <v/>
      </c>
      <c r="I6" s="45" t="str">
        <f t="array" aca="1" ref="I6" ca="1">IFERROR(INDIRECT("Transco!"&amp;CHAR(COLUMN()+60)&amp;SUM(ISNUMBER(SEARCH(IF(Transco!$A$9:$A$19&lt;&gt;"",Transco!$A$9:$A$19),$C6))*ROW(Transco!$A$9:$A$19))),"")</f>
        <v/>
      </c>
    </row>
    <row r="7" spans="2:9" x14ac:dyDescent="0.3">
      <c r="B7" s="24">
        <f>'Relevé CA 01 2020'!A17</f>
        <v>43850</v>
      </c>
      <c r="C7" s="12" t="str">
        <f ca="1">ECLATERTXTMLIGNES('Relevé CA 01 2020'!B17)</f>
        <v xml:space="preserve">Aides </v>
      </c>
      <c r="D7" s="9" t="str">
        <f>'Relevé CA 01 2020'!B17</f>
        <v>Aides 
Prelevmnt 
Virement numéro XXY</v>
      </c>
      <c r="E7" s="20" t="str">
        <f t="shared" ref="E7:E17" si="0">IF(COUNTIF(D7,"*Virement*"),"Virement",IF(COUNTIF(D7,"*Carte*"),"Carte",IF(COUNTIF(D7,"*Retrait*"),"retrait",IF(COUNTIF(D7,"*Prelevmnt*"),"Prélèvement",IF(COUNTIF(D7,"*Cotisation*"),"Prélèvement",IF(COUNTIF(D7,"*Avoir*"),"Avoir",""))))))</f>
        <v>Virement</v>
      </c>
      <c r="F7" s="14">
        <f>IF('Relevé CA 01 2020'!C17&lt;&gt;"",-'Relevé CA 01 2020'!C17,'Relevé CA 01 2020'!D17)</f>
        <v>-10</v>
      </c>
      <c r="G7" s="45" t="str">
        <f t="array" aca="1" ref="G7" ca="1">IFERROR(INDIRECT("Transco!"&amp;CHAR(COLUMN()+60)&amp;SUM(ISNUMBER(SEARCH(IF(Transco!$A$9:$A$19&lt;&gt;"",Transco!$A$9:$A$19),$C7))*ROW(Transco!$A$9:$A$19))),"")</f>
        <v>Don asso</v>
      </c>
      <c r="H7" s="45">
        <f t="array" aca="1" ref="H7" ca="1">IFERROR(INDIRECT("Transco!"&amp;CHAR(COLUMN()+60)&amp;SUM(ISNUMBER(SEARCH(IF(Transco!$A$9:$A$19&lt;&gt;"",Transco!$A$9:$A$19),$C7))*ROW(Transco!$A$9:$A$19))),"")</f>
        <v>0</v>
      </c>
      <c r="I7" s="45" t="str">
        <f t="array" aca="1" ref="I7" ca="1">IFERROR(INDIRECT("Transco!"&amp;CHAR(COLUMN()+60)&amp;SUM(ISNUMBER(SEARCH(IF(Transco!$A$9:$A$19&lt;&gt;"",Transco!$A$9:$A$19),$C7))*ROW(Transco!$A$9:$A$19))),"")</f>
        <v>oui</v>
      </c>
    </row>
    <row r="8" spans="2:9" x14ac:dyDescent="0.3">
      <c r="B8" s="24">
        <f>'Relevé CA 01 2020'!A18</f>
        <v>43850</v>
      </c>
      <c r="C8" s="12" t="str">
        <f ca="1">ECLATERTXTMLIGNES('Relevé CA 01 2020'!B18)</f>
        <v xml:space="preserve">O Thai Paris 17/01 </v>
      </c>
      <c r="D8" s="9" t="str">
        <f>'Relevé CA 01 2020'!B18</f>
        <v>O Thai Paris 17/01 
Paiement Par Carte</v>
      </c>
      <c r="E8" s="20" t="str">
        <f t="shared" si="0"/>
        <v>Carte</v>
      </c>
      <c r="F8" s="14">
        <f>IF('Relevé CA 01 2020'!C18&lt;&gt;"",-'Relevé CA 01 2020'!C18,'Relevé CA 01 2020'!D18)</f>
        <v>-1.5</v>
      </c>
      <c r="G8" s="45" t="str">
        <f t="array" aca="1" ref="G8" ca="1">IFERROR(INDIRECT("Transco!"&amp;CHAR(COLUMN()+60)&amp;SUM(ISNUMBER(SEARCH(IF(Transco!$A$9:$A$19&lt;&gt;"",Transco!$A$9:$A$19),$C8))*ROW(Transco!$A$9:$A$19))),"")</f>
        <v/>
      </c>
      <c r="H8" s="45" t="str">
        <f t="array" aca="1" ref="H8" ca="1">IFERROR(INDIRECT("Transco!"&amp;CHAR(COLUMN()+60)&amp;SUM(ISNUMBER(SEARCH(IF(Transco!$A$9:$A$19&lt;&gt;"",Transco!$A$9:$A$19),$C8))*ROW(Transco!$A$9:$A$19))),"")</f>
        <v/>
      </c>
      <c r="I8" s="45" t="str">
        <f t="array" aca="1" ref="I8" ca="1">IFERROR(INDIRECT("Transco!"&amp;CHAR(COLUMN()+60)&amp;SUM(ISNUMBER(SEARCH(IF(Transco!$A$9:$A$19&lt;&gt;"",Transco!$A$9:$A$19),$C8))*ROW(Transco!$A$9:$A$19))),"")</f>
        <v/>
      </c>
    </row>
    <row r="9" spans="2:9" x14ac:dyDescent="0.3">
      <c r="B9" s="24">
        <f>'Relevé CA 01 2020'!A19</f>
        <v>43850</v>
      </c>
      <c r="C9" s="12" t="str">
        <f ca="1">ECLATERTXTMLIGNES('Relevé CA 01 2020'!B19)</f>
        <v xml:space="preserve">Decathlon 0198 Tregueux 18/01 </v>
      </c>
      <c r="D9" s="9" t="str">
        <f>'Relevé CA 01 2020'!B19</f>
        <v>Decathlon 0198 Tregueux 18/01 
Paiement Par Carte</v>
      </c>
      <c r="E9" s="20" t="str">
        <f t="shared" si="0"/>
        <v>Carte</v>
      </c>
      <c r="F9" s="14">
        <f>IF('Relevé CA 01 2020'!C19&lt;&gt;"",-'Relevé CA 01 2020'!C19,'Relevé CA 01 2020'!D19)</f>
        <v>-90</v>
      </c>
      <c r="G9" s="45" t="str">
        <f t="array" aca="1" ref="G9" ca="1">IFERROR(INDIRECT("Transco!"&amp;CHAR(COLUMN()+60)&amp;SUM(ISNUMBER(SEARCH(IF(Transco!$A$9:$A$19&lt;&gt;"",Transco!$A$9:$A$19),$C9))*ROW(Transco!$A$9:$A$19))),"")</f>
        <v/>
      </c>
      <c r="H9" s="45" t="str">
        <f t="array" aca="1" ref="H9" ca="1">IFERROR(INDIRECT("Transco!"&amp;CHAR(COLUMN()+60)&amp;SUM(ISNUMBER(SEARCH(IF(Transco!$A$9:$A$19&lt;&gt;"",Transco!$A$9:$A$19),$C9))*ROW(Transco!$A$9:$A$19))),"")</f>
        <v/>
      </c>
      <c r="I9" s="45" t="str">
        <f t="array" aca="1" ref="I9" ca="1">IFERROR(INDIRECT("Transco!"&amp;CHAR(COLUMN()+60)&amp;SUM(ISNUMBER(SEARCH(IF(Transco!$A$9:$A$19&lt;&gt;"",Transco!$A$9:$A$19),$C9))*ROW(Transco!$A$9:$A$19))),"")</f>
        <v/>
      </c>
    </row>
    <row r="10" spans="2:9" x14ac:dyDescent="0.3">
      <c r="B10" s="24">
        <f>'Relevé CA 01 2020'!A20</f>
        <v>43848</v>
      </c>
      <c r="C10" s="12" t="str">
        <f ca="1">ECLATERTXTMLIGNES('Relevé CA 01 2020'!B20)</f>
        <v xml:space="preserve">Dab 1 Stb Lagrille 18/01 10h24 </v>
      </c>
      <c r="D10" s="9" t="str">
        <f>'Relevé CA 01 2020'!B20</f>
        <v>Dab 1 Stb Lagrille 18/01 10h24 
Retrait Au Distributeur</v>
      </c>
      <c r="E10" s="20" t="str">
        <f t="shared" si="0"/>
        <v>retrait</v>
      </c>
      <c r="F10" s="14">
        <f>IF('Relevé CA 01 2020'!C20&lt;&gt;"",-'Relevé CA 01 2020'!C20,'Relevé CA 01 2020'!D20)</f>
        <v>-30</v>
      </c>
      <c r="G10" s="45" t="str">
        <f t="array" aca="1" ref="G10" ca="1">IFERROR(INDIRECT("Transco!"&amp;CHAR(COLUMN()+60)&amp;SUM(ISNUMBER(SEARCH(IF(Transco!$A$9:$A$19&lt;&gt;"",Transco!$A$9:$A$19),$C10))*ROW(Transco!$A$9:$A$19))),"")</f>
        <v/>
      </c>
      <c r="H10" s="45" t="str">
        <f t="array" aca="1" ref="H10" ca="1">IFERROR(INDIRECT("Transco!"&amp;CHAR(COLUMN()+60)&amp;SUM(ISNUMBER(SEARCH(IF(Transco!$A$9:$A$19&lt;&gt;"",Transco!$A$9:$A$19),$C10))*ROW(Transco!$A$9:$A$19))),"")</f>
        <v/>
      </c>
      <c r="I10" s="45" t="str">
        <f t="array" aca="1" ref="I10" ca="1">IFERROR(INDIRECT("Transco!"&amp;CHAR(COLUMN()+60)&amp;SUM(ISNUMBER(SEARCH(IF(Transco!$A$9:$A$19&lt;&gt;"",Transco!$A$9:$A$19),$C10))*ROW(Transco!$A$9:$A$19))),"")</f>
        <v/>
      </c>
    </row>
    <row r="11" spans="2:9" x14ac:dyDescent="0.3">
      <c r="B11" s="24">
        <f>'Relevé CA 01 2020'!A21</f>
        <v>43847</v>
      </c>
      <c r="C11" s="12" t="str">
        <f ca="1">ECLATERTXTMLIGNES('Relevé CA 01 2020'!B21)</f>
        <v xml:space="preserve">Try&amp;do Paris 18 16/01 </v>
      </c>
      <c r="D11" s="9" t="str">
        <f>'Relevé CA 01 2020'!B21</f>
        <v>Try&amp;do Paris 18 16/01 
Paiement Par Carte</v>
      </c>
      <c r="E11" s="20" t="str">
        <f t="shared" si="0"/>
        <v>Carte</v>
      </c>
      <c r="F11" s="14">
        <f>IF('Relevé CA 01 2020'!C21&lt;&gt;"",-'Relevé CA 01 2020'!C21,'Relevé CA 01 2020'!D21)</f>
        <v>-45</v>
      </c>
      <c r="G11" s="45" t="str">
        <f t="array" aca="1" ref="G11" ca="1">IFERROR(INDIRECT("Transco!"&amp;CHAR(COLUMN()+60)&amp;SUM(ISNUMBER(SEARCH(IF(Transco!$A$9:$A$19&lt;&gt;"",Transco!$A$9:$A$19),$C11))*ROW(Transco!$A$9:$A$19))),"")</f>
        <v/>
      </c>
      <c r="H11" s="45" t="str">
        <f t="array" aca="1" ref="H11" ca="1">IFERROR(INDIRECT("Transco!"&amp;CHAR(COLUMN()+60)&amp;SUM(ISNUMBER(SEARCH(IF(Transco!$A$9:$A$19&lt;&gt;"",Transco!$A$9:$A$19),$C11))*ROW(Transco!$A$9:$A$19))),"")</f>
        <v/>
      </c>
      <c r="I11" s="45" t="str">
        <f t="array" aca="1" ref="I11" ca="1">IFERROR(INDIRECT("Transco!"&amp;CHAR(COLUMN()+60)&amp;SUM(ISNUMBER(SEARCH(IF(Transco!$A$9:$A$19&lt;&gt;"",Transco!$A$9:$A$19),$C11))*ROW(Transco!$A$9:$A$19))),"")</f>
        <v/>
      </c>
    </row>
    <row r="12" spans="2:9" x14ac:dyDescent="0.3">
      <c r="B12" s="24">
        <f>'Relevé CA 01 2020'!A22</f>
        <v>43847</v>
      </c>
      <c r="C12" s="43" t="str">
        <f ca="1">ECLATERTXTMLIGNES('Relevé CA 01 2020'!B22)</f>
        <v xml:space="preserve">Spotify France 75 Paris 16/01 </v>
      </c>
      <c r="D12" s="9" t="str">
        <f>'Relevé CA 01 2020'!B22</f>
        <v>Spotify France 75 Paris 16/01 
Paiement Par Carte</v>
      </c>
      <c r="E12" s="20" t="str">
        <f>IF(COUNTIF(D12,"*Virement*"),"Virement",IF(COUNTIF(D12,"*Carte*"),"Carte",IF(COUNTIF(D12,"*Retrait*"),"retrait",IF(COUNTIF(D12,"*Prelevmnt*"),"Prélèvement",IF(COUNTIF(D12,"*Cotisation*"),"Prélèvement",IF(COUNTIF(D12,"*Avoir*"),"Avoir",""))))))</f>
        <v>Carte</v>
      </c>
      <c r="F12" s="14">
        <f>IF('Relevé CA 01 2020'!C22&lt;&gt;"",-'Relevé CA 01 2020'!C22,'Relevé CA 01 2020'!D22)</f>
        <v>-14.99</v>
      </c>
      <c r="G12" s="45" t="str">
        <f t="array" aca="1" ref="G12" ca="1">IFERROR(INDIRECT("Transco!"&amp;CHAR(COLUMN()+60)&amp;SUM(ISNUMBER(SEARCH(IF(Transco!$A$9:$A$19&lt;&gt;"",Transco!$A$9:$A$19),$C12))*ROW(Transco!$A$9:$A$19))),"")</f>
        <v>Culture</v>
      </c>
      <c r="H12" s="45" t="str">
        <f t="array" aca="1" ref="H12" ca="1">IFERROR(INDIRECT("Transco!"&amp;CHAR(COLUMN()+60)&amp;SUM(ISNUMBER(SEARCH(IF(Transco!$A$9:$A$19&lt;&gt;"",Transco!$A$9:$A$19),$C12))*ROW(Transco!$A$9:$A$19))),"")</f>
        <v>Spotify</v>
      </c>
      <c r="I12" s="45" t="str">
        <f t="array" aca="1" ref="I12" ca="1">IFERROR(INDIRECT("Transco!"&amp;CHAR(COLUMN()+60)&amp;SUM(ISNUMBER(SEARCH(IF(Transco!$A$9:$A$19&lt;&gt;"",Transco!$A$9:$A$19),$C12))*ROW(Transco!$A$9:$A$19))),"")</f>
        <v>oui</v>
      </c>
    </row>
    <row r="13" spans="2:9" x14ac:dyDescent="0.3">
      <c r="B13" s="24">
        <f>'Relevé CA 01 2020'!A23</f>
        <v>43846</v>
      </c>
      <c r="C13" s="12" t="str">
        <f ca="1">ECLATERTXTMLIGNES('Relevé CA 01 2020'!B23)</f>
        <v xml:space="preserve">Henner Gmc </v>
      </c>
      <c r="D13" s="9" t="str">
        <f>'Relevé CA 01 2020'!B23</f>
        <v>Henner Gmc 
Prelevmnt</v>
      </c>
      <c r="E13" s="20" t="str">
        <f t="shared" si="0"/>
        <v>Prélèvement</v>
      </c>
      <c r="F13" s="14">
        <f>IF('Relevé CA 01 2020'!C23&lt;&gt;"",-'Relevé CA 01 2020'!C23,'Relevé CA 01 2020'!D23)</f>
        <v>-5.0599999999999996</v>
      </c>
      <c r="G13" s="45" t="str">
        <f t="array" aca="1" ref="G13" ca="1">IFERROR(INDIRECT("Transco!"&amp;CHAR(COLUMN()+60)&amp;SUM(ISNUMBER(SEARCH(IF(Transco!$A$9:$A$19&lt;&gt;"",Transco!$A$9:$A$19),$C13))*ROW(Transco!$A$9:$A$19))),"")</f>
        <v>santé</v>
      </c>
      <c r="H13" s="45">
        <f t="array" aca="1" ref="H13" ca="1">IFERROR(INDIRECT("Transco!"&amp;CHAR(COLUMN()+60)&amp;SUM(ISNUMBER(SEARCH(IF(Transco!$A$9:$A$19&lt;&gt;"",Transco!$A$9:$A$19),$C13))*ROW(Transco!$A$9:$A$19))),"")</f>
        <v>0</v>
      </c>
      <c r="I13" s="45" t="str">
        <f t="array" aca="1" ref="I13" ca="1">IFERROR(INDIRECT("Transco!"&amp;CHAR(COLUMN()+60)&amp;SUM(ISNUMBER(SEARCH(IF(Transco!$A$9:$A$19&lt;&gt;"",Transco!$A$9:$A$19),$C13))*ROW(Transco!$A$9:$A$19))),"")</f>
        <v>oui</v>
      </c>
    </row>
    <row r="14" spans="2:9" x14ac:dyDescent="0.3">
      <c r="B14" s="24">
        <f>'Relevé CA 01 2020'!A24</f>
        <v>43846</v>
      </c>
      <c r="C14" s="12" t="str">
        <f ca="1">ECLATERTXTMLIGNES('Relevé CA 01 2020'!B24)</f>
        <v xml:space="preserve">Virement Emis </v>
      </c>
      <c r="D14" s="9" t="str">
        <f>'Relevé CA 01 2020'!B24</f>
        <v>Virement Emis 
Web Near Far Wherever You Are
17/01/2020</v>
      </c>
      <c r="E14" s="20" t="str">
        <f t="shared" si="0"/>
        <v>Virement</v>
      </c>
      <c r="F14" s="14">
        <f>IF('Relevé CA 01 2020'!C24&lt;&gt;"",-'Relevé CA 01 2020'!C24,'Relevé CA 01 2020'!D24)</f>
        <v>-46</v>
      </c>
      <c r="G14" s="45" t="str">
        <f t="array" aca="1" ref="G14" ca="1">IFERROR(INDIRECT("Transco!"&amp;CHAR(COLUMN()+60)&amp;SUM(ISNUMBER(SEARCH(IF(Transco!$A$9:$A$19&lt;&gt;"",Transco!$A$9:$A$19),$C14))*ROW(Transco!$A$9:$A$19))),"")</f>
        <v/>
      </c>
      <c r="H14" s="45" t="str">
        <f t="array" aca="1" ref="H14" ca="1">IFERROR(INDIRECT("Transco!"&amp;CHAR(COLUMN()+60)&amp;SUM(ISNUMBER(SEARCH(IF(Transco!$A$9:$A$19&lt;&gt;"",Transco!$A$9:$A$19),$C14))*ROW(Transco!$A$9:$A$19))),"")</f>
        <v/>
      </c>
      <c r="I14" s="45" t="str">
        <f t="array" aca="1" ref="I14" ca="1">IFERROR(INDIRECT("Transco!"&amp;CHAR(COLUMN()+60)&amp;SUM(ISNUMBER(SEARCH(IF(Transco!$A$9:$A$19&lt;&gt;"",Transco!$A$9:$A$19),$C14))*ROW(Transco!$A$9:$A$19))),"")</f>
        <v/>
      </c>
    </row>
    <row r="15" spans="2:9" x14ac:dyDescent="0.3">
      <c r="B15" s="24">
        <f>'Relevé CA 01 2020'!A25</f>
        <v>43846</v>
      </c>
      <c r="C15" s="12" t="str">
        <f ca="1">ECLATERTXTMLIGNES('Relevé CA 01 2020'!B25)</f>
        <v xml:space="preserve">Meyclub Levallois Perr 15/01 </v>
      </c>
      <c r="D15" s="9" t="str">
        <f>'Relevé CA 01 2020'!B25</f>
        <v>Meyclub Levallois Perr 15/01 
Paiement Par Carte</v>
      </c>
      <c r="E15" s="20" t="str">
        <f t="shared" si="0"/>
        <v>Carte</v>
      </c>
      <c r="F15" s="14">
        <f>IF('Relevé CA 01 2020'!C25&lt;&gt;"",-'Relevé CA 01 2020'!C25,'Relevé CA 01 2020'!D25)</f>
        <v>-6</v>
      </c>
      <c r="G15" s="45" t="str">
        <f t="array" aca="1" ref="G15" ca="1">IFERROR(INDIRECT("Transco!"&amp;CHAR(COLUMN()+60)&amp;SUM(ISNUMBER(SEARCH(IF(Transco!$A$9:$A$19&lt;&gt;"",Transco!$A$9:$A$19),$C15))*ROW(Transco!$A$9:$A$19))),"")</f>
        <v/>
      </c>
      <c r="H15" s="45" t="str">
        <f t="array" aca="1" ref="H15" ca="1">IFERROR(INDIRECT("Transco!"&amp;CHAR(COLUMN()+60)&amp;SUM(ISNUMBER(SEARCH(IF(Transco!$A$9:$A$19&lt;&gt;"",Transco!$A$9:$A$19),$C15))*ROW(Transco!$A$9:$A$19))),"")</f>
        <v/>
      </c>
      <c r="I15" s="45" t="str">
        <f t="array" aca="1" ref="I15" ca="1">IFERROR(INDIRECT("Transco!"&amp;CHAR(COLUMN()+60)&amp;SUM(ISNUMBER(SEARCH(IF(Transco!$A$9:$A$19&lt;&gt;"",Transco!$A$9:$A$19),$C15))*ROW(Transco!$A$9:$A$19))),"")</f>
        <v/>
      </c>
    </row>
    <row r="16" spans="2:9" x14ac:dyDescent="0.3">
      <c r="B16" s="24">
        <f>'Relevé CA 01 2020'!A26</f>
        <v>43845</v>
      </c>
      <c r="C16" s="12" t="str">
        <f ca="1">ECLATERTXTMLIGNES('Relevé CA 01 2020'!B26)</f>
        <v xml:space="preserve">Ddfip De La Haute Vienne 6p08700 </v>
      </c>
      <c r="D16" s="9" t="str">
        <f>'Relevé CA 01 2020'!B26</f>
        <v>Ddfip De La Haute Vienne 6p08700 
Virement En Votre Faveur 
Credimpot Alasource
D.G.F.I.P. 87 Impot</v>
      </c>
      <c r="E16" s="20" t="str">
        <f t="shared" si="0"/>
        <v>Virement</v>
      </c>
      <c r="F16" s="14">
        <f>IF('Relevé CA 01 2020'!C26&lt;&gt;"",-'Relevé CA 01 2020'!C26,'Relevé CA 01 2020'!D26)</f>
        <v>59</v>
      </c>
      <c r="G16" s="45" t="str">
        <f t="array" aca="1" ref="G16" ca="1">IFERROR(INDIRECT("Transco!"&amp;CHAR(COLUMN()+60)&amp;SUM(ISNUMBER(SEARCH(IF(Transco!$A$9:$A$19&lt;&gt;"",Transco!$A$9:$A$19),$C16))*ROW(Transco!$A$9:$A$19))),"")</f>
        <v/>
      </c>
      <c r="H16" s="45" t="str">
        <f t="array" aca="1" ref="H16" ca="1">IFERROR(INDIRECT("Transco!"&amp;CHAR(COLUMN()+60)&amp;SUM(ISNUMBER(SEARCH(IF(Transco!$A$9:$A$19&lt;&gt;"",Transco!$A$9:$A$19),$C16))*ROW(Transco!$A$9:$A$19))),"")</f>
        <v/>
      </c>
      <c r="I16" s="45" t="str">
        <f t="array" aca="1" ref="I16" ca="1">IFERROR(INDIRECT("Transco!"&amp;CHAR(COLUMN()+60)&amp;SUM(ISNUMBER(SEARCH(IF(Transco!$A$9:$A$19&lt;&gt;"",Transco!$A$9:$A$19),$C16))*ROW(Transco!$A$9:$A$19))),"")</f>
        <v/>
      </c>
    </row>
    <row r="17" spans="2:9" x14ac:dyDescent="0.3">
      <c r="B17" s="24">
        <f>'Relevé CA 01 2020'!A27</f>
        <v>43845</v>
      </c>
      <c r="C17" s="12" t="str">
        <f ca="1">ECLATERTXTMLIGNES('Relevé CA 01 2020'!B27)</f>
        <v xml:space="preserve">Matmut Rouen </v>
      </c>
      <c r="D17" s="9" t="str">
        <f>'Relevé CA 01 2020'!B27</f>
        <v>Matmut Rouen 
Prelevmnt</v>
      </c>
      <c r="E17" s="20" t="str">
        <f t="shared" si="0"/>
        <v>Prélèvement</v>
      </c>
      <c r="F17" s="14">
        <f>IF('Relevé CA 01 2020'!C27&lt;&gt;"",-'Relevé CA 01 2020'!C27,'Relevé CA 01 2020'!D27)</f>
        <v>-18.46</v>
      </c>
      <c r="G17" s="45" t="str">
        <f t="array" aca="1" ref="G17" ca="1">IFERROR(INDIRECT("Transco!"&amp;CHAR(COLUMN()+60)&amp;SUM(ISNUMBER(SEARCH(IF(Transco!$A$9:$A$19&lt;&gt;"",Transco!$A$9:$A$19),$C17))*ROW(Transco!$A$9:$A$19))),"")</f>
        <v>santé</v>
      </c>
      <c r="H17" s="45">
        <f t="array" aca="1" ref="H17" ca="1">IFERROR(INDIRECT("Transco!"&amp;CHAR(COLUMN()+60)&amp;SUM(ISNUMBER(SEARCH(IF(Transco!$A$9:$A$19&lt;&gt;"",Transco!$A$9:$A$19),$C17))*ROW(Transco!$A$9:$A$19))),"")</f>
        <v>0</v>
      </c>
      <c r="I17" s="45" t="str">
        <f t="array" aca="1" ref="I17" ca="1">IFERROR(INDIRECT("Transco!"&amp;CHAR(COLUMN()+60)&amp;SUM(ISNUMBER(SEARCH(IF(Transco!$A$9:$A$19&lt;&gt;"",Transco!$A$9:$A$19),$C17))*ROW(Transco!$A$9:$A$19))),"")</f>
        <v>oui</v>
      </c>
    </row>
  </sheetData>
  <conditionalFormatting sqref="E1:F1 F3:F1048576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"/>
  <sheetViews>
    <sheetView topLeftCell="A13" workbookViewId="0">
      <selection activeCell="B37" sqref="B37"/>
    </sheetView>
  </sheetViews>
  <sheetFormatPr baseColWidth="10" defaultRowHeight="14.4" x14ac:dyDescent="0.3"/>
  <cols>
    <col min="1" max="1" width="35.44140625" customWidth="1"/>
    <col min="2" max="3" width="22" customWidth="1"/>
    <col min="4" max="4" width="22" style="25" customWidth="1"/>
    <col min="5" max="5" width="22" customWidth="1"/>
  </cols>
  <sheetData>
    <row r="1" spans="1:5" x14ac:dyDescent="0.3">
      <c r="A1" s="29" t="s">
        <v>1</v>
      </c>
      <c r="B1" s="29" t="s">
        <v>20</v>
      </c>
      <c r="C1" s="29" t="s">
        <v>15</v>
      </c>
      <c r="D1" s="30" t="s">
        <v>26</v>
      </c>
      <c r="E1" s="29" t="s">
        <v>27</v>
      </c>
    </row>
    <row r="2" spans="1:5" x14ac:dyDescent="0.3">
      <c r="A2" s="31" t="s">
        <v>23</v>
      </c>
      <c r="B2" s="32" t="s">
        <v>35</v>
      </c>
      <c r="C2" s="32"/>
      <c r="D2" s="33"/>
      <c r="E2" s="34"/>
    </row>
    <row r="3" spans="1:5" x14ac:dyDescent="0.3">
      <c r="A3" s="35" t="s">
        <v>22</v>
      </c>
      <c r="B3" s="27" t="s">
        <v>35</v>
      </c>
      <c r="C3" s="27"/>
      <c r="D3" s="36"/>
      <c r="E3" s="37"/>
    </row>
    <row r="4" spans="1:5" x14ac:dyDescent="0.3">
      <c r="A4" s="35" t="s">
        <v>17</v>
      </c>
      <c r="B4" s="27" t="s">
        <v>41</v>
      </c>
      <c r="C4" s="27"/>
      <c r="D4" s="36"/>
      <c r="E4" s="37"/>
    </row>
    <row r="5" spans="1:5" x14ac:dyDescent="0.3">
      <c r="A5" s="35" t="s">
        <v>18</v>
      </c>
      <c r="B5" s="27" t="s">
        <v>42</v>
      </c>
      <c r="C5" s="27"/>
      <c r="D5" s="36"/>
      <c r="E5" s="37"/>
    </row>
    <row r="6" spans="1:5" x14ac:dyDescent="0.3">
      <c r="A6" s="35" t="s">
        <v>24</v>
      </c>
      <c r="B6" s="27" t="s">
        <v>42</v>
      </c>
      <c r="C6" s="27"/>
      <c r="D6" s="36" t="s">
        <v>29</v>
      </c>
      <c r="E6" s="37"/>
    </row>
    <row r="7" spans="1:5" x14ac:dyDescent="0.3">
      <c r="A7" s="35" t="s">
        <v>19</v>
      </c>
      <c r="B7" s="27" t="s">
        <v>40</v>
      </c>
      <c r="C7" s="27"/>
      <c r="D7" s="36"/>
      <c r="E7" s="37"/>
    </row>
    <row r="8" spans="1:5" x14ac:dyDescent="0.3">
      <c r="A8" s="38" t="s">
        <v>25</v>
      </c>
      <c r="B8" s="39" t="s">
        <v>25</v>
      </c>
      <c r="C8" s="39"/>
      <c r="D8" s="40"/>
      <c r="E8" s="41"/>
    </row>
    <row r="9" spans="1:5" x14ac:dyDescent="0.3">
      <c r="A9" s="26"/>
      <c r="B9" s="28"/>
      <c r="C9" s="28"/>
      <c r="D9" s="28"/>
      <c r="E9" s="28"/>
    </row>
    <row r="10" spans="1:5" x14ac:dyDescent="0.3">
      <c r="A10" s="26" t="s">
        <v>43</v>
      </c>
      <c r="B10" s="28" t="s">
        <v>42</v>
      </c>
      <c r="C10" s="28" t="s">
        <v>36</v>
      </c>
      <c r="D10" s="28"/>
      <c r="E10" s="28" t="s">
        <v>31</v>
      </c>
    </row>
    <row r="11" spans="1:5" x14ac:dyDescent="0.3">
      <c r="A11" s="26" t="s">
        <v>44</v>
      </c>
      <c r="B11" s="28" t="s">
        <v>42</v>
      </c>
      <c r="C11" s="28" t="s">
        <v>36</v>
      </c>
      <c r="D11" s="28"/>
      <c r="E11" s="28" t="s">
        <v>31</v>
      </c>
    </row>
    <row r="12" spans="1:5" x14ac:dyDescent="0.3">
      <c r="A12" s="26" t="s">
        <v>50</v>
      </c>
      <c r="B12" s="28" t="s">
        <v>42</v>
      </c>
      <c r="C12" s="28" t="s">
        <v>28</v>
      </c>
      <c r="D12" s="28"/>
      <c r="E12" s="28" t="s">
        <v>29</v>
      </c>
    </row>
    <row r="13" spans="1:5" x14ac:dyDescent="0.3">
      <c r="A13" s="26" t="s">
        <v>49</v>
      </c>
      <c r="B13" s="28" t="s">
        <v>42</v>
      </c>
      <c r="C13" s="28" t="s">
        <v>28</v>
      </c>
      <c r="D13" s="28"/>
      <c r="E13" s="28" t="s">
        <v>29</v>
      </c>
    </row>
    <row r="14" spans="1:5" x14ac:dyDescent="0.3">
      <c r="A14" s="26" t="s">
        <v>51</v>
      </c>
      <c r="B14" s="28" t="s">
        <v>42</v>
      </c>
      <c r="C14" s="28" t="s">
        <v>30</v>
      </c>
      <c r="D14" s="28"/>
      <c r="E14" s="28" t="s">
        <v>31</v>
      </c>
    </row>
    <row r="15" spans="1:5" x14ac:dyDescent="0.3">
      <c r="A15" s="26" t="s">
        <v>48</v>
      </c>
      <c r="B15" s="28" t="s">
        <v>42</v>
      </c>
      <c r="C15" s="28" t="s">
        <v>38</v>
      </c>
      <c r="D15" s="28"/>
      <c r="E15" s="28" t="s">
        <v>31</v>
      </c>
    </row>
    <row r="16" spans="1:5" x14ac:dyDescent="0.3">
      <c r="A16" s="26" t="s">
        <v>47</v>
      </c>
      <c r="B16" s="28" t="s">
        <v>42</v>
      </c>
      <c r="C16" s="28" t="s">
        <v>39</v>
      </c>
      <c r="D16" s="28"/>
      <c r="E16" s="28" t="s">
        <v>31</v>
      </c>
    </row>
    <row r="17" spans="1:5" x14ac:dyDescent="0.3">
      <c r="A17" s="26" t="s">
        <v>45</v>
      </c>
      <c r="B17" s="28" t="s">
        <v>42</v>
      </c>
      <c r="C17" s="28" t="s">
        <v>32</v>
      </c>
      <c r="D17" s="28"/>
      <c r="E17" s="28" t="s">
        <v>31</v>
      </c>
    </row>
    <row r="18" spans="1:5" x14ac:dyDescent="0.3">
      <c r="A18" s="26" t="s">
        <v>46</v>
      </c>
      <c r="B18" s="28" t="s">
        <v>42</v>
      </c>
      <c r="C18" s="28" t="s">
        <v>33</v>
      </c>
      <c r="D18" s="28" t="s">
        <v>37</v>
      </c>
      <c r="E18" s="28" t="s">
        <v>29</v>
      </c>
    </row>
    <row r="19" spans="1:5" x14ac:dyDescent="0.3">
      <c r="A19" s="44" t="s">
        <v>52</v>
      </c>
      <c r="B19" s="28" t="s">
        <v>41</v>
      </c>
      <c r="C19" s="28" t="s">
        <v>33</v>
      </c>
      <c r="D19" s="28" t="s">
        <v>34</v>
      </c>
      <c r="E19" s="28" t="s">
        <v>31</v>
      </c>
    </row>
    <row r="20" spans="1:5" x14ac:dyDescent="0.3">
      <c r="A20" s="26"/>
      <c r="B20" s="28"/>
      <c r="C20" s="28"/>
      <c r="D20" s="28"/>
      <c r="E20" s="28"/>
    </row>
    <row r="21" spans="1:5" x14ac:dyDescent="0.3">
      <c r="A21" s="26"/>
      <c r="B21" s="28"/>
      <c r="C21" s="28"/>
      <c r="D21" s="28"/>
      <c r="E21" s="28"/>
    </row>
    <row r="22" spans="1:5" x14ac:dyDescent="0.3">
      <c r="A22" s="26"/>
      <c r="B22" s="28"/>
      <c r="C22" s="28"/>
      <c r="D22" s="28"/>
      <c r="E22" s="28"/>
    </row>
    <row r="23" spans="1:5" x14ac:dyDescent="0.3">
      <c r="A23" s="26"/>
      <c r="B23" s="28"/>
      <c r="C23" s="28"/>
      <c r="D23" s="28"/>
      <c r="E23" s="2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88"/>
  <sheetViews>
    <sheetView workbookViewId="0">
      <selection activeCell="G13" sqref="G13"/>
    </sheetView>
  </sheetViews>
  <sheetFormatPr baseColWidth="10" defaultRowHeight="14.4" x14ac:dyDescent="0.3"/>
  <cols>
    <col min="1" max="1" width="10.44140625" bestFit="1" customWidth="1"/>
    <col min="2" max="2" width="81.6640625" customWidth="1"/>
    <col min="3" max="3" width="27" bestFit="1" customWidth="1"/>
    <col min="4" max="4" width="11" bestFit="1" customWidth="1"/>
    <col min="7" max="7" width="44.77734375" customWidth="1"/>
  </cols>
  <sheetData>
    <row r="1" spans="1:4" ht="23.4" x14ac:dyDescent="0.45">
      <c r="A1" s="2" t="s">
        <v>4</v>
      </c>
    </row>
    <row r="5" spans="1:4" ht="18" x14ac:dyDescent="0.35">
      <c r="A5" s="3" t="s">
        <v>53</v>
      </c>
    </row>
    <row r="7" spans="1:4" ht="18" x14ac:dyDescent="0.35">
      <c r="A7" s="3"/>
    </row>
    <row r="10" spans="1:4" x14ac:dyDescent="0.3">
      <c r="A10" s="4"/>
      <c r="B10" s="4"/>
      <c r="C10" s="4" t="s">
        <v>5</v>
      </c>
    </row>
    <row r="12" spans="1:4" ht="18" x14ac:dyDescent="0.35">
      <c r="A12" s="3"/>
    </row>
    <row r="14" spans="1:4" x14ac:dyDescent="0.3">
      <c r="A14" s="1" t="s">
        <v>0</v>
      </c>
      <c r="B14" s="1" t="s">
        <v>1</v>
      </c>
      <c r="C14" s="1" t="s">
        <v>2</v>
      </c>
      <c r="D14" s="1" t="s">
        <v>3</v>
      </c>
    </row>
    <row r="15" spans="1:4" ht="43.2" x14ac:dyDescent="0.3">
      <c r="A15" s="5">
        <v>43851</v>
      </c>
      <c r="B15" s="6" t="s">
        <v>54</v>
      </c>
      <c r="C15" s="1"/>
      <c r="D15" s="7">
        <v>150</v>
      </c>
    </row>
    <row r="16" spans="1:4" ht="28.8" x14ac:dyDescent="0.3">
      <c r="A16" s="5">
        <v>43851</v>
      </c>
      <c r="B16" s="6" t="s">
        <v>6</v>
      </c>
      <c r="C16" s="7">
        <v>15</v>
      </c>
      <c r="D16" s="1"/>
    </row>
    <row r="17" spans="1:4" ht="43.2" x14ac:dyDescent="0.3">
      <c r="A17" s="5">
        <v>43850</v>
      </c>
      <c r="B17" s="6" t="s">
        <v>55</v>
      </c>
      <c r="C17" s="7">
        <v>10</v>
      </c>
      <c r="D17" s="1"/>
    </row>
    <row r="18" spans="1:4" ht="28.8" x14ac:dyDescent="0.3">
      <c r="A18" s="5">
        <v>43850</v>
      </c>
      <c r="B18" s="6" t="s">
        <v>7</v>
      </c>
      <c r="C18" s="7">
        <v>1.5</v>
      </c>
      <c r="D18" s="1"/>
    </row>
    <row r="19" spans="1:4" ht="28.8" x14ac:dyDescent="0.3">
      <c r="A19" s="5">
        <v>43850</v>
      </c>
      <c r="B19" s="6" t="s">
        <v>8</v>
      </c>
      <c r="C19" s="7">
        <v>90</v>
      </c>
      <c r="D19" s="1"/>
    </row>
    <row r="20" spans="1:4" ht="28.8" x14ac:dyDescent="0.3">
      <c r="A20" s="5">
        <v>43848</v>
      </c>
      <c r="B20" s="6" t="s">
        <v>9</v>
      </c>
      <c r="C20" s="7">
        <v>30</v>
      </c>
      <c r="D20" s="1"/>
    </row>
    <row r="21" spans="1:4" ht="28.8" x14ac:dyDescent="0.3">
      <c r="A21" s="5">
        <v>43847</v>
      </c>
      <c r="B21" s="6" t="s">
        <v>10</v>
      </c>
      <c r="C21" s="7">
        <v>45</v>
      </c>
      <c r="D21" s="1"/>
    </row>
    <row r="22" spans="1:4" ht="28.8" x14ac:dyDescent="0.3">
      <c r="A22" s="5">
        <v>43847</v>
      </c>
      <c r="B22" s="6" t="s">
        <v>11</v>
      </c>
      <c r="C22" s="7">
        <v>14.99</v>
      </c>
      <c r="D22" s="1"/>
    </row>
    <row r="23" spans="1:4" ht="28.8" x14ac:dyDescent="0.3">
      <c r="A23" s="5">
        <v>43846</v>
      </c>
      <c r="B23" s="6" t="s">
        <v>56</v>
      </c>
      <c r="C23" s="7">
        <v>5.0599999999999996</v>
      </c>
      <c r="D23" s="1"/>
    </row>
    <row r="24" spans="1:4" ht="43.2" x14ac:dyDescent="0.3">
      <c r="A24" s="5">
        <v>43846</v>
      </c>
      <c r="B24" s="6" t="s">
        <v>57</v>
      </c>
      <c r="C24" s="7">
        <v>46</v>
      </c>
      <c r="D24" s="1"/>
    </row>
    <row r="25" spans="1:4" ht="28.8" x14ac:dyDescent="0.3">
      <c r="A25" s="5">
        <v>43846</v>
      </c>
      <c r="B25" s="6" t="s">
        <v>12</v>
      </c>
      <c r="C25" s="7">
        <v>6</v>
      </c>
      <c r="D25" s="1"/>
    </row>
    <row r="26" spans="1:4" ht="57.6" x14ac:dyDescent="0.3">
      <c r="A26" s="5">
        <v>43845</v>
      </c>
      <c r="B26" s="6" t="s">
        <v>58</v>
      </c>
      <c r="C26" s="1"/>
      <c r="D26" s="7">
        <v>59</v>
      </c>
    </row>
    <row r="27" spans="1:4" ht="28.8" x14ac:dyDescent="0.3">
      <c r="A27" s="5">
        <v>43845</v>
      </c>
      <c r="B27" s="6" t="s">
        <v>59</v>
      </c>
      <c r="C27" s="7">
        <v>18.46</v>
      </c>
      <c r="D27" s="1"/>
    </row>
    <row r="488" spans="1:1" x14ac:dyDescent="0.3">
      <c r="A488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E8DFB63E53B7488F63273684EA5F80" ma:contentTypeVersion="10" ma:contentTypeDescription="Crée un document." ma:contentTypeScope="" ma:versionID="af80085d37f1c5f1b9db237150d145a1">
  <xsd:schema xmlns:xsd="http://www.w3.org/2001/XMLSchema" xmlns:xs="http://www.w3.org/2001/XMLSchema" xmlns:p="http://schemas.microsoft.com/office/2006/metadata/properties" xmlns:ns3="66161464-4d6c-4d9c-a86b-6ecc3ddeff1a" xmlns:ns4="7e6120ce-9ce9-4883-a473-93239f469447" targetNamespace="http://schemas.microsoft.com/office/2006/metadata/properties" ma:root="true" ma:fieldsID="876b6e4c6586e38ea8c56dec67f62b65" ns3:_="" ns4:_="">
    <xsd:import namespace="66161464-4d6c-4d9c-a86b-6ecc3ddeff1a"/>
    <xsd:import namespace="7e6120ce-9ce9-4883-a473-93239f4694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161464-4d6c-4d9c-a86b-6ecc3ddeff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6120ce-9ce9-4883-a473-93239f469447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4876FB-67D8-4755-9F6B-49A53920A08F}">
  <ds:schemaRefs>
    <ds:schemaRef ds:uri="http://purl.org/dc/elements/1.1/"/>
    <ds:schemaRef ds:uri="http://schemas.microsoft.com/office/2006/documentManagement/types"/>
    <ds:schemaRef ds:uri="http://purl.org/dc/terms/"/>
    <ds:schemaRef ds:uri="7e6120ce-9ce9-4883-a473-93239f469447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66161464-4d6c-4d9c-a86b-6ecc3ddeff1a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8B6CA4-45F7-4883-AD4A-1B15660CA1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EC990A-AD8D-47BF-B2E6-C35AD0C5BF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161464-4d6c-4d9c-a86b-6ecc3ddeff1a"/>
    <ds:schemaRef ds:uri="7e6120ce-9ce9-4883-a473-93239f4694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Transco</vt:lpstr>
      <vt:lpstr>Relevé CA 01 2020</vt:lpstr>
    </vt:vector>
  </TitlesOfParts>
  <Company>MGEN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MOINE Pauline (externe)</dc:creator>
  <cp:lastModifiedBy>André</cp:lastModifiedBy>
  <dcterms:created xsi:type="dcterms:W3CDTF">2020-01-22T16:28:11Z</dcterms:created>
  <dcterms:modified xsi:type="dcterms:W3CDTF">2020-01-23T19:39:15Z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0x0101000FE8DFB63E53B7488F63273684EA5F80</vt:lpwstr>
  </property>
</Properties>
</file>