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-12" yWindow="3996" windowWidth="15336" windowHeight="4056"/>
  </bookViews>
  <sheets>
    <sheet name="Emargement" sheetId="3" r:id="rId1"/>
    <sheet name="Fériés" sheetId="4" r:id="rId2"/>
  </sheets>
  <definedNames>
    <definedName name="An">Emargement!$E$2</definedName>
    <definedName name="Fériés">Fériés!$D$4:$D$16</definedName>
    <definedName name="Jours">DAY(DATE(YEAR(Emargement!$B$10),MONTH(Emargement!$B$10)+1,0))</definedName>
  </definedNames>
  <calcPr calcId="152511"/>
</workbook>
</file>

<file path=xl/calcChain.xml><?xml version="1.0" encoding="utf-8"?>
<calcChain xmlns="http://schemas.openxmlformats.org/spreadsheetml/2006/main">
  <c r="F10" i="3" l="1"/>
  <c r="W26" i="3" l="1"/>
  <c r="W25" i="3"/>
  <c r="W24" i="3"/>
  <c r="W23" i="3"/>
  <c r="W22" i="3"/>
  <c r="W21" i="3"/>
  <c r="W20" i="3"/>
  <c r="W19" i="3"/>
  <c r="W18" i="3"/>
  <c r="W17" i="3"/>
  <c r="W16" i="3"/>
  <c r="W15" i="3"/>
  <c r="W14" i="3"/>
  <c r="W13" i="3"/>
  <c r="W12" i="3"/>
  <c r="W11" i="3"/>
  <c r="W10" i="3"/>
  <c r="G10" i="3"/>
  <c r="F1" i="3" l="1"/>
  <c r="O9" i="3"/>
  <c r="M9" i="3"/>
  <c r="L9" i="3"/>
  <c r="K9" i="3"/>
  <c r="J9" i="3"/>
  <c r="M49" i="3"/>
  <c r="O49" i="3"/>
  <c r="P49" i="3"/>
  <c r="L49" i="3"/>
  <c r="J49" i="3"/>
  <c r="Z55" i="3"/>
  <c r="S55" i="3"/>
  <c r="J55" i="3"/>
  <c r="AG55" i="3" s="1"/>
  <c r="AM55" i="3" s="1"/>
  <c r="AC9" i="3"/>
  <c r="AB9" i="3"/>
  <c r="V9" i="3"/>
  <c r="U9" i="3"/>
  <c r="AD49" i="3"/>
  <c r="AK49" i="3" s="1"/>
  <c r="AQ49" i="3" s="1"/>
  <c r="AC49" i="3"/>
  <c r="AJ49" i="3" s="1"/>
  <c r="AP49" i="3" s="1"/>
  <c r="AB49" i="3"/>
  <c r="AI49" i="3" s="1"/>
  <c r="AO49" i="3" s="1"/>
  <c r="Z49" i="3"/>
  <c r="AG49" i="3" s="1"/>
  <c r="AM49" i="3" s="1"/>
  <c r="AD9" i="3"/>
  <c r="W9" i="3"/>
  <c r="V2" i="3"/>
  <c r="U2" i="3"/>
  <c r="S10" i="3"/>
  <c r="AI2" i="3"/>
  <c r="AJ2" i="3"/>
  <c r="S11" i="3" l="1"/>
  <c r="X11" i="3" s="1"/>
  <c r="X10" i="3"/>
  <c r="T10" i="3"/>
  <c r="T11" i="3"/>
  <c r="D4" i="4"/>
  <c r="D5" i="4"/>
  <c r="D6" i="4" s="1"/>
  <c r="D7" i="4"/>
  <c r="D8" i="4"/>
  <c r="D12" i="4"/>
  <c r="D13" i="4"/>
  <c r="D14" i="4"/>
  <c r="D15" i="4"/>
  <c r="D16" i="4"/>
  <c r="B10" i="3"/>
  <c r="S12" i="3" l="1"/>
  <c r="A10" i="3"/>
  <c r="B11" i="3"/>
  <c r="Z10" i="3"/>
  <c r="AG10" i="3"/>
  <c r="AM10" i="3"/>
  <c r="T12" i="3"/>
  <c r="J10" i="3"/>
  <c r="D9" i="4"/>
  <c r="C10" i="3"/>
  <c r="D10" i="4"/>
  <c r="D11" i="4" s="1"/>
  <c r="S13" i="3" l="1"/>
  <c r="X13" i="3" s="1"/>
  <c r="B12" i="3"/>
  <c r="F12" i="3" s="1"/>
  <c r="F11" i="3"/>
  <c r="AL10" i="3"/>
  <c r="Y10" i="3"/>
  <c r="R10" i="3"/>
  <c r="I10" i="3"/>
  <c r="A11" i="3"/>
  <c r="S14" i="3"/>
  <c r="X14" i="3" s="1"/>
  <c r="T13" i="3"/>
  <c r="AH10" i="3"/>
  <c r="AN10" i="3"/>
  <c r="AA10" i="3"/>
  <c r="Z11" i="3"/>
  <c r="AG11" i="3"/>
  <c r="AM11" i="3"/>
  <c r="C11" i="3"/>
  <c r="J11" i="3"/>
  <c r="K10" i="3"/>
  <c r="AL11" i="3" l="1"/>
  <c r="Y11" i="3"/>
  <c r="R11" i="3"/>
  <c r="I11" i="3"/>
  <c r="B13" i="3"/>
  <c r="F13" i="3" s="1"/>
  <c r="A12" i="3"/>
  <c r="Z12" i="3"/>
  <c r="AG12" i="3"/>
  <c r="AM12" i="3"/>
  <c r="AH11" i="3"/>
  <c r="AN11" i="3"/>
  <c r="AA11" i="3"/>
  <c r="S15" i="3"/>
  <c r="T14" i="3"/>
  <c r="C12" i="3"/>
  <c r="J12" i="3"/>
  <c r="K11" i="3"/>
  <c r="X15" i="3" l="1"/>
  <c r="B14" i="3"/>
  <c r="F14" i="3" s="1"/>
  <c r="A13" i="3"/>
  <c r="AL12" i="3"/>
  <c r="Y12" i="3"/>
  <c r="R12" i="3"/>
  <c r="I12" i="3"/>
  <c r="Z13" i="3"/>
  <c r="AG13" i="3"/>
  <c r="AM13" i="3"/>
  <c r="AH12" i="3"/>
  <c r="AN12" i="3"/>
  <c r="AA12" i="3"/>
  <c r="S16" i="3"/>
  <c r="X16" i="3" s="1"/>
  <c r="T15" i="3"/>
  <c r="C13" i="3"/>
  <c r="J13" i="3"/>
  <c r="K12" i="3"/>
  <c r="B15" i="3" l="1"/>
  <c r="F15" i="3" s="1"/>
  <c r="A14" i="3"/>
  <c r="AL13" i="3"/>
  <c r="Y13" i="3"/>
  <c r="R13" i="3"/>
  <c r="I13" i="3"/>
  <c r="Z14" i="3"/>
  <c r="AG14" i="3"/>
  <c r="AM14" i="3"/>
  <c r="AH13" i="3"/>
  <c r="AN13" i="3"/>
  <c r="AA13" i="3"/>
  <c r="S17" i="3"/>
  <c r="X17" i="3" s="1"/>
  <c r="T16" i="3"/>
  <c r="C14" i="3"/>
  <c r="J14" i="3"/>
  <c r="K13" i="3"/>
  <c r="B16" i="3" l="1"/>
  <c r="F16" i="3" s="1"/>
  <c r="A15" i="3"/>
  <c r="AL14" i="3"/>
  <c r="Y14" i="3"/>
  <c r="R14" i="3"/>
  <c r="I14" i="3"/>
  <c r="Z15" i="3"/>
  <c r="AG15" i="3"/>
  <c r="AM15" i="3"/>
  <c r="AH14" i="3"/>
  <c r="AN14" i="3"/>
  <c r="AA14" i="3"/>
  <c r="S18" i="3"/>
  <c r="T17" i="3"/>
  <c r="C15" i="3"/>
  <c r="J15" i="3"/>
  <c r="K14" i="3"/>
  <c r="X18" i="3" l="1"/>
  <c r="B17" i="3"/>
  <c r="F17" i="3" s="1"/>
  <c r="A16" i="3"/>
  <c r="AL15" i="3"/>
  <c r="Y15" i="3"/>
  <c r="R15" i="3"/>
  <c r="I15" i="3"/>
  <c r="Z16" i="3"/>
  <c r="AG16" i="3"/>
  <c r="AM16" i="3"/>
  <c r="AH15" i="3"/>
  <c r="AN15" i="3"/>
  <c r="AA15" i="3"/>
  <c r="S19" i="3"/>
  <c r="T18" i="3"/>
  <c r="C16" i="3"/>
  <c r="J16" i="3"/>
  <c r="K15" i="3"/>
  <c r="B18" i="3" l="1"/>
  <c r="F18" i="3" s="1"/>
  <c r="A17" i="3"/>
  <c r="AL16" i="3"/>
  <c r="Y16" i="3"/>
  <c r="R16" i="3"/>
  <c r="I16" i="3"/>
  <c r="Z17" i="3"/>
  <c r="AG17" i="3"/>
  <c r="AM17" i="3"/>
  <c r="AH16" i="3"/>
  <c r="AN16" i="3"/>
  <c r="AA16" i="3"/>
  <c r="S20" i="3"/>
  <c r="X20" i="3" s="1"/>
  <c r="T19" i="3"/>
  <c r="C17" i="3"/>
  <c r="J17" i="3"/>
  <c r="K16" i="3"/>
  <c r="B19" i="3" l="1"/>
  <c r="F19" i="3" s="1"/>
  <c r="A18" i="3"/>
  <c r="AL17" i="3"/>
  <c r="Y17" i="3"/>
  <c r="R17" i="3"/>
  <c r="I17" i="3"/>
  <c r="Z18" i="3"/>
  <c r="AG18" i="3"/>
  <c r="AM18" i="3"/>
  <c r="AH17" i="3"/>
  <c r="AN17" i="3"/>
  <c r="AA17" i="3"/>
  <c r="S21" i="3"/>
  <c r="T20" i="3"/>
  <c r="C18" i="3"/>
  <c r="J18" i="3"/>
  <c r="K17" i="3"/>
  <c r="X21" i="3" l="1"/>
  <c r="B20" i="3"/>
  <c r="F20" i="3" s="1"/>
  <c r="A19" i="3"/>
  <c r="AL18" i="3"/>
  <c r="Y18" i="3"/>
  <c r="R18" i="3"/>
  <c r="I18" i="3"/>
  <c r="Z19" i="3"/>
  <c r="AG19" i="3"/>
  <c r="AM19" i="3"/>
  <c r="AH18" i="3"/>
  <c r="AN18" i="3"/>
  <c r="AA18" i="3"/>
  <c r="S22" i="3"/>
  <c r="T21" i="3"/>
  <c r="C19" i="3"/>
  <c r="J19" i="3"/>
  <c r="K18" i="3"/>
  <c r="X22" i="3" l="1"/>
  <c r="B21" i="3"/>
  <c r="F21" i="3" s="1"/>
  <c r="A20" i="3"/>
  <c r="AL19" i="3"/>
  <c r="Y19" i="3"/>
  <c r="R19" i="3"/>
  <c r="I19" i="3"/>
  <c r="Z20" i="3"/>
  <c r="AG20" i="3"/>
  <c r="AM20" i="3"/>
  <c r="AH19" i="3"/>
  <c r="AN19" i="3"/>
  <c r="AA19" i="3"/>
  <c r="S23" i="3"/>
  <c r="X23" i="3" s="1"/>
  <c r="T22" i="3"/>
  <c r="C20" i="3"/>
  <c r="J20" i="3"/>
  <c r="K19" i="3"/>
  <c r="B22" i="3" l="1"/>
  <c r="F22" i="3" s="1"/>
  <c r="A21" i="3"/>
  <c r="AL20" i="3"/>
  <c r="Y20" i="3"/>
  <c r="R20" i="3"/>
  <c r="I20" i="3"/>
  <c r="Z21" i="3"/>
  <c r="AG21" i="3"/>
  <c r="AM21" i="3"/>
  <c r="AH20" i="3"/>
  <c r="AN20" i="3"/>
  <c r="AA20" i="3"/>
  <c r="S24" i="3"/>
  <c r="X24" i="3" s="1"/>
  <c r="T23" i="3"/>
  <c r="K20" i="3"/>
  <c r="C21" i="3"/>
  <c r="J21" i="3"/>
  <c r="B23" i="3" l="1"/>
  <c r="F23" i="3" s="1"/>
  <c r="A22" i="3"/>
  <c r="AL21" i="3"/>
  <c r="Y21" i="3"/>
  <c r="R21" i="3"/>
  <c r="I21" i="3"/>
  <c r="Z22" i="3"/>
  <c r="AG22" i="3"/>
  <c r="AM22" i="3"/>
  <c r="AH21" i="3"/>
  <c r="AN21" i="3"/>
  <c r="AA21" i="3"/>
  <c r="S25" i="3"/>
  <c r="T24" i="3"/>
  <c r="K21" i="3"/>
  <c r="J22" i="3"/>
  <c r="C22" i="3"/>
  <c r="X25" i="3" l="1"/>
  <c r="B24" i="3"/>
  <c r="F24" i="3" s="1"/>
  <c r="A23" i="3"/>
  <c r="AL22" i="3"/>
  <c r="Y22" i="3"/>
  <c r="R22" i="3"/>
  <c r="I22" i="3"/>
  <c r="S26" i="3"/>
  <c r="T25" i="3"/>
  <c r="AH22" i="3"/>
  <c r="AN22" i="3"/>
  <c r="AA22" i="3"/>
  <c r="Z23" i="3"/>
  <c r="AG23" i="3"/>
  <c r="AM23" i="3"/>
  <c r="K22" i="3"/>
  <c r="C23" i="3"/>
  <c r="J23" i="3"/>
  <c r="B25" i="3" l="1"/>
  <c r="F25" i="3" s="1"/>
  <c r="A24" i="3"/>
  <c r="AL23" i="3"/>
  <c r="Y23" i="3"/>
  <c r="R23" i="3"/>
  <c r="I23" i="3"/>
  <c r="Z24" i="3"/>
  <c r="AG24" i="3"/>
  <c r="AM24" i="3"/>
  <c r="AH23" i="3"/>
  <c r="AN23" i="3"/>
  <c r="AA23" i="3"/>
  <c r="S27" i="3"/>
  <c r="T26" i="3"/>
  <c r="K23" i="3"/>
  <c r="C24" i="3"/>
  <c r="J24" i="3"/>
  <c r="AL24" i="3" l="1"/>
  <c r="Y24" i="3"/>
  <c r="R24" i="3"/>
  <c r="I24" i="3"/>
  <c r="B26" i="3"/>
  <c r="F26" i="3" s="1"/>
  <c r="A25" i="3"/>
  <c r="S28" i="3"/>
  <c r="T27" i="3"/>
  <c r="Z25" i="3"/>
  <c r="AG25" i="3"/>
  <c r="AM25" i="3"/>
  <c r="AH24" i="3"/>
  <c r="AN24" i="3"/>
  <c r="AA24" i="3"/>
  <c r="K24" i="3"/>
  <c r="C25" i="3"/>
  <c r="J25" i="3"/>
  <c r="AL25" i="3" l="1"/>
  <c r="Y25" i="3"/>
  <c r="R25" i="3"/>
  <c r="I25" i="3"/>
  <c r="B27" i="3"/>
  <c r="F27" i="3" s="1"/>
  <c r="A26" i="3"/>
  <c r="AH25" i="3"/>
  <c r="AN25" i="3"/>
  <c r="AA25" i="3"/>
  <c r="S29" i="3"/>
  <c r="T28" i="3"/>
  <c r="Z26" i="3"/>
  <c r="AG26" i="3"/>
  <c r="AM26" i="3"/>
  <c r="K25" i="3"/>
  <c r="C26" i="3"/>
  <c r="J26" i="3"/>
  <c r="B28" i="3" l="1"/>
  <c r="F28" i="3" s="1"/>
  <c r="A27" i="3"/>
  <c r="AL26" i="3"/>
  <c r="Y26" i="3"/>
  <c r="R26" i="3"/>
  <c r="I26" i="3"/>
  <c r="Z27" i="3"/>
  <c r="AG27" i="3"/>
  <c r="AM27" i="3"/>
  <c r="AH26" i="3"/>
  <c r="AN26" i="3"/>
  <c r="AA26" i="3"/>
  <c r="S30" i="3"/>
  <c r="T29" i="3"/>
  <c r="K26" i="3"/>
  <c r="J27" i="3"/>
  <c r="C27" i="3"/>
  <c r="B29" i="3" l="1"/>
  <c r="F29" i="3" s="1"/>
  <c r="A28" i="3"/>
  <c r="AL27" i="3"/>
  <c r="Y27" i="3"/>
  <c r="R27" i="3"/>
  <c r="I27" i="3"/>
  <c r="AH27" i="3"/>
  <c r="AN27" i="3"/>
  <c r="AA27" i="3"/>
  <c r="Z28" i="3"/>
  <c r="AG28" i="3"/>
  <c r="AM28" i="3"/>
  <c r="S31" i="3"/>
  <c r="T30" i="3"/>
  <c r="K27" i="3"/>
  <c r="J28" i="3"/>
  <c r="C28" i="3"/>
  <c r="B30" i="3" l="1"/>
  <c r="F30" i="3" s="1"/>
  <c r="A29" i="3"/>
  <c r="AL28" i="3"/>
  <c r="Y28" i="3"/>
  <c r="R28" i="3"/>
  <c r="I28" i="3"/>
  <c r="AH28" i="3"/>
  <c r="AN28" i="3"/>
  <c r="AA28" i="3"/>
  <c r="Z29" i="3"/>
  <c r="AG29" i="3"/>
  <c r="AM29" i="3"/>
  <c r="S32" i="3"/>
  <c r="T31" i="3"/>
  <c r="K28" i="3"/>
  <c r="C29" i="3"/>
  <c r="J29" i="3"/>
  <c r="AL29" i="3" l="1"/>
  <c r="Y29" i="3"/>
  <c r="R29" i="3"/>
  <c r="I29" i="3"/>
  <c r="B31" i="3"/>
  <c r="F31" i="3" s="1"/>
  <c r="A30" i="3"/>
  <c r="Z30" i="3"/>
  <c r="AG30" i="3"/>
  <c r="AM30" i="3"/>
  <c r="AH29" i="3"/>
  <c r="AN29" i="3"/>
  <c r="AA29" i="3"/>
  <c r="S33" i="3"/>
  <c r="T32" i="3"/>
  <c r="K29" i="3"/>
  <c r="C30" i="3"/>
  <c r="J30" i="3"/>
  <c r="B32" i="3" l="1"/>
  <c r="F32" i="3" s="1"/>
  <c r="A31" i="3"/>
  <c r="AL30" i="3"/>
  <c r="Y30" i="3"/>
  <c r="R30" i="3"/>
  <c r="I30" i="3"/>
  <c r="Z31" i="3"/>
  <c r="AG31" i="3"/>
  <c r="AM31" i="3"/>
  <c r="AH30" i="3"/>
  <c r="AN30" i="3"/>
  <c r="AA30" i="3"/>
  <c r="S34" i="3"/>
  <c r="T33" i="3"/>
  <c r="K30" i="3"/>
  <c r="C31" i="3"/>
  <c r="J31" i="3"/>
  <c r="B33" i="3" l="1"/>
  <c r="F33" i="3" s="1"/>
  <c r="A32" i="3"/>
  <c r="AL31" i="3"/>
  <c r="Y31" i="3"/>
  <c r="R31" i="3"/>
  <c r="I31" i="3"/>
  <c r="Z32" i="3"/>
  <c r="AG32" i="3"/>
  <c r="AM32" i="3"/>
  <c r="AH31" i="3"/>
  <c r="AN31" i="3"/>
  <c r="AA31" i="3"/>
  <c r="S35" i="3"/>
  <c r="T34" i="3"/>
  <c r="K31" i="3"/>
  <c r="C32" i="3"/>
  <c r="J32" i="3"/>
  <c r="B34" i="3" l="1"/>
  <c r="F34" i="3" s="1"/>
  <c r="A33" i="3"/>
  <c r="AL32" i="3"/>
  <c r="Y32" i="3"/>
  <c r="R32" i="3"/>
  <c r="I32" i="3"/>
  <c r="Z33" i="3"/>
  <c r="AG33" i="3"/>
  <c r="AM33" i="3"/>
  <c r="AH32" i="3"/>
  <c r="AN32" i="3"/>
  <c r="AA32" i="3"/>
  <c r="S36" i="3"/>
  <c r="T35" i="3"/>
  <c r="K32" i="3"/>
  <c r="C33" i="3"/>
  <c r="J33" i="3"/>
  <c r="S37" i="3" l="1"/>
  <c r="A34" i="3"/>
  <c r="B35" i="3"/>
  <c r="F35" i="3" s="1"/>
  <c r="AL33" i="3"/>
  <c r="Y33" i="3"/>
  <c r="R33" i="3"/>
  <c r="I33" i="3"/>
  <c r="AH33" i="3"/>
  <c r="AN33" i="3"/>
  <c r="AA33" i="3"/>
  <c r="S42" i="3"/>
  <c r="T42" i="3" s="1"/>
  <c r="T36" i="3"/>
  <c r="Z34" i="3"/>
  <c r="AG34" i="3"/>
  <c r="AM34" i="3"/>
  <c r="K33" i="3"/>
  <c r="C34" i="3"/>
  <c r="J34" i="3"/>
  <c r="S38" i="3" l="1"/>
  <c r="S39" i="3" s="1"/>
  <c r="S40" i="3" s="1"/>
  <c r="S41" i="3" s="1"/>
  <c r="A35" i="3"/>
  <c r="B36" i="3"/>
  <c r="F36" i="3" s="1"/>
  <c r="AL34" i="3"/>
  <c r="Y34" i="3"/>
  <c r="R34" i="3"/>
  <c r="I34" i="3"/>
  <c r="Z35" i="3"/>
  <c r="AG35" i="3"/>
  <c r="AM35" i="3"/>
  <c r="AH34" i="3"/>
  <c r="AN34" i="3"/>
  <c r="AA34" i="3"/>
  <c r="K34" i="3"/>
  <c r="C35" i="3"/>
  <c r="J35" i="3"/>
  <c r="A36" i="3" l="1"/>
  <c r="B37" i="3"/>
  <c r="AL35" i="3"/>
  <c r="Y35" i="3"/>
  <c r="R35" i="3"/>
  <c r="I35" i="3"/>
  <c r="AH35" i="3"/>
  <c r="AN35" i="3"/>
  <c r="AA35" i="3"/>
  <c r="Z36" i="3"/>
  <c r="AG36" i="3"/>
  <c r="AM36" i="3"/>
  <c r="K35" i="3"/>
  <c r="J36" i="3"/>
  <c r="C36" i="3"/>
  <c r="J37" i="3" l="1"/>
  <c r="F37" i="3"/>
  <c r="A37" i="3"/>
  <c r="C37" i="3"/>
  <c r="K37" i="3" s="1"/>
  <c r="B38" i="3"/>
  <c r="AL36" i="3"/>
  <c r="Y36" i="3"/>
  <c r="R36" i="3"/>
  <c r="I36" i="3"/>
  <c r="AH36" i="3"/>
  <c r="AN36" i="3"/>
  <c r="AA36" i="3"/>
  <c r="K36" i="3"/>
  <c r="J38" i="3" l="1"/>
  <c r="F38" i="3"/>
  <c r="A38" i="3"/>
  <c r="C38" i="3"/>
  <c r="K38" i="3" s="1"/>
  <c r="B39" i="3"/>
  <c r="AL37" i="3"/>
  <c r="Y37" i="3"/>
  <c r="R37" i="3"/>
  <c r="I37" i="3"/>
  <c r="J39" i="3" l="1"/>
  <c r="F39" i="3"/>
  <c r="AL38" i="3"/>
  <c r="Y38" i="3"/>
  <c r="R38" i="3"/>
  <c r="I38" i="3"/>
  <c r="A39" i="3"/>
  <c r="C39" i="3"/>
  <c r="K39" i="3" s="1"/>
  <c r="B40" i="3"/>
  <c r="J40" i="3" l="1"/>
  <c r="F40" i="3"/>
  <c r="A40" i="3"/>
  <c r="B41" i="3"/>
  <c r="C40" i="3"/>
  <c r="K40" i="3" s="1"/>
  <c r="AL39" i="3"/>
  <c r="Y39" i="3"/>
  <c r="R39" i="3"/>
  <c r="I39" i="3"/>
  <c r="J41" i="3" l="1"/>
  <c r="F41" i="3"/>
  <c r="A41" i="3"/>
  <c r="B42" i="3"/>
  <c r="F42" i="3" s="1"/>
  <c r="C41" i="3"/>
  <c r="K41" i="3" s="1"/>
  <c r="AL40" i="3"/>
  <c r="Y40" i="3"/>
  <c r="R40" i="3"/>
  <c r="I40" i="3"/>
  <c r="A42" i="3" l="1"/>
  <c r="B43" i="3"/>
  <c r="F43" i="3" s="1"/>
  <c r="S45" i="3"/>
  <c r="AG42" i="3"/>
  <c r="S44" i="3"/>
  <c r="Z42" i="3"/>
  <c r="AM42" i="3"/>
  <c r="C42" i="3"/>
  <c r="S43" i="3"/>
  <c r="J42" i="3"/>
  <c r="AL41" i="3"/>
  <c r="Y41" i="3"/>
  <c r="R41" i="3"/>
  <c r="I41" i="3"/>
  <c r="T43" i="3" l="1"/>
  <c r="X19" i="3"/>
  <c r="X12" i="3"/>
  <c r="X26" i="3"/>
  <c r="AL42" i="3"/>
  <c r="Y42" i="3"/>
  <c r="R42" i="3"/>
  <c r="I42" i="3"/>
  <c r="T44" i="3"/>
  <c r="T45" i="3" s="1"/>
  <c r="AH42" i="3"/>
  <c r="AA42" i="3"/>
  <c r="K42" i="3"/>
  <c r="AN42" i="3"/>
  <c r="B44" i="3"/>
  <c r="F44" i="3" s="1"/>
  <c r="A43" i="3"/>
  <c r="C43" i="3"/>
  <c r="AG43" i="3"/>
  <c r="Z43" i="3"/>
  <c r="J43" i="3"/>
  <c r="AM43" i="3"/>
  <c r="AL43" i="3" l="1"/>
  <c r="Y43" i="3"/>
  <c r="R43" i="3"/>
  <c r="I43" i="3"/>
  <c r="AH43" i="3"/>
  <c r="AA43" i="3"/>
  <c r="AN43" i="3"/>
  <c r="K43" i="3"/>
  <c r="B45" i="3"/>
  <c r="F45" i="3" s="1"/>
  <c r="A44" i="3"/>
  <c r="C44" i="3"/>
  <c r="Z44" i="3"/>
  <c r="AM44" i="3"/>
  <c r="J44" i="3"/>
  <c r="AG44" i="3"/>
  <c r="K44" i="3" l="1"/>
  <c r="AN44" i="3"/>
  <c r="AH44" i="3"/>
  <c r="AA44" i="3"/>
  <c r="A45" i="3"/>
  <c r="C45" i="3"/>
  <c r="AG45" i="3"/>
  <c r="Z45" i="3"/>
  <c r="AM45" i="3"/>
  <c r="J45" i="3"/>
  <c r="AL44" i="3"/>
  <c r="Y44" i="3"/>
  <c r="R44" i="3"/>
  <c r="I44" i="3"/>
  <c r="AN45" i="3" l="1"/>
  <c r="K45" i="3"/>
  <c r="AH45" i="3"/>
  <c r="AA45" i="3"/>
  <c r="AL45" i="3"/>
  <c r="Y45" i="3"/>
  <c r="R45" i="3"/>
  <c r="I45" i="3"/>
  <c r="B53" i="3"/>
  <c r="B52" i="3"/>
  <c r="B51" i="3"/>
  <c r="B50" i="3"/>
  <c r="B54" i="3"/>
  <c r="Z51" i="3" l="1"/>
  <c r="S51" i="3"/>
  <c r="J51" i="3"/>
  <c r="AG51" i="3" s="1"/>
  <c r="AM51" i="3" s="1"/>
  <c r="Z53" i="3"/>
  <c r="J53" i="3"/>
  <c r="AG53" i="3" s="1"/>
  <c r="AM53" i="3" s="1"/>
  <c r="S53" i="3"/>
  <c r="Z54" i="3"/>
  <c r="J54" i="3"/>
  <c r="AG54" i="3" s="1"/>
  <c r="AM54" i="3" s="1"/>
  <c r="S54" i="3"/>
  <c r="S50" i="3"/>
  <c r="Z50" i="3"/>
  <c r="J50" i="3"/>
  <c r="AG50" i="3" s="1"/>
  <c r="AM50" i="3" s="1"/>
  <c r="J52" i="3"/>
  <c r="AG52" i="3" s="1"/>
  <c r="AM52" i="3" s="1"/>
  <c r="S52" i="3"/>
  <c r="Z52" i="3"/>
</calcChain>
</file>

<file path=xl/sharedStrings.xml><?xml version="1.0" encoding="utf-8"?>
<sst xmlns="http://schemas.openxmlformats.org/spreadsheetml/2006/main" count="58" uniqueCount="35">
  <si>
    <t>Mois</t>
  </si>
  <si>
    <t>Année</t>
  </si>
  <si>
    <t>Jours</t>
  </si>
  <si>
    <t>Date</t>
  </si>
  <si>
    <t>Total journée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</si>
  <si>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</si>
  <si>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</si>
  <si>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</si>
  <si>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</si>
  <si>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</si>
  <si>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</si>
  <si>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</si>
  <si>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</si>
  <si>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</si>
  <si>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</si>
  <si>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</si>
  <si>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</si>
  <si>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</si>
  <si>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Matin</t>
  </si>
  <si>
    <t>Ap. Midi</t>
  </si>
  <si>
    <t>Si vos horaires ne sont pas inscrite, il sera pris en compte le planning de base.(La direction)</t>
  </si>
  <si>
    <t>Semaine</t>
  </si>
  <si>
    <t>Nuit</t>
  </si>
  <si>
    <t>Dimanche</t>
  </si>
  <si>
    <t>Férié</t>
  </si>
  <si>
    <t>Début</t>
  </si>
  <si>
    <t>Fin</t>
  </si>
  <si>
    <t>TT</t>
  </si>
  <si>
    <t xml:space="preserve">Mr </t>
  </si>
  <si>
    <t>M</t>
  </si>
  <si>
    <t>Mme</t>
  </si>
  <si>
    <t xml:space="preserve">Mme </t>
  </si>
  <si>
    <t>H.Sup</t>
  </si>
  <si>
    <t>Total Journée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</si>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</sst>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"/>
    <numFmt numFmtId="165" formatCode="d"/>
    <numFmt numFmtId="166" formatCode="dddd\ dd\ mmmm\ yyyy"/>
    <numFmt numFmtId="167" formatCode="[$-F800]dddd\,\ mmmm\ dd\,\ yyyy"/>
    <numFmt numFmtId="168" formatCode="[h]:mm"/>
  </numFmts>
  <fonts count="15" x14ac:knownFonts="1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2"/>
      <name val="Times New Roman"/>
      <family val="1"/>
    </font>
    <font>
      <sz val="8"/>
      <name val="Times New Roman"/>
      <family val="1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sz val="11"/>
      <color rgb="FF00B0F0"/>
      <name val="Arabic Typesetting"/>
      <family val="4"/>
    </font>
    <font>
      <sz val="11"/>
      <color theme="1"/>
      <name val="Cambria"/>
      <family val="1"/>
      <scheme val="major"/>
    </font>
    <font>
      <sz val="11"/>
      <color rgb="FF00B0F0"/>
      <name val="Cambria"/>
      <family val="1"/>
      <scheme val="major"/>
    </font>
    <font>
      <sz val="11"/>
      <name val="Cambria"/>
      <family val="1"/>
      <scheme val="major"/>
    </font>
    <font>
      <sz val="9"/>
      <color theme="1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dotted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tted">
        <color indexed="64"/>
      </right>
      <top style="hair">
        <color indexed="64"/>
      </top>
      <bottom style="dotted">
        <color indexed="64"/>
      </bottom>
      <diagonal/>
    </border>
    <border>
      <left style="hair">
        <color indexed="64"/>
      </left>
      <right style="dotted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</borders>
  <cellStyleXfs count="2">
    <xf numFmtId="0" fontId="0" fillId="0" borderId="0"/>
    <xf numFmtId="0" fontId="4" fillId="0" borderId="0"/>
  </cellStyleXfs>
  <cellXfs count="101">
    <xf numFmtId="0" fontId="0" fillId="0" borderId="0" xfId="0"/>
    <xf numFmtId="0" fontId="6" fillId="0" borderId="0" xfId="1" applyFont="1" applyAlignment="1">
      <alignment horizontal="center"/>
    </xf>
    <xf numFmtId="0" fontId="4" fillId="0" borderId="0" xfId="1"/>
    <xf numFmtId="0" fontId="4" fillId="0" borderId="0" xfId="1" applyNumberFormat="1" applyBorder="1" applyAlignment="1">
      <alignment horizontal="center" wrapText="1"/>
    </xf>
    <xf numFmtId="0" fontId="4" fillId="0" borderId="0" xfId="1" applyAlignment="1">
      <alignment horizontal="center"/>
    </xf>
    <xf numFmtId="0" fontId="4" fillId="0" borderId="0" xfId="1" applyBorder="1"/>
    <xf numFmtId="0" fontId="4" fillId="0" borderId="0" xfId="1" applyBorder="1" applyAlignment="1">
      <alignment horizontal="center"/>
    </xf>
    <xf numFmtId="0" fontId="7" fillId="2" borderId="0" xfId="1" applyFont="1" applyFill="1" applyBorder="1"/>
    <xf numFmtId="0" fontId="8" fillId="2" borderId="0" xfId="1" applyFont="1" applyFill="1" applyBorder="1"/>
    <xf numFmtId="166" fontId="7" fillId="2" borderId="0" xfId="1" applyNumberFormat="1" applyFont="1" applyFill="1" applyBorder="1" applyAlignment="1">
      <alignment horizontal="center"/>
    </xf>
    <xf numFmtId="14" fontId="4" fillId="0" borderId="0" xfId="1" applyNumberFormat="1"/>
    <xf numFmtId="167" fontId="7" fillId="2" borderId="0" xfId="1" applyNumberFormat="1" applyFont="1" applyFill="1" applyBorder="1" applyAlignment="1">
      <alignment horizontal="center"/>
    </xf>
    <xf numFmtId="2" fontId="4" fillId="0" borderId="0" xfId="1" applyNumberFormat="1"/>
    <xf numFmtId="0" fontId="2" fillId="0" borderId="2" xfId="0" applyFont="1" applyBorder="1" applyAlignment="1" applyProtection="1">
      <alignment horizontal="center"/>
      <protection locked="0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Border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Alignment="1">
      <alignment horizontal="right" vertical="center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Fill="1" applyBorder="1"/>
    <xf numFmtId="20" fontId="1" fillId="0" borderId="7" xfId="0" applyNumberFormat="1" applyFont="1" applyFill="1" applyBorder="1" applyProtection="1">
      <protection locked="0"/>
    </xf>
    <xf numFmtId="20" fontId="1" fillId="0" borderId="7" xfId="0" applyNumberFormat="1" applyFont="1" applyFill="1" applyBorder="1"/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/>
    <xf numFmtId="164" fontId="1" fillId="0" borderId="7" xfId="0" applyNumberFormat="1" applyFont="1" applyFill="1" applyBorder="1" applyAlignment="1">
      <alignment horizontal="center"/>
    </xf>
    <xf numFmtId="0" fontId="0" fillId="0" borderId="8" xfId="0" applyFill="1" applyBorder="1"/>
    <xf numFmtId="0" fontId="0" fillId="0" borderId="6" xfId="0" applyFill="1" applyBorder="1"/>
    <xf numFmtId="164" fontId="1" fillId="0" borderId="10" xfId="0" applyNumberFormat="1" applyFont="1" applyFill="1" applyBorder="1" applyAlignment="1">
      <alignment horizontal="center"/>
    </xf>
    <xf numFmtId="20" fontId="1" fillId="0" borderId="10" xfId="0" applyNumberFormat="1" applyFont="1" applyFill="1" applyBorder="1" applyProtection="1">
      <protection locked="0"/>
    </xf>
    <xf numFmtId="20" fontId="1" fillId="0" borderId="10" xfId="0" applyNumberFormat="1" applyFont="1" applyFill="1" applyBorder="1"/>
    <xf numFmtId="0" fontId="1" fillId="0" borderId="9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20" fontId="1" fillId="0" borderId="13" xfId="0" applyNumberFormat="1" applyFont="1" applyFill="1" applyBorder="1" applyProtection="1">
      <protection locked="0"/>
    </xf>
    <xf numFmtId="20" fontId="1" fillId="0" borderId="14" xfId="0" applyNumberFormat="1" applyFont="1" applyFill="1" applyBorder="1" applyProtection="1">
      <protection locked="0"/>
    </xf>
    <xf numFmtId="0" fontId="1" fillId="0" borderId="15" xfId="0" applyFont="1" applyFill="1" applyBorder="1" applyAlignment="1">
      <alignment horizontal="center" vertical="center"/>
    </xf>
    <xf numFmtId="165" fontId="1" fillId="0" borderId="16" xfId="0" applyNumberFormat="1" applyFont="1" applyFill="1" applyBorder="1" applyAlignment="1">
      <alignment horizontal="center"/>
    </xf>
    <xf numFmtId="165" fontId="1" fillId="0" borderId="11" xfId="0" applyNumberFormat="1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18" xfId="0" applyBorder="1"/>
    <xf numFmtId="0" fontId="0" fillId="0" borderId="3" xfId="0" applyBorder="1"/>
    <xf numFmtId="0" fontId="10" fillId="0" borderId="0" xfId="0" applyFont="1" applyFill="1"/>
    <xf numFmtId="0" fontId="0" fillId="0" borderId="7" xfId="0" applyBorder="1" applyAlignment="1">
      <alignment horizontal="center"/>
    </xf>
    <xf numFmtId="0" fontId="0" fillId="0" borderId="17" xfId="0" applyBorder="1"/>
    <xf numFmtId="0" fontId="0" fillId="0" borderId="19" xfId="0" applyBorder="1"/>
    <xf numFmtId="0" fontId="0" fillId="0" borderId="21" xfId="0" applyBorder="1"/>
    <xf numFmtId="0" fontId="0" fillId="0" borderId="9" xfId="0" applyBorder="1"/>
    <xf numFmtId="0" fontId="11" fillId="0" borderId="0" xfId="0" applyFont="1"/>
    <xf numFmtId="0" fontId="11" fillId="0" borderId="0" xfId="0" applyFont="1" applyFill="1"/>
    <xf numFmtId="0" fontId="12" fillId="0" borderId="0" xfId="0" applyFont="1" applyFill="1"/>
    <xf numFmtId="0" fontId="13" fillId="0" borderId="0" xfId="0" applyFont="1" applyFill="1"/>
    <xf numFmtId="0" fontId="0" fillId="0" borderId="7" xfId="0" applyBorder="1" applyAlignment="1">
      <alignment horizontal="center"/>
    </xf>
    <xf numFmtId="0" fontId="0" fillId="0" borderId="17" xfId="0" applyBorder="1" applyAlignment="1">
      <alignment horizontal="center"/>
    </xf>
    <xf numFmtId="20" fontId="1" fillId="0" borderId="7" xfId="0" applyNumberFormat="1" applyFont="1" applyFill="1" applyBorder="1" applyAlignment="1" applyProtection="1">
      <alignment horizontal="right" vertical="center"/>
      <protection locked="0"/>
    </xf>
    <xf numFmtId="0" fontId="2" fillId="0" borderId="0" xfId="0" applyFont="1" applyBorder="1" applyAlignment="1" applyProtection="1">
      <alignment horizontal="right"/>
      <protection locked="0"/>
    </xf>
    <xf numFmtId="0" fontId="0" fillId="0" borderId="0" xfId="0" applyBorder="1" applyAlignment="1" applyProtection="1">
      <alignment horizontal="right"/>
      <protection locked="0"/>
    </xf>
    <xf numFmtId="0" fontId="0" fillId="0" borderId="0" xfId="0" applyFill="1" applyBorder="1" applyAlignment="1" applyProtection="1">
      <alignment horizontal="right"/>
      <protection locked="0"/>
    </xf>
    <xf numFmtId="0" fontId="0" fillId="0" borderId="0" xfId="0" applyFill="1" applyAlignment="1">
      <alignment horizontal="right"/>
    </xf>
    <xf numFmtId="0" fontId="1" fillId="0" borderId="9" xfId="0" applyFont="1" applyFill="1" applyBorder="1" applyAlignment="1">
      <alignment horizontal="right" vertical="center"/>
    </xf>
    <xf numFmtId="20" fontId="1" fillId="0" borderId="10" xfId="0" applyNumberFormat="1" applyFont="1" applyFill="1" applyBorder="1" applyAlignment="1" applyProtection="1">
      <alignment horizontal="right"/>
      <protection locked="0"/>
    </xf>
    <xf numFmtId="20" fontId="1" fillId="0" borderId="7" xfId="0" applyNumberFormat="1" applyFont="1" applyFill="1" applyBorder="1" applyAlignment="1" applyProtection="1">
      <alignment horizontal="right"/>
      <protection locked="0"/>
    </xf>
    <xf numFmtId="0" fontId="0" fillId="0" borderId="17" xfId="0" applyBorder="1" applyAlignment="1">
      <alignment horizontal="right" vertical="center"/>
    </xf>
    <xf numFmtId="0" fontId="0" fillId="0" borderId="17" xfId="0" applyBorder="1" applyAlignment="1">
      <alignment horizontal="right"/>
    </xf>
    <xf numFmtId="0" fontId="0" fillId="0" borderId="19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0" xfId="0" applyAlignment="1">
      <alignment horizontal="right"/>
    </xf>
    <xf numFmtId="0" fontId="14" fillId="0" borderId="0" xfId="0" applyFont="1" applyAlignment="1">
      <alignment vertical="center"/>
    </xf>
    <xf numFmtId="164" fontId="1" fillId="3" borderId="10" xfId="0" applyNumberFormat="1" applyFont="1" applyFill="1" applyBorder="1" applyAlignment="1">
      <alignment horizontal="center"/>
    </xf>
    <xf numFmtId="165" fontId="1" fillId="3" borderId="16" xfId="0" applyNumberFormat="1" applyFont="1" applyFill="1" applyBorder="1" applyAlignment="1">
      <alignment horizontal="center"/>
    </xf>
    <xf numFmtId="20" fontId="1" fillId="3" borderId="13" xfId="0" applyNumberFormat="1" applyFont="1" applyFill="1" applyBorder="1" applyProtection="1">
      <protection locked="0"/>
    </xf>
    <xf numFmtId="20" fontId="1" fillId="3" borderId="10" xfId="0" applyNumberFormat="1" applyFont="1" applyFill="1" applyBorder="1" applyProtection="1">
      <protection locked="0"/>
    </xf>
    <xf numFmtId="20" fontId="1" fillId="3" borderId="10" xfId="0" applyNumberFormat="1" applyFont="1" applyFill="1" applyBorder="1"/>
    <xf numFmtId="164" fontId="1" fillId="3" borderId="7" xfId="0" applyNumberFormat="1" applyFont="1" applyFill="1" applyBorder="1" applyAlignment="1">
      <alignment horizontal="center"/>
    </xf>
    <xf numFmtId="165" fontId="1" fillId="3" borderId="11" xfId="0" applyNumberFormat="1" applyFont="1" applyFill="1" applyBorder="1" applyAlignment="1">
      <alignment horizontal="center"/>
    </xf>
    <xf numFmtId="20" fontId="1" fillId="3" borderId="14" xfId="0" applyNumberFormat="1" applyFont="1" applyFill="1" applyBorder="1" applyProtection="1">
      <protection locked="0"/>
    </xf>
    <xf numFmtId="20" fontId="1" fillId="3" borderId="7" xfId="0" applyNumberFormat="1" applyFont="1" applyFill="1" applyBorder="1" applyProtection="1">
      <protection locked="0"/>
    </xf>
    <xf numFmtId="20" fontId="1" fillId="3" borderId="7" xfId="0" applyNumberFormat="1" applyFont="1" applyFill="1" applyBorder="1"/>
    <xf numFmtId="168" fontId="14" fillId="3" borderId="0" xfId="0" applyNumberFormat="1" applyFont="1" applyFill="1" applyAlignment="1">
      <alignment vertical="center"/>
    </xf>
    <xf numFmtId="20" fontId="1" fillId="4" borderId="7" xfId="0" applyNumberFormat="1" applyFont="1" applyFill="1" applyBorder="1" applyProtection="1">
      <protection locked="0"/>
    </xf>
    <xf numFmtId="20" fontId="1" fillId="4" borderId="14" xfId="0" applyNumberFormat="1" applyFont="1" applyFill="1" applyBorder="1" applyProtection="1">
      <protection locked="0"/>
    </xf>
    <xf numFmtId="164" fontId="1" fillId="5" borderId="7" xfId="0" applyNumberFormat="1" applyFont="1" applyFill="1" applyBorder="1" applyAlignment="1">
      <alignment horizontal="center"/>
    </xf>
    <xf numFmtId="165" fontId="1" fillId="5" borderId="11" xfId="0" applyNumberFormat="1" applyFont="1" applyFill="1" applyBorder="1" applyAlignment="1">
      <alignment horizontal="center"/>
    </xf>
    <xf numFmtId="20" fontId="1" fillId="5" borderId="14" xfId="0" applyNumberFormat="1" applyFont="1" applyFill="1" applyBorder="1" applyProtection="1">
      <protection locked="0"/>
    </xf>
    <xf numFmtId="20" fontId="1" fillId="5" borderId="7" xfId="0" applyNumberFormat="1" applyFont="1" applyFill="1" applyBorder="1" applyProtection="1">
      <protection locked="0"/>
    </xf>
    <xf numFmtId="20" fontId="1" fillId="5" borderId="7" xfId="0" applyNumberFormat="1" applyFont="1" applyFill="1" applyBorder="1"/>
    <xf numFmtId="168" fontId="14" fillId="5" borderId="0" xfId="0" applyNumberFormat="1" applyFont="1" applyFill="1" applyAlignment="1">
      <alignment vertical="center"/>
    </xf>
    <xf numFmtId="0" fontId="0" fillId="0" borderId="3" xfId="0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7" xfId="0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_feries" xfId="1"/>
  </cellStyles>
  <dxfs count="122"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57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</dxfs>
  <tableStyles count="0" defaultTableStyle="TableStyleMedium9" defaultPivotStyle="PivotStyleLight16"/>
  <colors>
    <mruColors>
      <color rgb="FFEC4124"/>
      <color rgb="FFF384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295275</xdr:colOff>
      <xdr:row>15</xdr:row>
      <xdr:rowOff>38100</xdr:rowOff>
    </xdr:from>
    <xdr:to>
      <xdr:col>6</xdr:col>
      <xdr:colOff>371475</xdr:colOff>
      <xdr:row>16</xdr:row>
      <xdr:rowOff>76200</xdr:rowOff>
    </xdr:to>
    <xdr:sp macro="" textlink="">
      <xdr:nvSpPr>
        <xdr:cNvPr id="3074" name="Text Box 57"/>
        <xdr:cNvSpPr txBox="1">
          <a:spLocks noChangeArrowheads="1"/>
        </xdr:cNvSpPr>
      </xdr:nvSpPr>
      <xdr:spPr bwMode="auto">
        <a:xfrm>
          <a:off x="24479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323850</xdr:colOff>
      <xdr:row>46</xdr:row>
      <xdr:rowOff>0</xdr:rowOff>
    </xdr:from>
    <xdr:ext cx="76200" cy="228600"/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504825" y="80676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14</xdr:col>
      <xdr:colOff>295275</xdr:colOff>
      <xdr:row>15</xdr:row>
      <xdr:rowOff>38100</xdr:rowOff>
    </xdr:from>
    <xdr:to>
      <xdr:col>14</xdr:col>
      <xdr:colOff>371475</xdr:colOff>
      <xdr:row>16</xdr:row>
      <xdr:rowOff>76200</xdr:rowOff>
    </xdr:to>
    <xdr:sp macro="" textlink="">
      <xdr:nvSpPr>
        <xdr:cNvPr id="3078" name="Text Box 57"/>
        <xdr:cNvSpPr txBox="1">
          <a:spLocks noChangeArrowheads="1"/>
        </xdr:cNvSpPr>
      </xdr:nvSpPr>
      <xdr:spPr bwMode="auto">
        <a:xfrm>
          <a:off x="52768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36</xdr:col>
      <xdr:colOff>295275</xdr:colOff>
      <xdr:row>15</xdr:row>
      <xdr:rowOff>38100</xdr:rowOff>
    </xdr:from>
    <xdr:to>
      <xdr:col>36</xdr:col>
      <xdr:colOff>371475</xdr:colOff>
      <xdr:row>16</xdr:row>
      <xdr:rowOff>76200</xdr:rowOff>
    </xdr:to>
    <xdr:sp macro="" textlink="">
      <xdr:nvSpPr>
        <xdr:cNvPr id="3079" name="Text Box 57"/>
        <xdr:cNvSpPr txBox="1">
          <a:spLocks noChangeArrowheads="1"/>
        </xdr:cNvSpPr>
      </xdr:nvSpPr>
      <xdr:spPr bwMode="auto">
        <a:xfrm>
          <a:off x="81057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295275</xdr:colOff>
      <xdr:row>15</xdr:row>
      <xdr:rowOff>38100</xdr:rowOff>
    </xdr:from>
    <xdr:to>
      <xdr:col>42</xdr:col>
      <xdr:colOff>371475</xdr:colOff>
      <xdr:row>16</xdr:row>
      <xdr:rowOff>76200</xdr:rowOff>
    </xdr:to>
    <xdr:sp macro="" textlink="">
      <xdr:nvSpPr>
        <xdr:cNvPr id="3080" name="Text Box 57"/>
        <xdr:cNvSpPr txBox="1">
          <a:spLocks noChangeArrowheads="1"/>
        </xdr:cNvSpPr>
      </xdr:nvSpPr>
      <xdr:spPr bwMode="auto">
        <a:xfrm>
          <a:off x="109347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081" name="Text Box 57"/>
        <xdr:cNvSpPr txBox="1">
          <a:spLocks noChangeArrowheads="1"/>
        </xdr:cNvSpPr>
      </xdr:nvSpPr>
      <xdr:spPr bwMode="auto">
        <a:xfrm>
          <a:off x="137636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082" name="Text Box 57"/>
        <xdr:cNvSpPr txBox="1">
          <a:spLocks noChangeArrowheads="1"/>
        </xdr:cNvSpPr>
      </xdr:nvSpPr>
      <xdr:spPr bwMode="auto">
        <a:xfrm>
          <a:off x="165925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083" name="Text Box 57"/>
        <xdr:cNvSpPr txBox="1">
          <a:spLocks noChangeArrowheads="1"/>
        </xdr:cNvSpPr>
      </xdr:nvSpPr>
      <xdr:spPr bwMode="auto">
        <a:xfrm>
          <a:off x="194214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084" name="Text Box 57"/>
        <xdr:cNvSpPr txBox="1">
          <a:spLocks noChangeArrowheads="1"/>
        </xdr:cNvSpPr>
      </xdr:nvSpPr>
      <xdr:spPr bwMode="auto">
        <a:xfrm>
          <a:off x="222504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085" name="Text Box 57"/>
        <xdr:cNvSpPr txBox="1">
          <a:spLocks noChangeArrowheads="1"/>
        </xdr:cNvSpPr>
      </xdr:nvSpPr>
      <xdr:spPr bwMode="auto">
        <a:xfrm>
          <a:off x="250793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086" name="Text Box 57"/>
        <xdr:cNvSpPr txBox="1">
          <a:spLocks noChangeArrowheads="1"/>
        </xdr:cNvSpPr>
      </xdr:nvSpPr>
      <xdr:spPr bwMode="auto">
        <a:xfrm>
          <a:off x="279082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295275</xdr:colOff>
      <xdr:row>20</xdr:row>
      <xdr:rowOff>38100</xdr:rowOff>
    </xdr:from>
    <xdr:to>
      <xdr:col>14</xdr:col>
      <xdr:colOff>371475</xdr:colOff>
      <xdr:row>21</xdr:row>
      <xdr:rowOff>76200</xdr:rowOff>
    </xdr:to>
    <xdr:sp macro="" textlink="">
      <xdr:nvSpPr>
        <xdr:cNvPr id="3087" name="Text Box 57"/>
        <xdr:cNvSpPr txBox="1">
          <a:spLocks noChangeArrowheads="1"/>
        </xdr:cNvSpPr>
      </xdr:nvSpPr>
      <xdr:spPr bwMode="auto">
        <a:xfrm>
          <a:off x="527685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295275</xdr:colOff>
      <xdr:row>25</xdr:row>
      <xdr:rowOff>38100</xdr:rowOff>
    </xdr:from>
    <xdr:to>
      <xdr:col>14</xdr:col>
      <xdr:colOff>371475</xdr:colOff>
      <xdr:row>26</xdr:row>
      <xdr:rowOff>76200</xdr:rowOff>
    </xdr:to>
    <xdr:sp macro="" textlink="">
      <xdr:nvSpPr>
        <xdr:cNvPr id="3088" name="Text Box 57"/>
        <xdr:cNvSpPr txBox="1">
          <a:spLocks noChangeArrowheads="1"/>
        </xdr:cNvSpPr>
      </xdr:nvSpPr>
      <xdr:spPr bwMode="auto">
        <a:xfrm>
          <a:off x="527685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295275</xdr:colOff>
      <xdr:row>30</xdr:row>
      <xdr:rowOff>38100</xdr:rowOff>
    </xdr:from>
    <xdr:to>
      <xdr:col>14</xdr:col>
      <xdr:colOff>371475</xdr:colOff>
      <xdr:row>31</xdr:row>
      <xdr:rowOff>76200</xdr:rowOff>
    </xdr:to>
    <xdr:sp macro="" textlink="">
      <xdr:nvSpPr>
        <xdr:cNvPr id="3089" name="Text Box 57"/>
        <xdr:cNvSpPr txBox="1">
          <a:spLocks noChangeArrowheads="1"/>
        </xdr:cNvSpPr>
      </xdr:nvSpPr>
      <xdr:spPr bwMode="auto">
        <a:xfrm>
          <a:off x="527685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295275</xdr:colOff>
      <xdr:row>35</xdr:row>
      <xdr:rowOff>38100</xdr:rowOff>
    </xdr:from>
    <xdr:to>
      <xdr:col>14</xdr:col>
      <xdr:colOff>371475</xdr:colOff>
      <xdr:row>36</xdr:row>
      <xdr:rowOff>76200</xdr:rowOff>
    </xdr:to>
    <xdr:sp macro="" textlink="">
      <xdr:nvSpPr>
        <xdr:cNvPr id="3090" name="Text Box 57"/>
        <xdr:cNvSpPr txBox="1">
          <a:spLocks noChangeArrowheads="1"/>
        </xdr:cNvSpPr>
      </xdr:nvSpPr>
      <xdr:spPr bwMode="auto">
        <a:xfrm>
          <a:off x="527685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295275</xdr:colOff>
      <xdr:row>15</xdr:row>
      <xdr:rowOff>38100</xdr:rowOff>
    </xdr:from>
    <xdr:to>
      <xdr:col>6</xdr:col>
      <xdr:colOff>371475</xdr:colOff>
      <xdr:row>16</xdr:row>
      <xdr:rowOff>76200</xdr:rowOff>
    </xdr:to>
    <xdr:sp macro="" textlink="">
      <xdr:nvSpPr>
        <xdr:cNvPr id="3091" name="Text Box 57"/>
        <xdr:cNvSpPr txBox="1">
          <a:spLocks noChangeArrowheads="1"/>
        </xdr:cNvSpPr>
      </xdr:nvSpPr>
      <xdr:spPr bwMode="auto">
        <a:xfrm>
          <a:off x="24479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295275</xdr:colOff>
      <xdr:row>20</xdr:row>
      <xdr:rowOff>38100</xdr:rowOff>
    </xdr:from>
    <xdr:to>
      <xdr:col>6</xdr:col>
      <xdr:colOff>371475</xdr:colOff>
      <xdr:row>21</xdr:row>
      <xdr:rowOff>76200</xdr:rowOff>
    </xdr:to>
    <xdr:sp macro="" textlink="">
      <xdr:nvSpPr>
        <xdr:cNvPr id="3092" name="Text Box 57"/>
        <xdr:cNvSpPr txBox="1">
          <a:spLocks noChangeArrowheads="1"/>
        </xdr:cNvSpPr>
      </xdr:nvSpPr>
      <xdr:spPr bwMode="auto">
        <a:xfrm>
          <a:off x="244792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295275</xdr:colOff>
      <xdr:row>25</xdr:row>
      <xdr:rowOff>38100</xdr:rowOff>
    </xdr:from>
    <xdr:to>
      <xdr:col>6</xdr:col>
      <xdr:colOff>371475</xdr:colOff>
      <xdr:row>26</xdr:row>
      <xdr:rowOff>76200</xdr:rowOff>
    </xdr:to>
    <xdr:sp macro="" textlink="">
      <xdr:nvSpPr>
        <xdr:cNvPr id="3093" name="Text Box 57"/>
        <xdr:cNvSpPr txBox="1">
          <a:spLocks noChangeArrowheads="1"/>
        </xdr:cNvSpPr>
      </xdr:nvSpPr>
      <xdr:spPr bwMode="auto">
        <a:xfrm>
          <a:off x="244792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295275</xdr:colOff>
      <xdr:row>30</xdr:row>
      <xdr:rowOff>38100</xdr:rowOff>
    </xdr:from>
    <xdr:to>
      <xdr:col>6</xdr:col>
      <xdr:colOff>371475</xdr:colOff>
      <xdr:row>31</xdr:row>
      <xdr:rowOff>76200</xdr:rowOff>
    </xdr:to>
    <xdr:sp macro="" textlink="">
      <xdr:nvSpPr>
        <xdr:cNvPr id="3094" name="Text Box 57"/>
        <xdr:cNvSpPr txBox="1">
          <a:spLocks noChangeArrowheads="1"/>
        </xdr:cNvSpPr>
      </xdr:nvSpPr>
      <xdr:spPr bwMode="auto">
        <a:xfrm>
          <a:off x="244792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295275</xdr:colOff>
      <xdr:row>35</xdr:row>
      <xdr:rowOff>38100</xdr:rowOff>
    </xdr:from>
    <xdr:to>
      <xdr:col>6</xdr:col>
      <xdr:colOff>371475</xdr:colOff>
      <xdr:row>36</xdr:row>
      <xdr:rowOff>76200</xdr:rowOff>
    </xdr:to>
    <xdr:sp macro="" textlink="">
      <xdr:nvSpPr>
        <xdr:cNvPr id="3095" name="Text Box 57"/>
        <xdr:cNvSpPr txBox="1">
          <a:spLocks noChangeArrowheads="1"/>
        </xdr:cNvSpPr>
      </xdr:nvSpPr>
      <xdr:spPr bwMode="auto">
        <a:xfrm>
          <a:off x="244792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36</xdr:col>
      <xdr:colOff>295275</xdr:colOff>
      <xdr:row>15</xdr:row>
      <xdr:rowOff>38100</xdr:rowOff>
    </xdr:from>
    <xdr:to>
      <xdr:col>36</xdr:col>
      <xdr:colOff>371475</xdr:colOff>
      <xdr:row>16</xdr:row>
      <xdr:rowOff>76200</xdr:rowOff>
    </xdr:to>
    <xdr:sp macro="" textlink="">
      <xdr:nvSpPr>
        <xdr:cNvPr id="3096" name="Text Box 57"/>
        <xdr:cNvSpPr txBox="1">
          <a:spLocks noChangeArrowheads="1"/>
        </xdr:cNvSpPr>
      </xdr:nvSpPr>
      <xdr:spPr bwMode="auto">
        <a:xfrm>
          <a:off x="81057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36</xdr:col>
      <xdr:colOff>295275</xdr:colOff>
      <xdr:row>20</xdr:row>
      <xdr:rowOff>38100</xdr:rowOff>
    </xdr:from>
    <xdr:to>
      <xdr:col>36</xdr:col>
      <xdr:colOff>371475</xdr:colOff>
      <xdr:row>21</xdr:row>
      <xdr:rowOff>76200</xdr:rowOff>
    </xdr:to>
    <xdr:sp macro="" textlink="">
      <xdr:nvSpPr>
        <xdr:cNvPr id="3097" name="Text Box 57"/>
        <xdr:cNvSpPr txBox="1">
          <a:spLocks noChangeArrowheads="1"/>
        </xdr:cNvSpPr>
      </xdr:nvSpPr>
      <xdr:spPr bwMode="auto">
        <a:xfrm>
          <a:off x="810577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36</xdr:col>
      <xdr:colOff>295275</xdr:colOff>
      <xdr:row>25</xdr:row>
      <xdr:rowOff>38100</xdr:rowOff>
    </xdr:from>
    <xdr:to>
      <xdr:col>36</xdr:col>
      <xdr:colOff>371475</xdr:colOff>
      <xdr:row>26</xdr:row>
      <xdr:rowOff>76200</xdr:rowOff>
    </xdr:to>
    <xdr:sp macro="" textlink="">
      <xdr:nvSpPr>
        <xdr:cNvPr id="3098" name="Text Box 57"/>
        <xdr:cNvSpPr txBox="1">
          <a:spLocks noChangeArrowheads="1"/>
        </xdr:cNvSpPr>
      </xdr:nvSpPr>
      <xdr:spPr bwMode="auto">
        <a:xfrm>
          <a:off x="810577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36</xdr:col>
      <xdr:colOff>295275</xdr:colOff>
      <xdr:row>30</xdr:row>
      <xdr:rowOff>38100</xdr:rowOff>
    </xdr:from>
    <xdr:to>
      <xdr:col>36</xdr:col>
      <xdr:colOff>371475</xdr:colOff>
      <xdr:row>31</xdr:row>
      <xdr:rowOff>76200</xdr:rowOff>
    </xdr:to>
    <xdr:sp macro="" textlink="">
      <xdr:nvSpPr>
        <xdr:cNvPr id="3099" name="Text Box 57"/>
        <xdr:cNvSpPr txBox="1">
          <a:spLocks noChangeArrowheads="1"/>
        </xdr:cNvSpPr>
      </xdr:nvSpPr>
      <xdr:spPr bwMode="auto">
        <a:xfrm>
          <a:off x="810577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36</xdr:col>
      <xdr:colOff>295275</xdr:colOff>
      <xdr:row>35</xdr:row>
      <xdr:rowOff>38100</xdr:rowOff>
    </xdr:from>
    <xdr:to>
      <xdr:col>36</xdr:col>
      <xdr:colOff>371475</xdr:colOff>
      <xdr:row>36</xdr:row>
      <xdr:rowOff>76200</xdr:rowOff>
    </xdr:to>
    <xdr:sp macro="" textlink="">
      <xdr:nvSpPr>
        <xdr:cNvPr id="3100" name="Text Box 57"/>
        <xdr:cNvSpPr txBox="1">
          <a:spLocks noChangeArrowheads="1"/>
        </xdr:cNvSpPr>
      </xdr:nvSpPr>
      <xdr:spPr bwMode="auto">
        <a:xfrm>
          <a:off x="810577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295275</xdr:colOff>
      <xdr:row>15</xdr:row>
      <xdr:rowOff>38100</xdr:rowOff>
    </xdr:from>
    <xdr:to>
      <xdr:col>42</xdr:col>
      <xdr:colOff>371475</xdr:colOff>
      <xdr:row>16</xdr:row>
      <xdr:rowOff>76200</xdr:rowOff>
    </xdr:to>
    <xdr:sp macro="" textlink="">
      <xdr:nvSpPr>
        <xdr:cNvPr id="3101" name="Text Box 57"/>
        <xdr:cNvSpPr txBox="1">
          <a:spLocks noChangeArrowheads="1"/>
        </xdr:cNvSpPr>
      </xdr:nvSpPr>
      <xdr:spPr bwMode="auto">
        <a:xfrm>
          <a:off x="109347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295275</xdr:colOff>
      <xdr:row>20</xdr:row>
      <xdr:rowOff>38100</xdr:rowOff>
    </xdr:from>
    <xdr:to>
      <xdr:col>42</xdr:col>
      <xdr:colOff>371475</xdr:colOff>
      <xdr:row>21</xdr:row>
      <xdr:rowOff>76200</xdr:rowOff>
    </xdr:to>
    <xdr:sp macro="" textlink="">
      <xdr:nvSpPr>
        <xdr:cNvPr id="3102" name="Text Box 57"/>
        <xdr:cNvSpPr txBox="1">
          <a:spLocks noChangeArrowheads="1"/>
        </xdr:cNvSpPr>
      </xdr:nvSpPr>
      <xdr:spPr bwMode="auto">
        <a:xfrm>
          <a:off x="1093470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295275</xdr:colOff>
      <xdr:row>25</xdr:row>
      <xdr:rowOff>38100</xdr:rowOff>
    </xdr:from>
    <xdr:to>
      <xdr:col>42</xdr:col>
      <xdr:colOff>371475</xdr:colOff>
      <xdr:row>26</xdr:row>
      <xdr:rowOff>76200</xdr:rowOff>
    </xdr:to>
    <xdr:sp macro="" textlink="">
      <xdr:nvSpPr>
        <xdr:cNvPr id="3103" name="Text Box 57"/>
        <xdr:cNvSpPr txBox="1">
          <a:spLocks noChangeArrowheads="1"/>
        </xdr:cNvSpPr>
      </xdr:nvSpPr>
      <xdr:spPr bwMode="auto">
        <a:xfrm>
          <a:off x="1093470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295275</xdr:colOff>
      <xdr:row>30</xdr:row>
      <xdr:rowOff>38100</xdr:rowOff>
    </xdr:from>
    <xdr:to>
      <xdr:col>42</xdr:col>
      <xdr:colOff>371475</xdr:colOff>
      <xdr:row>31</xdr:row>
      <xdr:rowOff>76200</xdr:rowOff>
    </xdr:to>
    <xdr:sp macro="" textlink="">
      <xdr:nvSpPr>
        <xdr:cNvPr id="3104" name="Text Box 57"/>
        <xdr:cNvSpPr txBox="1">
          <a:spLocks noChangeArrowheads="1"/>
        </xdr:cNvSpPr>
      </xdr:nvSpPr>
      <xdr:spPr bwMode="auto">
        <a:xfrm>
          <a:off x="1093470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295275</xdr:colOff>
      <xdr:row>35</xdr:row>
      <xdr:rowOff>38100</xdr:rowOff>
    </xdr:from>
    <xdr:to>
      <xdr:col>42</xdr:col>
      <xdr:colOff>371475</xdr:colOff>
      <xdr:row>36</xdr:row>
      <xdr:rowOff>76200</xdr:rowOff>
    </xdr:to>
    <xdr:sp macro="" textlink="">
      <xdr:nvSpPr>
        <xdr:cNvPr id="3105" name="Text Box 57"/>
        <xdr:cNvSpPr txBox="1">
          <a:spLocks noChangeArrowheads="1"/>
        </xdr:cNvSpPr>
      </xdr:nvSpPr>
      <xdr:spPr bwMode="auto">
        <a:xfrm>
          <a:off x="1093470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106" name="Text Box 57"/>
        <xdr:cNvSpPr txBox="1">
          <a:spLocks noChangeArrowheads="1"/>
        </xdr:cNvSpPr>
      </xdr:nvSpPr>
      <xdr:spPr bwMode="auto">
        <a:xfrm>
          <a:off x="137636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20</xdr:row>
      <xdr:rowOff>38100</xdr:rowOff>
    </xdr:from>
    <xdr:to>
      <xdr:col>44</xdr:col>
      <xdr:colOff>76200</xdr:colOff>
      <xdr:row>21</xdr:row>
      <xdr:rowOff>76200</xdr:rowOff>
    </xdr:to>
    <xdr:sp macro="" textlink="">
      <xdr:nvSpPr>
        <xdr:cNvPr id="3107" name="Text Box 57"/>
        <xdr:cNvSpPr txBox="1">
          <a:spLocks noChangeArrowheads="1"/>
        </xdr:cNvSpPr>
      </xdr:nvSpPr>
      <xdr:spPr bwMode="auto">
        <a:xfrm>
          <a:off x="1376362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25</xdr:row>
      <xdr:rowOff>38100</xdr:rowOff>
    </xdr:from>
    <xdr:to>
      <xdr:col>44</xdr:col>
      <xdr:colOff>76200</xdr:colOff>
      <xdr:row>26</xdr:row>
      <xdr:rowOff>76200</xdr:rowOff>
    </xdr:to>
    <xdr:sp macro="" textlink="">
      <xdr:nvSpPr>
        <xdr:cNvPr id="3108" name="Text Box 57"/>
        <xdr:cNvSpPr txBox="1">
          <a:spLocks noChangeArrowheads="1"/>
        </xdr:cNvSpPr>
      </xdr:nvSpPr>
      <xdr:spPr bwMode="auto">
        <a:xfrm>
          <a:off x="1376362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30</xdr:row>
      <xdr:rowOff>38100</xdr:rowOff>
    </xdr:from>
    <xdr:to>
      <xdr:col>44</xdr:col>
      <xdr:colOff>76200</xdr:colOff>
      <xdr:row>31</xdr:row>
      <xdr:rowOff>76200</xdr:rowOff>
    </xdr:to>
    <xdr:sp macro="" textlink="">
      <xdr:nvSpPr>
        <xdr:cNvPr id="3109" name="Text Box 57"/>
        <xdr:cNvSpPr txBox="1">
          <a:spLocks noChangeArrowheads="1"/>
        </xdr:cNvSpPr>
      </xdr:nvSpPr>
      <xdr:spPr bwMode="auto">
        <a:xfrm>
          <a:off x="1376362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35</xdr:row>
      <xdr:rowOff>38100</xdr:rowOff>
    </xdr:from>
    <xdr:to>
      <xdr:col>44</xdr:col>
      <xdr:colOff>76200</xdr:colOff>
      <xdr:row>36</xdr:row>
      <xdr:rowOff>76200</xdr:rowOff>
    </xdr:to>
    <xdr:sp macro="" textlink="">
      <xdr:nvSpPr>
        <xdr:cNvPr id="3110" name="Text Box 57"/>
        <xdr:cNvSpPr txBox="1">
          <a:spLocks noChangeArrowheads="1"/>
        </xdr:cNvSpPr>
      </xdr:nvSpPr>
      <xdr:spPr bwMode="auto">
        <a:xfrm>
          <a:off x="1376362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111" name="Text Box 57"/>
        <xdr:cNvSpPr txBox="1">
          <a:spLocks noChangeArrowheads="1"/>
        </xdr:cNvSpPr>
      </xdr:nvSpPr>
      <xdr:spPr bwMode="auto">
        <a:xfrm>
          <a:off x="165925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20</xdr:row>
      <xdr:rowOff>38100</xdr:rowOff>
    </xdr:from>
    <xdr:to>
      <xdr:col>44</xdr:col>
      <xdr:colOff>76200</xdr:colOff>
      <xdr:row>21</xdr:row>
      <xdr:rowOff>76200</xdr:rowOff>
    </xdr:to>
    <xdr:sp macro="" textlink="">
      <xdr:nvSpPr>
        <xdr:cNvPr id="3112" name="Text Box 57"/>
        <xdr:cNvSpPr txBox="1">
          <a:spLocks noChangeArrowheads="1"/>
        </xdr:cNvSpPr>
      </xdr:nvSpPr>
      <xdr:spPr bwMode="auto">
        <a:xfrm>
          <a:off x="1659255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25</xdr:row>
      <xdr:rowOff>38100</xdr:rowOff>
    </xdr:from>
    <xdr:to>
      <xdr:col>44</xdr:col>
      <xdr:colOff>76200</xdr:colOff>
      <xdr:row>26</xdr:row>
      <xdr:rowOff>76200</xdr:rowOff>
    </xdr:to>
    <xdr:sp macro="" textlink="">
      <xdr:nvSpPr>
        <xdr:cNvPr id="3113" name="Text Box 57"/>
        <xdr:cNvSpPr txBox="1">
          <a:spLocks noChangeArrowheads="1"/>
        </xdr:cNvSpPr>
      </xdr:nvSpPr>
      <xdr:spPr bwMode="auto">
        <a:xfrm>
          <a:off x="1659255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30</xdr:row>
      <xdr:rowOff>38100</xdr:rowOff>
    </xdr:from>
    <xdr:to>
      <xdr:col>44</xdr:col>
      <xdr:colOff>76200</xdr:colOff>
      <xdr:row>31</xdr:row>
      <xdr:rowOff>76200</xdr:rowOff>
    </xdr:to>
    <xdr:sp macro="" textlink="">
      <xdr:nvSpPr>
        <xdr:cNvPr id="3114" name="Text Box 57"/>
        <xdr:cNvSpPr txBox="1">
          <a:spLocks noChangeArrowheads="1"/>
        </xdr:cNvSpPr>
      </xdr:nvSpPr>
      <xdr:spPr bwMode="auto">
        <a:xfrm>
          <a:off x="1659255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35</xdr:row>
      <xdr:rowOff>38100</xdr:rowOff>
    </xdr:from>
    <xdr:to>
      <xdr:col>44</xdr:col>
      <xdr:colOff>76200</xdr:colOff>
      <xdr:row>36</xdr:row>
      <xdr:rowOff>76200</xdr:rowOff>
    </xdr:to>
    <xdr:sp macro="" textlink="">
      <xdr:nvSpPr>
        <xdr:cNvPr id="3115" name="Text Box 57"/>
        <xdr:cNvSpPr txBox="1">
          <a:spLocks noChangeArrowheads="1"/>
        </xdr:cNvSpPr>
      </xdr:nvSpPr>
      <xdr:spPr bwMode="auto">
        <a:xfrm>
          <a:off x="1659255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116" name="Text Box 57"/>
        <xdr:cNvSpPr txBox="1">
          <a:spLocks noChangeArrowheads="1"/>
        </xdr:cNvSpPr>
      </xdr:nvSpPr>
      <xdr:spPr bwMode="auto">
        <a:xfrm>
          <a:off x="194214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20</xdr:row>
      <xdr:rowOff>38100</xdr:rowOff>
    </xdr:from>
    <xdr:to>
      <xdr:col>44</xdr:col>
      <xdr:colOff>76200</xdr:colOff>
      <xdr:row>21</xdr:row>
      <xdr:rowOff>76200</xdr:rowOff>
    </xdr:to>
    <xdr:sp macro="" textlink="">
      <xdr:nvSpPr>
        <xdr:cNvPr id="3117" name="Text Box 57"/>
        <xdr:cNvSpPr txBox="1">
          <a:spLocks noChangeArrowheads="1"/>
        </xdr:cNvSpPr>
      </xdr:nvSpPr>
      <xdr:spPr bwMode="auto">
        <a:xfrm>
          <a:off x="1942147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25</xdr:row>
      <xdr:rowOff>38100</xdr:rowOff>
    </xdr:from>
    <xdr:to>
      <xdr:col>44</xdr:col>
      <xdr:colOff>76200</xdr:colOff>
      <xdr:row>26</xdr:row>
      <xdr:rowOff>76200</xdr:rowOff>
    </xdr:to>
    <xdr:sp macro="" textlink="">
      <xdr:nvSpPr>
        <xdr:cNvPr id="3118" name="Text Box 57"/>
        <xdr:cNvSpPr txBox="1">
          <a:spLocks noChangeArrowheads="1"/>
        </xdr:cNvSpPr>
      </xdr:nvSpPr>
      <xdr:spPr bwMode="auto">
        <a:xfrm>
          <a:off x="1942147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30</xdr:row>
      <xdr:rowOff>38100</xdr:rowOff>
    </xdr:from>
    <xdr:to>
      <xdr:col>44</xdr:col>
      <xdr:colOff>76200</xdr:colOff>
      <xdr:row>31</xdr:row>
      <xdr:rowOff>76200</xdr:rowOff>
    </xdr:to>
    <xdr:sp macro="" textlink="">
      <xdr:nvSpPr>
        <xdr:cNvPr id="3119" name="Text Box 57"/>
        <xdr:cNvSpPr txBox="1">
          <a:spLocks noChangeArrowheads="1"/>
        </xdr:cNvSpPr>
      </xdr:nvSpPr>
      <xdr:spPr bwMode="auto">
        <a:xfrm>
          <a:off x="1942147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35</xdr:row>
      <xdr:rowOff>38100</xdr:rowOff>
    </xdr:from>
    <xdr:to>
      <xdr:col>44</xdr:col>
      <xdr:colOff>76200</xdr:colOff>
      <xdr:row>36</xdr:row>
      <xdr:rowOff>76200</xdr:rowOff>
    </xdr:to>
    <xdr:sp macro="" textlink="">
      <xdr:nvSpPr>
        <xdr:cNvPr id="3120" name="Text Box 57"/>
        <xdr:cNvSpPr txBox="1">
          <a:spLocks noChangeArrowheads="1"/>
        </xdr:cNvSpPr>
      </xdr:nvSpPr>
      <xdr:spPr bwMode="auto">
        <a:xfrm>
          <a:off x="1942147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121" name="Text Box 57"/>
        <xdr:cNvSpPr txBox="1">
          <a:spLocks noChangeArrowheads="1"/>
        </xdr:cNvSpPr>
      </xdr:nvSpPr>
      <xdr:spPr bwMode="auto">
        <a:xfrm>
          <a:off x="222504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20</xdr:row>
      <xdr:rowOff>38100</xdr:rowOff>
    </xdr:from>
    <xdr:to>
      <xdr:col>44</xdr:col>
      <xdr:colOff>76200</xdr:colOff>
      <xdr:row>21</xdr:row>
      <xdr:rowOff>76200</xdr:rowOff>
    </xdr:to>
    <xdr:sp macro="" textlink="">
      <xdr:nvSpPr>
        <xdr:cNvPr id="3122" name="Text Box 57"/>
        <xdr:cNvSpPr txBox="1">
          <a:spLocks noChangeArrowheads="1"/>
        </xdr:cNvSpPr>
      </xdr:nvSpPr>
      <xdr:spPr bwMode="auto">
        <a:xfrm>
          <a:off x="2225040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25</xdr:row>
      <xdr:rowOff>38100</xdr:rowOff>
    </xdr:from>
    <xdr:to>
      <xdr:col>44</xdr:col>
      <xdr:colOff>76200</xdr:colOff>
      <xdr:row>26</xdr:row>
      <xdr:rowOff>76200</xdr:rowOff>
    </xdr:to>
    <xdr:sp macro="" textlink="">
      <xdr:nvSpPr>
        <xdr:cNvPr id="3123" name="Text Box 57"/>
        <xdr:cNvSpPr txBox="1">
          <a:spLocks noChangeArrowheads="1"/>
        </xdr:cNvSpPr>
      </xdr:nvSpPr>
      <xdr:spPr bwMode="auto">
        <a:xfrm>
          <a:off x="2225040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30</xdr:row>
      <xdr:rowOff>38100</xdr:rowOff>
    </xdr:from>
    <xdr:to>
      <xdr:col>44</xdr:col>
      <xdr:colOff>76200</xdr:colOff>
      <xdr:row>31</xdr:row>
      <xdr:rowOff>76200</xdr:rowOff>
    </xdr:to>
    <xdr:sp macro="" textlink="">
      <xdr:nvSpPr>
        <xdr:cNvPr id="3124" name="Text Box 57"/>
        <xdr:cNvSpPr txBox="1">
          <a:spLocks noChangeArrowheads="1"/>
        </xdr:cNvSpPr>
      </xdr:nvSpPr>
      <xdr:spPr bwMode="auto">
        <a:xfrm>
          <a:off x="2225040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35</xdr:row>
      <xdr:rowOff>38100</xdr:rowOff>
    </xdr:from>
    <xdr:to>
      <xdr:col>44</xdr:col>
      <xdr:colOff>76200</xdr:colOff>
      <xdr:row>36</xdr:row>
      <xdr:rowOff>76200</xdr:rowOff>
    </xdr:to>
    <xdr:sp macro="" textlink="">
      <xdr:nvSpPr>
        <xdr:cNvPr id="3125" name="Text Box 57"/>
        <xdr:cNvSpPr txBox="1">
          <a:spLocks noChangeArrowheads="1"/>
        </xdr:cNvSpPr>
      </xdr:nvSpPr>
      <xdr:spPr bwMode="auto">
        <a:xfrm>
          <a:off x="2225040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126" name="Text Box 57"/>
        <xdr:cNvSpPr txBox="1">
          <a:spLocks noChangeArrowheads="1"/>
        </xdr:cNvSpPr>
      </xdr:nvSpPr>
      <xdr:spPr bwMode="auto">
        <a:xfrm>
          <a:off x="250793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20</xdr:row>
      <xdr:rowOff>38100</xdr:rowOff>
    </xdr:from>
    <xdr:to>
      <xdr:col>44</xdr:col>
      <xdr:colOff>76200</xdr:colOff>
      <xdr:row>21</xdr:row>
      <xdr:rowOff>76200</xdr:rowOff>
    </xdr:to>
    <xdr:sp macro="" textlink="">
      <xdr:nvSpPr>
        <xdr:cNvPr id="3127" name="Text Box 57"/>
        <xdr:cNvSpPr txBox="1">
          <a:spLocks noChangeArrowheads="1"/>
        </xdr:cNvSpPr>
      </xdr:nvSpPr>
      <xdr:spPr bwMode="auto">
        <a:xfrm>
          <a:off x="2507932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25</xdr:row>
      <xdr:rowOff>38100</xdr:rowOff>
    </xdr:from>
    <xdr:to>
      <xdr:col>44</xdr:col>
      <xdr:colOff>76200</xdr:colOff>
      <xdr:row>26</xdr:row>
      <xdr:rowOff>76200</xdr:rowOff>
    </xdr:to>
    <xdr:sp macro="" textlink="">
      <xdr:nvSpPr>
        <xdr:cNvPr id="3128" name="Text Box 57"/>
        <xdr:cNvSpPr txBox="1">
          <a:spLocks noChangeArrowheads="1"/>
        </xdr:cNvSpPr>
      </xdr:nvSpPr>
      <xdr:spPr bwMode="auto">
        <a:xfrm>
          <a:off x="2507932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30</xdr:row>
      <xdr:rowOff>38100</xdr:rowOff>
    </xdr:from>
    <xdr:to>
      <xdr:col>44</xdr:col>
      <xdr:colOff>76200</xdr:colOff>
      <xdr:row>31</xdr:row>
      <xdr:rowOff>76200</xdr:rowOff>
    </xdr:to>
    <xdr:sp macro="" textlink="">
      <xdr:nvSpPr>
        <xdr:cNvPr id="3129" name="Text Box 57"/>
        <xdr:cNvSpPr txBox="1">
          <a:spLocks noChangeArrowheads="1"/>
        </xdr:cNvSpPr>
      </xdr:nvSpPr>
      <xdr:spPr bwMode="auto">
        <a:xfrm>
          <a:off x="2507932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35</xdr:row>
      <xdr:rowOff>38100</xdr:rowOff>
    </xdr:from>
    <xdr:to>
      <xdr:col>44</xdr:col>
      <xdr:colOff>76200</xdr:colOff>
      <xdr:row>36</xdr:row>
      <xdr:rowOff>76200</xdr:rowOff>
    </xdr:to>
    <xdr:sp macro="" textlink="">
      <xdr:nvSpPr>
        <xdr:cNvPr id="3130" name="Text Box 57"/>
        <xdr:cNvSpPr txBox="1">
          <a:spLocks noChangeArrowheads="1"/>
        </xdr:cNvSpPr>
      </xdr:nvSpPr>
      <xdr:spPr bwMode="auto">
        <a:xfrm>
          <a:off x="2507932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131" name="Text Box 57"/>
        <xdr:cNvSpPr txBox="1">
          <a:spLocks noChangeArrowheads="1"/>
        </xdr:cNvSpPr>
      </xdr:nvSpPr>
      <xdr:spPr bwMode="auto">
        <a:xfrm>
          <a:off x="279082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20</xdr:row>
      <xdr:rowOff>38100</xdr:rowOff>
    </xdr:from>
    <xdr:to>
      <xdr:col>44</xdr:col>
      <xdr:colOff>76200</xdr:colOff>
      <xdr:row>21</xdr:row>
      <xdr:rowOff>76200</xdr:rowOff>
    </xdr:to>
    <xdr:sp macro="" textlink="">
      <xdr:nvSpPr>
        <xdr:cNvPr id="3132" name="Text Box 57"/>
        <xdr:cNvSpPr txBox="1">
          <a:spLocks noChangeArrowheads="1"/>
        </xdr:cNvSpPr>
      </xdr:nvSpPr>
      <xdr:spPr bwMode="auto">
        <a:xfrm>
          <a:off x="2790825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25</xdr:row>
      <xdr:rowOff>38100</xdr:rowOff>
    </xdr:from>
    <xdr:to>
      <xdr:col>44</xdr:col>
      <xdr:colOff>76200</xdr:colOff>
      <xdr:row>26</xdr:row>
      <xdr:rowOff>76200</xdr:rowOff>
    </xdr:to>
    <xdr:sp macro="" textlink="">
      <xdr:nvSpPr>
        <xdr:cNvPr id="3133" name="Text Box 57"/>
        <xdr:cNvSpPr txBox="1">
          <a:spLocks noChangeArrowheads="1"/>
        </xdr:cNvSpPr>
      </xdr:nvSpPr>
      <xdr:spPr bwMode="auto">
        <a:xfrm>
          <a:off x="2790825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30</xdr:row>
      <xdr:rowOff>38100</xdr:rowOff>
    </xdr:from>
    <xdr:to>
      <xdr:col>44</xdr:col>
      <xdr:colOff>76200</xdr:colOff>
      <xdr:row>31</xdr:row>
      <xdr:rowOff>76200</xdr:rowOff>
    </xdr:to>
    <xdr:sp macro="" textlink="">
      <xdr:nvSpPr>
        <xdr:cNvPr id="3134" name="Text Box 57"/>
        <xdr:cNvSpPr txBox="1">
          <a:spLocks noChangeArrowheads="1"/>
        </xdr:cNvSpPr>
      </xdr:nvSpPr>
      <xdr:spPr bwMode="auto">
        <a:xfrm>
          <a:off x="2790825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35</xdr:row>
      <xdr:rowOff>38100</xdr:rowOff>
    </xdr:from>
    <xdr:to>
      <xdr:col>44</xdr:col>
      <xdr:colOff>76200</xdr:colOff>
      <xdr:row>36</xdr:row>
      <xdr:rowOff>76200</xdr:rowOff>
    </xdr:to>
    <xdr:sp macro="" textlink="">
      <xdr:nvSpPr>
        <xdr:cNvPr id="3135" name="Text Box 57"/>
        <xdr:cNvSpPr txBox="1">
          <a:spLocks noChangeArrowheads="1"/>
        </xdr:cNvSpPr>
      </xdr:nvSpPr>
      <xdr:spPr bwMode="auto">
        <a:xfrm>
          <a:off x="2790825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8</xdr:col>
      <xdr:colOff>161925</xdr:colOff>
      <xdr:row>0</xdr:row>
      <xdr:rowOff>66675</xdr:rowOff>
    </xdr:from>
    <xdr:ext cx="2047227" cy="593304"/>
    <xdr:sp macro="" textlink="">
      <xdr:nvSpPr>
        <xdr:cNvPr id="74" name="ZoneTexte 73"/>
        <xdr:cNvSpPr txBox="1"/>
      </xdr:nvSpPr>
      <xdr:spPr>
        <a:xfrm>
          <a:off x="3657600" y="66675"/>
          <a:ext cx="2047227" cy="5933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Boulangers</a:t>
          </a:r>
        </a:p>
      </xdr:txBody>
    </xdr:sp>
    <xdr:clientData/>
  </xdr:oneCellAnchor>
  <xdr:oneCellAnchor>
    <xdr:from>
      <xdr:col>39</xdr:col>
      <xdr:colOff>9525</xdr:colOff>
      <xdr:row>0</xdr:row>
      <xdr:rowOff>190500</xdr:rowOff>
    </xdr:from>
    <xdr:ext cx="1997855" cy="593304"/>
    <xdr:sp macro="" textlink="">
      <xdr:nvSpPr>
        <xdr:cNvPr id="76" name="ZoneTexte 75"/>
        <xdr:cNvSpPr txBox="1"/>
      </xdr:nvSpPr>
      <xdr:spPr>
        <a:xfrm>
          <a:off x="17887950" y="190500"/>
          <a:ext cx="1997855" cy="5933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Vendeuses</a:t>
          </a:r>
        </a:p>
      </xdr:txBody>
    </xdr:sp>
    <xdr:clientData/>
  </xdr:oneCellAnchor>
  <xdr:twoCellAnchor editAs="oneCell">
    <xdr:from>
      <xdr:col>22</xdr:col>
      <xdr:colOff>295275</xdr:colOff>
      <xdr:row>15</xdr:row>
      <xdr:rowOff>38100</xdr:rowOff>
    </xdr:from>
    <xdr:to>
      <xdr:col>22</xdr:col>
      <xdr:colOff>371475</xdr:colOff>
      <xdr:row>16</xdr:row>
      <xdr:rowOff>76200</xdr:rowOff>
    </xdr:to>
    <xdr:sp macro="" textlink="">
      <xdr:nvSpPr>
        <xdr:cNvPr id="79" name="Text Box 57"/>
        <xdr:cNvSpPr txBox="1">
          <a:spLocks noChangeArrowheads="1"/>
        </xdr:cNvSpPr>
      </xdr:nvSpPr>
      <xdr:spPr bwMode="auto">
        <a:xfrm>
          <a:off x="2714625" y="3009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323850</xdr:colOff>
      <xdr:row>46</xdr:row>
      <xdr:rowOff>0</xdr:rowOff>
    </xdr:from>
    <xdr:ext cx="76200" cy="228600"/>
    <xdr:sp macro="" textlink="">
      <xdr:nvSpPr>
        <xdr:cNvPr id="80" name="Text Box 3"/>
        <xdr:cNvSpPr txBox="1">
          <a:spLocks noChangeArrowheads="1"/>
        </xdr:cNvSpPr>
      </xdr:nvSpPr>
      <xdr:spPr bwMode="auto">
        <a:xfrm>
          <a:off x="619125" y="8362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29</xdr:col>
      <xdr:colOff>295275</xdr:colOff>
      <xdr:row>15</xdr:row>
      <xdr:rowOff>38100</xdr:rowOff>
    </xdr:from>
    <xdr:to>
      <xdr:col>29</xdr:col>
      <xdr:colOff>371475</xdr:colOff>
      <xdr:row>16</xdr:row>
      <xdr:rowOff>76200</xdr:rowOff>
    </xdr:to>
    <xdr:sp macro="" textlink="">
      <xdr:nvSpPr>
        <xdr:cNvPr id="81" name="Text Box 57"/>
        <xdr:cNvSpPr txBox="1">
          <a:spLocks noChangeArrowheads="1"/>
        </xdr:cNvSpPr>
      </xdr:nvSpPr>
      <xdr:spPr bwMode="auto">
        <a:xfrm>
          <a:off x="6105525" y="3009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29</xdr:col>
      <xdr:colOff>295275</xdr:colOff>
      <xdr:row>20</xdr:row>
      <xdr:rowOff>38100</xdr:rowOff>
    </xdr:from>
    <xdr:to>
      <xdr:col>29</xdr:col>
      <xdr:colOff>371475</xdr:colOff>
      <xdr:row>21</xdr:row>
      <xdr:rowOff>76200</xdr:rowOff>
    </xdr:to>
    <xdr:sp macro="" textlink="">
      <xdr:nvSpPr>
        <xdr:cNvPr id="82" name="Text Box 57"/>
        <xdr:cNvSpPr txBox="1">
          <a:spLocks noChangeArrowheads="1"/>
        </xdr:cNvSpPr>
      </xdr:nvSpPr>
      <xdr:spPr bwMode="auto">
        <a:xfrm>
          <a:off x="6105525" y="4010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29</xdr:col>
      <xdr:colOff>295275</xdr:colOff>
      <xdr:row>25</xdr:row>
      <xdr:rowOff>38100</xdr:rowOff>
    </xdr:from>
    <xdr:to>
      <xdr:col>29</xdr:col>
      <xdr:colOff>371475</xdr:colOff>
      <xdr:row>26</xdr:row>
      <xdr:rowOff>76200</xdr:rowOff>
    </xdr:to>
    <xdr:sp macro="" textlink="">
      <xdr:nvSpPr>
        <xdr:cNvPr id="83" name="Text Box 57"/>
        <xdr:cNvSpPr txBox="1">
          <a:spLocks noChangeArrowheads="1"/>
        </xdr:cNvSpPr>
      </xdr:nvSpPr>
      <xdr:spPr bwMode="auto">
        <a:xfrm>
          <a:off x="6105525" y="5010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29</xdr:col>
      <xdr:colOff>295275</xdr:colOff>
      <xdr:row>30</xdr:row>
      <xdr:rowOff>38100</xdr:rowOff>
    </xdr:from>
    <xdr:to>
      <xdr:col>29</xdr:col>
      <xdr:colOff>371475</xdr:colOff>
      <xdr:row>31</xdr:row>
      <xdr:rowOff>76200</xdr:rowOff>
    </xdr:to>
    <xdr:sp macro="" textlink="">
      <xdr:nvSpPr>
        <xdr:cNvPr id="84" name="Text Box 57"/>
        <xdr:cNvSpPr txBox="1">
          <a:spLocks noChangeArrowheads="1"/>
        </xdr:cNvSpPr>
      </xdr:nvSpPr>
      <xdr:spPr bwMode="auto">
        <a:xfrm>
          <a:off x="6105525" y="6010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29</xdr:col>
      <xdr:colOff>295275</xdr:colOff>
      <xdr:row>35</xdr:row>
      <xdr:rowOff>38100</xdr:rowOff>
    </xdr:from>
    <xdr:to>
      <xdr:col>29</xdr:col>
      <xdr:colOff>371475</xdr:colOff>
      <xdr:row>36</xdr:row>
      <xdr:rowOff>76200</xdr:rowOff>
    </xdr:to>
    <xdr:sp macro="" textlink="">
      <xdr:nvSpPr>
        <xdr:cNvPr id="85" name="Text Box 57"/>
        <xdr:cNvSpPr txBox="1">
          <a:spLocks noChangeArrowheads="1"/>
        </xdr:cNvSpPr>
      </xdr:nvSpPr>
      <xdr:spPr bwMode="auto">
        <a:xfrm>
          <a:off x="6105525" y="7010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22</xdr:col>
      <xdr:colOff>295275</xdr:colOff>
      <xdr:row>15</xdr:row>
      <xdr:rowOff>38100</xdr:rowOff>
    </xdr:from>
    <xdr:to>
      <xdr:col>22</xdr:col>
      <xdr:colOff>371475</xdr:colOff>
      <xdr:row>16</xdr:row>
      <xdr:rowOff>76200</xdr:rowOff>
    </xdr:to>
    <xdr:sp macro="" textlink="">
      <xdr:nvSpPr>
        <xdr:cNvPr id="86" name="Text Box 57"/>
        <xdr:cNvSpPr txBox="1">
          <a:spLocks noChangeArrowheads="1"/>
        </xdr:cNvSpPr>
      </xdr:nvSpPr>
      <xdr:spPr bwMode="auto">
        <a:xfrm>
          <a:off x="2714625" y="3009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22</xdr:col>
      <xdr:colOff>295275</xdr:colOff>
      <xdr:row>25</xdr:row>
      <xdr:rowOff>38100</xdr:rowOff>
    </xdr:from>
    <xdr:to>
      <xdr:col>22</xdr:col>
      <xdr:colOff>371475</xdr:colOff>
      <xdr:row>26</xdr:row>
      <xdr:rowOff>76200</xdr:rowOff>
    </xdr:to>
    <xdr:sp macro="" textlink="">
      <xdr:nvSpPr>
        <xdr:cNvPr id="88" name="Text Box 57"/>
        <xdr:cNvSpPr txBox="1">
          <a:spLocks noChangeArrowheads="1"/>
        </xdr:cNvSpPr>
      </xdr:nvSpPr>
      <xdr:spPr bwMode="auto">
        <a:xfrm>
          <a:off x="2714625" y="5010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22</xdr:col>
      <xdr:colOff>295275</xdr:colOff>
      <xdr:row>30</xdr:row>
      <xdr:rowOff>38100</xdr:rowOff>
    </xdr:from>
    <xdr:to>
      <xdr:col>22</xdr:col>
      <xdr:colOff>371475</xdr:colOff>
      <xdr:row>31</xdr:row>
      <xdr:rowOff>76200</xdr:rowOff>
    </xdr:to>
    <xdr:sp macro="" textlink="">
      <xdr:nvSpPr>
        <xdr:cNvPr id="89" name="Text Box 57"/>
        <xdr:cNvSpPr txBox="1">
          <a:spLocks noChangeArrowheads="1"/>
        </xdr:cNvSpPr>
      </xdr:nvSpPr>
      <xdr:spPr bwMode="auto">
        <a:xfrm>
          <a:off x="2714625" y="6010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22</xdr:col>
      <xdr:colOff>295275</xdr:colOff>
      <xdr:row>35</xdr:row>
      <xdr:rowOff>38100</xdr:rowOff>
    </xdr:from>
    <xdr:to>
      <xdr:col>22</xdr:col>
      <xdr:colOff>371475</xdr:colOff>
      <xdr:row>36</xdr:row>
      <xdr:rowOff>76200</xdr:rowOff>
    </xdr:to>
    <xdr:sp macro="" textlink="">
      <xdr:nvSpPr>
        <xdr:cNvPr id="90" name="Text Box 57"/>
        <xdr:cNvSpPr txBox="1">
          <a:spLocks noChangeArrowheads="1"/>
        </xdr:cNvSpPr>
      </xdr:nvSpPr>
      <xdr:spPr bwMode="auto">
        <a:xfrm>
          <a:off x="2714625" y="7010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24</xdr:col>
      <xdr:colOff>28575</xdr:colOff>
      <xdr:row>0</xdr:row>
      <xdr:rowOff>66675</xdr:rowOff>
    </xdr:from>
    <xdr:ext cx="1747786" cy="593304"/>
    <xdr:sp macro="" textlink="">
      <xdr:nvSpPr>
        <xdr:cNvPr id="91" name="ZoneTexte 90"/>
        <xdr:cNvSpPr txBox="1"/>
      </xdr:nvSpPr>
      <xdr:spPr>
        <a:xfrm>
          <a:off x="10458450" y="66675"/>
          <a:ext cx="1747786" cy="5933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Pâtissiers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4097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Q55"/>
  <sheetViews>
    <sheetView tabSelected="1" showWhiteSpace="0" view="pageLayout" zoomScaleNormal="100" workbookViewId="0">
      <selection activeCell="F10" sqref="F10"/>
    </sheetView>
  </sheetViews>
  <sheetFormatPr baseColWidth="10" defaultColWidth="11.44140625" defaultRowHeight="14.4" x14ac:dyDescent="0.3"/>
  <cols>
    <col min="1" max="1" width="3.33203125" style="51" customWidth="1"/>
    <col min="2" max="2" width="5.109375" bestFit="1" customWidth="1"/>
    <col min="3" max="3" width="4.5546875" bestFit="1" customWidth="1"/>
    <col min="4" max="5" width="8.6640625" customWidth="1"/>
    <col min="6" max="6" width="0.33203125" style="69" customWidth="1"/>
    <col min="7" max="7" width="11.109375" customWidth="1"/>
    <col min="8" max="8" width="7.33203125" customWidth="1"/>
    <col min="9" max="9" width="3.33203125" style="51" customWidth="1"/>
    <col min="10" max="10" width="5.109375" bestFit="1" customWidth="1"/>
    <col min="11" max="11" width="4.5546875" bestFit="1" customWidth="1"/>
    <col min="12" max="13" width="8.6640625" customWidth="1"/>
    <col min="14" max="14" width="0.33203125" customWidth="1"/>
    <col min="15" max="15" width="11.33203125" customWidth="1"/>
    <col min="16" max="16" width="7.33203125" customWidth="1"/>
    <col min="17" max="17" width="2" customWidth="1"/>
    <col min="18" max="18" width="4.109375" customWidth="1"/>
    <col min="19" max="19" width="5.109375" bestFit="1" customWidth="1"/>
    <col min="20" max="20" width="4.5546875" bestFit="1" customWidth="1"/>
    <col min="21" max="22" width="10" customWidth="1"/>
    <col min="23" max="23" width="10.44140625" customWidth="1"/>
    <col min="24" max="25" width="6.5546875" customWidth="1"/>
    <col min="26" max="26" width="5.109375" bestFit="1" customWidth="1"/>
    <col min="27" max="27" width="4.5546875" bestFit="1" customWidth="1"/>
    <col min="28" max="29" width="10" customWidth="1"/>
    <col min="30" max="30" width="10.44140625" customWidth="1"/>
    <col min="31" max="32" width="2" customWidth="1"/>
    <col min="33" max="33" width="5.109375" bestFit="1" customWidth="1"/>
    <col min="34" max="34" width="4.5546875" bestFit="1" customWidth="1"/>
    <col min="35" max="35" width="13.33203125" customWidth="1"/>
    <col min="36" max="36" width="13" customWidth="1"/>
    <col min="37" max="37" width="10.44140625" customWidth="1"/>
    <col min="38" max="38" width="5" customWidth="1"/>
    <col min="39" max="39" width="5.109375" bestFit="1" customWidth="1"/>
    <col min="40" max="40" width="4.5546875" bestFit="1" customWidth="1"/>
    <col min="41" max="42" width="13.33203125" customWidth="1"/>
    <col min="43" max="43" width="10.44140625" customWidth="1"/>
    <col min="44" max="44" width="1.109375" customWidth="1"/>
    <col min="45" max="45" width="2.109375" customWidth="1"/>
  </cols>
  <sheetData>
    <row r="1" spans="1:43" ht="15" thickBot="1" x14ac:dyDescent="0.35">
      <c r="D1" s="15" t="s">
        <v>0</v>
      </c>
      <c r="E1" s="15" t="s">
        <v>1</v>
      </c>
      <c r="F1" s="20" t="e">
        <f>IF(B="",B="Total Semaine")</f>
        <v>#NAME?</v>
      </c>
      <c r="U1" s="15" t="s">
        <v>0</v>
      </c>
      <c r="V1" s="15" t="s">
        <v>1</v>
      </c>
      <c r="AI1" s="15" t="s">
        <v>0</v>
      </c>
      <c r="AJ1" s="15" t="s">
        <v>1</v>
      </c>
    </row>
    <row r="2" spans="1:43" ht="15" thickBot="1" x14ac:dyDescent="0.35">
      <c r="D2" s="21" t="s">
        <v>34</v>
      </c>
      <c r="E2" s="13">
        <v>2016</v>
      </c>
      <c r="F2" s="58"/>
      <c r="U2" s="21" t="str">
        <f>D2</f>
        <v>Juillet</v>
      </c>
      <c r="V2" s="13">
        <f>An</f>
        <v>2016</v>
      </c>
      <c r="AI2" s="21" t="str">
        <f>D2</f>
        <v>Juillet</v>
      </c>
      <c r="AJ2" s="13">
        <f>An</f>
        <v>2016</v>
      </c>
    </row>
    <row r="3" spans="1:43" x14ac:dyDescent="0.3">
      <c r="E3" s="16"/>
      <c r="F3" s="59"/>
      <c r="G3" s="17"/>
      <c r="V3" s="16"/>
      <c r="W3" s="17"/>
    </row>
    <row r="4" spans="1:43" s="14" customFormat="1" x14ac:dyDescent="0.3">
      <c r="A4" s="52"/>
      <c r="E4" s="18"/>
      <c r="F4" s="60"/>
      <c r="G4" s="19"/>
      <c r="I4" s="52"/>
      <c r="V4" s="18"/>
      <c r="W4" s="19"/>
    </row>
    <row r="5" spans="1:43" s="14" customFormat="1" x14ac:dyDescent="0.3">
      <c r="A5" s="52"/>
      <c r="F5" s="61"/>
      <c r="I5" s="52"/>
    </row>
    <row r="6" spans="1:43" s="14" customFormat="1" x14ac:dyDescent="0.3">
      <c r="A6" s="52"/>
      <c r="F6" s="61"/>
      <c r="I6" s="52"/>
    </row>
    <row r="7" spans="1:43" s="14" customFormat="1" x14ac:dyDescent="0.3">
      <c r="A7" s="52"/>
      <c r="C7" s="100" t="s">
        <v>28</v>
      </c>
      <c r="D7" s="100"/>
      <c r="F7" s="61"/>
      <c r="G7" s="22"/>
      <c r="I7" s="52"/>
      <c r="K7" s="100" t="s">
        <v>28</v>
      </c>
      <c r="L7" s="100"/>
      <c r="T7" s="100" t="s">
        <v>29</v>
      </c>
      <c r="U7" s="100"/>
      <c r="AA7" s="100" t="s">
        <v>30</v>
      </c>
      <c r="AB7" s="100"/>
      <c r="AH7" s="100" t="s">
        <v>30</v>
      </c>
      <c r="AI7" s="100"/>
      <c r="AN7" s="100" t="s">
        <v>31</v>
      </c>
      <c r="AO7" s="100"/>
    </row>
    <row r="8" spans="1:43" s="14" customFormat="1" x14ac:dyDescent="0.3">
      <c r="A8" s="52"/>
      <c r="F8" s="61"/>
      <c r="I8" s="52"/>
    </row>
    <row r="9" spans="1:43" s="14" customFormat="1" ht="31.5" customHeight="1" x14ac:dyDescent="0.3">
      <c r="A9" s="52"/>
      <c r="B9" s="34" t="s">
        <v>2</v>
      </c>
      <c r="C9" s="38" t="s">
        <v>3</v>
      </c>
      <c r="D9" s="35" t="s">
        <v>25</v>
      </c>
      <c r="E9" s="34" t="s">
        <v>26</v>
      </c>
      <c r="F9" s="62"/>
      <c r="G9" s="41" t="s">
        <v>33</v>
      </c>
      <c r="I9" s="52"/>
      <c r="J9" s="34" t="str">
        <f>B9</f>
        <v>Jours</v>
      </c>
      <c r="K9" s="38" t="str">
        <f>C9</f>
        <v>Date</v>
      </c>
      <c r="L9" s="35" t="str">
        <f>D9</f>
        <v>Début</v>
      </c>
      <c r="M9" s="34" t="str">
        <f>E9</f>
        <v>Fin</v>
      </c>
      <c r="N9" s="34"/>
      <c r="O9" s="41" t="str">
        <f>G9</f>
        <v>Total Journée</v>
      </c>
      <c r="S9" s="34" t="s">
        <v>2</v>
      </c>
      <c r="T9" s="38" t="s">
        <v>3</v>
      </c>
      <c r="U9" s="35" t="str">
        <f>D9</f>
        <v>Début</v>
      </c>
      <c r="V9" s="34" t="str">
        <f>E9</f>
        <v>Fin</v>
      </c>
      <c r="W9" s="41" t="str">
        <f>G9</f>
        <v>Total Journée</v>
      </c>
      <c r="Z9" s="34" t="s">
        <v>2</v>
      </c>
      <c r="AA9" s="38" t="s">
        <v>3</v>
      </c>
      <c r="AB9" s="35" t="str">
        <f>D9</f>
        <v>Début</v>
      </c>
      <c r="AC9" s="34" t="str">
        <f>E9</f>
        <v>Fin</v>
      </c>
      <c r="AD9" s="41" t="str">
        <f>G9</f>
        <v>Total Journée</v>
      </c>
      <c r="AG9" s="34" t="s">
        <v>2</v>
      </c>
      <c r="AH9" s="38" t="s">
        <v>3</v>
      </c>
      <c r="AI9" s="35" t="s">
        <v>18</v>
      </c>
      <c r="AJ9" s="34" t="s">
        <v>19</v>
      </c>
      <c r="AK9" s="34" t="s">
        <v>4</v>
      </c>
      <c r="AL9" s="15"/>
      <c r="AM9" s="34" t="s">
        <v>2</v>
      </c>
      <c r="AN9" s="38" t="s">
        <v>3</v>
      </c>
      <c r="AO9" s="35" t="s">
        <v>18</v>
      </c>
      <c r="AP9" s="34" t="s">
        <v>19</v>
      </c>
      <c r="AQ9" s="34" t="s">
        <v>4</v>
      </c>
    </row>
    <row r="10" spans="1:43" s="14" customFormat="1" ht="15" customHeight="1" x14ac:dyDescent="0.45">
      <c r="A10" s="53">
        <f>INT((B10-LOOKUP(B10,DATE(An+{-1;0;1},1,3)-WEEKDAY(DATE(An+{-1;0;1},1,3))+2))/7)+1</f>
        <v>26</v>
      </c>
      <c r="B10" s="31">
        <f>DATE(An,MONTH("1/"&amp;$D$2),1)</f>
        <v>42552</v>
      </c>
      <c r="C10" s="39">
        <f>B10</f>
        <v>42552</v>
      </c>
      <c r="D10" s="36"/>
      <c r="E10" s="32"/>
      <c r="F10" s="63" t="str">
        <f>IF(B10="","Total Semaine","")</f>
        <v/>
      </c>
      <c r="G10" s="33">
        <f>MOD(E10-D10,1)</f>
        <v>0</v>
      </c>
      <c r="I10" s="53">
        <f>A10</f>
        <v>26</v>
      </c>
      <c r="J10" s="31">
        <f>$B10</f>
        <v>42552</v>
      </c>
      <c r="K10" s="39">
        <f>$C10</f>
        <v>42552</v>
      </c>
      <c r="L10" s="36"/>
      <c r="M10" s="32"/>
      <c r="N10" s="32"/>
      <c r="O10" s="33"/>
      <c r="R10" s="45">
        <f>A10</f>
        <v>26</v>
      </c>
      <c r="S10" s="71">
        <f>DATE(An,MONTH("1/"&amp;$D$2),1)</f>
        <v>42552</v>
      </c>
      <c r="T10" s="72">
        <f>S10</f>
        <v>42552</v>
      </c>
      <c r="U10" s="73">
        <v>0.33333333333333331</v>
      </c>
      <c r="V10" s="74">
        <v>0.45833333333333331</v>
      </c>
      <c r="W10" s="75">
        <f>MOD(V10-U10,1)</f>
        <v>0.125</v>
      </c>
      <c r="X10" s="81" t="str">
        <f t="shared" ref="X10:X26" si="0">IF(WEEKDAY(S10)=1,SUMPRODUCT(--(INT(MOD(INT((S$10:S$44-2)/7)+0.6,52+5/28))+1=INT(MOD(INT((S10-2)/7)+0.6,52+5/28))+1)*(W$10:W$44)),"")</f>
        <v/>
      </c>
      <c r="Y10" s="45">
        <f>A10</f>
        <v>26</v>
      </c>
      <c r="Z10" s="31">
        <f>$B10</f>
        <v>42552</v>
      </c>
      <c r="AA10" s="39">
        <f>$C10</f>
        <v>42552</v>
      </c>
      <c r="AB10" s="36"/>
      <c r="AC10" s="32"/>
      <c r="AD10" s="33"/>
      <c r="AG10" s="31">
        <f>$B10</f>
        <v>42552</v>
      </c>
      <c r="AH10" s="39">
        <f>$C10</f>
        <v>42552</v>
      </c>
      <c r="AI10" s="36"/>
      <c r="AJ10" s="32"/>
      <c r="AK10" s="33"/>
      <c r="AL10" s="45">
        <f>A10</f>
        <v>26</v>
      </c>
      <c r="AM10" s="31">
        <f>$B10</f>
        <v>42552</v>
      </c>
      <c r="AN10" s="39">
        <f>$C10</f>
        <v>42552</v>
      </c>
      <c r="AO10" s="36"/>
      <c r="AP10" s="32"/>
      <c r="AQ10" s="33"/>
    </row>
    <row r="11" spans="1:43" s="14" customFormat="1" ht="15" customHeight="1" x14ac:dyDescent="0.45">
      <c r="A11" s="53" t="str">
        <f>IF(B11&lt;&gt;"",IF(WEEKDAY(B11)=6,INT((B11-LOOKUP(B11,DATE(An+{-1;0;1},1,3)-WEEKDAY(DATE(An+{-1;0;1},1,3))+2))/7)+1,""),"")</f>
        <v/>
      </c>
      <c r="B11" s="28">
        <f>IF(B10="",B9+1,IF(WEEKDAY(B10)=1,"",B10+1))</f>
        <v>42553</v>
      </c>
      <c r="C11" s="40">
        <f t="shared" ref="C11:C45" si="1">B11</f>
        <v>42553</v>
      </c>
      <c r="D11" s="37"/>
      <c r="E11" s="23"/>
      <c r="F11" s="64" t="str">
        <f t="shared" ref="F11:F45" si="2">IF(B11="","Total Semaine","")</f>
        <v/>
      </c>
      <c r="G11" s="24"/>
      <c r="I11" s="53" t="str">
        <f t="shared" ref="I11:I45" si="3">A11</f>
        <v/>
      </c>
      <c r="J11" s="28">
        <f t="shared" ref="J11:J45" si="4">$B11</f>
        <v>42553</v>
      </c>
      <c r="K11" s="40">
        <f t="shared" ref="K11:K45" si="5">$C11</f>
        <v>42553</v>
      </c>
      <c r="L11" s="37"/>
      <c r="M11" s="23"/>
      <c r="N11" s="23"/>
      <c r="O11" s="24"/>
      <c r="R11" s="45" t="str">
        <f t="shared" ref="R11:R45" si="6">A11</f>
        <v/>
      </c>
      <c r="S11" s="76">
        <f>S10+1</f>
        <v>42553</v>
      </c>
      <c r="T11" s="77">
        <f t="shared" ref="T11:T42" si="7">S11</f>
        <v>42553</v>
      </c>
      <c r="U11" s="83">
        <v>0.29166666666666669</v>
      </c>
      <c r="V11" s="79">
        <v>0.45833333333333331</v>
      </c>
      <c r="W11" s="80">
        <f t="shared" ref="W11:W26" si="8">MOD(V11-U11,1)</f>
        <v>0.16666666666666663</v>
      </c>
      <c r="X11" s="81" t="str">
        <f t="shared" si="0"/>
        <v/>
      </c>
      <c r="Y11" s="45" t="str">
        <f t="shared" ref="Y11:Y45" si="9">A11</f>
        <v/>
      </c>
      <c r="Z11" s="28">
        <f t="shared" ref="Z11:Z45" si="10">$B11</f>
        <v>42553</v>
      </c>
      <c r="AA11" s="40">
        <f t="shared" ref="AA11:AA45" si="11">$C11</f>
        <v>42553</v>
      </c>
      <c r="AB11" s="37"/>
      <c r="AC11" s="23"/>
      <c r="AD11" s="24"/>
      <c r="AG11" s="28">
        <f t="shared" ref="AG11:AG45" si="12">$B11</f>
        <v>42553</v>
      </c>
      <c r="AH11" s="40">
        <f t="shared" ref="AH11:AH45" si="13">$C11</f>
        <v>42553</v>
      </c>
      <c r="AI11" s="37"/>
      <c r="AJ11" s="23"/>
      <c r="AK11" s="24"/>
      <c r="AL11" s="45" t="str">
        <f t="shared" ref="AL11:AL45" si="14">A11</f>
        <v/>
      </c>
      <c r="AM11" s="28">
        <f t="shared" ref="AM11:AM45" si="15">$B11</f>
        <v>42553</v>
      </c>
      <c r="AN11" s="40">
        <f t="shared" ref="AN11:AN45" si="16">$C11</f>
        <v>42553</v>
      </c>
      <c r="AO11" s="37"/>
      <c r="AP11" s="23"/>
      <c r="AQ11" s="24"/>
    </row>
    <row r="12" spans="1:43" s="14" customFormat="1" ht="15" customHeight="1" x14ac:dyDescent="0.45">
      <c r="A12" s="53" t="str">
        <f>IF(B12&lt;&gt;"",IF(WEEKDAY(B12)=6,INT((B12-LOOKUP(B12,DATE(An+{-1;0;1},1,3)-WEEKDAY(DATE(An+{-1;0;1},1,3))+2))/7)+1,""),"")</f>
        <v/>
      </c>
      <c r="B12" s="28">
        <f>IF(B11="",B10+1,IF(WEEKDAY(B11)=1,"",B11+1))</f>
        <v>42554</v>
      </c>
      <c r="C12" s="40">
        <f t="shared" si="1"/>
        <v>42554</v>
      </c>
      <c r="D12" s="37"/>
      <c r="E12" s="23"/>
      <c r="F12" s="64" t="str">
        <f t="shared" si="2"/>
        <v/>
      </c>
      <c r="G12" s="24"/>
      <c r="I12" s="53" t="str">
        <f t="shared" si="3"/>
        <v/>
      </c>
      <c r="J12" s="28">
        <f t="shared" si="4"/>
        <v>42554</v>
      </c>
      <c r="K12" s="40">
        <f t="shared" si="5"/>
        <v>42554</v>
      </c>
      <c r="L12" s="37"/>
      <c r="M12" s="23"/>
      <c r="N12" s="23"/>
      <c r="O12" s="24"/>
      <c r="R12" s="45" t="str">
        <f t="shared" si="6"/>
        <v/>
      </c>
      <c r="S12" s="76">
        <f t="shared" ref="S12:S34" si="17">S11+1</f>
        <v>42554</v>
      </c>
      <c r="T12" s="77">
        <f t="shared" si="7"/>
        <v>42554</v>
      </c>
      <c r="U12" s="78">
        <v>0.33333333333333331</v>
      </c>
      <c r="V12" s="79">
        <v>0.45833333333333331</v>
      </c>
      <c r="W12" s="80">
        <f t="shared" si="8"/>
        <v>0.125</v>
      </c>
      <c r="X12" s="81">
        <f t="shared" si="0"/>
        <v>0.41666666666666663</v>
      </c>
      <c r="Y12" s="45" t="str">
        <f t="shared" si="9"/>
        <v/>
      </c>
      <c r="Z12" s="28">
        <f t="shared" si="10"/>
        <v>42554</v>
      </c>
      <c r="AA12" s="40">
        <f t="shared" si="11"/>
        <v>42554</v>
      </c>
      <c r="AB12" s="37"/>
      <c r="AC12" s="23"/>
      <c r="AD12" s="24"/>
      <c r="AG12" s="28">
        <f t="shared" si="12"/>
        <v>42554</v>
      </c>
      <c r="AH12" s="40">
        <f t="shared" si="13"/>
        <v>42554</v>
      </c>
      <c r="AI12" s="37"/>
      <c r="AJ12" s="23"/>
      <c r="AK12" s="24"/>
      <c r="AL12" s="45" t="str">
        <f t="shared" si="14"/>
        <v/>
      </c>
      <c r="AM12" s="28">
        <f t="shared" si="15"/>
        <v>42554</v>
      </c>
      <c r="AN12" s="40">
        <f t="shared" si="16"/>
        <v>42554</v>
      </c>
      <c r="AO12" s="37"/>
      <c r="AP12" s="23"/>
      <c r="AQ12" s="24"/>
    </row>
    <row r="13" spans="1:43" s="14" customFormat="1" ht="15" customHeight="1" x14ac:dyDescent="0.45">
      <c r="A13" s="53" t="str">
        <f>IF(B13&lt;&gt;"",IF(WEEKDAY(B13)=6,INT((B13-LOOKUP(B13,DATE(An+{-1;0;1},1,3)-WEEKDAY(DATE(An+{-1;0;1},1,3))+2))/7)+1,""),"")</f>
        <v/>
      </c>
      <c r="B13" s="28" t="str">
        <f>IF(B12="",B11+1,IF(WEEKDAY(B12)=1,"",B12+1))</f>
        <v/>
      </c>
      <c r="C13" s="40" t="str">
        <f t="shared" si="1"/>
        <v/>
      </c>
      <c r="D13" s="37"/>
      <c r="E13" s="23"/>
      <c r="F13" s="57" t="str">
        <f t="shared" si="2"/>
        <v>Total Semaine</v>
      </c>
      <c r="G13" s="24"/>
      <c r="I13" s="53" t="str">
        <f t="shared" si="3"/>
        <v/>
      </c>
      <c r="J13" s="28" t="str">
        <f t="shared" si="4"/>
        <v/>
      </c>
      <c r="K13" s="40" t="str">
        <f t="shared" si="5"/>
        <v/>
      </c>
      <c r="L13" s="37"/>
      <c r="M13" s="23"/>
      <c r="N13" s="23"/>
      <c r="O13" s="24"/>
      <c r="R13" s="45" t="str">
        <f t="shared" si="6"/>
        <v/>
      </c>
      <c r="S13" s="76">
        <f t="shared" si="17"/>
        <v>42555</v>
      </c>
      <c r="T13" s="77">
        <f t="shared" si="7"/>
        <v>42555</v>
      </c>
      <c r="U13" s="78">
        <v>0.33333333333333331</v>
      </c>
      <c r="V13" s="79">
        <v>0.45833333333333331</v>
      </c>
      <c r="W13" s="80">
        <f t="shared" si="8"/>
        <v>0.125</v>
      </c>
      <c r="X13" s="81" t="str">
        <f t="shared" si="0"/>
        <v/>
      </c>
      <c r="Y13" s="45" t="str">
        <f t="shared" si="9"/>
        <v/>
      </c>
      <c r="Z13" s="28" t="str">
        <f t="shared" si="10"/>
        <v/>
      </c>
      <c r="AA13" s="40" t="str">
        <f t="shared" si="11"/>
        <v/>
      </c>
      <c r="AB13" s="37"/>
      <c r="AC13" s="23"/>
      <c r="AD13" s="24"/>
      <c r="AG13" s="28" t="str">
        <f t="shared" si="12"/>
        <v/>
      </c>
      <c r="AH13" s="40" t="str">
        <f t="shared" si="13"/>
        <v/>
      </c>
      <c r="AI13" s="37"/>
      <c r="AJ13" s="23"/>
      <c r="AK13" s="24"/>
      <c r="AL13" s="45" t="str">
        <f t="shared" si="14"/>
        <v/>
      </c>
      <c r="AM13" s="28" t="str">
        <f t="shared" si="15"/>
        <v/>
      </c>
      <c r="AN13" s="40" t="str">
        <f t="shared" si="16"/>
        <v/>
      </c>
      <c r="AO13" s="37"/>
      <c r="AP13" s="23"/>
      <c r="AQ13" s="24"/>
    </row>
    <row r="14" spans="1:43" s="14" customFormat="1" ht="15" customHeight="1" x14ac:dyDescent="0.45">
      <c r="A14" s="53" t="str">
        <f>IF(B14&lt;&gt;"",IF(WEEKDAY(B14)=6,INT((B14-LOOKUP(B14,DATE(An+{-1;0;1},1,3)-WEEKDAY(DATE(An+{-1;0;1},1,3))+2))/7)+1,""),"")</f>
        <v/>
      </c>
      <c r="B14" s="28">
        <f>IF(B13="",B12+1,IF(WEEKDAY(B13)=1,"",B13+1))</f>
        <v>42555</v>
      </c>
      <c r="C14" s="40">
        <f t="shared" si="1"/>
        <v>42555</v>
      </c>
      <c r="D14" s="37"/>
      <c r="E14" s="23"/>
      <c r="F14" s="64" t="str">
        <f t="shared" si="2"/>
        <v/>
      </c>
      <c r="G14" s="24"/>
      <c r="I14" s="53" t="str">
        <f t="shared" si="3"/>
        <v/>
      </c>
      <c r="J14" s="28">
        <f t="shared" si="4"/>
        <v>42555</v>
      </c>
      <c r="K14" s="40">
        <f t="shared" si="5"/>
        <v>42555</v>
      </c>
      <c r="L14" s="37"/>
      <c r="M14" s="23"/>
      <c r="N14" s="23"/>
      <c r="O14" s="24"/>
      <c r="R14" s="45" t="str">
        <f t="shared" si="6"/>
        <v/>
      </c>
      <c r="S14" s="76">
        <f t="shared" si="17"/>
        <v>42556</v>
      </c>
      <c r="T14" s="77">
        <f t="shared" si="7"/>
        <v>42556</v>
      </c>
      <c r="U14" s="78">
        <v>0.33333333333333331</v>
      </c>
      <c r="V14" s="79">
        <v>0.45833333333333331</v>
      </c>
      <c r="W14" s="80">
        <f t="shared" si="8"/>
        <v>0.125</v>
      </c>
      <c r="X14" s="81" t="str">
        <f t="shared" si="0"/>
        <v/>
      </c>
      <c r="Y14" s="45" t="str">
        <f t="shared" si="9"/>
        <v/>
      </c>
      <c r="Z14" s="28">
        <f t="shared" si="10"/>
        <v>42555</v>
      </c>
      <c r="AA14" s="40">
        <f t="shared" si="11"/>
        <v>42555</v>
      </c>
      <c r="AB14" s="37"/>
      <c r="AC14" s="23"/>
      <c r="AD14" s="24"/>
      <c r="AG14" s="28">
        <f t="shared" si="12"/>
        <v>42555</v>
      </c>
      <c r="AH14" s="40">
        <f t="shared" si="13"/>
        <v>42555</v>
      </c>
      <c r="AI14" s="37"/>
      <c r="AJ14" s="23"/>
      <c r="AK14" s="24"/>
      <c r="AL14" s="45" t="str">
        <f t="shared" si="14"/>
        <v/>
      </c>
      <c r="AM14" s="28">
        <f t="shared" si="15"/>
        <v>42555</v>
      </c>
      <c r="AN14" s="40">
        <f t="shared" si="16"/>
        <v>42555</v>
      </c>
      <c r="AO14" s="37"/>
      <c r="AP14" s="23"/>
      <c r="AQ14" s="24"/>
    </row>
    <row r="15" spans="1:43" s="14" customFormat="1" ht="15" customHeight="1" x14ac:dyDescent="0.45">
      <c r="A15" s="53" t="str">
        <f>IF(B15&lt;&gt;"",IF(WEEKDAY(B15)=6,INT((B15-LOOKUP(B15,DATE(An+{-1;0;1},1,3)-WEEKDAY(DATE(An+{-1;0;1},1,3))+2))/7)+1,""),"")</f>
        <v/>
      </c>
      <c r="B15" s="28">
        <f t="shared" ref="B15:B20" si="18">IF(B14="",B13+1,IF(WEEKDAY(B14)=1,"",B14+1))</f>
        <v>42556</v>
      </c>
      <c r="C15" s="40">
        <f t="shared" si="1"/>
        <v>42556</v>
      </c>
      <c r="D15" s="37"/>
      <c r="E15" s="23"/>
      <c r="F15" s="64" t="str">
        <f t="shared" si="2"/>
        <v/>
      </c>
      <c r="G15" s="24"/>
      <c r="I15" s="53" t="str">
        <f t="shared" si="3"/>
        <v/>
      </c>
      <c r="J15" s="28">
        <f t="shared" si="4"/>
        <v>42556</v>
      </c>
      <c r="K15" s="40">
        <f t="shared" si="5"/>
        <v>42556</v>
      </c>
      <c r="L15" s="37"/>
      <c r="M15" s="23"/>
      <c r="N15" s="23"/>
      <c r="O15" s="24"/>
      <c r="R15" s="45" t="str">
        <f t="shared" si="6"/>
        <v/>
      </c>
      <c r="S15" s="76">
        <f t="shared" si="17"/>
        <v>42557</v>
      </c>
      <c r="T15" s="77">
        <f t="shared" si="7"/>
        <v>42557</v>
      </c>
      <c r="U15" s="78">
        <v>0.33333333333333331</v>
      </c>
      <c r="V15" s="79">
        <v>0.45833333333333331</v>
      </c>
      <c r="W15" s="80">
        <f t="shared" si="8"/>
        <v>0.125</v>
      </c>
      <c r="X15" s="81" t="str">
        <f t="shared" si="0"/>
        <v/>
      </c>
      <c r="Y15" s="45" t="str">
        <f t="shared" si="9"/>
        <v/>
      </c>
      <c r="Z15" s="28">
        <f t="shared" si="10"/>
        <v>42556</v>
      </c>
      <c r="AA15" s="40">
        <f t="shared" si="11"/>
        <v>42556</v>
      </c>
      <c r="AB15" s="37"/>
      <c r="AC15" s="23"/>
      <c r="AD15" s="24"/>
      <c r="AG15" s="28">
        <f t="shared" si="12"/>
        <v>42556</v>
      </c>
      <c r="AH15" s="40">
        <f t="shared" si="13"/>
        <v>42556</v>
      </c>
      <c r="AI15" s="37"/>
      <c r="AJ15" s="23"/>
      <c r="AK15" s="24"/>
      <c r="AL15" s="45" t="str">
        <f t="shared" si="14"/>
        <v/>
      </c>
      <c r="AM15" s="28">
        <f t="shared" si="15"/>
        <v>42556</v>
      </c>
      <c r="AN15" s="40">
        <f t="shared" si="16"/>
        <v>42556</v>
      </c>
      <c r="AO15" s="37"/>
      <c r="AP15" s="23"/>
      <c r="AQ15" s="24"/>
    </row>
    <row r="16" spans="1:43" s="14" customFormat="1" ht="15" customHeight="1" x14ac:dyDescent="0.45">
      <c r="A16" s="53" t="str">
        <f>IF(B16&lt;&gt;"",IF(WEEKDAY(B16)=6,INT((B16-LOOKUP(B16,DATE(An+{-1;0;1},1,3)-WEEKDAY(DATE(An+{-1;0;1},1,3))+2))/7)+1,""),"")</f>
        <v/>
      </c>
      <c r="B16" s="28">
        <f t="shared" si="18"/>
        <v>42557</v>
      </c>
      <c r="C16" s="40">
        <f t="shared" si="1"/>
        <v>42557</v>
      </c>
      <c r="D16" s="37"/>
      <c r="E16" s="23"/>
      <c r="F16" s="64" t="str">
        <f t="shared" si="2"/>
        <v/>
      </c>
      <c r="G16" s="24"/>
      <c r="I16" s="53" t="str">
        <f t="shared" si="3"/>
        <v/>
      </c>
      <c r="J16" s="28">
        <f t="shared" si="4"/>
        <v>42557</v>
      </c>
      <c r="K16" s="40">
        <f t="shared" si="5"/>
        <v>42557</v>
      </c>
      <c r="L16" s="37"/>
      <c r="M16" s="23"/>
      <c r="N16" s="23"/>
      <c r="O16" s="24"/>
      <c r="R16" s="45" t="str">
        <f t="shared" si="6"/>
        <v/>
      </c>
      <c r="S16" s="76">
        <f t="shared" si="17"/>
        <v>42558</v>
      </c>
      <c r="T16" s="77">
        <f t="shared" si="7"/>
        <v>42558</v>
      </c>
      <c r="U16" s="78">
        <v>0.33333333333333331</v>
      </c>
      <c r="V16" s="79">
        <v>0.45833333333333331</v>
      </c>
      <c r="W16" s="80">
        <f t="shared" si="8"/>
        <v>0.125</v>
      </c>
      <c r="X16" s="81" t="str">
        <f>IF(WEEKDAY(S16)=1,SUMPRODUCT(--(INT(MOD(INT((S$10:S$44-2)/7)+0.6,52+5/28))+1=INT(MOD(INT((S16-2)/7)+0.6,52+5/28))+1)*(W$10:W$44)),"")</f>
        <v/>
      </c>
      <c r="Y16" s="45" t="str">
        <f t="shared" si="9"/>
        <v/>
      </c>
      <c r="Z16" s="28">
        <f t="shared" si="10"/>
        <v>42557</v>
      </c>
      <c r="AA16" s="40">
        <f t="shared" si="11"/>
        <v>42557</v>
      </c>
      <c r="AB16" s="37"/>
      <c r="AC16" s="23"/>
      <c r="AD16" s="24"/>
      <c r="AG16" s="28">
        <f t="shared" si="12"/>
        <v>42557</v>
      </c>
      <c r="AH16" s="40">
        <f t="shared" si="13"/>
        <v>42557</v>
      </c>
      <c r="AI16" s="37"/>
      <c r="AJ16" s="23"/>
      <c r="AK16" s="24"/>
      <c r="AL16" s="45" t="str">
        <f t="shared" si="14"/>
        <v/>
      </c>
      <c r="AM16" s="28">
        <f t="shared" si="15"/>
        <v>42557</v>
      </c>
      <c r="AN16" s="40">
        <f t="shared" si="16"/>
        <v>42557</v>
      </c>
      <c r="AO16" s="37"/>
      <c r="AP16" s="23"/>
      <c r="AQ16" s="24"/>
    </row>
    <row r="17" spans="1:43" s="14" customFormat="1" ht="15" customHeight="1" x14ac:dyDescent="0.45">
      <c r="A17" s="53" t="str">
        <f>IF(B17&lt;&gt;"",IF(WEEKDAY(B17)=6,INT((B17-LOOKUP(B17,DATE(An+{-1;0;1},1,3)-WEEKDAY(DATE(An+{-1;0;1},1,3))+2))/7)+1,""),"")</f>
        <v/>
      </c>
      <c r="B17" s="28">
        <f t="shared" si="18"/>
        <v>42558</v>
      </c>
      <c r="C17" s="40">
        <f t="shared" si="1"/>
        <v>42558</v>
      </c>
      <c r="D17" s="37"/>
      <c r="E17" s="23"/>
      <c r="F17" s="64" t="str">
        <f t="shared" si="2"/>
        <v/>
      </c>
      <c r="G17" s="24"/>
      <c r="I17" s="53" t="str">
        <f t="shared" si="3"/>
        <v/>
      </c>
      <c r="J17" s="28">
        <f t="shared" si="4"/>
        <v>42558</v>
      </c>
      <c r="K17" s="40">
        <f t="shared" si="5"/>
        <v>42558</v>
      </c>
      <c r="L17" s="37"/>
      <c r="M17" s="23"/>
      <c r="N17" s="23"/>
      <c r="O17" s="24"/>
      <c r="R17" s="45" t="str">
        <f t="shared" si="6"/>
        <v/>
      </c>
      <c r="S17" s="76">
        <f t="shared" si="17"/>
        <v>42559</v>
      </c>
      <c r="T17" s="77">
        <f t="shared" si="7"/>
        <v>42559</v>
      </c>
      <c r="U17" s="78">
        <v>0.33333333333333331</v>
      </c>
      <c r="V17" s="79">
        <v>0.45833333333333331</v>
      </c>
      <c r="W17" s="80">
        <f t="shared" si="8"/>
        <v>0.125</v>
      </c>
      <c r="X17" s="81" t="str">
        <f t="shared" si="0"/>
        <v/>
      </c>
      <c r="Y17" s="45" t="str">
        <f t="shared" si="9"/>
        <v/>
      </c>
      <c r="Z17" s="28">
        <f t="shared" si="10"/>
        <v>42558</v>
      </c>
      <c r="AA17" s="40">
        <f t="shared" si="11"/>
        <v>42558</v>
      </c>
      <c r="AB17" s="37"/>
      <c r="AC17" s="23"/>
      <c r="AD17" s="24"/>
      <c r="AG17" s="28">
        <f t="shared" si="12"/>
        <v>42558</v>
      </c>
      <c r="AH17" s="40">
        <f t="shared" si="13"/>
        <v>42558</v>
      </c>
      <c r="AI17" s="37"/>
      <c r="AJ17" s="23"/>
      <c r="AK17" s="24"/>
      <c r="AL17" s="45" t="str">
        <f t="shared" si="14"/>
        <v/>
      </c>
      <c r="AM17" s="28">
        <f t="shared" si="15"/>
        <v>42558</v>
      </c>
      <c r="AN17" s="40">
        <f t="shared" si="16"/>
        <v>42558</v>
      </c>
      <c r="AO17" s="37"/>
      <c r="AP17" s="23"/>
      <c r="AQ17" s="24"/>
    </row>
    <row r="18" spans="1:43" s="14" customFormat="1" ht="15" customHeight="1" x14ac:dyDescent="0.45">
      <c r="A18" s="53">
        <f>IF(B18&lt;&gt;"",IF(WEEKDAY(B18)=6,INT((B18-LOOKUP(B18,DATE(An+{-1;0;1},1,3)-WEEKDAY(DATE(An+{-1;0;1},1,3))+2))/7)+1,""),"")</f>
        <v>27</v>
      </c>
      <c r="B18" s="28">
        <f t="shared" si="18"/>
        <v>42559</v>
      </c>
      <c r="C18" s="40">
        <f t="shared" si="1"/>
        <v>42559</v>
      </c>
      <c r="D18" s="37"/>
      <c r="E18" s="23"/>
      <c r="F18" s="64" t="str">
        <f t="shared" si="2"/>
        <v/>
      </c>
      <c r="G18" s="24"/>
      <c r="I18" s="53">
        <f t="shared" si="3"/>
        <v>27</v>
      </c>
      <c r="J18" s="28">
        <f t="shared" si="4"/>
        <v>42559</v>
      </c>
      <c r="K18" s="40">
        <f t="shared" si="5"/>
        <v>42559</v>
      </c>
      <c r="L18" s="37"/>
      <c r="M18" s="23"/>
      <c r="N18" s="23"/>
      <c r="O18" s="24"/>
      <c r="R18" s="45">
        <f t="shared" si="6"/>
        <v>27</v>
      </c>
      <c r="S18" s="76">
        <f t="shared" si="17"/>
        <v>42560</v>
      </c>
      <c r="T18" s="77">
        <f t="shared" si="7"/>
        <v>42560</v>
      </c>
      <c r="U18" s="78">
        <v>0.33333333333333331</v>
      </c>
      <c r="V18" s="79">
        <v>0.45833333333333331</v>
      </c>
      <c r="W18" s="80">
        <f t="shared" si="8"/>
        <v>0.125</v>
      </c>
      <c r="X18" s="81" t="str">
        <f t="shared" si="0"/>
        <v/>
      </c>
      <c r="Y18" s="45">
        <f t="shared" si="9"/>
        <v>27</v>
      </c>
      <c r="Z18" s="28">
        <f t="shared" si="10"/>
        <v>42559</v>
      </c>
      <c r="AA18" s="40">
        <f t="shared" si="11"/>
        <v>42559</v>
      </c>
      <c r="AB18" s="37"/>
      <c r="AC18" s="23"/>
      <c r="AD18" s="24"/>
      <c r="AG18" s="28">
        <f t="shared" si="12"/>
        <v>42559</v>
      </c>
      <c r="AH18" s="40">
        <f t="shared" si="13"/>
        <v>42559</v>
      </c>
      <c r="AI18" s="37"/>
      <c r="AJ18" s="23"/>
      <c r="AK18" s="24"/>
      <c r="AL18" s="45">
        <f t="shared" si="14"/>
        <v>27</v>
      </c>
      <c r="AM18" s="28">
        <f t="shared" si="15"/>
        <v>42559</v>
      </c>
      <c r="AN18" s="40">
        <f t="shared" si="16"/>
        <v>42559</v>
      </c>
      <c r="AO18" s="37"/>
      <c r="AP18" s="23"/>
      <c r="AQ18" s="24"/>
    </row>
    <row r="19" spans="1:43" s="14" customFormat="1" ht="15" customHeight="1" x14ac:dyDescent="0.45">
      <c r="A19" s="53" t="str">
        <f>IF(B19&lt;&gt;"",IF(WEEKDAY(B19)=6,INT((B19-LOOKUP(B19,DATE(An+{-1;0;1},1,3)-WEEKDAY(DATE(An+{-1;0;1},1,3))+2))/7)+1,""),"")</f>
        <v/>
      </c>
      <c r="B19" s="28">
        <f t="shared" si="18"/>
        <v>42560</v>
      </c>
      <c r="C19" s="40">
        <f t="shared" si="1"/>
        <v>42560</v>
      </c>
      <c r="D19" s="37"/>
      <c r="E19" s="23"/>
      <c r="F19" s="64" t="str">
        <f t="shared" si="2"/>
        <v/>
      </c>
      <c r="G19" s="24"/>
      <c r="I19" s="53" t="str">
        <f t="shared" si="3"/>
        <v/>
      </c>
      <c r="J19" s="28">
        <f t="shared" si="4"/>
        <v>42560</v>
      </c>
      <c r="K19" s="40">
        <f t="shared" si="5"/>
        <v>42560</v>
      </c>
      <c r="L19" s="37"/>
      <c r="M19" s="23"/>
      <c r="N19" s="23"/>
      <c r="O19" s="24"/>
      <c r="R19" s="45" t="str">
        <f t="shared" si="6"/>
        <v/>
      </c>
      <c r="S19" s="76">
        <f>S18+1</f>
        <v>42561</v>
      </c>
      <c r="T19" s="77">
        <f t="shared" si="7"/>
        <v>42561</v>
      </c>
      <c r="U19" s="78">
        <v>0.33333333333333331</v>
      </c>
      <c r="V19" s="82">
        <v>0.5</v>
      </c>
      <c r="W19" s="80">
        <f t="shared" si="8"/>
        <v>0.16666666666666669</v>
      </c>
      <c r="X19" s="81">
        <f t="shared" si="0"/>
        <v>0.91666666666666674</v>
      </c>
      <c r="Y19" s="45" t="str">
        <f t="shared" si="9"/>
        <v/>
      </c>
      <c r="Z19" s="28">
        <f t="shared" si="10"/>
        <v>42560</v>
      </c>
      <c r="AA19" s="40">
        <f t="shared" si="11"/>
        <v>42560</v>
      </c>
      <c r="AB19" s="37"/>
      <c r="AC19" s="23"/>
      <c r="AD19" s="24"/>
      <c r="AG19" s="28">
        <f t="shared" si="12"/>
        <v>42560</v>
      </c>
      <c r="AH19" s="40">
        <f t="shared" si="13"/>
        <v>42560</v>
      </c>
      <c r="AI19" s="37"/>
      <c r="AJ19" s="23"/>
      <c r="AK19" s="24"/>
      <c r="AL19" s="45" t="str">
        <f t="shared" si="14"/>
        <v/>
      </c>
      <c r="AM19" s="28">
        <f t="shared" si="15"/>
        <v>42560</v>
      </c>
      <c r="AN19" s="40">
        <f t="shared" si="16"/>
        <v>42560</v>
      </c>
      <c r="AO19" s="37"/>
      <c r="AP19" s="23"/>
      <c r="AQ19" s="24"/>
    </row>
    <row r="20" spans="1:43" s="14" customFormat="1" ht="15" customHeight="1" x14ac:dyDescent="0.45">
      <c r="A20" s="53" t="str">
        <f>IF(B20&lt;&gt;"",IF(WEEKDAY(B20)=6,INT((B20-LOOKUP(B20,DATE(An+{-1;0;1},1,3)-WEEKDAY(DATE(An+{-1;0;1},1,3))+2))/7)+1,""),"")</f>
        <v/>
      </c>
      <c r="B20" s="28">
        <f t="shared" si="18"/>
        <v>42561</v>
      </c>
      <c r="C20" s="40">
        <f t="shared" si="1"/>
        <v>42561</v>
      </c>
      <c r="D20" s="37"/>
      <c r="E20" s="23"/>
      <c r="F20" s="64" t="str">
        <f t="shared" si="2"/>
        <v/>
      </c>
      <c r="G20" s="24"/>
      <c r="I20" s="53" t="str">
        <f t="shared" si="3"/>
        <v/>
      </c>
      <c r="J20" s="28">
        <f t="shared" si="4"/>
        <v>42561</v>
      </c>
      <c r="K20" s="40">
        <f t="shared" si="5"/>
        <v>42561</v>
      </c>
      <c r="L20" s="37"/>
      <c r="M20" s="23"/>
      <c r="N20" s="23"/>
      <c r="O20" s="24"/>
      <c r="R20" s="45" t="str">
        <f t="shared" si="6"/>
        <v/>
      </c>
      <c r="S20" s="76">
        <f t="shared" si="17"/>
        <v>42562</v>
      </c>
      <c r="T20" s="77">
        <f t="shared" si="7"/>
        <v>42562</v>
      </c>
      <c r="U20" s="78">
        <v>0.33333333333333331</v>
      </c>
      <c r="V20" s="82">
        <v>0.5</v>
      </c>
      <c r="W20" s="80">
        <f t="shared" si="8"/>
        <v>0.16666666666666669</v>
      </c>
      <c r="X20" s="81" t="str">
        <f t="shared" si="0"/>
        <v/>
      </c>
      <c r="Y20" s="45" t="str">
        <f t="shared" si="9"/>
        <v/>
      </c>
      <c r="Z20" s="28">
        <f t="shared" si="10"/>
        <v>42561</v>
      </c>
      <c r="AA20" s="40">
        <f t="shared" si="11"/>
        <v>42561</v>
      </c>
      <c r="AB20" s="37"/>
      <c r="AC20" s="23"/>
      <c r="AD20" s="24"/>
      <c r="AG20" s="28">
        <f t="shared" si="12"/>
        <v>42561</v>
      </c>
      <c r="AH20" s="40">
        <f t="shared" si="13"/>
        <v>42561</v>
      </c>
      <c r="AI20" s="37"/>
      <c r="AJ20" s="23"/>
      <c r="AK20" s="24"/>
      <c r="AL20" s="45" t="str">
        <f t="shared" si="14"/>
        <v/>
      </c>
      <c r="AM20" s="28">
        <f t="shared" si="15"/>
        <v>42561</v>
      </c>
      <c r="AN20" s="40">
        <f t="shared" si="16"/>
        <v>42561</v>
      </c>
      <c r="AO20" s="37"/>
      <c r="AP20" s="23"/>
      <c r="AQ20" s="24"/>
    </row>
    <row r="21" spans="1:43" s="14" customFormat="1" ht="15" customHeight="1" x14ac:dyDescent="0.45">
      <c r="A21" s="53" t="str">
        <f>IF(B21&lt;&gt;"",IF(WEEKDAY(B21)=6,INT((B21-LOOKUP(B21,DATE(An+{-1;0;1},1,3)-WEEKDAY(DATE(An+{-1;0;1},1,3))+2))/7)+1,""),"")</f>
        <v/>
      </c>
      <c r="B21" s="28" t="str">
        <f t="shared" ref="B21:B27" si="19">IF(B20="",B19+1,IF(WEEKDAY(B20)=1,"",B20+1))</f>
        <v/>
      </c>
      <c r="C21" s="40" t="str">
        <f t="shared" si="1"/>
        <v/>
      </c>
      <c r="D21" s="37"/>
      <c r="E21" s="23"/>
      <c r="F21" s="64" t="str">
        <f t="shared" si="2"/>
        <v>Total Semaine</v>
      </c>
      <c r="G21" s="24"/>
      <c r="I21" s="53" t="str">
        <f t="shared" si="3"/>
        <v/>
      </c>
      <c r="J21" s="28" t="str">
        <f t="shared" si="4"/>
        <v/>
      </c>
      <c r="K21" s="40" t="str">
        <f t="shared" si="5"/>
        <v/>
      </c>
      <c r="L21" s="37"/>
      <c r="M21" s="23"/>
      <c r="N21" s="23"/>
      <c r="O21" s="24"/>
      <c r="R21" s="45" t="str">
        <f t="shared" si="6"/>
        <v/>
      </c>
      <c r="S21" s="76">
        <f t="shared" si="17"/>
        <v>42563</v>
      </c>
      <c r="T21" s="77">
        <f t="shared" si="7"/>
        <v>42563</v>
      </c>
      <c r="U21" s="78">
        <v>0.33333333333333331</v>
      </c>
      <c r="V21" s="79">
        <v>0.45833333333333331</v>
      </c>
      <c r="W21" s="80">
        <f t="shared" si="8"/>
        <v>0.125</v>
      </c>
      <c r="X21" s="81" t="str">
        <f t="shared" si="0"/>
        <v/>
      </c>
      <c r="Y21" s="45" t="str">
        <f t="shared" si="9"/>
        <v/>
      </c>
      <c r="Z21" s="28" t="str">
        <f t="shared" si="10"/>
        <v/>
      </c>
      <c r="AA21" s="40" t="str">
        <f t="shared" si="11"/>
        <v/>
      </c>
      <c r="AB21" s="37"/>
      <c r="AC21" s="23"/>
      <c r="AD21" s="24"/>
      <c r="AG21" s="28" t="str">
        <f t="shared" si="12"/>
        <v/>
      </c>
      <c r="AH21" s="40" t="str">
        <f t="shared" si="13"/>
        <v/>
      </c>
      <c r="AI21" s="37"/>
      <c r="AJ21" s="23"/>
      <c r="AK21" s="24"/>
      <c r="AL21" s="45" t="str">
        <f t="shared" si="14"/>
        <v/>
      </c>
      <c r="AM21" s="28" t="str">
        <f t="shared" si="15"/>
        <v/>
      </c>
      <c r="AN21" s="40" t="str">
        <f t="shared" si="16"/>
        <v/>
      </c>
      <c r="AO21" s="37"/>
      <c r="AP21" s="23"/>
      <c r="AQ21" s="24"/>
    </row>
    <row r="22" spans="1:43" s="14" customFormat="1" ht="15" customHeight="1" x14ac:dyDescent="0.45">
      <c r="A22" s="53" t="str">
        <f>IF(B22&lt;&gt;"",IF(WEEKDAY(B22)=6,INT((B22-LOOKUP(B22,DATE(An+{-1;0;1},1,3)-WEEKDAY(DATE(An+{-1;0;1},1,3))+2))/7)+1,""),"")</f>
        <v/>
      </c>
      <c r="B22" s="28">
        <f t="shared" si="19"/>
        <v>42562</v>
      </c>
      <c r="C22" s="40">
        <f t="shared" si="1"/>
        <v>42562</v>
      </c>
      <c r="D22" s="37"/>
      <c r="E22" s="23"/>
      <c r="F22" s="64" t="str">
        <f t="shared" si="2"/>
        <v/>
      </c>
      <c r="G22" s="24"/>
      <c r="I22" s="53" t="str">
        <f t="shared" si="3"/>
        <v/>
      </c>
      <c r="J22" s="28">
        <f t="shared" si="4"/>
        <v>42562</v>
      </c>
      <c r="K22" s="40">
        <f t="shared" si="5"/>
        <v>42562</v>
      </c>
      <c r="L22" s="37"/>
      <c r="M22" s="23"/>
      <c r="N22" s="23"/>
      <c r="O22" s="24"/>
      <c r="R22" s="45" t="str">
        <f t="shared" si="6"/>
        <v/>
      </c>
      <c r="S22" s="76">
        <f t="shared" si="17"/>
        <v>42564</v>
      </c>
      <c r="T22" s="77">
        <f t="shared" si="7"/>
        <v>42564</v>
      </c>
      <c r="U22" s="78">
        <v>0.33333333333333331</v>
      </c>
      <c r="V22" s="79">
        <v>0.45833333333333331</v>
      </c>
      <c r="W22" s="80">
        <f t="shared" si="8"/>
        <v>0.125</v>
      </c>
      <c r="X22" s="81" t="str">
        <f t="shared" si="0"/>
        <v/>
      </c>
      <c r="Y22" s="45" t="str">
        <f t="shared" si="9"/>
        <v/>
      </c>
      <c r="Z22" s="28">
        <f t="shared" si="10"/>
        <v>42562</v>
      </c>
      <c r="AA22" s="40">
        <f t="shared" si="11"/>
        <v>42562</v>
      </c>
      <c r="AB22" s="37"/>
      <c r="AC22" s="23"/>
      <c r="AD22" s="24"/>
      <c r="AG22" s="28">
        <f t="shared" si="12"/>
        <v>42562</v>
      </c>
      <c r="AH22" s="40">
        <f t="shared" si="13"/>
        <v>42562</v>
      </c>
      <c r="AI22" s="37"/>
      <c r="AJ22" s="23"/>
      <c r="AK22" s="24"/>
      <c r="AL22" s="45" t="str">
        <f t="shared" si="14"/>
        <v/>
      </c>
      <c r="AM22" s="28">
        <f t="shared" si="15"/>
        <v>42562</v>
      </c>
      <c r="AN22" s="40">
        <f t="shared" si="16"/>
        <v>42562</v>
      </c>
      <c r="AO22" s="37"/>
      <c r="AP22" s="23"/>
      <c r="AQ22" s="24"/>
    </row>
    <row r="23" spans="1:43" s="14" customFormat="1" ht="15" customHeight="1" x14ac:dyDescent="0.45">
      <c r="A23" s="53" t="str">
        <f>IF(B23&lt;&gt;"",IF(WEEKDAY(B23)=6,INT((B23-LOOKUP(B23,DATE(An+{-1;0;1},1,3)-WEEKDAY(DATE(An+{-1;0;1},1,3))+2))/7)+1,""),"")</f>
        <v/>
      </c>
      <c r="B23" s="28">
        <f t="shared" si="19"/>
        <v>42563</v>
      </c>
      <c r="C23" s="40">
        <f t="shared" si="1"/>
        <v>42563</v>
      </c>
      <c r="D23" s="37"/>
      <c r="E23" s="23"/>
      <c r="F23" s="64" t="str">
        <f t="shared" si="2"/>
        <v/>
      </c>
      <c r="G23" s="24"/>
      <c r="I23" s="53" t="str">
        <f t="shared" si="3"/>
        <v/>
      </c>
      <c r="J23" s="28">
        <f t="shared" si="4"/>
        <v>42563</v>
      </c>
      <c r="K23" s="40">
        <f t="shared" si="5"/>
        <v>42563</v>
      </c>
      <c r="L23" s="37"/>
      <c r="M23" s="23"/>
      <c r="N23" s="23"/>
      <c r="O23" s="24"/>
      <c r="R23" s="45" t="str">
        <f t="shared" si="6"/>
        <v/>
      </c>
      <c r="S23" s="76">
        <f t="shared" si="17"/>
        <v>42565</v>
      </c>
      <c r="T23" s="77">
        <f t="shared" si="7"/>
        <v>42565</v>
      </c>
      <c r="U23" s="78">
        <v>0.33333333333333331</v>
      </c>
      <c r="V23" s="79">
        <v>0.45833333333333331</v>
      </c>
      <c r="W23" s="80">
        <f t="shared" si="8"/>
        <v>0.125</v>
      </c>
      <c r="X23" s="81" t="str">
        <f t="shared" si="0"/>
        <v/>
      </c>
      <c r="Y23" s="45" t="str">
        <f t="shared" si="9"/>
        <v/>
      </c>
      <c r="Z23" s="28">
        <f t="shared" si="10"/>
        <v>42563</v>
      </c>
      <c r="AA23" s="40">
        <f t="shared" si="11"/>
        <v>42563</v>
      </c>
      <c r="AB23" s="37"/>
      <c r="AC23" s="23"/>
      <c r="AD23" s="24"/>
      <c r="AG23" s="28">
        <f t="shared" si="12"/>
        <v>42563</v>
      </c>
      <c r="AH23" s="40">
        <f t="shared" si="13"/>
        <v>42563</v>
      </c>
      <c r="AI23" s="37"/>
      <c r="AJ23" s="23"/>
      <c r="AK23" s="24"/>
      <c r="AL23" s="45" t="str">
        <f t="shared" si="14"/>
        <v/>
      </c>
      <c r="AM23" s="28">
        <f t="shared" si="15"/>
        <v>42563</v>
      </c>
      <c r="AN23" s="40">
        <f t="shared" si="16"/>
        <v>42563</v>
      </c>
      <c r="AO23" s="37"/>
      <c r="AP23" s="23"/>
      <c r="AQ23" s="24"/>
    </row>
    <row r="24" spans="1:43" s="14" customFormat="1" ht="15" customHeight="1" x14ac:dyDescent="0.45">
      <c r="A24" s="53" t="str">
        <f>IF(B24&lt;&gt;"",IF(WEEKDAY(B24)=6,INT((B24-LOOKUP(B24,DATE(An+{-1;0;1},1,3)-WEEKDAY(DATE(An+{-1;0;1},1,3))+2))/7)+1,""),"")</f>
        <v/>
      </c>
      <c r="B24" s="28">
        <f t="shared" si="19"/>
        <v>42564</v>
      </c>
      <c r="C24" s="40">
        <f t="shared" si="1"/>
        <v>42564</v>
      </c>
      <c r="D24" s="37"/>
      <c r="E24" s="23"/>
      <c r="F24" s="64" t="str">
        <f t="shared" si="2"/>
        <v/>
      </c>
      <c r="G24" s="24"/>
      <c r="I24" s="53" t="str">
        <f t="shared" si="3"/>
        <v/>
      </c>
      <c r="J24" s="28">
        <f t="shared" si="4"/>
        <v>42564</v>
      </c>
      <c r="K24" s="40">
        <f t="shared" si="5"/>
        <v>42564</v>
      </c>
      <c r="L24" s="37"/>
      <c r="M24" s="23"/>
      <c r="N24" s="23"/>
      <c r="O24" s="24"/>
      <c r="R24" s="45" t="str">
        <f t="shared" si="6"/>
        <v/>
      </c>
      <c r="S24" s="76">
        <f t="shared" si="17"/>
        <v>42566</v>
      </c>
      <c r="T24" s="77">
        <f t="shared" si="7"/>
        <v>42566</v>
      </c>
      <c r="U24" s="78">
        <v>0.33333333333333331</v>
      </c>
      <c r="V24" s="79">
        <v>0.45833333333333331</v>
      </c>
      <c r="W24" s="80">
        <f t="shared" si="8"/>
        <v>0.125</v>
      </c>
      <c r="X24" s="81" t="str">
        <f t="shared" si="0"/>
        <v/>
      </c>
      <c r="Y24" s="45" t="str">
        <f t="shared" si="9"/>
        <v/>
      </c>
      <c r="Z24" s="28">
        <f t="shared" si="10"/>
        <v>42564</v>
      </c>
      <c r="AA24" s="40">
        <f t="shared" si="11"/>
        <v>42564</v>
      </c>
      <c r="AB24" s="37"/>
      <c r="AC24" s="23"/>
      <c r="AD24" s="24"/>
      <c r="AG24" s="28">
        <f t="shared" si="12"/>
        <v>42564</v>
      </c>
      <c r="AH24" s="40">
        <f t="shared" si="13"/>
        <v>42564</v>
      </c>
      <c r="AI24" s="37"/>
      <c r="AJ24" s="23"/>
      <c r="AK24" s="24"/>
      <c r="AL24" s="45" t="str">
        <f t="shared" si="14"/>
        <v/>
      </c>
      <c r="AM24" s="28">
        <f t="shared" si="15"/>
        <v>42564</v>
      </c>
      <c r="AN24" s="40">
        <f t="shared" si="16"/>
        <v>42564</v>
      </c>
      <c r="AO24" s="37"/>
      <c r="AP24" s="23"/>
      <c r="AQ24" s="24"/>
    </row>
    <row r="25" spans="1:43" s="14" customFormat="1" ht="15" customHeight="1" x14ac:dyDescent="0.45">
      <c r="A25" s="54" t="str">
        <f>IF(B25&lt;&gt;"",IF(WEEKDAY(B25)=6,INT((B25-LOOKUP(B25,DATE(An+{-1;0;1},1,3)-WEEKDAY(DATE(An+{-1;0;1},1,3))+2))/7)+1,""),"")</f>
        <v/>
      </c>
      <c r="B25" s="28">
        <f t="shared" si="19"/>
        <v>42565</v>
      </c>
      <c r="C25" s="40">
        <f t="shared" si="1"/>
        <v>42565</v>
      </c>
      <c r="D25" s="37"/>
      <c r="E25" s="23"/>
      <c r="F25" s="64" t="str">
        <f t="shared" si="2"/>
        <v/>
      </c>
      <c r="G25" s="24"/>
      <c r="I25" s="53" t="str">
        <f t="shared" si="3"/>
        <v/>
      </c>
      <c r="J25" s="28">
        <f t="shared" si="4"/>
        <v>42565</v>
      </c>
      <c r="K25" s="40">
        <f t="shared" si="5"/>
        <v>42565</v>
      </c>
      <c r="L25" s="37"/>
      <c r="M25" s="23"/>
      <c r="N25" s="23"/>
      <c r="O25" s="24"/>
      <c r="R25" s="45" t="str">
        <f t="shared" si="6"/>
        <v/>
      </c>
      <c r="S25" s="76">
        <f t="shared" si="17"/>
        <v>42567</v>
      </c>
      <c r="T25" s="77">
        <f t="shared" si="7"/>
        <v>42567</v>
      </c>
      <c r="U25" s="78">
        <v>0.33333333333333331</v>
      </c>
      <c r="V25" s="79">
        <v>0.45833333333333331</v>
      </c>
      <c r="W25" s="80">
        <f t="shared" si="8"/>
        <v>0.125</v>
      </c>
      <c r="X25" s="81" t="str">
        <f t="shared" si="0"/>
        <v/>
      </c>
      <c r="Y25" s="45" t="str">
        <f t="shared" si="9"/>
        <v/>
      </c>
      <c r="Z25" s="28">
        <f t="shared" si="10"/>
        <v>42565</v>
      </c>
      <c r="AA25" s="40">
        <f t="shared" si="11"/>
        <v>42565</v>
      </c>
      <c r="AB25" s="37"/>
      <c r="AC25" s="23"/>
      <c r="AD25" s="24"/>
      <c r="AG25" s="28">
        <f t="shared" si="12"/>
        <v>42565</v>
      </c>
      <c r="AH25" s="40">
        <f t="shared" si="13"/>
        <v>42565</v>
      </c>
      <c r="AI25" s="37"/>
      <c r="AJ25" s="23"/>
      <c r="AK25" s="24"/>
      <c r="AL25" s="45" t="str">
        <f t="shared" si="14"/>
        <v/>
      </c>
      <c r="AM25" s="28">
        <f t="shared" si="15"/>
        <v>42565</v>
      </c>
      <c r="AN25" s="40">
        <f t="shared" si="16"/>
        <v>42565</v>
      </c>
      <c r="AO25" s="37"/>
      <c r="AP25" s="23"/>
      <c r="AQ25" s="24"/>
    </row>
    <row r="26" spans="1:43" s="14" customFormat="1" ht="15" customHeight="1" x14ac:dyDescent="0.45">
      <c r="A26" s="53">
        <f>IF(B26&lt;&gt;"",IF(WEEKDAY(B26)=6,INT((B26-LOOKUP(B26,DATE(An+{-1;0;1},1,3)-WEEKDAY(DATE(An+{-1;0;1},1,3))+2))/7)+1,""),"")</f>
        <v>28</v>
      </c>
      <c r="B26" s="28">
        <f t="shared" si="19"/>
        <v>42566</v>
      </c>
      <c r="C26" s="40">
        <f t="shared" si="1"/>
        <v>42566</v>
      </c>
      <c r="D26" s="37"/>
      <c r="E26" s="23"/>
      <c r="F26" s="64" t="str">
        <f t="shared" si="2"/>
        <v/>
      </c>
      <c r="G26" s="24"/>
      <c r="I26" s="53">
        <f t="shared" si="3"/>
        <v>28</v>
      </c>
      <c r="J26" s="28">
        <f t="shared" si="4"/>
        <v>42566</v>
      </c>
      <c r="K26" s="40">
        <f t="shared" si="5"/>
        <v>42566</v>
      </c>
      <c r="L26" s="37"/>
      <c r="M26" s="23"/>
      <c r="N26" s="23"/>
      <c r="O26" s="24"/>
      <c r="R26" s="45">
        <f t="shared" si="6"/>
        <v>28</v>
      </c>
      <c r="S26" s="76">
        <f t="shared" si="17"/>
        <v>42568</v>
      </c>
      <c r="T26" s="77">
        <f t="shared" si="7"/>
        <v>42568</v>
      </c>
      <c r="U26" s="78"/>
      <c r="V26" s="79"/>
      <c r="W26" s="80">
        <f t="shared" si="8"/>
        <v>0</v>
      </c>
      <c r="X26" s="81">
        <f t="shared" si="0"/>
        <v>0.79166666666666674</v>
      </c>
      <c r="Y26" s="45">
        <f t="shared" si="9"/>
        <v>28</v>
      </c>
      <c r="Z26" s="28">
        <f t="shared" si="10"/>
        <v>42566</v>
      </c>
      <c r="AA26" s="40">
        <f t="shared" si="11"/>
        <v>42566</v>
      </c>
      <c r="AB26" s="37"/>
      <c r="AC26" s="23"/>
      <c r="AD26" s="24"/>
      <c r="AG26" s="28">
        <f t="shared" si="12"/>
        <v>42566</v>
      </c>
      <c r="AH26" s="40">
        <f t="shared" si="13"/>
        <v>42566</v>
      </c>
      <c r="AI26" s="37"/>
      <c r="AJ26" s="23"/>
      <c r="AK26" s="24"/>
      <c r="AL26" s="45">
        <f t="shared" si="14"/>
        <v>28</v>
      </c>
      <c r="AM26" s="28">
        <f t="shared" si="15"/>
        <v>42566</v>
      </c>
      <c r="AN26" s="40">
        <f t="shared" si="16"/>
        <v>42566</v>
      </c>
      <c r="AO26" s="37"/>
      <c r="AP26" s="23"/>
      <c r="AQ26" s="24"/>
    </row>
    <row r="27" spans="1:43" s="14" customFormat="1" ht="15" customHeight="1" x14ac:dyDescent="0.45">
      <c r="A27" s="53" t="str">
        <f>IF(B27&lt;&gt;"",IF(WEEKDAY(B27)=6,INT((B27-LOOKUP(B27,DATE(An+{-1;0;1},1,3)-WEEKDAY(DATE(An+{-1;0;1},1,3))+2))/7)+1,""),"")</f>
        <v/>
      </c>
      <c r="B27" s="28">
        <f t="shared" si="19"/>
        <v>42567</v>
      </c>
      <c r="C27" s="40">
        <f t="shared" si="1"/>
        <v>42567</v>
      </c>
      <c r="D27" s="37"/>
      <c r="E27" s="23"/>
      <c r="F27" s="64" t="str">
        <f t="shared" si="2"/>
        <v/>
      </c>
      <c r="G27" s="24"/>
      <c r="I27" s="53" t="str">
        <f t="shared" si="3"/>
        <v/>
      </c>
      <c r="J27" s="28">
        <f t="shared" si="4"/>
        <v>42567</v>
      </c>
      <c r="K27" s="40">
        <f t="shared" si="5"/>
        <v>42567</v>
      </c>
      <c r="L27" s="37"/>
      <c r="M27" s="23"/>
      <c r="N27" s="23"/>
      <c r="O27" s="24"/>
      <c r="R27" s="45" t="str">
        <f t="shared" si="6"/>
        <v/>
      </c>
      <c r="S27" s="84">
        <f t="shared" si="17"/>
        <v>42569</v>
      </c>
      <c r="T27" s="85">
        <f t="shared" si="7"/>
        <v>42569</v>
      </c>
      <c r="U27" s="86"/>
      <c r="V27" s="87"/>
      <c r="W27" s="88"/>
      <c r="X27" s="89"/>
      <c r="Y27" s="45" t="str">
        <f t="shared" si="9"/>
        <v/>
      </c>
      <c r="Z27" s="28">
        <f t="shared" si="10"/>
        <v>42567</v>
      </c>
      <c r="AA27" s="40">
        <f t="shared" si="11"/>
        <v>42567</v>
      </c>
      <c r="AB27" s="37"/>
      <c r="AC27" s="23"/>
      <c r="AD27" s="24"/>
      <c r="AG27" s="28">
        <f t="shared" si="12"/>
        <v>42567</v>
      </c>
      <c r="AH27" s="40">
        <f t="shared" si="13"/>
        <v>42567</v>
      </c>
      <c r="AI27" s="37"/>
      <c r="AJ27" s="23"/>
      <c r="AK27" s="24"/>
      <c r="AL27" s="45" t="str">
        <f t="shared" si="14"/>
        <v/>
      </c>
      <c r="AM27" s="28">
        <f t="shared" si="15"/>
        <v>42567</v>
      </c>
      <c r="AN27" s="40">
        <f t="shared" si="16"/>
        <v>42567</v>
      </c>
      <c r="AO27" s="37"/>
      <c r="AP27" s="23"/>
      <c r="AQ27" s="24"/>
    </row>
    <row r="28" spans="1:43" s="14" customFormat="1" ht="15" customHeight="1" x14ac:dyDescent="0.45">
      <c r="A28" s="53" t="str">
        <f>IF(B28&lt;&gt;"",IF(WEEKDAY(B28)=6,INT((B28-LOOKUP(B28,DATE(An+{-1;0;1},1,3)-WEEKDAY(DATE(An+{-1;0;1},1,3))+2))/7)+1,""),"")</f>
        <v/>
      </c>
      <c r="B28" s="28">
        <f t="shared" ref="B28:B45" si="20">IF(B27="",B26+1,IF(WEEKDAY(B27)=1,"",B27+1))</f>
        <v>42568</v>
      </c>
      <c r="C28" s="40">
        <f t="shared" si="1"/>
        <v>42568</v>
      </c>
      <c r="D28" s="37"/>
      <c r="E28" s="23"/>
      <c r="F28" s="64" t="str">
        <f t="shared" si="2"/>
        <v/>
      </c>
      <c r="G28" s="24"/>
      <c r="I28" s="53" t="str">
        <f t="shared" si="3"/>
        <v/>
      </c>
      <c r="J28" s="28">
        <f t="shared" si="4"/>
        <v>42568</v>
      </c>
      <c r="K28" s="40">
        <f t="shared" si="5"/>
        <v>42568</v>
      </c>
      <c r="L28" s="37"/>
      <c r="M28" s="23"/>
      <c r="N28" s="23"/>
      <c r="O28" s="24"/>
      <c r="R28" s="45" t="str">
        <f t="shared" si="6"/>
        <v/>
      </c>
      <c r="S28" s="84">
        <f t="shared" si="17"/>
        <v>42570</v>
      </c>
      <c r="T28" s="85">
        <f t="shared" si="7"/>
        <v>42570</v>
      </c>
      <c r="U28" s="86"/>
      <c r="V28" s="87"/>
      <c r="W28" s="88"/>
      <c r="X28" s="89"/>
      <c r="Y28" s="45" t="str">
        <f t="shared" si="9"/>
        <v/>
      </c>
      <c r="Z28" s="28">
        <f t="shared" si="10"/>
        <v>42568</v>
      </c>
      <c r="AA28" s="40">
        <f t="shared" si="11"/>
        <v>42568</v>
      </c>
      <c r="AB28" s="37"/>
      <c r="AC28" s="23"/>
      <c r="AD28" s="24"/>
      <c r="AG28" s="28">
        <f t="shared" si="12"/>
        <v>42568</v>
      </c>
      <c r="AH28" s="40">
        <f t="shared" si="13"/>
        <v>42568</v>
      </c>
      <c r="AI28" s="37"/>
      <c r="AJ28" s="23"/>
      <c r="AK28" s="24"/>
      <c r="AL28" s="45" t="str">
        <f t="shared" si="14"/>
        <v/>
      </c>
      <c r="AM28" s="28">
        <f t="shared" si="15"/>
        <v>42568</v>
      </c>
      <c r="AN28" s="40">
        <f t="shared" si="16"/>
        <v>42568</v>
      </c>
      <c r="AO28" s="37"/>
      <c r="AP28" s="23"/>
      <c r="AQ28" s="24"/>
    </row>
    <row r="29" spans="1:43" s="14" customFormat="1" ht="15" customHeight="1" x14ac:dyDescent="0.45">
      <c r="A29" s="53" t="str">
        <f>IF(B29&lt;&gt;"",IF(WEEKDAY(B29)=6,INT((B29-LOOKUP(B29,DATE(An+{-1;0;1},1,3)-WEEKDAY(DATE(An+{-1;0;1},1,3))+2))/7)+1,""),"")</f>
        <v/>
      </c>
      <c r="B29" s="28" t="str">
        <f t="shared" si="20"/>
        <v/>
      </c>
      <c r="C29" s="40" t="str">
        <f t="shared" si="1"/>
        <v/>
      </c>
      <c r="D29" s="37"/>
      <c r="E29" s="23"/>
      <c r="F29" s="64" t="str">
        <f t="shared" si="2"/>
        <v>Total Semaine</v>
      </c>
      <c r="G29" s="24"/>
      <c r="I29" s="53" t="str">
        <f t="shared" si="3"/>
        <v/>
      </c>
      <c r="J29" s="28" t="str">
        <f t="shared" si="4"/>
        <v/>
      </c>
      <c r="K29" s="40" t="str">
        <f t="shared" si="5"/>
        <v/>
      </c>
      <c r="L29" s="37"/>
      <c r="M29" s="23"/>
      <c r="N29" s="23"/>
      <c r="O29" s="24"/>
      <c r="R29" s="45" t="str">
        <f t="shared" si="6"/>
        <v/>
      </c>
      <c r="S29" s="84">
        <f t="shared" si="17"/>
        <v>42571</v>
      </c>
      <c r="T29" s="85">
        <f t="shared" si="7"/>
        <v>42571</v>
      </c>
      <c r="U29" s="86"/>
      <c r="V29" s="87"/>
      <c r="W29" s="88"/>
      <c r="X29" s="89"/>
      <c r="Y29" s="45" t="str">
        <f t="shared" si="9"/>
        <v/>
      </c>
      <c r="Z29" s="28" t="str">
        <f t="shared" si="10"/>
        <v/>
      </c>
      <c r="AA29" s="40" t="str">
        <f t="shared" si="11"/>
        <v/>
      </c>
      <c r="AB29" s="37"/>
      <c r="AC29" s="23"/>
      <c r="AD29" s="24"/>
      <c r="AG29" s="28" t="str">
        <f t="shared" si="12"/>
        <v/>
      </c>
      <c r="AH29" s="40" t="str">
        <f t="shared" si="13"/>
        <v/>
      </c>
      <c r="AI29" s="37"/>
      <c r="AJ29" s="23"/>
      <c r="AK29" s="24"/>
      <c r="AL29" s="45" t="str">
        <f t="shared" si="14"/>
        <v/>
      </c>
      <c r="AM29" s="28" t="str">
        <f t="shared" si="15"/>
        <v/>
      </c>
      <c r="AN29" s="40" t="str">
        <f t="shared" si="16"/>
        <v/>
      </c>
      <c r="AO29" s="37"/>
      <c r="AP29" s="23"/>
      <c r="AQ29" s="24"/>
    </row>
    <row r="30" spans="1:43" s="14" customFormat="1" ht="15" customHeight="1" x14ac:dyDescent="0.45">
      <c r="A30" s="53" t="str">
        <f>IF(B30&lt;&gt;"",IF(WEEKDAY(B30)=6,INT((B30-LOOKUP(B30,DATE(An+{-1;0;1},1,3)-WEEKDAY(DATE(An+{-1;0;1},1,3))+2))/7)+1,""),"")</f>
        <v/>
      </c>
      <c r="B30" s="28">
        <f t="shared" si="20"/>
        <v>42569</v>
      </c>
      <c r="C30" s="40">
        <f t="shared" si="1"/>
        <v>42569</v>
      </c>
      <c r="D30" s="37"/>
      <c r="E30" s="23"/>
      <c r="F30" s="64" t="str">
        <f t="shared" si="2"/>
        <v/>
      </c>
      <c r="G30" s="24"/>
      <c r="I30" s="53" t="str">
        <f t="shared" si="3"/>
        <v/>
      </c>
      <c r="J30" s="28">
        <f t="shared" si="4"/>
        <v>42569</v>
      </c>
      <c r="K30" s="40">
        <f t="shared" si="5"/>
        <v>42569</v>
      </c>
      <c r="L30" s="37"/>
      <c r="M30" s="23"/>
      <c r="N30" s="23"/>
      <c r="O30" s="24"/>
      <c r="R30" s="45" t="str">
        <f t="shared" si="6"/>
        <v/>
      </c>
      <c r="S30" s="84">
        <f t="shared" si="17"/>
        <v>42572</v>
      </c>
      <c r="T30" s="85">
        <f t="shared" si="7"/>
        <v>42572</v>
      </c>
      <c r="U30" s="86"/>
      <c r="V30" s="87"/>
      <c r="W30" s="88"/>
      <c r="X30" s="89"/>
      <c r="Y30" s="45" t="str">
        <f t="shared" si="9"/>
        <v/>
      </c>
      <c r="Z30" s="28">
        <f t="shared" si="10"/>
        <v>42569</v>
      </c>
      <c r="AA30" s="40">
        <f t="shared" si="11"/>
        <v>42569</v>
      </c>
      <c r="AB30" s="37"/>
      <c r="AC30" s="23"/>
      <c r="AD30" s="24"/>
      <c r="AG30" s="28">
        <f t="shared" si="12"/>
        <v>42569</v>
      </c>
      <c r="AH30" s="40">
        <f t="shared" si="13"/>
        <v>42569</v>
      </c>
      <c r="AI30" s="37"/>
      <c r="AJ30" s="23"/>
      <c r="AK30" s="24"/>
      <c r="AL30" s="45" t="str">
        <f t="shared" si="14"/>
        <v/>
      </c>
      <c r="AM30" s="28">
        <f t="shared" si="15"/>
        <v>42569</v>
      </c>
      <c r="AN30" s="40">
        <f t="shared" si="16"/>
        <v>42569</v>
      </c>
      <c r="AO30" s="37"/>
      <c r="AP30" s="23"/>
      <c r="AQ30" s="24"/>
    </row>
    <row r="31" spans="1:43" s="14" customFormat="1" ht="15" customHeight="1" x14ac:dyDescent="0.45">
      <c r="A31" s="53" t="str">
        <f>IF(B31&lt;&gt;"",IF(WEEKDAY(B31)=6,INT((B31-LOOKUP(B31,DATE(An+{-1;0;1},1,3)-WEEKDAY(DATE(An+{-1;0;1},1,3))+2))/7)+1,""),"")</f>
        <v/>
      </c>
      <c r="B31" s="28">
        <f t="shared" si="20"/>
        <v>42570</v>
      </c>
      <c r="C31" s="40">
        <f t="shared" si="1"/>
        <v>42570</v>
      </c>
      <c r="D31" s="37"/>
      <c r="E31" s="23"/>
      <c r="F31" s="64" t="str">
        <f t="shared" si="2"/>
        <v/>
      </c>
      <c r="G31" s="24"/>
      <c r="I31" s="53" t="str">
        <f t="shared" si="3"/>
        <v/>
      </c>
      <c r="J31" s="28">
        <f t="shared" si="4"/>
        <v>42570</v>
      </c>
      <c r="K31" s="40">
        <f t="shared" si="5"/>
        <v>42570</v>
      </c>
      <c r="L31" s="37"/>
      <c r="M31" s="23"/>
      <c r="N31" s="23"/>
      <c r="O31" s="24"/>
      <c r="R31" s="45" t="str">
        <f t="shared" si="6"/>
        <v/>
      </c>
      <c r="S31" s="84">
        <f t="shared" si="17"/>
        <v>42573</v>
      </c>
      <c r="T31" s="85">
        <f t="shared" si="7"/>
        <v>42573</v>
      </c>
      <c r="U31" s="86"/>
      <c r="V31" s="87"/>
      <c r="W31" s="88"/>
      <c r="X31" s="89"/>
      <c r="Y31" s="45" t="str">
        <f t="shared" si="9"/>
        <v/>
      </c>
      <c r="Z31" s="28">
        <f t="shared" si="10"/>
        <v>42570</v>
      </c>
      <c r="AA31" s="40">
        <f t="shared" si="11"/>
        <v>42570</v>
      </c>
      <c r="AB31" s="37"/>
      <c r="AC31" s="23"/>
      <c r="AD31" s="24"/>
      <c r="AG31" s="28">
        <f t="shared" si="12"/>
        <v>42570</v>
      </c>
      <c r="AH31" s="40">
        <f t="shared" si="13"/>
        <v>42570</v>
      </c>
      <c r="AI31" s="37"/>
      <c r="AJ31" s="23"/>
      <c r="AK31" s="24"/>
      <c r="AL31" s="45" t="str">
        <f t="shared" si="14"/>
        <v/>
      </c>
      <c r="AM31" s="28">
        <f t="shared" si="15"/>
        <v>42570</v>
      </c>
      <c r="AN31" s="40">
        <f t="shared" si="16"/>
        <v>42570</v>
      </c>
      <c r="AO31" s="37"/>
      <c r="AP31" s="23"/>
      <c r="AQ31" s="24"/>
    </row>
    <row r="32" spans="1:43" s="14" customFormat="1" ht="15" customHeight="1" x14ac:dyDescent="0.45">
      <c r="A32" s="53" t="str">
        <f>IF(B32&lt;&gt;"",IF(WEEKDAY(B32)=6,INT((B32-LOOKUP(B32,DATE(An+{-1;0;1},1,3)-WEEKDAY(DATE(An+{-1;0;1},1,3))+2))/7)+1,""),"")</f>
        <v/>
      </c>
      <c r="B32" s="28">
        <f t="shared" si="20"/>
        <v>42571</v>
      </c>
      <c r="C32" s="40">
        <f t="shared" si="1"/>
        <v>42571</v>
      </c>
      <c r="D32" s="37"/>
      <c r="E32" s="23"/>
      <c r="F32" s="64" t="str">
        <f t="shared" si="2"/>
        <v/>
      </c>
      <c r="G32" s="24"/>
      <c r="I32" s="53" t="str">
        <f t="shared" si="3"/>
        <v/>
      </c>
      <c r="J32" s="28">
        <f t="shared" si="4"/>
        <v>42571</v>
      </c>
      <c r="K32" s="40">
        <f t="shared" si="5"/>
        <v>42571</v>
      </c>
      <c r="L32" s="37"/>
      <c r="M32" s="23"/>
      <c r="N32" s="23"/>
      <c r="O32" s="24"/>
      <c r="R32" s="45" t="str">
        <f t="shared" si="6"/>
        <v/>
      </c>
      <c r="S32" s="84">
        <f t="shared" si="17"/>
        <v>42574</v>
      </c>
      <c r="T32" s="85">
        <f t="shared" si="7"/>
        <v>42574</v>
      </c>
      <c r="U32" s="86"/>
      <c r="V32" s="87"/>
      <c r="W32" s="88"/>
      <c r="X32" s="89"/>
      <c r="Y32" s="45" t="str">
        <f t="shared" si="9"/>
        <v/>
      </c>
      <c r="Z32" s="28">
        <f t="shared" si="10"/>
        <v>42571</v>
      </c>
      <c r="AA32" s="40">
        <f t="shared" si="11"/>
        <v>42571</v>
      </c>
      <c r="AB32" s="37"/>
      <c r="AC32" s="23"/>
      <c r="AD32" s="24"/>
      <c r="AG32" s="28">
        <f t="shared" si="12"/>
        <v>42571</v>
      </c>
      <c r="AH32" s="40">
        <f t="shared" si="13"/>
        <v>42571</v>
      </c>
      <c r="AI32" s="37"/>
      <c r="AJ32" s="23"/>
      <c r="AK32" s="24"/>
      <c r="AL32" s="45" t="str">
        <f t="shared" si="14"/>
        <v/>
      </c>
      <c r="AM32" s="28">
        <f t="shared" si="15"/>
        <v>42571</v>
      </c>
      <c r="AN32" s="40">
        <f t="shared" si="16"/>
        <v>42571</v>
      </c>
      <c r="AO32" s="37"/>
      <c r="AP32" s="23"/>
      <c r="AQ32" s="24"/>
    </row>
    <row r="33" spans="1:43" s="14" customFormat="1" ht="15" customHeight="1" x14ac:dyDescent="0.45">
      <c r="A33" s="53" t="str">
        <f>IF(B33&lt;&gt;"",IF(WEEKDAY(B33)=6,INT((B33-LOOKUP(B33,DATE(An+{-1;0;1},1,3)-WEEKDAY(DATE(An+{-1;0;1},1,3))+2))/7)+1,""),"")</f>
        <v/>
      </c>
      <c r="B33" s="28">
        <f t="shared" si="20"/>
        <v>42572</v>
      </c>
      <c r="C33" s="40">
        <f t="shared" si="1"/>
        <v>42572</v>
      </c>
      <c r="D33" s="37"/>
      <c r="E33" s="23"/>
      <c r="F33" s="64" t="str">
        <f t="shared" si="2"/>
        <v/>
      </c>
      <c r="G33" s="24"/>
      <c r="I33" s="53" t="str">
        <f t="shared" si="3"/>
        <v/>
      </c>
      <c r="J33" s="28">
        <f t="shared" si="4"/>
        <v>42572</v>
      </c>
      <c r="K33" s="40">
        <f t="shared" si="5"/>
        <v>42572</v>
      </c>
      <c r="L33" s="37"/>
      <c r="M33" s="23"/>
      <c r="N33" s="23"/>
      <c r="O33" s="24"/>
      <c r="R33" s="45" t="str">
        <f t="shared" si="6"/>
        <v/>
      </c>
      <c r="S33" s="84">
        <f t="shared" si="17"/>
        <v>42575</v>
      </c>
      <c r="T33" s="85">
        <f t="shared" si="7"/>
        <v>42575</v>
      </c>
      <c r="U33" s="86"/>
      <c r="V33" s="87"/>
      <c r="W33" s="88"/>
      <c r="X33" s="89"/>
      <c r="Y33" s="45" t="str">
        <f t="shared" si="9"/>
        <v/>
      </c>
      <c r="Z33" s="28">
        <f t="shared" si="10"/>
        <v>42572</v>
      </c>
      <c r="AA33" s="40">
        <f t="shared" si="11"/>
        <v>42572</v>
      </c>
      <c r="AB33" s="37"/>
      <c r="AC33" s="23"/>
      <c r="AD33" s="24"/>
      <c r="AG33" s="28">
        <f t="shared" si="12"/>
        <v>42572</v>
      </c>
      <c r="AH33" s="40">
        <f t="shared" si="13"/>
        <v>42572</v>
      </c>
      <c r="AI33" s="37"/>
      <c r="AJ33" s="23"/>
      <c r="AK33" s="24"/>
      <c r="AL33" s="45" t="str">
        <f t="shared" si="14"/>
        <v/>
      </c>
      <c r="AM33" s="28">
        <f t="shared" si="15"/>
        <v>42572</v>
      </c>
      <c r="AN33" s="40">
        <f t="shared" si="16"/>
        <v>42572</v>
      </c>
      <c r="AO33" s="37"/>
      <c r="AP33" s="23"/>
      <c r="AQ33" s="24"/>
    </row>
    <row r="34" spans="1:43" s="14" customFormat="1" ht="15" customHeight="1" x14ac:dyDescent="0.45">
      <c r="A34" s="53">
        <f>IF(B34&lt;&gt;"",IF(WEEKDAY(B34)=6,INT((B34-LOOKUP(B34,DATE(An+{-1;0;1},1,3)-WEEKDAY(DATE(An+{-1;0;1},1,3))+2))/7)+1,""),"")</f>
        <v>29</v>
      </c>
      <c r="B34" s="28">
        <f t="shared" si="20"/>
        <v>42573</v>
      </c>
      <c r="C34" s="40">
        <f t="shared" si="1"/>
        <v>42573</v>
      </c>
      <c r="D34" s="37"/>
      <c r="E34" s="23"/>
      <c r="F34" s="64" t="str">
        <f t="shared" si="2"/>
        <v/>
      </c>
      <c r="G34" s="24"/>
      <c r="I34" s="53">
        <f t="shared" si="3"/>
        <v>29</v>
      </c>
      <c r="J34" s="28">
        <f t="shared" si="4"/>
        <v>42573</v>
      </c>
      <c r="K34" s="40">
        <f t="shared" si="5"/>
        <v>42573</v>
      </c>
      <c r="L34" s="37"/>
      <c r="M34" s="23"/>
      <c r="N34" s="23"/>
      <c r="O34" s="24"/>
      <c r="R34" s="45">
        <f t="shared" si="6"/>
        <v>29</v>
      </c>
      <c r="S34" s="84">
        <f t="shared" si="17"/>
        <v>42576</v>
      </c>
      <c r="T34" s="85">
        <f t="shared" si="7"/>
        <v>42576</v>
      </c>
      <c r="U34" s="86"/>
      <c r="V34" s="87"/>
      <c r="W34" s="88"/>
      <c r="X34" s="89"/>
      <c r="Y34" s="45">
        <f t="shared" si="9"/>
        <v>29</v>
      </c>
      <c r="Z34" s="28">
        <f t="shared" si="10"/>
        <v>42573</v>
      </c>
      <c r="AA34" s="40">
        <f t="shared" si="11"/>
        <v>42573</v>
      </c>
      <c r="AB34" s="37"/>
      <c r="AC34" s="23"/>
      <c r="AD34" s="24"/>
      <c r="AG34" s="28">
        <f t="shared" si="12"/>
        <v>42573</v>
      </c>
      <c r="AH34" s="40">
        <f t="shared" si="13"/>
        <v>42573</v>
      </c>
      <c r="AI34" s="37"/>
      <c r="AJ34" s="23"/>
      <c r="AK34" s="24"/>
      <c r="AL34" s="45">
        <f t="shared" si="14"/>
        <v>29</v>
      </c>
      <c r="AM34" s="28">
        <f t="shared" si="15"/>
        <v>42573</v>
      </c>
      <c r="AN34" s="40">
        <f t="shared" si="16"/>
        <v>42573</v>
      </c>
      <c r="AO34" s="37"/>
      <c r="AP34" s="23"/>
      <c r="AQ34" s="24"/>
    </row>
    <row r="35" spans="1:43" s="14" customFormat="1" ht="15" customHeight="1" x14ac:dyDescent="0.45">
      <c r="A35" s="53" t="str">
        <f>IF(B35&lt;&gt;"",IF(WEEKDAY(B35)=6,INT((B35-LOOKUP(B35,DATE(An+{-1;0;1},1,3)-WEEKDAY(DATE(An+{-1;0;1},1,3))+2))/7)+1,""),"")</f>
        <v/>
      </c>
      <c r="B35" s="28">
        <f t="shared" si="20"/>
        <v>42574</v>
      </c>
      <c r="C35" s="40">
        <f t="shared" si="1"/>
        <v>42574</v>
      </c>
      <c r="D35" s="37"/>
      <c r="E35" s="23"/>
      <c r="F35" s="64" t="str">
        <f t="shared" si="2"/>
        <v/>
      </c>
      <c r="G35" s="24"/>
      <c r="I35" s="53" t="str">
        <f t="shared" si="3"/>
        <v/>
      </c>
      <c r="J35" s="28">
        <f t="shared" si="4"/>
        <v>42574</v>
      </c>
      <c r="K35" s="40">
        <f t="shared" si="5"/>
        <v>42574</v>
      </c>
      <c r="L35" s="37"/>
      <c r="M35" s="23"/>
      <c r="N35" s="23"/>
      <c r="O35" s="24"/>
      <c r="R35" s="45" t="str">
        <f t="shared" si="6"/>
        <v/>
      </c>
      <c r="S35" s="84">
        <f>S34+1</f>
        <v>42577</v>
      </c>
      <c r="T35" s="85">
        <f t="shared" si="7"/>
        <v>42577</v>
      </c>
      <c r="U35" s="86"/>
      <c r="V35" s="87"/>
      <c r="W35" s="88"/>
      <c r="X35" s="89"/>
      <c r="Y35" s="45" t="str">
        <f t="shared" si="9"/>
        <v/>
      </c>
      <c r="Z35" s="28">
        <f t="shared" si="10"/>
        <v>42574</v>
      </c>
      <c r="AA35" s="40">
        <f t="shared" si="11"/>
        <v>42574</v>
      </c>
      <c r="AB35" s="37"/>
      <c r="AC35" s="23"/>
      <c r="AD35" s="24"/>
      <c r="AG35" s="28">
        <f t="shared" si="12"/>
        <v>42574</v>
      </c>
      <c r="AH35" s="40">
        <f t="shared" si="13"/>
        <v>42574</v>
      </c>
      <c r="AI35" s="37"/>
      <c r="AJ35" s="23"/>
      <c r="AK35" s="24"/>
      <c r="AL35" s="45" t="str">
        <f t="shared" si="14"/>
        <v/>
      </c>
      <c r="AM35" s="28">
        <f t="shared" si="15"/>
        <v>42574</v>
      </c>
      <c r="AN35" s="40">
        <f t="shared" si="16"/>
        <v>42574</v>
      </c>
      <c r="AO35" s="37"/>
      <c r="AP35" s="23"/>
      <c r="AQ35" s="24"/>
    </row>
    <row r="36" spans="1:43" s="14" customFormat="1" ht="15" customHeight="1" x14ac:dyDescent="0.45">
      <c r="A36" s="53" t="str">
        <f>IF(B36&lt;&gt;"",IF(WEEKDAY(B36)=6,INT((B36-LOOKUP(B36,DATE(An+{-1;0;1},1,3)-WEEKDAY(DATE(An+{-1;0;1},1,3))+2))/7)+1,""),"")</f>
        <v/>
      </c>
      <c r="B36" s="28">
        <f t="shared" si="20"/>
        <v>42575</v>
      </c>
      <c r="C36" s="40">
        <f t="shared" si="1"/>
        <v>42575</v>
      </c>
      <c r="D36" s="37"/>
      <c r="E36" s="23"/>
      <c r="F36" s="64" t="str">
        <f t="shared" si="2"/>
        <v/>
      </c>
      <c r="G36" s="24"/>
      <c r="I36" s="53" t="str">
        <f t="shared" si="3"/>
        <v/>
      </c>
      <c r="J36" s="28">
        <f t="shared" si="4"/>
        <v>42575</v>
      </c>
      <c r="K36" s="40">
        <f t="shared" si="5"/>
        <v>42575</v>
      </c>
      <c r="L36" s="37"/>
      <c r="M36" s="23"/>
      <c r="N36" s="23"/>
      <c r="O36" s="24"/>
      <c r="R36" s="45" t="str">
        <f t="shared" si="6"/>
        <v/>
      </c>
      <c r="S36" s="28">
        <f>S35+1</f>
        <v>42578</v>
      </c>
      <c r="T36" s="40">
        <f t="shared" si="7"/>
        <v>42578</v>
      </c>
      <c r="U36" s="37"/>
      <c r="V36" s="23"/>
      <c r="W36" s="24"/>
      <c r="X36" s="70"/>
      <c r="Y36" s="45" t="str">
        <f t="shared" si="9"/>
        <v/>
      </c>
      <c r="Z36" s="28">
        <f t="shared" si="10"/>
        <v>42575</v>
      </c>
      <c r="AA36" s="40">
        <f t="shared" si="11"/>
        <v>42575</v>
      </c>
      <c r="AB36" s="37"/>
      <c r="AC36" s="23"/>
      <c r="AD36" s="24"/>
      <c r="AG36" s="28">
        <f t="shared" si="12"/>
        <v>42575</v>
      </c>
      <c r="AH36" s="40">
        <f t="shared" si="13"/>
        <v>42575</v>
      </c>
      <c r="AI36" s="37"/>
      <c r="AJ36" s="23"/>
      <c r="AK36" s="24"/>
      <c r="AL36" s="45" t="str">
        <f t="shared" si="14"/>
        <v/>
      </c>
      <c r="AM36" s="28">
        <f t="shared" si="15"/>
        <v>42575</v>
      </c>
      <c r="AN36" s="40">
        <f t="shared" si="16"/>
        <v>42575</v>
      </c>
      <c r="AO36" s="37"/>
      <c r="AP36" s="23"/>
      <c r="AQ36" s="24"/>
    </row>
    <row r="37" spans="1:43" s="14" customFormat="1" ht="15" customHeight="1" x14ac:dyDescent="0.45">
      <c r="A37" s="53" t="str">
        <f>IF(B37&lt;&gt;"",IF(WEEKDAY(B37)=6,INT((B37-LOOKUP(B37,DATE(An+{-1;0;1},1,3)-WEEKDAY(DATE(An+{-1;0;1},1,3))+2))/7)+1,""),"")</f>
        <v/>
      </c>
      <c r="B37" s="28" t="str">
        <f t="shared" si="20"/>
        <v/>
      </c>
      <c r="C37" s="40" t="str">
        <f t="shared" si="1"/>
        <v/>
      </c>
      <c r="D37" s="37"/>
      <c r="E37" s="23"/>
      <c r="F37" s="64" t="str">
        <f t="shared" si="2"/>
        <v>Total Semaine</v>
      </c>
      <c r="G37" s="24"/>
      <c r="I37" s="53" t="str">
        <f t="shared" si="3"/>
        <v/>
      </c>
      <c r="J37" s="28" t="str">
        <f t="shared" si="4"/>
        <v/>
      </c>
      <c r="K37" s="40" t="str">
        <f t="shared" si="5"/>
        <v/>
      </c>
      <c r="L37" s="37"/>
      <c r="M37" s="23"/>
      <c r="N37" s="23"/>
      <c r="O37" s="24"/>
      <c r="R37" s="45" t="str">
        <f t="shared" si="6"/>
        <v/>
      </c>
      <c r="S37" s="28">
        <f t="shared" ref="S37:S41" si="21">S36+1</f>
        <v>42579</v>
      </c>
      <c r="T37" s="40"/>
      <c r="U37" s="37"/>
      <c r="V37" s="23"/>
      <c r="W37" s="24"/>
      <c r="X37" s="70"/>
      <c r="Y37" s="45" t="str">
        <f t="shared" si="9"/>
        <v/>
      </c>
      <c r="Z37" s="28"/>
      <c r="AA37" s="40"/>
      <c r="AB37" s="37"/>
      <c r="AC37" s="23"/>
      <c r="AD37" s="24"/>
      <c r="AG37" s="28"/>
      <c r="AH37" s="40"/>
      <c r="AI37" s="37"/>
      <c r="AJ37" s="23"/>
      <c r="AK37" s="24"/>
      <c r="AL37" s="45" t="str">
        <f t="shared" si="14"/>
        <v/>
      </c>
      <c r="AM37" s="28"/>
      <c r="AN37" s="40"/>
      <c r="AO37" s="37"/>
      <c r="AP37" s="23"/>
      <c r="AQ37" s="24"/>
    </row>
    <row r="38" spans="1:43" s="14" customFormat="1" ht="15" customHeight="1" x14ac:dyDescent="0.45">
      <c r="A38" s="53" t="str">
        <f>IF(B38&lt;&gt;"",IF(WEEKDAY(B38)=6,INT((B38-LOOKUP(B38,DATE(An+{-1;0;1},1,3)-WEEKDAY(DATE(An+{-1;0;1},1,3))+2))/7)+1,""),"")</f>
        <v/>
      </c>
      <c r="B38" s="28">
        <f t="shared" si="20"/>
        <v>42576</v>
      </c>
      <c r="C38" s="40">
        <f t="shared" si="1"/>
        <v>42576</v>
      </c>
      <c r="D38" s="37"/>
      <c r="E38" s="23"/>
      <c r="F38" s="64" t="str">
        <f t="shared" si="2"/>
        <v/>
      </c>
      <c r="G38" s="24"/>
      <c r="I38" s="53" t="str">
        <f t="shared" si="3"/>
        <v/>
      </c>
      <c r="J38" s="28">
        <f t="shared" si="4"/>
        <v>42576</v>
      </c>
      <c r="K38" s="40">
        <f t="shared" si="5"/>
        <v>42576</v>
      </c>
      <c r="L38" s="37"/>
      <c r="M38" s="23"/>
      <c r="N38" s="23"/>
      <c r="O38" s="24"/>
      <c r="R38" s="45" t="str">
        <f t="shared" si="6"/>
        <v/>
      </c>
      <c r="S38" s="28">
        <f t="shared" si="21"/>
        <v>42580</v>
      </c>
      <c r="T38" s="40"/>
      <c r="U38" s="37"/>
      <c r="V38" s="23"/>
      <c r="W38" s="24"/>
      <c r="X38" s="70"/>
      <c r="Y38" s="45" t="str">
        <f t="shared" si="9"/>
        <v/>
      </c>
      <c r="Z38" s="28"/>
      <c r="AA38" s="40"/>
      <c r="AB38" s="37"/>
      <c r="AC38" s="23"/>
      <c r="AD38" s="24"/>
      <c r="AG38" s="28"/>
      <c r="AH38" s="40"/>
      <c r="AI38" s="37"/>
      <c r="AJ38" s="23"/>
      <c r="AK38" s="24"/>
      <c r="AL38" s="45" t="str">
        <f t="shared" si="14"/>
        <v/>
      </c>
      <c r="AM38" s="28"/>
      <c r="AN38" s="40"/>
      <c r="AO38" s="37"/>
      <c r="AP38" s="23"/>
      <c r="AQ38" s="24"/>
    </row>
    <row r="39" spans="1:43" s="14" customFormat="1" ht="15" customHeight="1" x14ac:dyDescent="0.45">
      <c r="A39" s="53" t="str">
        <f>IF(B39&lt;&gt;"",IF(WEEKDAY(B39)=6,INT((B39-LOOKUP(B39,DATE(An+{-1;0;1},1,3)-WEEKDAY(DATE(An+{-1;0;1},1,3))+2))/7)+1,""),"")</f>
        <v/>
      </c>
      <c r="B39" s="28">
        <f t="shared" si="20"/>
        <v>42577</v>
      </c>
      <c r="C39" s="40">
        <f t="shared" si="1"/>
        <v>42577</v>
      </c>
      <c r="D39" s="37"/>
      <c r="E39" s="23"/>
      <c r="F39" s="64" t="str">
        <f t="shared" si="2"/>
        <v/>
      </c>
      <c r="G39" s="24"/>
      <c r="I39" s="53" t="str">
        <f t="shared" si="3"/>
        <v/>
      </c>
      <c r="J39" s="28">
        <f t="shared" si="4"/>
        <v>42577</v>
      </c>
      <c r="K39" s="40">
        <f t="shared" si="5"/>
        <v>42577</v>
      </c>
      <c r="L39" s="37"/>
      <c r="M39" s="23"/>
      <c r="N39" s="23"/>
      <c r="O39" s="24"/>
      <c r="R39" s="45" t="str">
        <f t="shared" si="6"/>
        <v/>
      </c>
      <c r="S39" s="28">
        <f t="shared" si="21"/>
        <v>42581</v>
      </c>
      <c r="T39" s="40"/>
      <c r="U39" s="37"/>
      <c r="V39" s="23"/>
      <c r="W39" s="24"/>
      <c r="X39" s="70"/>
      <c r="Y39" s="45" t="str">
        <f t="shared" si="9"/>
        <v/>
      </c>
      <c r="Z39" s="28"/>
      <c r="AA39" s="40"/>
      <c r="AB39" s="37"/>
      <c r="AC39" s="23"/>
      <c r="AD39" s="24"/>
      <c r="AG39" s="28"/>
      <c r="AH39" s="40"/>
      <c r="AI39" s="37"/>
      <c r="AJ39" s="23"/>
      <c r="AK39" s="24"/>
      <c r="AL39" s="45" t="str">
        <f t="shared" si="14"/>
        <v/>
      </c>
      <c r="AM39" s="28"/>
      <c r="AN39" s="40"/>
      <c r="AO39" s="37"/>
      <c r="AP39" s="23"/>
      <c r="AQ39" s="24"/>
    </row>
    <row r="40" spans="1:43" s="14" customFormat="1" ht="15" customHeight="1" x14ac:dyDescent="0.45">
      <c r="A40" s="53" t="str">
        <f>IF(B40&lt;&gt;"",IF(WEEKDAY(B40)=6,INT((B40-LOOKUP(B40,DATE(An+{-1;0;1},1,3)-WEEKDAY(DATE(An+{-1;0;1},1,3))+2))/7)+1,""),"")</f>
        <v/>
      </c>
      <c r="B40" s="28">
        <f t="shared" si="20"/>
        <v>42578</v>
      </c>
      <c r="C40" s="40">
        <f t="shared" si="1"/>
        <v>42578</v>
      </c>
      <c r="D40" s="37"/>
      <c r="E40" s="23"/>
      <c r="F40" s="64" t="str">
        <f t="shared" si="2"/>
        <v/>
      </c>
      <c r="G40" s="24"/>
      <c r="I40" s="53" t="str">
        <f t="shared" si="3"/>
        <v/>
      </c>
      <c r="J40" s="28">
        <f t="shared" si="4"/>
        <v>42578</v>
      </c>
      <c r="K40" s="40">
        <f t="shared" si="5"/>
        <v>42578</v>
      </c>
      <c r="L40" s="37"/>
      <c r="M40" s="23"/>
      <c r="N40" s="23"/>
      <c r="O40" s="24"/>
      <c r="R40" s="45" t="str">
        <f t="shared" si="6"/>
        <v/>
      </c>
      <c r="S40" s="28">
        <f t="shared" si="21"/>
        <v>42582</v>
      </c>
      <c r="T40" s="40"/>
      <c r="U40" s="37"/>
      <c r="V40" s="23"/>
      <c r="W40" s="24"/>
      <c r="X40" s="70"/>
      <c r="Y40" s="45" t="str">
        <f t="shared" si="9"/>
        <v/>
      </c>
      <c r="Z40" s="28"/>
      <c r="AA40" s="40"/>
      <c r="AB40" s="37"/>
      <c r="AC40" s="23"/>
      <c r="AD40" s="24"/>
      <c r="AG40" s="28"/>
      <c r="AH40" s="40"/>
      <c r="AI40" s="37"/>
      <c r="AJ40" s="23"/>
      <c r="AK40" s="24"/>
      <c r="AL40" s="45" t="str">
        <f t="shared" si="14"/>
        <v/>
      </c>
      <c r="AM40" s="28"/>
      <c r="AN40" s="40"/>
      <c r="AO40" s="37"/>
      <c r="AP40" s="23"/>
      <c r="AQ40" s="24"/>
    </row>
    <row r="41" spans="1:43" s="14" customFormat="1" ht="15" customHeight="1" x14ac:dyDescent="0.45">
      <c r="A41" s="53" t="str">
        <f>IF(B41&lt;&gt;"",IF(WEEKDAY(B41)=6,INT((B41-LOOKUP(B41,DATE(An+{-1;0;1},1,3)-WEEKDAY(DATE(An+{-1;0;1},1,3))+2))/7)+1,""),"")</f>
        <v/>
      </c>
      <c r="B41" s="28">
        <f t="shared" si="20"/>
        <v>42579</v>
      </c>
      <c r="C41" s="40">
        <f t="shared" si="1"/>
        <v>42579</v>
      </c>
      <c r="D41" s="37"/>
      <c r="E41" s="23"/>
      <c r="F41" s="64" t="str">
        <f t="shared" si="2"/>
        <v/>
      </c>
      <c r="G41" s="24"/>
      <c r="I41" s="53" t="str">
        <f t="shared" si="3"/>
        <v/>
      </c>
      <c r="J41" s="28">
        <f t="shared" si="4"/>
        <v>42579</v>
      </c>
      <c r="K41" s="40">
        <f t="shared" si="5"/>
        <v>42579</v>
      </c>
      <c r="L41" s="37"/>
      <c r="M41" s="23"/>
      <c r="N41" s="23"/>
      <c r="O41" s="24"/>
      <c r="R41" s="45" t="str">
        <f t="shared" si="6"/>
        <v/>
      </c>
      <c r="S41" s="28">
        <f t="shared" si="21"/>
        <v>42583</v>
      </c>
      <c r="T41" s="40"/>
      <c r="U41" s="37"/>
      <c r="V41" s="23"/>
      <c r="W41" s="24"/>
      <c r="X41" s="70"/>
      <c r="Y41" s="45" t="str">
        <f t="shared" si="9"/>
        <v/>
      </c>
      <c r="Z41" s="28"/>
      <c r="AA41" s="40"/>
      <c r="AB41" s="37"/>
      <c r="AC41" s="23"/>
      <c r="AD41" s="24"/>
      <c r="AG41" s="28"/>
      <c r="AH41" s="40"/>
      <c r="AI41" s="37"/>
      <c r="AJ41" s="23"/>
      <c r="AK41" s="24"/>
      <c r="AL41" s="45" t="str">
        <f t="shared" si="14"/>
        <v/>
      </c>
      <c r="AM41" s="28"/>
      <c r="AN41" s="40"/>
      <c r="AO41" s="37"/>
      <c r="AP41" s="23"/>
      <c r="AQ41" s="24"/>
    </row>
    <row r="42" spans="1:43" s="14" customFormat="1" ht="15" customHeight="1" x14ac:dyDescent="0.45">
      <c r="A42" s="53">
        <f>IF(B42&lt;&gt;"",IF(WEEKDAY(B42)=6,INT((B42-LOOKUP(B42,DATE(An+{-1;0;1},1,3)-WEEKDAY(DATE(An+{-1;0;1},1,3))+2))/7)+1,""),"")</f>
        <v>30</v>
      </c>
      <c r="B42" s="28">
        <f t="shared" si="20"/>
        <v>42580</v>
      </c>
      <c r="C42" s="40">
        <f t="shared" si="1"/>
        <v>42580</v>
      </c>
      <c r="D42" s="37"/>
      <c r="E42" s="23"/>
      <c r="F42" s="64" t="str">
        <f t="shared" si="2"/>
        <v/>
      </c>
      <c r="G42" s="24"/>
      <c r="I42" s="53">
        <f t="shared" si="3"/>
        <v>30</v>
      </c>
      <c r="J42" s="28">
        <f t="shared" si="4"/>
        <v>42580</v>
      </c>
      <c r="K42" s="40">
        <f t="shared" si="5"/>
        <v>42580</v>
      </c>
      <c r="L42" s="37"/>
      <c r="M42" s="23"/>
      <c r="N42" s="23"/>
      <c r="O42" s="24"/>
      <c r="R42" s="45">
        <f t="shared" si="6"/>
        <v>30</v>
      </c>
      <c r="S42" s="28">
        <f>S36+1</f>
        <v>42579</v>
      </c>
      <c r="T42" s="40">
        <f t="shared" si="7"/>
        <v>42579</v>
      </c>
      <c r="U42" s="37"/>
      <c r="V42" s="23"/>
      <c r="W42" s="24"/>
      <c r="X42" s="70"/>
      <c r="Y42" s="45">
        <f t="shared" si="9"/>
        <v>30</v>
      </c>
      <c r="Z42" s="28">
        <f t="shared" si="10"/>
        <v>42580</v>
      </c>
      <c r="AA42" s="40">
        <f t="shared" si="11"/>
        <v>42580</v>
      </c>
      <c r="AB42" s="37"/>
      <c r="AC42" s="23"/>
      <c r="AD42" s="24"/>
      <c r="AG42" s="28">
        <f t="shared" si="12"/>
        <v>42580</v>
      </c>
      <c r="AH42" s="40">
        <f t="shared" si="13"/>
        <v>42580</v>
      </c>
      <c r="AI42" s="37"/>
      <c r="AJ42" s="23"/>
      <c r="AK42" s="24"/>
      <c r="AL42" s="45">
        <f t="shared" si="14"/>
        <v>30</v>
      </c>
      <c r="AM42" s="28">
        <f t="shared" si="15"/>
        <v>42580</v>
      </c>
      <c r="AN42" s="40">
        <f t="shared" si="16"/>
        <v>42580</v>
      </c>
      <c r="AO42" s="37"/>
      <c r="AP42" s="23"/>
      <c r="AQ42" s="24"/>
    </row>
    <row r="43" spans="1:43" s="14" customFormat="1" ht="15" customHeight="1" x14ac:dyDescent="0.45">
      <c r="A43" s="53" t="str">
        <f>IF(B43&lt;&gt;"",IF(WEEKDAY(B43)=6,INT((B43-LOOKUP(B43,DATE(An+{-1;0;1},1,3)-WEEKDAY(DATE(An+{-1;0;1},1,3))+2))/7)+1,""),"")</f>
        <v/>
      </c>
      <c r="B43" s="28">
        <f t="shared" si="20"/>
        <v>42581</v>
      </c>
      <c r="C43" s="40">
        <f t="shared" si="1"/>
        <v>42581</v>
      </c>
      <c r="D43" s="37"/>
      <c r="E43" s="23"/>
      <c r="F43" s="64" t="str">
        <f t="shared" si="2"/>
        <v/>
      </c>
      <c r="G43" s="24"/>
      <c r="I43" s="53" t="str">
        <f t="shared" si="3"/>
        <v/>
      </c>
      <c r="J43" s="28">
        <f t="shared" si="4"/>
        <v>42581</v>
      </c>
      <c r="K43" s="40">
        <f t="shared" si="5"/>
        <v>42581</v>
      </c>
      <c r="L43" s="37"/>
      <c r="M43" s="23"/>
      <c r="N43" s="23"/>
      <c r="O43" s="24"/>
      <c r="R43" s="45" t="str">
        <f t="shared" si="6"/>
        <v/>
      </c>
      <c r="S43" s="28">
        <f>IF(MONTH($B$42+1)=MONTH($B$42),$B$42+1,"")</f>
        <v>42581</v>
      </c>
      <c r="T43" s="40">
        <f>IF(S43="","",T42+1)</f>
        <v>42580</v>
      </c>
      <c r="U43" s="37"/>
      <c r="V43" s="23"/>
      <c r="W43" s="24"/>
      <c r="X43" s="70"/>
      <c r="Y43" s="45" t="str">
        <f t="shared" si="9"/>
        <v/>
      </c>
      <c r="Z43" s="28">
        <f t="shared" si="10"/>
        <v>42581</v>
      </c>
      <c r="AA43" s="40">
        <f t="shared" si="11"/>
        <v>42581</v>
      </c>
      <c r="AB43" s="37"/>
      <c r="AC43" s="23"/>
      <c r="AD43" s="24"/>
      <c r="AG43" s="28">
        <f t="shared" si="12"/>
        <v>42581</v>
      </c>
      <c r="AH43" s="40">
        <f t="shared" si="13"/>
        <v>42581</v>
      </c>
      <c r="AI43" s="37"/>
      <c r="AJ43" s="23"/>
      <c r="AK43" s="24"/>
      <c r="AL43" s="45" t="str">
        <f t="shared" si="14"/>
        <v/>
      </c>
      <c r="AM43" s="28">
        <f t="shared" si="15"/>
        <v>42581</v>
      </c>
      <c r="AN43" s="40">
        <f t="shared" si="16"/>
        <v>42581</v>
      </c>
      <c r="AO43" s="37"/>
      <c r="AP43" s="23"/>
      <c r="AQ43" s="24"/>
    </row>
    <row r="44" spans="1:43" s="14" customFormat="1" ht="15" customHeight="1" x14ac:dyDescent="0.45">
      <c r="A44" s="53" t="str">
        <f>IF(B44&lt;&gt;"",IF(WEEKDAY(B44)=6,INT((B44-LOOKUP(B44,DATE(An+{-1;0;1},1,3)-WEEKDAY(DATE(An+{-1;0;1},1,3))+2))/7)+1,""),"")</f>
        <v/>
      </c>
      <c r="B44" s="28">
        <f t="shared" si="20"/>
        <v>42582</v>
      </c>
      <c r="C44" s="40">
        <f t="shared" si="1"/>
        <v>42582</v>
      </c>
      <c r="D44" s="37"/>
      <c r="E44" s="23"/>
      <c r="F44" s="64" t="str">
        <f t="shared" si="2"/>
        <v/>
      </c>
      <c r="G44" s="24"/>
      <c r="I44" s="53" t="str">
        <f t="shared" si="3"/>
        <v/>
      </c>
      <c r="J44" s="28">
        <f t="shared" si="4"/>
        <v>42582</v>
      </c>
      <c r="K44" s="40">
        <f t="shared" si="5"/>
        <v>42582</v>
      </c>
      <c r="L44" s="37"/>
      <c r="M44" s="23"/>
      <c r="N44" s="23"/>
      <c r="O44" s="24"/>
      <c r="R44" s="45" t="str">
        <f t="shared" si="6"/>
        <v/>
      </c>
      <c r="S44" s="28">
        <f>IF(MONTH($B$42+2)=MONTH($B$42),$B$42+2,"")</f>
        <v>42582</v>
      </c>
      <c r="T44" s="40">
        <f>IF(S44="","",T43+1)</f>
        <v>42581</v>
      </c>
      <c r="U44" s="37"/>
      <c r="V44" s="23"/>
      <c r="W44" s="24"/>
      <c r="X44" s="70"/>
      <c r="Y44" s="45" t="str">
        <f t="shared" si="9"/>
        <v/>
      </c>
      <c r="Z44" s="28">
        <f t="shared" si="10"/>
        <v>42582</v>
      </c>
      <c r="AA44" s="40">
        <f t="shared" si="11"/>
        <v>42582</v>
      </c>
      <c r="AB44" s="37"/>
      <c r="AC44" s="23"/>
      <c r="AD44" s="24"/>
      <c r="AG44" s="28">
        <f t="shared" si="12"/>
        <v>42582</v>
      </c>
      <c r="AH44" s="40">
        <f t="shared" si="13"/>
        <v>42582</v>
      </c>
      <c r="AI44" s="37"/>
      <c r="AJ44" s="23"/>
      <c r="AK44" s="24"/>
      <c r="AL44" s="45" t="str">
        <f t="shared" si="14"/>
        <v/>
      </c>
      <c r="AM44" s="28">
        <f t="shared" si="15"/>
        <v>42582</v>
      </c>
      <c r="AN44" s="40">
        <f t="shared" si="16"/>
        <v>42582</v>
      </c>
      <c r="AO44" s="37"/>
      <c r="AP44" s="23"/>
      <c r="AQ44" s="24"/>
    </row>
    <row r="45" spans="1:43" s="14" customFormat="1" ht="15" customHeight="1" x14ac:dyDescent="0.45">
      <c r="A45" s="53" t="str">
        <f>IF(B45&lt;&gt;"",IF(WEEKDAY(B45)=6,INT((B45-LOOKUP(B45,DATE(An+{-1;0;1},1,3)-WEEKDAY(DATE(An+{-1;0;1},1,3))+2))/7)+1,""),"")</f>
        <v/>
      </c>
      <c r="B45" s="28" t="str">
        <f t="shared" si="20"/>
        <v/>
      </c>
      <c r="C45" s="40" t="str">
        <f t="shared" si="1"/>
        <v/>
      </c>
      <c r="D45" s="37"/>
      <c r="E45" s="23"/>
      <c r="F45" s="64" t="str">
        <f t="shared" si="2"/>
        <v>Total Semaine</v>
      </c>
      <c r="G45" s="24"/>
      <c r="I45" s="53" t="str">
        <f t="shared" si="3"/>
        <v/>
      </c>
      <c r="J45" s="28" t="str">
        <f t="shared" si="4"/>
        <v/>
      </c>
      <c r="K45" s="40" t="str">
        <f t="shared" si="5"/>
        <v/>
      </c>
      <c r="L45" s="37"/>
      <c r="M45" s="23"/>
      <c r="N45" s="23"/>
      <c r="O45" s="24"/>
      <c r="R45" s="45" t="str">
        <f t="shared" si="6"/>
        <v/>
      </c>
      <c r="S45" s="28" t="str">
        <f>IF(MONTH($B$42+3)=MONTH($B$42),$B$42+3,"")</f>
        <v/>
      </c>
      <c r="T45" s="40" t="str">
        <f>IF(S45="","",T44+1)</f>
        <v/>
      </c>
      <c r="U45" s="37"/>
      <c r="V45" s="23"/>
      <c r="W45" s="24"/>
      <c r="Y45" s="45" t="str">
        <f t="shared" si="9"/>
        <v/>
      </c>
      <c r="Z45" s="28" t="str">
        <f t="shared" si="10"/>
        <v/>
      </c>
      <c r="AA45" s="40" t="str">
        <f t="shared" si="11"/>
        <v/>
      </c>
      <c r="AB45" s="37"/>
      <c r="AC45" s="23"/>
      <c r="AD45" s="24"/>
      <c r="AG45" s="28" t="str">
        <f t="shared" si="12"/>
        <v/>
      </c>
      <c r="AH45" s="40" t="str">
        <f t="shared" si="13"/>
        <v/>
      </c>
      <c r="AI45" s="37"/>
      <c r="AJ45" s="23"/>
      <c r="AK45" s="24"/>
      <c r="AL45" s="45" t="str">
        <f t="shared" si="14"/>
        <v/>
      </c>
      <c r="AM45" s="28" t="str">
        <f t="shared" si="15"/>
        <v/>
      </c>
      <c r="AN45" s="40" t="str">
        <f t="shared" si="16"/>
        <v/>
      </c>
      <c r="AO45" s="37"/>
      <c r="AP45" s="23"/>
      <c r="AQ45" s="24"/>
    </row>
    <row r="46" spans="1:43" s="14" customFormat="1" x14ac:dyDescent="0.3">
      <c r="A46" s="52"/>
      <c r="F46" s="61"/>
      <c r="I46" s="52"/>
      <c r="S46" t="s">
        <v>20</v>
      </c>
      <c r="Z46" s="29"/>
      <c r="AA46" s="29"/>
      <c r="AB46" s="29"/>
      <c r="AC46" s="30"/>
      <c r="AD46" s="22"/>
      <c r="AE46" s="22"/>
      <c r="AG46" t="s">
        <v>20</v>
      </c>
    </row>
    <row r="47" spans="1:43" s="14" customFormat="1" x14ac:dyDescent="0.3">
      <c r="A47" s="52"/>
      <c r="B47" t="s">
        <v>20</v>
      </c>
      <c r="F47" s="61"/>
      <c r="I47" s="52"/>
      <c r="V47" s="20"/>
      <c r="AC47" s="20"/>
    </row>
    <row r="49" spans="2:43" x14ac:dyDescent="0.3">
      <c r="B49" s="95" t="s">
        <v>21</v>
      </c>
      <c r="C49" s="95"/>
      <c r="D49" s="55" t="s">
        <v>24</v>
      </c>
      <c r="E49" s="26" t="s">
        <v>22</v>
      </c>
      <c r="F49" s="65"/>
      <c r="G49" s="56" t="s">
        <v>23</v>
      </c>
      <c r="H49" s="26" t="s">
        <v>32</v>
      </c>
      <c r="J49" s="95" t="str">
        <f>B49</f>
        <v>Semaine</v>
      </c>
      <c r="K49" s="95"/>
      <c r="L49" s="25" t="str">
        <f>D49</f>
        <v>Férié</v>
      </c>
      <c r="M49" s="46" t="str">
        <f>E49</f>
        <v>Nuit</v>
      </c>
      <c r="N49" s="55"/>
      <c r="O49" s="46" t="str">
        <f t="shared" ref="O49:P49" si="22">G49</f>
        <v>Dimanche</v>
      </c>
      <c r="P49" s="46" t="str">
        <f t="shared" si="22"/>
        <v>H.Sup</v>
      </c>
      <c r="S49" s="95" t="s">
        <v>21</v>
      </c>
      <c r="T49" s="95"/>
      <c r="U49" s="25" t="s">
        <v>22</v>
      </c>
      <c r="V49" s="26" t="s">
        <v>23</v>
      </c>
      <c r="W49" s="25" t="s">
        <v>24</v>
      </c>
      <c r="Z49" s="96" t="str">
        <f>S49</f>
        <v>Semaine</v>
      </c>
      <c r="AA49" s="97"/>
      <c r="AB49" s="42" t="str">
        <f>U49</f>
        <v>Nuit</v>
      </c>
      <c r="AC49" s="42" t="str">
        <f>V49</f>
        <v>Dimanche</v>
      </c>
      <c r="AD49" s="42" t="str">
        <f>W49</f>
        <v>Férié</v>
      </c>
      <c r="AG49" s="95" t="str">
        <f>Z49</f>
        <v>Semaine</v>
      </c>
      <c r="AH49" s="95"/>
      <c r="AI49" s="42" t="str">
        <f>AB49</f>
        <v>Nuit</v>
      </c>
      <c r="AJ49" s="42" t="str">
        <f>AC49</f>
        <v>Dimanche</v>
      </c>
      <c r="AK49" s="42" t="str">
        <f>AD49</f>
        <v>Férié</v>
      </c>
      <c r="AM49" s="95" t="str">
        <f>AG49</f>
        <v>Semaine</v>
      </c>
      <c r="AN49" s="95"/>
      <c r="AO49" s="42" t="str">
        <f>AI49</f>
        <v>Nuit</v>
      </c>
      <c r="AP49" s="42" t="str">
        <f t="shared" ref="AP49:AQ49" si="23">AJ49</f>
        <v>Dimanche</v>
      </c>
      <c r="AQ49" s="42" t="str">
        <f t="shared" si="23"/>
        <v>Férié</v>
      </c>
    </row>
    <row r="50" spans="2:43" x14ac:dyDescent="0.3">
      <c r="B50" s="95">
        <f>SMALL($A$10:$A$45,ROW(1:1))</f>
        <v>26</v>
      </c>
      <c r="C50" s="95"/>
      <c r="D50" s="27"/>
      <c r="E50" s="27"/>
      <c r="F50" s="66"/>
      <c r="G50" s="47"/>
      <c r="H50" s="27"/>
      <c r="J50" s="95">
        <f>B50</f>
        <v>26</v>
      </c>
      <c r="K50" s="95"/>
      <c r="L50" s="27"/>
      <c r="M50" s="27"/>
      <c r="N50" s="27"/>
      <c r="O50" s="27"/>
      <c r="P50" s="27"/>
      <c r="S50" s="95">
        <f>B50</f>
        <v>26</v>
      </c>
      <c r="T50" s="95"/>
      <c r="U50" s="27"/>
      <c r="V50" s="27"/>
      <c r="W50" s="27"/>
      <c r="Z50" s="96">
        <f>B50</f>
        <v>26</v>
      </c>
      <c r="AA50" s="97"/>
      <c r="AB50" s="27"/>
      <c r="AC50" s="27"/>
      <c r="AD50" s="27"/>
      <c r="AG50" s="95">
        <f>J50</f>
        <v>26</v>
      </c>
      <c r="AH50" s="95"/>
      <c r="AI50" s="27"/>
      <c r="AJ50" s="27"/>
      <c r="AK50" s="27"/>
      <c r="AM50" s="95">
        <f>AG50</f>
        <v>26</v>
      </c>
      <c r="AN50" s="95"/>
      <c r="AO50" s="27"/>
      <c r="AP50" s="27"/>
      <c r="AQ50" s="27"/>
    </row>
    <row r="51" spans="2:43" x14ac:dyDescent="0.3">
      <c r="B51" s="95">
        <f>SMALL($A$10:$A$45,ROW(2:2))</f>
        <v>27</v>
      </c>
      <c r="C51" s="95"/>
      <c r="D51" s="27"/>
      <c r="E51" s="27"/>
      <c r="F51" s="66"/>
      <c r="G51" s="47"/>
      <c r="H51" s="27"/>
      <c r="J51" s="95">
        <f t="shared" ref="J51:J54" si="24">B51</f>
        <v>27</v>
      </c>
      <c r="K51" s="95"/>
      <c r="L51" s="27"/>
      <c r="M51" s="27"/>
      <c r="N51" s="27"/>
      <c r="O51" s="27"/>
      <c r="P51" s="27"/>
      <c r="S51" s="95">
        <f t="shared" ref="S51:S54" si="25">B51</f>
        <v>27</v>
      </c>
      <c r="T51" s="95"/>
      <c r="U51" s="27"/>
      <c r="V51" s="27"/>
      <c r="W51" s="27"/>
      <c r="Z51" s="96">
        <f t="shared" ref="Z51:Z54" si="26">B51</f>
        <v>27</v>
      </c>
      <c r="AA51" s="97"/>
      <c r="AB51" s="27"/>
      <c r="AC51" s="27"/>
      <c r="AD51" s="27"/>
      <c r="AG51" s="95">
        <f t="shared" ref="AG51:AG54" si="27">J51</f>
        <v>27</v>
      </c>
      <c r="AH51" s="95"/>
      <c r="AI51" s="27"/>
      <c r="AJ51" s="27"/>
      <c r="AK51" s="27"/>
      <c r="AM51" s="95">
        <f t="shared" ref="AM51:AM54" si="28">AG51</f>
        <v>27</v>
      </c>
      <c r="AN51" s="95"/>
      <c r="AO51" s="27"/>
      <c r="AP51" s="27"/>
      <c r="AQ51" s="27"/>
    </row>
    <row r="52" spans="2:43" x14ac:dyDescent="0.3">
      <c r="B52" s="95">
        <f>SMALL($A$10:$A$45,ROW(3:3))</f>
        <v>28</v>
      </c>
      <c r="C52" s="95"/>
      <c r="D52" s="27"/>
      <c r="E52" s="27"/>
      <c r="F52" s="66"/>
      <c r="G52" s="47"/>
      <c r="H52" s="27"/>
      <c r="J52" s="95">
        <f t="shared" si="24"/>
        <v>28</v>
      </c>
      <c r="K52" s="95"/>
      <c r="L52" s="27"/>
      <c r="M52" s="27"/>
      <c r="N52" s="27"/>
      <c r="O52" s="27"/>
      <c r="P52" s="27"/>
      <c r="S52" s="95">
        <f t="shared" si="25"/>
        <v>28</v>
      </c>
      <c r="T52" s="95"/>
      <c r="U52" s="27"/>
      <c r="V52" s="27"/>
      <c r="W52" s="27"/>
      <c r="Z52" s="96">
        <f t="shared" si="26"/>
        <v>28</v>
      </c>
      <c r="AA52" s="97"/>
      <c r="AB52" s="27"/>
      <c r="AC52" s="27"/>
      <c r="AD52" s="27"/>
      <c r="AG52" s="95">
        <f t="shared" si="27"/>
        <v>28</v>
      </c>
      <c r="AH52" s="95"/>
      <c r="AI52" s="27"/>
      <c r="AJ52" s="27"/>
      <c r="AK52" s="27"/>
      <c r="AM52" s="95">
        <f t="shared" si="28"/>
        <v>28</v>
      </c>
      <c r="AN52" s="95"/>
      <c r="AO52" s="27"/>
      <c r="AP52" s="27"/>
      <c r="AQ52" s="27"/>
    </row>
    <row r="53" spans="2:43" x14ac:dyDescent="0.3">
      <c r="B53" s="95">
        <f>SMALL($A$10:$A$45,ROW(4:4))</f>
        <v>29</v>
      </c>
      <c r="C53" s="95"/>
      <c r="D53" s="27"/>
      <c r="E53" s="27"/>
      <c r="F53" s="66"/>
      <c r="G53" s="47"/>
      <c r="H53" s="27"/>
      <c r="J53" s="95">
        <f t="shared" si="24"/>
        <v>29</v>
      </c>
      <c r="K53" s="95"/>
      <c r="L53" s="27"/>
      <c r="M53" s="27"/>
      <c r="N53" s="27"/>
      <c r="O53" s="27"/>
      <c r="P53" s="27"/>
      <c r="S53" s="95">
        <f t="shared" si="25"/>
        <v>29</v>
      </c>
      <c r="T53" s="95"/>
      <c r="U53" s="27"/>
      <c r="V53" s="27"/>
      <c r="W53" s="27"/>
      <c r="Z53" s="96">
        <f t="shared" si="26"/>
        <v>29</v>
      </c>
      <c r="AA53" s="97"/>
      <c r="AB53" s="27"/>
      <c r="AC53" s="27"/>
      <c r="AD53" s="27"/>
      <c r="AG53" s="95">
        <f t="shared" si="27"/>
        <v>29</v>
      </c>
      <c r="AH53" s="95"/>
      <c r="AI53" s="27"/>
      <c r="AJ53" s="27"/>
      <c r="AK53" s="27"/>
      <c r="AM53" s="95">
        <f t="shared" si="28"/>
        <v>29</v>
      </c>
      <c r="AN53" s="95"/>
      <c r="AO53" s="27"/>
      <c r="AP53" s="27"/>
      <c r="AQ53" s="27"/>
    </row>
    <row r="54" spans="2:43" x14ac:dyDescent="0.3">
      <c r="B54" s="94">
        <f>SMALL($A$10:$A$45,ROW(5:5))</f>
        <v>30</v>
      </c>
      <c r="C54" s="94"/>
      <c r="D54" s="43"/>
      <c r="E54" s="43"/>
      <c r="F54" s="67"/>
      <c r="G54" s="48"/>
      <c r="H54" s="50"/>
      <c r="J54" s="94">
        <f t="shared" si="24"/>
        <v>30</v>
      </c>
      <c r="K54" s="94"/>
      <c r="L54" s="43"/>
      <c r="M54" s="43"/>
      <c r="N54" s="43"/>
      <c r="O54" s="43"/>
      <c r="P54" s="50"/>
      <c r="S54" s="94">
        <f t="shared" si="25"/>
        <v>30</v>
      </c>
      <c r="T54" s="94"/>
      <c r="U54" s="43"/>
      <c r="V54" s="43"/>
      <c r="W54" s="43"/>
      <c r="Z54" s="98">
        <f t="shared" si="26"/>
        <v>30</v>
      </c>
      <c r="AA54" s="99"/>
      <c r="AB54" s="43"/>
      <c r="AC54" s="43"/>
      <c r="AD54" s="43"/>
      <c r="AG54" s="94">
        <f t="shared" si="27"/>
        <v>30</v>
      </c>
      <c r="AH54" s="94"/>
      <c r="AI54" s="43"/>
      <c r="AJ54" s="43"/>
      <c r="AK54" s="43"/>
      <c r="AM54" s="94">
        <f t="shared" si="28"/>
        <v>30</v>
      </c>
      <c r="AN54" s="94"/>
      <c r="AO54" s="43"/>
      <c r="AP54" s="43"/>
      <c r="AQ54" s="43"/>
    </row>
    <row r="55" spans="2:43" ht="15.6" x14ac:dyDescent="0.3">
      <c r="B55" s="91" t="s">
        <v>27</v>
      </c>
      <c r="C55" s="91"/>
      <c r="D55" s="44"/>
      <c r="E55" s="44"/>
      <c r="F55" s="68"/>
      <c r="G55" s="44"/>
      <c r="H55" s="49"/>
      <c r="J55" s="92" t="str">
        <f>B55</f>
        <v>TT</v>
      </c>
      <c r="K55" s="93"/>
      <c r="L55" s="44"/>
      <c r="M55" s="44"/>
      <c r="N55" s="44"/>
      <c r="O55" s="44"/>
      <c r="P55" s="49"/>
      <c r="S55" s="90" t="str">
        <f>B55</f>
        <v>TT</v>
      </c>
      <c r="T55" s="90"/>
      <c r="U55" s="44"/>
      <c r="V55" s="44"/>
      <c r="W55" s="44"/>
      <c r="Z55" s="90" t="str">
        <f>B55</f>
        <v>TT</v>
      </c>
      <c r="AA55" s="90"/>
      <c r="AB55" s="44"/>
      <c r="AC55" s="44"/>
      <c r="AD55" s="44"/>
      <c r="AG55" s="90" t="str">
        <f t="shared" ref="AG55" si="29">J55</f>
        <v>TT</v>
      </c>
      <c r="AH55" s="90"/>
      <c r="AI55" s="44"/>
      <c r="AJ55" s="44"/>
      <c r="AK55" s="44"/>
      <c r="AM55" s="90" t="str">
        <f t="shared" ref="AM55" si="30">AG55</f>
        <v>TT</v>
      </c>
      <c r="AN55" s="90"/>
      <c r="AO55" s="44"/>
      <c r="AP55" s="44"/>
      <c r="AQ55" s="44"/>
    </row>
  </sheetData>
  <mergeCells count="48">
    <mergeCell ref="AG54:AH54"/>
    <mergeCell ref="AM49:AN49"/>
    <mergeCell ref="AM50:AN50"/>
    <mergeCell ref="AM51:AN51"/>
    <mergeCell ref="AM52:AN52"/>
    <mergeCell ref="AM53:AN53"/>
    <mergeCell ref="AM54:AN54"/>
    <mergeCell ref="AG49:AH49"/>
    <mergeCell ref="AG50:AH50"/>
    <mergeCell ref="AG51:AH51"/>
    <mergeCell ref="AG52:AH52"/>
    <mergeCell ref="AG53:AH53"/>
    <mergeCell ref="C7:D7"/>
    <mergeCell ref="K7:L7"/>
    <mergeCell ref="AH7:AI7"/>
    <mergeCell ref="AN7:AO7"/>
    <mergeCell ref="T7:U7"/>
    <mergeCell ref="AA7:AB7"/>
    <mergeCell ref="S54:T54"/>
    <mergeCell ref="Z49:AA49"/>
    <mergeCell ref="Z50:AA50"/>
    <mergeCell ref="Z51:AA51"/>
    <mergeCell ref="Z52:AA52"/>
    <mergeCell ref="Z53:AA53"/>
    <mergeCell ref="Z54:AA54"/>
    <mergeCell ref="S49:T49"/>
    <mergeCell ref="S50:T50"/>
    <mergeCell ref="S51:T51"/>
    <mergeCell ref="S52:T52"/>
    <mergeCell ref="S53:T53"/>
    <mergeCell ref="B54:C54"/>
    <mergeCell ref="J49:K49"/>
    <mergeCell ref="J50:K50"/>
    <mergeCell ref="J51:K51"/>
    <mergeCell ref="J52:K52"/>
    <mergeCell ref="J53:K53"/>
    <mergeCell ref="J54:K54"/>
    <mergeCell ref="B49:C49"/>
    <mergeCell ref="B50:C50"/>
    <mergeCell ref="B51:C51"/>
    <mergeCell ref="B52:C52"/>
    <mergeCell ref="B53:C53"/>
    <mergeCell ref="AM55:AN55"/>
    <mergeCell ref="B55:C55"/>
    <mergeCell ref="S55:T55"/>
    <mergeCell ref="J55:K55"/>
    <mergeCell ref="Z55:AA55"/>
    <mergeCell ref="AG55:AH55"/>
  </mergeCells>
  <phoneticPr fontId="3" type="noConversion"/>
  <conditionalFormatting sqref="E10:G45 AG10:AK45 AM10:AQ45 D10 D13:F13 D12:D45 D45:F45 D11:F11 D31:F43 D17:F25 B10:C45 J10:O45">
    <cfRule type="expression" dxfId="1" priority="162" stopIfTrue="1">
      <formula>COUNTIF(Fériés,$B10)&gt;0</formula>
    </cfRule>
    <cfRule type="expression" dxfId="0" priority="163" stopIfTrue="1">
      <formula>WEEKDAY($B10,2)&gt;5</formula>
    </cfRule>
  </conditionalFormatting>
  <conditionalFormatting sqref="D11:D12">
    <cfRule type="expression" dxfId="121" priority="166" stopIfTrue="1">
      <formula>COUNTIF(Fériés,$B11)&gt;0</formula>
    </cfRule>
    <cfRule type="expression" dxfId="120" priority="167" stopIfTrue="1">
      <formula>WEEKDAY($B11,2)&gt;5</formula>
    </cfRule>
  </conditionalFormatting>
  <conditionalFormatting sqref="L10:N11">
    <cfRule type="expression" dxfId="119" priority="116" stopIfTrue="1">
      <formula>COUNTIF(Fériés,$B10)&gt;0</formula>
    </cfRule>
    <cfRule type="expression" dxfId="118" priority="117" stopIfTrue="1">
      <formula>WEEKDAY($B10,2)&gt;5</formula>
    </cfRule>
  </conditionalFormatting>
  <conditionalFormatting sqref="L12:N18">
    <cfRule type="expression" dxfId="117" priority="114" stopIfTrue="1">
      <formula>COUNTIF(Fériés,$B12)&gt;0</formula>
    </cfRule>
    <cfRule type="expression" dxfId="116" priority="115" stopIfTrue="1">
      <formula>WEEKDAY($B12,2)&gt;5</formula>
    </cfRule>
  </conditionalFormatting>
  <conditionalFormatting sqref="L19:N25">
    <cfRule type="expression" dxfId="115" priority="112" stopIfTrue="1">
      <formula>COUNTIF(Fériés,$B19)&gt;0</formula>
    </cfRule>
    <cfRule type="expression" dxfId="114" priority="113" stopIfTrue="1">
      <formula>WEEKDAY($B19,2)&gt;5</formula>
    </cfRule>
  </conditionalFormatting>
  <conditionalFormatting sqref="L26:N32">
    <cfRule type="expression" dxfId="113" priority="110" stopIfTrue="1">
      <formula>COUNTIF(Fériés,$B26)&gt;0</formula>
    </cfRule>
    <cfRule type="expression" dxfId="112" priority="111" stopIfTrue="1">
      <formula>WEEKDAY($B26,2)&gt;5</formula>
    </cfRule>
  </conditionalFormatting>
  <conditionalFormatting sqref="L33:N44">
    <cfRule type="expression" dxfId="111" priority="108" stopIfTrue="1">
      <formula>COUNTIF(Fériés,$B33)&gt;0</formula>
    </cfRule>
    <cfRule type="expression" dxfId="110" priority="109" stopIfTrue="1">
      <formula>WEEKDAY($B33,2)&gt;5</formula>
    </cfRule>
  </conditionalFormatting>
  <conditionalFormatting sqref="D10:F12">
    <cfRule type="expression" dxfId="109" priority="106" stopIfTrue="1">
      <formula>COUNTIF(Fériés,$B10)&gt;0</formula>
    </cfRule>
    <cfRule type="expression" dxfId="108" priority="107" stopIfTrue="1">
      <formula>WEEKDAY($B10,2)&gt;5</formula>
    </cfRule>
  </conditionalFormatting>
  <conditionalFormatting sqref="D12:F18">
    <cfRule type="expression" dxfId="107" priority="104" stopIfTrue="1">
      <formula>COUNTIF(Fériés,$B12)&gt;0</formula>
    </cfRule>
    <cfRule type="expression" dxfId="106" priority="105" stopIfTrue="1">
      <formula>WEEKDAY($B12,2)&gt;5</formula>
    </cfRule>
  </conditionalFormatting>
  <conditionalFormatting sqref="D19:F25">
    <cfRule type="expression" dxfId="105" priority="102" stopIfTrue="1">
      <formula>COUNTIF(Fériés,$B19)&gt;0</formula>
    </cfRule>
    <cfRule type="expression" dxfId="104" priority="103" stopIfTrue="1">
      <formula>WEEKDAY($B19,2)&gt;5</formula>
    </cfRule>
  </conditionalFormatting>
  <conditionalFormatting sqref="D26:F32">
    <cfRule type="expression" dxfId="103" priority="100" stopIfTrue="1">
      <formula>COUNTIF(Fériés,$B26)&gt;0</formula>
    </cfRule>
    <cfRule type="expression" dxfId="102" priority="101" stopIfTrue="1">
      <formula>WEEKDAY($B26,2)&gt;5</formula>
    </cfRule>
  </conditionalFormatting>
  <conditionalFormatting sqref="D33:F44">
    <cfRule type="expression" dxfId="101" priority="98" stopIfTrue="1">
      <formula>COUNTIF(Fériés,$B33)&gt;0</formula>
    </cfRule>
    <cfRule type="expression" dxfId="100" priority="99" stopIfTrue="1">
      <formula>WEEKDAY($B33,2)&gt;5</formula>
    </cfRule>
  </conditionalFormatting>
  <conditionalFormatting sqref="D45:F45">
    <cfRule type="expression" dxfId="99" priority="96" stopIfTrue="1">
      <formula>COUNTIF(Fériés,$B45)&gt;0</formula>
    </cfRule>
    <cfRule type="expression" dxfId="98" priority="97" stopIfTrue="1">
      <formula>WEEKDAY($B45,2)&gt;5</formula>
    </cfRule>
  </conditionalFormatting>
  <conditionalFormatting sqref="D14:F20">
    <cfRule type="expression" dxfId="97" priority="94" stopIfTrue="1">
      <formula>COUNTIF(Fériés,$B14)&gt;0</formula>
    </cfRule>
    <cfRule type="expression" dxfId="96" priority="95" stopIfTrue="1">
      <formula>WEEKDAY($B14,2)&gt;5</formula>
    </cfRule>
  </conditionalFormatting>
  <conditionalFormatting sqref="D21:F27">
    <cfRule type="expression" dxfId="95" priority="92" stopIfTrue="1">
      <formula>COUNTIF(Fériés,$B21)&gt;0</formula>
    </cfRule>
    <cfRule type="expression" dxfId="94" priority="93" stopIfTrue="1">
      <formula>WEEKDAY($B21,2)&gt;5</formula>
    </cfRule>
  </conditionalFormatting>
  <conditionalFormatting sqref="D28:F34">
    <cfRule type="expression" dxfId="93" priority="90" stopIfTrue="1">
      <formula>COUNTIF(Fériés,$B28)&gt;0</formula>
    </cfRule>
    <cfRule type="expression" dxfId="92" priority="91" stopIfTrue="1">
      <formula>WEEKDAY($B28,2)&gt;5</formula>
    </cfRule>
  </conditionalFormatting>
  <conditionalFormatting sqref="D35:F45">
    <cfRule type="expression" dxfId="91" priority="88" stopIfTrue="1">
      <formula>COUNTIF(Fériés,$B35)&gt;0</formula>
    </cfRule>
    <cfRule type="expression" dxfId="90" priority="89" stopIfTrue="1">
      <formula>WEEKDAY($B35,2)&gt;5</formula>
    </cfRule>
  </conditionalFormatting>
  <conditionalFormatting sqref="D10:F13">
    <cfRule type="expression" dxfId="89" priority="86" stopIfTrue="1">
      <formula>COUNTIF(Fériés,$B10)&gt;0</formula>
    </cfRule>
    <cfRule type="expression" dxfId="88" priority="87" stopIfTrue="1">
      <formula>WEEKDAY($B10,2)&gt;5</formula>
    </cfRule>
  </conditionalFormatting>
  <conditionalFormatting sqref="D25:F31">
    <cfRule type="expression" dxfId="87" priority="84" stopIfTrue="1">
      <formula>COUNTIF(Fériés,$B25)&gt;0</formula>
    </cfRule>
    <cfRule type="expression" dxfId="86" priority="85" stopIfTrue="1">
      <formula>WEEKDAY($B25,2)&gt;5</formula>
    </cfRule>
  </conditionalFormatting>
  <conditionalFormatting sqref="D32:F32">
    <cfRule type="expression" dxfId="85" priority="82" stopIfTrue="1">
      <formula>COUNTIF(Fériés,$B32)&gt;0</formula>
    </cfRule>
    <cfRule type="expression" dxfId="84" priority="83" stopIfTrue="1">
      <formula>WEEKDAY($B32,2)&gt;5</formula>
    </cfRule>
  </conditionalFormatting>
  <conditionalFormatting sqref="D33:F43">
    <cfRule type="expression" dxfId="83" priority="80" stopIfTrue="1">
      <formula>COUNTIF(Fériés,$B33)&gt;0</formula>
    </cfRule>
    <cfRule type="expression" dxfId="82" priority="81" stopIfTrue="1">
      <formula>WEEKDAY($B33,2)&gt;5</formula>
    </cfRule>
  </conditionalFormatting>
  <conditionalFormatting sqref="D32:F34">
    <cfRule type="expression" dxfId="81" priority="78" stopIfTrue="1">
      <formula>COUNTIF(Fériés,$B32)&gt;0</formula>
    </cfRule>
    <cfRule type="expression" dxfId="80" priority="79" stopIfTrue="1">
      <formula>WEEKDAY($B32,2)&gt;5</formula>
    </cfRule>
  </conditionalFormatting>
  <conditionalFormatting sqref="D35:F43">
    <cfRule type="expression" dxfId="79" priority="76" stopIfTrue="1">
      <formula>COUNTIF(Fériés,$B35)&gt;0</formula>
    </cfRule>
    <cfRule type="expression" dxfId="78" priority="77" stopIfTrue="1">
      <formula>WEEKDAY($B35,2)&gt;5</formula>
    </cfRule>
  </conditionalFormatting>
  <conditionalFormatting sqref="D32:F43">
    <cfRule type="expression" dxfId="77" priority="74" stopIfTrue="1">
      <formula>COUNTIF(Fériés,$B32)&gt;0</formula>
    </cfRule>
    <cfRule type="expression" dxfId="76" priority="75" stopIfTrue="1">
      <formula>WEEKDAY($B32,2)&gt;5</formula>
    </cfRule>
  </conditionalFormatting>
  <conditionalFormatting sqref="D18:F18">
    <cfRule type="expression" dxfId="75" priority="72" stopIfTrue="1">
      <formula>COUNTIF(Fériés,$B18)&gt;0</formula>
    </cfRule>
    <cfRule type="expression" dxfId="74" priority="73" stopIfTrue="1">
      <formula>WEEKDAY($B18,2)&gt;5</formula>
    </cfRule>
  </conditionalFormatting>
  <conditionalFormatting sqref="D19:F24">
    <cfRule type="expression" dxfId="73" priority="70" stopIfTrue="1">
      <formula>COUNTIF(Fériés,$B19)&gt;0</formula>
    </cfRule>
    <cfRule type="expression" dxfId="72" priority="71" stopIfTrue="1">
      <formula>WEEKDAY($B19,2)&gt;5</formula>
    </cfRule>
  </conditionalFormatting>
  <conditionalFormatting sqref="D18:F20">
    <cfRule type="expression" dxfId="71" priority="68" stopIfTrue="1">
      <formula>COUNTIF(Fériés,$B18)&gt;0</formula>
    </cfRule>
    <cfRule type="expression" dxfId="70" priority="69" stopIfTrue="1">
      <formula>WEEKDAY($B18,2)&gt;5</formula>
    </cfRule>
  </conditionalFormatting>
  <conditionalFormatting sqref="D21:F24">
    <cfRule type="expression" dxfId="69" priority="66" stopIfTrue="1">
      <formula>COUNTIF(Fériés,$B21)&gt;0</formula>
    </cfRule>
    <cfRule type="expression" dxfId="68" priority="67" stopIfTrue="1">
      <formula>WEEKDAY($B21,2)&gt;5</formula>
    </cfRule>
  </conditionalFormatting>
  <conditionalFormatting sqref="D18:F24">
    <cfRule type="expression" dxfId="67" priority="64" stopIfTrue="1">
      <formula>COUNTIF(Fériés,$B18)&gt;0</formula>
    </cfRule>
    <cfRule type="expression" dxfId="66" priority="65" stopIfTrue="1">
      <formula>WEEKDAY($B18,2)&gt;5</formula>
    </cfRule>
  </conditionalFormatting>
  <conditionalFormatting sqref="L32:N43">
    <cfRule type="expression" dxfId="65" priority="62" stopIfTrue="1">
      <formula>COUNTIF(Fériés,$B32)&gt;0</formula>
    </cfRule>
    <cfRule type="expression" dxfId="64" priority="63" stopIfTrue="1">
      <formula>WEEKDAY($B32,2)&gt;5</formula>
    </cfRule>
  </conditionalFormatting>
  <conditionalFormatting sqref="Z10:AD45 S10:W45">
    <cfRule type="expression" dxfId="63" priority="60" stopIfTrue="1">
      <formula>COUNTIF(Fériés,$B10)&gt;0</formula>
    </cfRule>
    <cfRule type="expression" dxfId="62" priority="61" stopIfTrue="1">
      <formula>WEEKDAY($B10,2)&gt;5</formula>
    </cfRule>
  </conditionalFormatting>
  <conditionalFormatting sqref="U11:U12">
    <cfRule type="expression" dxfId="61" priority="58" stopIfTrue="1">
      <formula>COUNTIF(Fériés,$B11)&gt;0</formula>
    </cfRule>
    <cfRule type="expression" dxfId="60" priority="59" stopIfTrue="1">
      <formula>WEEKDAY($B11,2)&gt;5</formula>
    </cfRule>
  </conditionalFormatting>
  <conditionalFormatting sqref="AB10:AC11">
    <cfRule type="expression" dxfId="59" priority="56" stopIfTrue="1">
      <formula>COUNTIF(Fériés,$B10)&gt;0</formula>
    </cfRule>
    <cfRule type="expression" dxfId="58" priority="57" stopIfTrue="1">
      <formula>WEEKDAY($B10,2)&gt;5</formula>
    </cfRule>
  </conditionalFormatting>
  <conditionalFormatting sqref="AB12:AC18">
    <cfRule type="expression" dxfId="57" priority="54" stopIfTrue="1">
      <formula>COUNTIF(Fériés,$B12)&gt;0</formula>
    </cfRule>
    <cfRule type="expression" dxfId="56" priority="55" stopIfTrue="1">
      <formula>WEEKDAY($B12,2)&gt;5</formula>
    </cfRule>
  </conditionalFormatting>
  <conditionalFormatting sqref="AB19:AC25">
    <cfRule type="expression" dxfId="55" priority="52" stopIfTrue="1">
      <formula>COUNTIF(Fériés,$B19)&gt;0</formula>
    </cfRule>
    <cfRule type="expression" dxfId="54" priority="53" stopIfTrue="1">
      <formula>WEEKDAY($B19,2)&gt;5</formula>
    </cfRule>
  </conditionalFormatting>
  <conditionalFormatting sqref="AB26:AC32">
    <cfRule type="expression" dxfId="53" priority="50" stopIfTrue="1">
      <formula>COUNTIF(Fériés,$B26)&gt;0</formula>
    </cfRule>
    <cfRule type="expression" dxfId="52" priority="51" stopIfTrue="1">
      <formula>WEEKDAY($B26,2)&gt;5</formula>
    </cfRule>
  </conditionalFormatting>
  <conditionalFormatting sqref="AB33:AC44">
    <cfRule type="expression" dxfId="51" priority="48" stopIfTrue="1">
      <formula>COUNTIF(Fériés,$B33)&gt;0</formula>
    </cfRule>
    <cfRule type="expression" dxfId="50" priority="49" stopIfTrue="1">
      <formula>WEEKDAY($B33,2)&gt;5</formula>
    </cfRule>
  </conditionalFormatting>
  <conditionalFormatting sqref="U10:V12">
    <cfRule type="expression" dxfId="49" priority="46" stopIfTrue="1">
      <formula>COUNTIF(Fériés,$B10)&gt;0</formula>
    </cfRule>
    <cfRule type="expression" dxfId="48" priority="47" stopIfTrue="1">
      <formula>WEEKDAY($B10,2)&gt;5</formula>
    </cfRule>
  </conditionalFormatting>
  <conditionalFormatting sqref="U12:V18">
    <cfRule type="expression" dxfId="47" priority="44" stopIfTrue="1">
      <formula>COUNTIF(Fériés,$B12)&gt;0</formula>
    </cfRule>
    <cfRule type="expression" dxfId="46" priority="45" stopIfTrue="1">
      <formula>WEEKDAY($B12,2)&gt;5</formula>
    </cfRule>
  </conditionalFormatting>
  <conditionalFormatting sqref="U19:V25">
    <cfRule type="expression" dxfId="45" priority="42" stopIfTrue="1">
      <formula>COUNTIF(Fériés,$B19)&gt;0</formula>
    </cfRule>
    <cfRule type="expression" dxfId="44" priority="43" stopIfTrue="1">
      <formula>WEEKDAY($B19,2)&gt;5</formula>
    </cfRule>
  </conditionalFormatting>
  <conditionalFormatting sqref="U26:V32">
    <cfRule type="expression" dxfId="43" priority="40" stopIfTrue="1">
      <formula>COUNTIF(Fériés,$B26)&gt;0</formula>
    </cfRule>
    <cfRule type="expression" dxfId="42" priority="41" stopIfTrue="1">
      <formula>WEEKDAY($B26,2)&gt;5</formula>
    </cfRule>
  </conditionalFormatting>
  <conditionalFormatting sqref="U33:V44">
    <cfRule type="expression" dxfId="41" priority="38" stopIfTrue="1">
      <formula>COUNTIF(Fériés,$B33)&gt;0</formula>
    </cfRule>
    <cfRule type="expression" dxfId="40" priority="39" stopIfTrue="1">
      <formula>WEEKDAY($B33,2)&gt;5</formula>
    </cfRule>
  </conditionalFormatting>
  <conditionalFormatting sqref="U45:V45">
    <cfRule type="expression" dxfId="39" priority="36" stopIfTrue="1">
      <formula>COUNTIF(Fériés,$B45)&gt;0</formula>
    </cfRule>
    <cfRule type="expression" dxfId="38" priority="37" stopIfTrue="1">
      <formula>WEEKDAY($B45,2)&gt;5</formula>
    </cfRule>
  </conditionalFormatting>
  <conditionalFormatting sqref="U14:V20">
    <cfRule type="expression" dxfId="37" priority="34" stopIfTrue="1">
      <formula>COUNTIF(Fériés,$B14)&gt;0</formula>
    </cfRule>
    <cfRule type="expression" dxfId="36" priority="35" stopIfTrue="1">
      <formula>WEEKDAY($B14,2)&gt;5</formula>
    </cfRule>
  </conditionalFormatting>
  <conditionalFormatting sqref="U21:V27">
    <cfRule type="expression" dxfId="35" priority="32" stopIfTrue="1">
      <formula>COUNTIF(Fériés,$B21)&gt;0</formula>
    </cfRule>
    <cfRule type="expression" dxfId="34" priority="33" stopIfTrue="1">
      <formula>WEEKDAY($B21,2)&gt;5</formula>
    </cfRule>
  </conditionalFormatting>
  <conditionalFormatting sqref="U28:V34">
    <cfRule type="expression" dxfId="33" priority="30" stopIfTrue="1">
      <formula>COUNTIF(Fériés,$B28)&gt;0</formula>
    </cfRule>
    <cfRule type="expression" dxfId="32" priority="31" stopIfTrue="1">
      <formula>WEEKDAY($B28,2)&gt;5</formula>
    </cfRule>
  </conditionalFormatting>
  <conditionalFormatting sqref="U35:V45">
    <cfRule type="expression" dxfId="31" priority="28" stopIfTrue="1">
      <formula>COUNTIF(Fériés,$B35)&gt;0</formula>
    </cfRule>
    <cfRule type="expression" dxfId="30" priority="29" stopIfTrue="1">
      <formula>WEEKDAY($B35,2)&gt;5</formula>
    </cfRule>
  </conditionalFormatting>
  <conditionalFormatting sqref="U10:V13">
    <cfRule type="expression" dxfId="29" priority="26" stopIfTrue="1">
      <formula>COUNTIF(Fériés,$B10)&gt;0</formula>
    </cfRule>
    <cfRule type="expression" dxfId="28" priority="27" stopIfTrue="1">
      <formula>WEEKDAY($B10,2)&gt;5</formula>
    </cfRule>
  </conditionalFormatting>
  <conditionalFormatting sqref="U25:V31">
    <cfRule type="expression" dxfId="27" priority="24" stopIfTrue="1">
      <formula>COUNTIF(Fériés,$B25)&gt;0</formula>
    </cfRule>
    <cfRule type="expression" dxfId="26" priority="25" stopIfTrue="1">
      <formula>WEEKDAY($B25,2)&gt;5</formula>
    </cfRule>
  </conditionalFormatting>
  <conditionalFormatting sqref="U32:V32">
    <cfRule type="expression" dxfId="25" priority="22" stopIfTrue="1">
      <formula>COUNTIF(Fériés,$B32)&gt;0</formula>
    </cfRule>
    <cfRule type="expression" dxfId="24" priority="23" stopIfTrue="1">
      <formula>WEEKDAY($B32,2)&gt;5</formula>
    </cfRule>
  </conditionalFormatting>
  <conditionalFormatting sqref="U33:V43">
    <cfRule type="expression" dxfId="23" priority="20" stopIfTrue="1">
      <formula>COUNTIF(Fériés,$B33)&gt;0</formula>
    </cfRule>
    <cfRule type="expression" dxfId="22" priority="21" stopIfTrue="1">
      <formula>WEEKDAY($B33,2)&gt;5</formula>
    </cfRule>
  </conditionalFormatting>
  <conditionalFormatting sqref="U32:V34">
    <cfRule type="expression" dxfId="21" priority="18" stopIfTrue="1">
      <formula>COUNTIF(Fériés,$B32)&gt;0</formula>
    </cfRule>
    <cfRule type="expression" dxfId="20" priority="19" stopIfTrue="1">
      <formula>WEEKDAY($B32,2)&gt;5</formula>
    </cfRule>
  </conditionalFormatting>
  <conditionalFormatting sqref="U35:V43">
    <cfRule type="expression" dxfId="19" priority="16" stopIfTrue="1">
      <formula>COUNTIF(Fériés,$B35)&gt;0</formula>
    </cfRule>
    <cfRule type="expression" dxfId="18" priority="17" stopIfTrue="1">
      <formula>WEEKDAY($B35,2)&gt;5</formula>
    </cfRule>
  </conditionalFormatting>
  <conditionalFormatting sqref="U32:V43">
    <cfRule type="expression" dxfId="17" priority="14" stopIfTrue="1">
      <formula>COUNTIF(Fériés,$B32)&gt;0</formula>
    </cfRule>
    <cfRule type="expression" dxfId="16" priority="15" stopIfTrue="1">
      <formula>WEEKDAY($B32,2)&gt;5</formula>
    </cfRule>
  </conditionalFormatting>
  <conditionalFormatting sqref="U18:V18">
    <cfRule type="expression" dxfId="15" priority="12" stopIfTrue="1">
      <formula>COUNTIF(Fériés,$B18)&gt;0</formula>
    </cfRule>
    <cfRule type="expression" dxfId="14" priority="13" stopIfTrue="1">
      <formula>WEEKDAY($B18,2)&gt;5</formula>
    </cfRule>
  </conditionalFormatting>
  <conditionalFormatting sqref="U19:V24">
    <cfRule type="expression" dxfId="13" priority="10" stopIfTrue="1">
      <formula>COUNTIF(Fériés,$B19)&gt;0</formula>
    </cfRule>
    <cfRule type="expression" dxfId="12" priority="11" stopIfTrue="1">
      <formula>WEEKDAY($B19,2)&gt;5</formula>
    </cfRule>
  </conditionalFormatting>
  <conditionalFormatting sqref="U18:V20">
    <cfRule type="expression" dxfId="11" priority="8" stopIfTrue="1">
      <formula>COUNTIF(Fériés,$B18)&gt;0</formula>
    </cfRule>
    <cfRule type="expression" dxfId="10" priority="9" stopIfTrue="1">
      <formula>WEEKDAY($B18,2)&gt;5</formula>
    </cfRule>
  </conditionalFormatting>
  <conditionalFormatting sqref="U21:V24">
    <cfRule type="expression" dxfId="9" priority="6" stopIfTrue="1">
      <formula>COUNTIF(Fériés,$B21)&gt;0</formula>
    </cfRule>
    <cfRule type="expression" dxfId="8" priority="7" stopIfTrue="1">
      <formula>WEEKDAY($B21,2)&gt;5</formula>
    </cfRule>
  </conditionalFormatting>
  <conditionalFormatting sqref="U18:V24">
    <cfRule type="expression" dxfId="7" priority="4" stopIfTrue="1">
      <formula>COUNTIF(Fériés,$B18)&gt;0</formula>
    </cfRule>
    <cfRule type="expression" dxfId="6" priority="5" stopIfTrue="1">
      <formula>WEEKDAY($B18,2)&gt;5</formula>
    </cfRule>
  </conditionalFormatting>
  <conditionalFormatting sqref="AB32:AC43">
    <cfRule type="expression" dxfId="5" priority="2" stopIfTrue="1">
      <formula>COUNTIF(Fériés,$B32)&gt;0</formula>
    </cfRule>
    <cfRule type="expression" dxfId="4" priority="3" stopIfTrue="1">
      <formula>WEEKDAY($B32,2)&gt;5</formula>
    </cfRule>
  </conditionalFormatting>
  <conditionalFormatting sqref="B42:H45 J42:Q45 S42:W45 Z42:AK45 AM42:AQ45">
    <cfRule type="expression" dxfId="3" priority="1" stopIfTrue="1">
      <formula>OR($B42="",MONTH($B42)&lt;&gt;MONTH($B$10))</formula>
    </cfRule>
  </conditionalFormatting>
  <dataValidations count="2">
    <dataValidation type="list" allowBlank="1" showInputMessage="1" showErrorMessage="1" sqref="AI2 D2 E3:F4 V3:V4 U2">
      <formula1>"Janvier,Février,Mars,Avril,Mai,Juin,Juillet,Août,Septembre,Octobre,Novembre,Décembre"</formula1>
    </dataValidation>
    <dataValidation type="list" allowBlank="1" showInputMessage="1" showErrorMessage="1" sqref="AJ2 E2:F2 G3:G4 W3:W4 V2">
      <formula1>"2011,2012,2013,2014,2015,2016,2017,2018,2019,2020,2021,2022,2023,2024,2025,2026,2027,2028,2029,2030,2031,2032,2033,2034,2035,2036,2037,2038,2039,2040"</formula1>
    </dataValidation>
  </dataValidations>
  <pageMargins left="0.11811023622047245" right="0.11811023622047245" top="0.11811023622047245" bottom="0.11811023622047245" header="0.11811023622047245" footer="0.11811023622047245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1"/>
  <sheetViews>
    <sheetView showGridLines="0" workbookViewId="0">
      <selection activeCell="F15" sqref="F15"/>
    </sheetView>
  </sheetViews>
  <sheetFormatPr baseColWidth="10" defaultColWidth="12.5546875" defaultRowHeight="15.6" x14ac:dyDescent="0.3"/>
  <cols>
    <col min="1" max="1" width="2.44140625" style="2" customWidth="1"/>
    <col min="2" max="2" width="26.44140625" style="2" customWidth="1"/>
    <col min="3" max="3" width="3.33203125" style="2" customWidth="1"/>
    <col min="4" max="4" width="32.88671875" style="4" customWidth="1"/>
    <col min="5" max="5" width="3.33203125" style="2" customWidth="1"/>
    <col min="6" max="6" width="17.33203125" style="2" bestFit="1" customWidth="1"/>
    <col min="7" max="10" width="12.5546875" style="2"/>
    <col min="11" max="11" width="12.88671875" style="2" hidden="1" customWidth="1"/>
    <col min="12" max="16384" width="12.5546875" style="2"/>
  </cols>
  <sheetData>
    <row r="1" spans="2:11" x14ac:dyDescent="0.3">
      <c r="B1" s="1"/>
      <c r="C1" s="1"/>
      <c r="D1" s="1"/>
      <c r="K1" s="3">
        <v>2000</v>
      </c>
    </row>
    <row r="2" spans="2:11" x14ac:dyDescent="0.3">
      <c r="K2" s="3">
        <v>2001</v>
      </c>
    </row>
    <row r="3" spans="2:11" x14ac:dyDescent="0.3">
      <c r="B3" s="5"/>
      <c r="C3" s="5"/>
      <c r="D3" s="6"/>
      <c r="K3" s="3">
        <v>2002</v>
      </c>
    </row>
    <row r="4" spans="2:11" x14ac:dyDescent="0.3">
      <c r="B4" s="7" t="s">
        <v>5</v>
      </c>
      <c r="C4" s="8"/>
      <c r="D4" s="9">
        <f>DATE(An,1,1)</f>
        <v>42370</v>
      </c>
      <c r="F4" s="10"/>
      <c r="K4" s="3">
        <v>2003</v>
      </c>
    </row>
    <row r="5" spans="2:11" x14ac:dyDescent="0.3">
      <c r="B5" s="7" t="s">
        <v>6</v>
      </c>
      <c r="C5" s="8"/>
      <c r="D5" s="11">
        <f>FLOOR(DATE(An,5,DAY(MINUTE(An/38)/2+56)),7)-34+7*(An=2079)</f>
        <v>42456</v>
      </c>
      <c r="F5" s="10"/>
      <c r="K5" s="3">
        <v>2004</v>
      </c>
    </row>
    <row r="6" spans="2:11" x14ac:dyDescent="0.3">
      <c r="B6" s="7" t="s">
        <v>7</v>
      </c>
      <c r="C6" s="8"/>
      <c r="D6" s="11">
        <f>D5+1</f>
        <v>42457</v>
      </c>
      <c r="F6" s="12"/>
      <c r="K6" s="3">
        <v>2005</v>
      </c>
    </row>
    <row r="7" spans="2:11" x14ac:dyDescent="0.3">
      <c r="B7" s="7" t="s">
        <v>8</v>
      </c>
      <c r="C7" s="8"/>
      <c r="D7" s="11">
        <f>DATE(An,5,1)</f>
        <v>42491</v>
      </c>
      <c r="K7" s="3">
        <v>2006</v>
      </c>
    </row>
    <row r="8" spans="2:11" x14ac:dyDescent="0.3">
      <c r="B8" s="7" t="s">
        <v>9</v>
      </c>
      <c r="C8" s="8"/>
      <c r="D8" s="11">
        <f>DATE(An,5,8)</f>
        <v>42498</v>
      </c>
      <c r="K8" s="3">
        <v>2007</v>
      </c>
    </row>
    <row r="9" spans="2:11" x14ac:dyDescent="0.3">
      <c r="B9" s="7" t="s">
        <v>10</v>
      </c>
      <c r="C9" s="8"/>
      <c r="D9" s="11">
        <f>D5+39</f>
        <v>42495</v>
      </c>
      <c r="K9" s="3">
        <v>2008</v>
      </c>
    </row>
    <row r="10" spans="2:11" x14ac:dyDescent="0.3">
      <c r="B10" s="7" t="s">
        <v>11</v>
      </c>
      <c r="C10" s="8"/>
      <c r="D10" s="9">
        <f>D5+49</f>
        <v>42505</v>
      </c>
      <c r="K10" s="3">
        <v>2009</v>
      </c>
    </row>
    <row r="11" spans="2:11" x14ac:dyDescent="0.3">
      <c r="B11" s="7" t="s">
        <v>12</v>
      </c>
      <c r="C11" s="8"/>
      <c r="D11" s="9">
        <f>D10+1</f>
        <v>42506</v>
      </c>
      <c r="K11" s="3">
        <v>2010</v>
      </c>
    </row>
    <row r="12" spans="2:11" x14ac:dyDescent="0.3">
      <c r="B12" s="7" t="s">
        <v>13</v>
      </c>
      <c r="C12" s="8"/>
      <c r="D12" s="9">
        <f>DATE(An,7,14)</f>
        <v>42565</v>
      </c>
      <c r="K12" s="3">
        <v>2011</v>
      </c>
    </row>
    <row r="13" spans="2:11" x14ac:dyDescent="0.3">
      <c r="B13" s="7" t="s">
        <v>14</v>
      </c>
      <c r="C13" s="8"/>
      <c r="D13" s="9">
        <f>DATE(An,8,15)</f>
        <v>42597</v>
      </c>
      <c r="F13" s="10"/>
      <c r="K13" s="3">
        <v>2012</v>
      </c>
    </row>
    <row r="14" spans="2:11" x14ac:dyDescent="0.3">
      <c r="B14" s="7" t="s">
        <v>15</v>
      </c>
      <c r="C14" s="8"/>
      <c r="D14" s="9">
        <f>DATE(An,11,1)</f>
        <v>42675</v>
      </c>
      <c r="K14" s="3">
        <v>2013</v>
      </c>
    </row>
    <row r="15" spans="2:11" x14ac:dyDescent="0.3">
      <c r="B15" s="7" t="s">
        <v>16</v>
      </c>
      <c r="C15" s="8"/>
      <c r="D15" s="9">
        <f>DATE(An,11,11)</f>
        <v>42685</v>
      </c>
      <c r="K15" s="3">
        <v>2014</v>
      </c>
    </row>
    <row r="16" spans="2:11" x14ac:dyDescent="0.3">
      <c r="B16" s="7" t="s">
        <v>17</v>
      </c>
      <c r="C16" s="8"/>
      <c r="D16" s="9">
        <f>DATE(An,12,25)</f>
        <v>42729</v>
      </c>
      <c r="K16" s="3">
        <v>2015</v>
      </c>
    </row>
    <row r="17" spans="2:4" x14ac:dyDescent="0.3">
      <c r="B17" s="5"/>
      <c r="C17" s="5"/>
      <c r="D17" s="6"/>
    </row>
    <row r="18" spans="2:4" x14ac:dyDescent="0.3">
      <c r="B18" s="5"/>
      <c r="C18" s="5"/>
      <c r="D18" s="6"/>
    </row>
    <row r="19" spans="2:4" x14ac:dyDescent="0.3">
      <c r="B19" s="5"/>
      <c r="C19" s="5"/>
      <c r="D19" s="6"/>
    </row>
    <row r="20" spans="2:4" x14ac:dyDescent="0.3">
      <c r="B20" s="5"/>
      <c r="C20" s="5"/>
      <c r="D20" s="6"/>
    </row>
    <row r="21" spans="2:4" x14ac:dyDescent="0.3">
      <c r="B21" s="5"/>
      <c r="C21" s="5"/>
      <c r="D21" s="6"/>
    </row>
  </sheetData>
  <sheetProtection sheet="1" objects="1" scenarios="1"/>
  <phoneticPr fontId="5" type="noConversion"/>
  <conditionalFormatting sqref="B4:D16">
    <cfRule type="expression" dxfId="2" priority="1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Emargement</vt:lpstr>
      <vt:lpstr>Fériés</vt:lpstr>
      <vt:lpstr>An</vt:lpstr>
      <vt:lpstr>Fériés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2016-07-09T07:28:19Z</dcterms:modified>
</cp:coreProperties>
</file>