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8" i="1" l="1"/>
  <c r="D28" i="1" s="1"/>
  <c r="E28" i="1" s="1"/>
  <c r="F28" i="1" s="1"/>
  <c r="G28" i="1" s="1"/>
  <c r="H28" i="1" s="1"/>
  <c r="I28" i="1" s="1"/>
  <c r="C27" i="1"/>
  <c r="D27" i="1" s="1"/>
  <c r="E27" i="1" s="1"/>
  <c r="F27" i="1" s="1"/>
  <c r="G27" i="1" s="1"/>
  <c r="N26" i="1"/>
  <c r="C26" i="1"/>
  <c r="D26" i="1" s="1"/>
  <c r="C25" i="1"/>
  <c r="D25" i="1" s="1"/>
  <c r="E25" i="1" s="1"/>
  <c r="F25" i="1" s="1"/>
  <c r="G25" i="1" s="1"/>
  <c r="H25" i="1" s="1"/>
  <c r="I25" i="1" s="1"/>
  <c r="M24" i="1"/>
  <c r="D24" i="1"/>
  <c r="E24" i="1" s="1"/>
  <c r="F24" i="1" s="1"/>
  <c r="G24" i="1" s="1"/>
  <c r="C24" i="1"/>
  <c r="C23" i="1"/>
  <c r="C22" i="1"/>
  <c r="C21" i="1"/>
  <c r="C20" i="1"/>
  <c r="C17" i="1"/>
  <c r="M19" i="1" s="1"/>
  <c r="C13" i="1"/>
  <c r="B14" i="1" s="1"/>
  <c r="C14" i="1" s="1"/>
  <c r="B15" i="1" s="1"/>
  <c r="C15" i="1" s="1"/>
  <c r="D15" i="1" s="1"/>
  <c r="D11" i="1"/>
  <c r="E11" i="1" s="1"/>
  <c r="F11" i="1" s="1"/>
  <c r="G11" i="1" s="1"/>
  <c r="C11" i="1"/>
  <c r="M10" i="1"/>
  <c r="D10" i="1"/>
  <c r="E15" i="1" s="1"/>
  <c r="C10" i="1"/>
  <c r="M9" i="1"/>
  <c r="D9" i="1"/>
  <c r="E9" i="1" s="1"/>
  <c r="F9" i="1" s="1"/>
  <c r="C9" i="1"/>
  <c r="E7" i="1"/>
  <c r="C7" i="1"/>
  <c r="E6" i="1"/>
  <c r="C6" i="1"/>
  <c r="C5" i="1"/>
  <c r="C4" i="1"/>
  <c r="C3" i="1"/>
  <c r="C2" i="1"/>
  <c r="C1" i="1"/>
  <c r="B18" i="1" l="1"/>
  <c r="C18" i="1" s="1"/>
  <c r="B19" i="1"/>
  <c r="C19" i="1" s="1"/>
  <c r="E26" i="1"/>
  <c r="F26" i="1" s="1"/>
  <c r="G26" i="1" s="1"/>
  <c r="H26" i="1" s="1"/>
  <c r="I26" i="1" s="1"/>
  <c r="M27" i="1"/>
  <c r="M15" i="1"/>
  <c r="M18" i="1"/>
  <c r="E10" i="1"/>
  <c r="F10" i="1" l="1"/>
  <c r="G10" i="1" s="1"/>
  <c r="H10" i="1" s="1"/>
  <c r="I10" i="1" s="1"/>
  <c r="M26" i="1" s="1"/>
  <c r="M25" i="1"/>
</calcChain>
</file>

<file path=xl/comments1.xml><?xml version="1.0" encoding="utf-8"?>
<comments xmlns="http://schemas.openxmlformats.org/spreadsheetml/2006/main">
  <authors>
    <author>Mouillet, Romuald /FR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Mouillet, Romuald /FR:</t>
        </r>
        <r>
          <rPr>
            <sz val="9"/>
            <color indexed="81"/>
            <rFont val="Tahoma"/>
            <family val="2"/>
          </rPr>
          <t xml:space="preserve">
Jalon Rapport intermediaire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Mouillet, Romuald /FR:</t>
        </r>
        <r>
          <rPr>
            <sz val="9"/>
            <color indexed="81"/>
            <rFont val="Tahoma"/>
            <family val="2"/>
          </rPr>
          <t xml:space="preserve">
Car Stabilsant DLU le 03/03 a mettre en evidence dans le planning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Mouillet, Romuald /FR:</t>
        </r>
        <r>
          <rPr>
            <sz val="9"/>
            <color indexed="81"/>
            <rFont val="Tahoma"/>
            <family val="2"/>
          </rPr>
          <t xml:space="preserve">
Jalon Rapport intermédaire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Mouillet, Romuald /FR:</t>
        </r>
        <r>
          <rPr>
            <sz val="9"/>
            <color indexed="81"/>
            <rFont val="Tahoma"/>
            <family val="2"/>
          </rPr>
          <t xml:space="preserve">
Jalon PKM Réhomogénéisation</t>
        </r>
      </text>
    </comment>
  </commentList>
</comments>
</file>

<file path=xl/sharedStrings.xml><?xml version="1.0" encoding="utf-8"?>
<sst xmlns="http://schemas.openxmlformats.org/spreadsheetml/2006/main" count="43" uniqueCount="37">
  <si>
    <t>Rapport ACP</t>
  </si>
  <si>
    <t>NA</t>
  </si>
  <si>
    <t>E_Après 490 FI MP Revue de Qualif</t>
  </si>
  <si>
    <t>E_Après QP Agitation dissolution</t>
  </si>
  <si>
    <t>MES Qualif Fin avant Debut Essai VP</t>
  </si>
  <si>
    <t>Après Formulation ADR FI</t>
  </si>
  <si>
    <t>Fin QO Agitation pour démarrer Essai</t>
  </si>
  <si>
    <t>Fin des Essais VP 490 _ Début essai faisabilité a confirmer</t>
  </si>
  <si>
    <t>Démarrage lots de démo pas avant fin rapprot VP 490 _ Fin du rapport de QP agitaion</t>
  </si>
  <si>
    <t xml:space="preserve">Avant début Lot de démos </t>
  </si>
  <si>
    <t>Essai 1</t>
  </si>
  <si>
    <t>Essai 2</t>
  </si>
  <si>
    <t>Essai 3</t>
  </si>
  <si>
    <t>Essai 4</t>
  </si>
  <si>
    <t>Essai 5</t>
  </si>
  <si>
    <t>Essai 6</t>
  </si>
  <si>
    <t>Essai 7</t>
  </si>
  <si>
    <t>Essai 9</t>
  </si>
  <si>
    <t>Essai 10</t>
  </si>
  <si>
    <t>Essai 12</t>
  </si>
  <si>
    <t>Essai 13</t>
  </si>
  <si>
    <t>Essai 14</t>
  </si>
  <si>
    <t>Essai 16</t>
  </si>
  <si>
    <t>Essai 17</t>
  </si>
  <si>
    <t>Essai 18</t>
  </si>
  <si>
    <t>Essai 19</t>
  </si>
  <si>
    <t>Essai 20</t>
  </si>
  <si>
    <t>Essai 21</t>
  </si>
  <si>
    <t>Essai 22</t>
  </si>
  <si>
    <t>Essai 23</t>
  </si>
  <si>
    <t>Essai 24</t>
  </si>
  <si>
    <t>Essai 25</t>
  </si>
  <si>
    <t>Essai 26</t>
  </si>
  <si>
    <t>Essai 27</t>
  </si>
  <si>
    <t>Si la date de la cellule D9 est inférieur à M9 alors remplissage de la cellule D9 en rouge</t>
  </si>
  <si>
    <t>Si la date de la cellule D10 est supérieur à M10 alors remplissage de la cellule D10 en rouge</t>
  </si>
  <si>
    <t>Si la date de la cellule D26 est inférieur à M26 et ou inférieur a N26 alors remplissage de la cellule D26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</si>
</sst>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gradientFill>
        <stop position="0">
          <color rgb="FF92D050"/>
        </stop>
        <stop position="1">
          <color theme="8" tint="0.40000610370189521"/>
        </stop>
      </gradientFill>
    </fill>
    <fill>
      <patternFill patternType="solid">
        <fgColor rgb="FF9966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gradientFill>
        <stop position="0">
          <color rgb="FF7030A0"/>
        </stop>
        <stop position="1">
          <color theme="7" tint="-0.25098422193060094"/>
        </stop>
      </gradientFill>
    </fill>
    <fill>
      <patternFill patternType="solid">
        <fgColor theme="7" tint="-0.249977111117893"/>
        <bgColor indexed="64"/>
      </patternFill>
    </fill>
  </fills>
  <borders count="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2" fillId="0" borderId="0" xfId="0" applyFont="1"/>
    <xf numFmtId="14" fontId="3" fillId="0" borderId="0" xfId="0" applyNumberFormat="1" applyFont="1"/>
    <xf numFmtId="14" fontId="1" fillId="2" borderId="0" xfId="0" applyNumberFormat="1" applyFont="1" applyFill="1"/>
    <xf numFmtId="14" fontId="1" fillId="0" borderId="0" xfId="0" applyNumberFormat="1" applyFont="1"/>
    <xf numFmtId="14" fontId="0" fillId="0" borderId="0" xfId="0" applyNumberFormat="1" applyAlignment="1">
      <alignment horizontal="center"/>
    </xf>
    <xf numFmtId="14" fontId="0" fillId="2" borderId="0" xfId="0" applyNumberFormat="1" applyFill="1"/>
    <xf numFmtId="14" fontId="3" fillId="3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14" fontId="0" fillId="5" borderId="0" xfId="0" applyNumberFormat="1" applyFill="1"/>
    <xf numFmtId="14" fontId="3" fillId="6" borderId="0" xfId="0" applyNumberFormat="1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14" fontId="1" fillId="0" borderId="0" xfId="0" applyNumberFormat="1" applyFont="1" applyAlignment="1">
      <alignment horizontal="center"/>
    </xf>
    <xf numFmtId="14" fontId="3" fillId="7" borderId="0" xfId="0" applyNumberFormat="1" applyFont="1" applyFill="1"/>
    <xf numFmtId="14" fontId="0" fillId="7" borderId="0" xfId="0" applyNumberFormat="1" applyFill="1"/>
    <xf numFmtId="14" fontId="3" fillId="8" borderId="0" xfId="0" applyNumberFormat="1" applyFont="1" applyFill="1"/>
    <xf numFmtId="14" fontId="3" fillId="6" borderId="0" xfId="0" applyNumberFormat="1" applyFont="1" applyFill="1"/>
    <xf numFmtId="14" fontId="3" fillId="9" borderId="0" xfId="0" applyNumberFormat="1" applyFont="1" applyFill="1"/>
    <xf numFmtId="14" fontId="0" fillId="10" borderId="0" xfId="0" applyNumberFormat="1" applyFill="1" applyAlignment="1">
      <alignment horizontal="center"/>
    </xf>
    <xf numFmtId="14" fontId="2" fillId="0" borderId="0" xfId="0" applyNumberFormat="1" applyFont="1"/>
    <xf numFmtId="0" fontId="0" fillId="0" borderId="0" xfId="0" applyAlignment="1">
      <alignment horizontal="center" vertical="center"/>
    </xf>
    <xf numFmtId="0" fontId="0" fillId="7" borderId="0" xfId="0" applyFill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0"/>
  <sheetViews>
    <sheetView tabSelected="1" topLeftCell="D1" zoomScale="85" zoomScaleNormal="85" workbookViewId="0">
      <selection activeCell="M10" sqref="M10"/>
    </sheetView>
  </sheetViews>
  <sheetFormatPr baseColWidth="10" defaultRowHeight="14.4" x14ac:dyDescent="0.3"/>
  <cols>
    <col min="1" max="1" width="14.44140625" customWidth="1"/>
    <col min="12" max="12" width="31.21875" customWidth="1"/>
    <col min="14" max="14" width="11" bestFit="1" customWidth="1"/>
  </cols>
  <sheetData>
    <row r="1" spans="1:21" x14ac:dyDescent="0.3">
      <c r="A1" t="s">
        <v>0</v>
      </c>
      <c r="B1" s="1">
        <v>43831</v>
      </c>
      <c r="C1" s="1">
        <f>B1+90</f>
        <v>43921</v>
      </c>
      <c r="D1" s="1"/>
      <c r="E1" s="2"/>
      <c r="F1" s="3"/>
      <c r="G1" s="3"/>
      <c r="H1" s="3"/>
      <c r="I1" s="3"/>
      <c r="J1" s="3"/>
      <c r="K1" s="4"/>
      <c r="L1" t="s">
        <v>1</v>
      </c>
    </row>
    <row r="2" spans="1:21" ht="15" hidden="1" thickBot="1" x14ac:dyDescent="0.35">
      <c r="A2" t="s">
        <v>10</v>
      </c>
      <c r="B2" s="1">
        <v>44197</v>
      </c>
      <c r="C2" s="1">
        <f>B2+364</f>
        <v>44561</v>
      </c>
      <c r="D2" s="1"/>
      <c r="E2" s="5"/>
      <c r="F2" s="6">
        <v>44280</v>
      </c>
      <c r="G2" s="6">
        <v>44280</v>
      </c>
      <c r="H2" s="6">
        <v>44280</v>
      </c>
      <c r="I2" s="6">
        <v>44280</v>
      </c>
      <c r="J2" s="6">
        <v>44280</v>
      </c>
      <c r="K2" s="7">
        <v>44372</v>
      </c>
      <c r="L2" t="s">
        <v>1</v>
      </c>
    </row>
    <row r="3" spans="1:21" ht="15" hidden="1" thickTop="1" x14ac:dyDescent="0.3">
      <c r="A3" t="s">
        <v>11</v>
      </c>
      <c r="B3" s="1">
        <v>43831</v>
      </c>
      <c r="C3" s="9">
        <f>B3+1095</f>
        <v>44926</v>
      </c>
      <c r="D3" s="10">
        <v>44561</v>
      </c>
      <c r="E3" s="3"/>
      <c r="F3" s="3"/>
      <c r="G3" s="3"/>
      <c r="H3" s="3"/>
      <c r="I3" s="3"/>
      <c r="J3" s="3"/>
      <c r="K3" s="3"/>
      <c r="L3" t="s">
        <v>1</v>
      </c>
    </row>
    <row r="4" spans="1:21" hidden="1" x14ac:dyDescent="0.3">
      <c r="A4" t="s">
        <v>12</v>
      </c>
      <c r="B4" s="1">
        <v>43831</v>
      </c>
      <c r="C4" s="9">
        <f>B4+1095</f>
        <v>44926</v>
      </c>
      <c r="D4" s="11">
        <v>44377</v>
      </c>
      <c r="E4" s="3"/>
      <c r="F4" s="3"/>
      <c r="G4" s="3"/>
      <c r="H4" s="3"/>
      <c r="I4" s="3"/>
      <c r="J4" s="3"/>
      <c r="K4" s="3"/>
      <c r="L4" t="s">
        <v>1</v>
      </c>
    </row>
    <row r="5" spans="1:21" hidden="1" x14ac:dyDescent="0.3">
      <c r="A5" t="s">
        <v>13</v>
      </c>
      <c r="B5" s="1">
        <v>44470</v>
      </c>
      <c r="C5" s="9">
        <f>B5+456</f>
        <v>44926</v>
      </c>
      <c r="E5" s="3"/>
      <c r="F5" s="3"/>
      <c r="G5" s="3"/>
      <c r="H5" s="3"/>
      <c r="I5" s="3"/>
      <c r="J5" s="3"/>
      <c r="K5" s="3"/>
      <c r="L5" t="s">
        <v>1</v>
      </c>
    </row>
    <row r="6" spans="1:21" hidden="1" x14ac:dyDescent="0.3">
      <c r="A6" t="s">
        <v>14</v>
      </c>
      <c r="B6" s="1">
        <v>44197</v>
      </c>
      <c r="C6" s="9">
        <f>B6+30</f>
        <v>44227</v>
      </c>
      <c r="D6" s="9">
        <v>44228</v>
      </c>
      <c r="E6" s="9">
        <f>D6+27</f>
        <v>44255</v>
      </c>
      <c r="F6" s="3"/>
      <c r="G6" s="3"/>
      <c r="H6" s="3"/>
      <c r="I6" s="3"/>
      <c r="J6" s="3"/>
      <c r="K6" s="3"/>
      <c r="L6" t="s">
        <v>1</v>
      </c>
    </row>
    <row r="7" spans="1:21" hidden="1" x14ac:dyDescent="0.3">
      <c r="A7" t="s">
        <v>15</v>
      </c>
      <c r="B7" s="1">
        <v>44197</v>
      </c>
      <c r="C7" s="1">
        <f>B7+30</f>
        <v>44227</v>
      </c>
      <c r="D7" s="1">
        <v>44228</v>
      </c>
      <c r="E7" s="12">
        <f>D7+29</f>
        <v>44257</v>
      </c>
      <c r="F7" s="3"/>
      <c r="G7" s="3"/>
      <c r="H7" s="3"/>
      <c r="I7" s="3"/>
      <c r="J7" s="3"/>
      <c r="K7" s="3"/>
    </row>
    <row r="8" spans="1:21" hidden="1" x14ac:dyDescent="0.3">
      <c r="A8" t="s">
        <v>16</v>
      </c>
      <c r="B8" s="1"/>
      <c r="C8" s="1"/>
      <c r="D8" s="1"/>
      <c r="E8" s="12"/>
      <c r="F8" s="3"/>
      <c r="G8" s="3"/>
      <c r="H8" s="3"/>
      <c r="I8" s="3"/>
      <c r="J8" s="3"/>
      <c r="K8" s="3"/>
    </row>
    <row r="9" spans="1:21" x14ac:dyDescent="0.3">
      <c r="B9" s="1">
        <v>44470</v>
      </c>
      <c r="C9" s="1">
        <f>B9+91</f>
        <v>44561</v>
      </c>
      <c r="D9" s="13">
        <f>D3</f>
        <v>44561</v>
      </c>
      <c r="E9" s="12">
        <f>D9+30</f>
        <v>44591</v>
      </c>
      <c r="F9" s="12">
        <f>E9</f>
        <v>44591</v>
      </c>
      <c r="G9" s="14">
        <v>44620</v>
      </c>
      <c r="H9" s="15"/>
      <c r="I9" s="3"/>
      <c r="J9" s="3"/>
      <c r="K9" s="3"/>
      <c r="L9" t="s">
        <v>2</v>
      </c>
      <c r="M9" s="1">
        <f>D3</f>
        <v>44561</v>
      </c>
      <c r="O9" s="28" t="s">
        <v>34</v>
      </c>
      <c r="P9" s="28"/>
      <c r="Q9" s="28"/>
      <c r="R9" s="28"/>
      <c r="S9" s="28"/>
      <c r="T9" s="28"/>
      <c r="U9" s="28"/>
    </row>
    <row r="10" spans="1:21" x14ac:dyDescent="0.3">
      <c r="A10" t="s">
        <v>17</v>
      </c>
      <c r="B10" s="1">
        <v>44470</v>
      </c>
      <c r="C10" s="1">
        <f>B10+150</f>
        <v>44620</v>
      </c>
      <c r="D10" s="16">
        <f>G9</f>
        <v>44620</v>
      </c>
      <c r="E10" s="17">
        <f>D10+30</f>
        <v>44650</v>
      </c>
      <c r="F10" s="12">
        <f>E10</f>
        <v>44650</v>
      </c>
      <c r="G10" s="12">
        <f>F10+120</f>
        <v>44770</v>
      </c>
      <c r="H10" s="12">
        <f>G10</f>
        <v>44770</v>
      </c>
      <c r="I10" s="18">
        <f>H10+64</f>
        <v>44834</v>
      </c>
      <c r="J10" s="19">
        <v>44986</v>
      </c>
      <c r="K10" s="3"/>
      <c r="L10" t="s">
        <v>3</v>
      </c>
      <c r="M10" s="1">
        <f>G9</f>
        <v>44620</v>
      </c>
      <c r="O10" s="28" t="s">
        <v>35</v>
      </c>
      <c r="P10" s="28"/>
      <c r="Q10" s="28"/>
      <c r="R10" s="28"/>
      <c r="S10" s="28"/>
      <c r="T10" s="28"/>
      <c r="U10" s="28"/>
    </row>
    <row r="11" spans="1:21" hidden="1" x14ac:dyDescent="0.3">
      <c r="A11" t="s">
        <v>18</v>
      </c>
      <c r="B11" s="1">
        <v>44317</v>
      </c>
      <c r="C11" s="1">
        <f>B11+60</f>
        <v>44377</v>
      </c>
      <c r="D11" s="1">
        <f>C11</f>
        <v>44377</v>
      </c>
      <c r="E11" s="12">
        <f>D11+60</f>
        <v>44437</v>
      </c>
      <c r="F11" s="12">
        <f>E11</f>
        <v>44437</v>
      </c>
      <c r="G11" s="12">
        <f>F11+155</f>
        <v>44592</v>
      </c>
      <c r="H11" s="12"/>
      <c r="I11" s="12"/>
      <c r="J11" s="3"/>
      <c r="K11" s="3"/>
      <c r="M11" s="1"/>
    </row>
    <row r="12" spans="1:21" hidden="1" x14ac:dyDescent="0.3">
      <c r="B12" s="1"/>
      <c r="C12" s="1"/>
      <c r="D12" s="1"/>
      <c r="E12" s="12"/>
      <c r="F12" s="12"/>
      <c r="G12" s="12"/>
      <c r="H12" s="12"/>
      <c r="I12" s="12"/>
      <c r="J12" s="3"/>
      <c r="K12" s="3"/>
      <c r="M12" s="1"/>
    </row>
    <row r="13" spans="1:21" hidden="1" x14ac:dyDescent="0.3">
      <c r="A13" t="s">
        <v>19</v>
      </c>
      <c r="B13" s="1">
        <v>44197</v>
      </c>
      <c r="C13" s="9">
        <f>B13+180</f>
        <v>44377</v>
      </c>
      <c r="D13" s="11"/>
      <c r="E13" s="3"/>
      <c r="F13" s="3"/>
      <c r="G13" s="3"/>
      <c r="H13" s="3"/>
      <c r="I13" s="3"/>
      <c r="J13" s="3"/>
      <c r="K13" s="3"/>
    </row>
    <row r="14" spans="1:21" hidden="1" x14ac:dyDescent="0.3">
      <c r="A14" t="s">
        <v>20</v>
      </c>
      <c r="B14" s="1">
        <f>C13</f>
        <v>44377</v>
      </c>
      <c r="C14" s="9">
        <f>B14+92</f>
        <v>44469</v>
      </c>
      <c r="D14" s="11"/>
      <c r="E14" s="3"/>
      <c r="F14" s="3"/>
      <c r="G14" s="3"/>
      <c r="H14" s="3"/>
      <c r="I14" s="3"/>
      <c r="J14" s="3"/>
      <c r="K14" s="3"/>
    </row>
    <row r="15" spans="1:21" hidden="1" x14ac:dyDescent="0.3">
      <c r="A15" t="s">
        <v>21</v>
      </c>
      <c r="B15" s="1">
        <f>C14</f>
        <v>44469</v>
      </c>
      <c r="C15" s="9">
        <f>B15+92</f>
        <v>44561</v>
      </c>
      <c r="D15" s="9">
        <f>C15</f>
        <v>44561</v>
      </c>
      <c r="E15" s="16">
        <f>D10</f>
        <v>44620</v>
      </c>
      <c r="F15" s="3"/>
      <c r="G15" s="3"/>
      <c r="H15" s="3"/>
      <c r="I15" s="3"/>
      <c r="J15" s="3"/>
      <c r="K15" s="3"/>
      <c r="L15" t="s">
        <v>4</v>
      </c>
      <c r="M15" s="1">
        <f>D10</f>
        <v>44620</v>
      </c>
    </row>
    <row r="16" spans="1:21" hidden="1" x14ac:dyDescent="0.3">
      <c r="C16" s="11"/>
      <c r="D16" s="11"/>
      <c r="E16" s="3"/>
      <c r="F16" s="3"/>
      <c r="G16" s="3"/>
      <c r="H16" s="3"/>
      <c r="I16" s="3"/>
      <c r="J16" s="3"/>
      <c r="K16" s="3"/>
    </row>
    <row r="17" spans="1:23" hidden="1" x14ac:dyDescent="0.3">
      <c r="A17" t="s">
        <v>22</v>
      </c>
      <c r="B17" s="1">
        <v>44197</v>
      </c>
      <c r="C17" s="20">
        <f>B17+180</f>
        <v>44377</v>
      </c>
      <c r="D17" s="11"/>
      <c r="E17" s="3"/>
      <c r="F17" s="3"/>
      <c r="G17" s="3"/>
      <c r="H17" s="3"/>
      <c r="I17" s="3"/>
      <c r="J17" s="3"/>
      <c r="K17" s="3"/>
    </row>
    <row r="18" spans="1:23" hidden="1" x14ac:dyDescent="0.3">
      <c r="A18" t="s">
        <v>23</v>
      </c>
      <c r="B18" s="21">
        <f>C17</f>
        <v>44377</v>
      </c>
      <c r="C18" s="9">
        <f>B18+730</f>
        <v>45107</v>
      </c>
      <c r="D18" s="11">
        <v>44742</v>
      </c>
      <c r="E18" s="3"/>
      <c r="F18" s="3"/>
      <c r="G18" s="3"/>
      <c r="H18" s="3"/>
      <c r="I18" s="3"/>
      <c r="J18" s="3"/>
      <c r="K18" s="3"/>
      <c r="L18" t="s">
        <v>5</v>
      </c>
      <c r="M18" s="1">
        <f>C17</f>
        <v>44377</v>
      </c>
    </row>
    <row r="19" spans="1:23" hidden="1" x14ac:dyDescent="0.3">
      <c r="A19" t="s">
        <v>24</v>
      </c>
      <c r="B19" s="21">
        <f>C17</f>
        <v>44377</v>
      </c>
      <c r="C19" s="9">
        <f>B19+730</f>
        <v>45107</v>
      </c>
      <c r="D19" s="11"/>
      <c r="E19" s="3"/>
      <c r="F19" s="3"/>
      <c r="G19" s="3"/>
      <c r="H19" s="3"/>
      <c r="I19" s="3"/>
      <c r="J19" s="3"/>
      <c r="K19" s="3"/>
      <c r="L19" t="s">
        <v>5</v>
      </c>
      <c r="M19" s="1">
        <f>C17</f>
        <v>44377</v>
      </c>
    </row>
    <row r="20" spans="1:23" hidden="1" x14ac:dyDescent="0.3">
      <c r="A20" t="s">
        <v>25</v>
      </c>
      <c r="B20" s="12">
        <v>44652</v>
      </c>
      <c r="C20" s="12">
        <f>B20+90</f>
        <v>44742</v>
      </c>
      <c r="D20" s="11"/>
      <c r="E20" s="3"/>
      <c r="F20" s="3"/>
      <c r="G20" s="3"/>
      <c r="H20" s="3"/>
      <c r="I20" s="3"/>
      <c r="J20" s="3"/>
      <c r="K20" s="3"/>
    </row>
    <row r="21" spans="1:23" hidden="1" x14ac:dyDescent="0.3">
      <c r="A21" t="s">
        <v>26</v>
      </c>
      <c r="B21" s="12">
        <v>44197</v>
      </c>
      <c r="C21" s="12">
        <f>B21+545</f>
        <v>44742</v>
      </c>
      <c r="D21" s="11"/>
      <c r="E21" s="3"/>
      <c r="F21" s="3"/>
      <c r="G21" s="3"/>
      <c r="H21" s="3"/>
      <c r="I21" s="3"/>
      <c r="J21" s="3"/>
      <c r="K21" s="3"/>
    </row>
    <row r="22" spans="1:23" hidden="1" x14ac:dyDescent="0.3">
      <c r="A22" t="s">
        <v>27</v>
      </c>
      <c r="B22" s="12">
        <v>44927</v>
      </c>
      <c r="C22" s="12">
        <f>B22+89</f>
        <v>45016</v>
      </c>
      <c r="D22" s="11"/>
      <c r="E22" s="3"/>
      <c r="F22" s="3"/>
      <c r="G22" s="3"/>
      <c r="H22" s="3"/>
      <c r="I22" s="3"/>
      <c r="J22" s="3"/>
      <c r="K22" s="3"/>
    </row>
    <row r="23" spans="1:23" hidden="1" x14ac:dyDescent="0.3">
      <c r="A23" t="s">
        <v>28</v>
      </c>
      <c r="B23" s="1">
        <v>44197</v>
      </c>
      <c r="C23" s="9">
        <f>B23+180</f>
        <v>44377</v>
      </c>
      <c r="D23" s="11">
        <v>44349</v>
      </c>
      <c r="E23" s="3"/>
      <c r="F23" s="3"/>
      <c r="G23" s="3"/>
      <c r="H23" s="3"/>
      <c r="I23" s="3"/>
      <c r="J23" s="3"/>
      <c r="K23" s="3"/>
    </row>
    <row r="24" spans="1:23" hidden="1" x14ac:dyDescent="0.3">
      <c r="A24" t="s">
        <v>29</v>
      </c>
      <c r="B24" s="1">
        <v>44440</v>
      </c>
      <c r="C24" s="9">
        <f>B24+180</f>
        <v>44620</v>
      </c>
      <c r="D24" s="22">
        <f>G9</f>
        <v>44620</v>
      </c>
      <c r="E24" s="12">
        <f>D24+28</f>
        <v>44648</v>
      </c>
      <c r="F24" s="12">
        <f>E24</f>
        <v>44648</v>
      </c>
      <c r="G24" s="12">
        <f>F24+33</f>
        <v>44681</v>
      </c>
      <c r="H24" s="3"/>
      <c r="I24" s="3"/>
      <c r="J24" s="3"/>
      <c r="K24" s="3"/>
      <c r="L24" t="s">
        <v>6</v>
      </c>
      <c r="M24" s="1">
        <f>G9</f>
        <v>44620</v>
      </c>
    </row>
    <row r="25" spans="1:23" hidden="1" x14ac:dyDescent="0.3">
      <c r="A25" t="s">
        <v>30</v>
      </c>
      <c r="B25" s="1">
        <v>44713</v>
      </c>
      <c r="C25" s="9">
        <f>B25+91</f>
        <v>44804</v>
      </c>
      <c r="D25" s="23">
        <f>C25</f>
        <v>44804</v>
      </c>
      <c r="E25" s="12">
        <f>D25+30</f>
        <v>44834</v>
      </c>
      <c r="F25" s="12">
        <f>E25</f>
        <v>44834</v>
      </c>
      <c r="G25" s="12">
        <f>F25+61</f>
        <v>44895</v>
      </c>
      <c r="H25" s="12">
        <f>G25</f>
        <v>44895</v>
      </c>
      <c r="I25" s="12">
        <f>H25+31</f>
        <v>44926</v>
      </c>
      <c r="J25" s="3"/>
      <c r="K25" s="3"/>
      <c r="L25" t="s">
        <v>7</v>
      </c>
      <c r="M25" s="1">
        <f>E10</f>
        <v>44650</v>
      </c>
    </row>
    <row r="26" spans="1:23" x14ac:dyDescent="0.3">
      <c r="A26" t="s">
        <v>31</v>
      </c>
      <c r="B26" s="1">
        <v>44927</v>
      </c>
      <c r="C26" s="9">
        <f>B26+150</f>
        <v>45077</v>
      </c>
      <c r="D26" s="24">
        <f>C26</f>
        <v>45077</v>
      </c>
      <c r="E26" s="12">
        <f>D26+122</f>
        <v>45199</v>
      </c>
      <c r="F26" s="12">
        <f>E26</f>
        <v>45199</v>
      </c>
      <c r="G26" s="12">
        <f>F26+60</f>
        <v>45259</v>
      </c>
      <c r="H26" s="12">
        <f>G26</f>
        <v>45259</v>
      </c>
      <c r="I26" s="12">
        <f>H26+32</f>
        <v>45291</v>
      </c>
      <c r="J26" s="3"/>
      <c r="K26" s="3"/>
      <c r="L26" t="s">
        <v>8</v>
      </c>
      <c r="M26" s="1">
        <f>I10</f>
        <v>44834</v>
      </c>
      <c r="N26" s="1">
        <f>G9</f>
        <v>44620</v>
      </c>
      <c r="O26" s="28" t="s">
        <v>36</v>
      </c>
      <c r="P26" s="28"/>
      <c r="Q26" s="28"/>
      <c r="R26" s="28"/>
      <c r="S26" s="28"/>
      <c r="T26" s="28"/>
      <c r="U26" s="28"/>
      <c r="V26" s="28"/>
      <c r="W26" s="28"/>
    </row>
    <row r="27" spans="1:23" hidden="1" x14ac:dyDescent="0.3">
      <c r="A27" t="s">
        <v>32</v>
      </c>
      <c r="B27" s="1">
        <v>44896</v>
      </c>
      <c r="C27" s="1">
        <f>B27+120</f>
        <v>45016</v>
      </c>
      <c r="D27" s="1">
        <f>C27</f>
        <v>45016</v>
      </c>
      <c r="E27" s="12">
        <f>D27+30</f>
        <v>45046</v>
      </c>
      <c r="F27" s="12">
        <f>E27</f>
        <v>45046</v>
      </c>
      <c r="G27" s="25">
        <f>F27+31</f>
        <v>45077</v>
      </c>
      <c r="H27" s="3"/>
      <c r="I27" s="3"/>
      <c r="J27" s="3"/>
      <c r="K27" s="3"/>
      <c r="L27" t="s">
        <v>9</v>
      </c>
      <c r="M27" s="1">
        <f>D26</f>
        <v>45077</v>
      </c>
    </row>
    <row r="28" spans="1:23" hidden="1" x14ac:dyDescent="0.3">
      <c r="A28" t="s">
        <v>33</v>
      </c>
      <c r="B28" s="26">
        <v>45200</v>
      </c>
      <c r="C28" s="1">
        <f>B28+91</f>
        <v>45291</v>
      </c>
      <c r="D28" s="1">
        <f>C28</f>
        <v>45291</v>
      </c>
      <c r="E28" s="1">
        <f>D28+15</f>
        <v>45306</v>
      </c>
      <c r="F28" s="12">
        <f>E28</f>
        <v>45306</v>
      </c>
      <c r="G28" s="12">
        <f>F28+90</f>
        <v>45396</v>
      </c>
      <c r="H28" s="12">
        <f>G28</f>
        <v>45396</v>
      </c>
      <c r="I28" s="12">
        <f>H28+77</f>
        <v>45473</v>
      </c>
      <c r="J28" s="3"/>
      <c r="K28" s="3"/>
      <c r="L28" s="3"/>
    </row>
    <row r="29" spans="1:23" x14ac:dyDescent="0.3">
      <c r="B29" s="27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23" x14ac:dyDescent="0.3">
      <c r="B30" s="8"/>
      <c r="E30" s="3"/>
      <c r="F30" s="12"/>
      <c r="G30" s="3"/>
      <c r="H30" s="3"/>
      <c r="I30" s="3"/>
      <c r="J30" s="3"/>
      <c r="K30" s="3"/>
      <c r="L30" s="3"/>
    </row>
  </sheetData>
  <phoneticPr fontId="6" type="noConversion"/>
  <conditionalFormatting sqref="D9">
    <cfRule type="expression" dxfId="4" priority="3">
      <formula>$D9&lt;$M9</formula>
    </cfRule>
  </conditionalFormatting>
  <conditionalFormatting sqref="D10">
    <cfRule type="expression" dxfId="3" priority="2">
      <formula>$D10&gt;$M10</formula>
    </cfRule>
  </conditionalFormatting>
  <conditionalFormatting sqref="D26">
    <cfRule type="expression" dxfId="2" priority="1">
      <formula>OR($D26&lt;$M26,$D26&lt;$N26)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Mouillet, Romuald /FR</dc:creator>
  <cp:lastModifiedBy>André</cp:lastModifiedBy>
  <dcterms:created xsi:type="dcterms:W3CDTF">2020-12-10T15:36:29Z</dcterms:created>
  <dcterms:modified xsi:type="dcterms:W3CDTF">2020-12-10T16:25:04Z</dcterms:modified>
</cp:coreProperties>
</file>