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0" yWindow="75" windowWidth="15390" windowHeight="6210"/>
  </bookViews>
  <sheets>
    <sheet name="Cyril" sheetId="1" r:id="rId1"/>
    <sheet name="Natalia" sheetId="2" r:id="rId2"/>
    <sheet name="Février 2014" sheetId="3" r:id="rId3"/>
  </sheets>
  <calcPr calcId="114210"/>
</workbook>
</file>

<file path=xl/calcChain.xml><?xml version="1.0" encoding="utf-8"?>
<calcChain xmlns="http://schemas.openxmlformats.org/spreadsheetml/2006/main">
  <c r="D9" i="1"/>
  <c r="D8"/>
  <c r="D7"/>
  <c r="D6"/>
  <c r="D5"/>
  <c r="D4"/>
  <c r="D3"/>
  <c r="C10"/>
  <c r="C14" i="2"/>
  <c r="C27"/>
  <c r="C38"/>
  <c r="C16" i="1"/>
  <c r="C26"/>
  <c r="G18"/>
  <c r="G17"/>
  <c r="G37"/>
  <c r="C22"/>
  <c r="G22"/>
  <c r="G21"/>
  <c r="D11" i="3"/>
  <c r="D12"/>
  <c r="C19" i="2"/>
  <c r="C39"/>
  <c r="C34"/>
  <c r="C35"/>
  <c r="G9" i="1"/>
  <c r="G10"/>
  <c r="C23"/>
  <c r="C25"/>
  <c r="C24"/>
  <c r="C21"/>
  <c r="C41" i="2"/>
  <c r="C40"/>
  <c r="C37"/>
  <c r="C27" i="1"/>
  <c r="C28"/>
</calcChain>
</file>

<file path=xl/sharedStrings.xml><?xml version="1.0" encoding="utf-8"?>
<sst xmlns="http://schemas.openxmlformats.org/spreadsheetml/2006/main" count="142" uniqueCount="85">
  <si>
    <t>Mutuelle UNEO</t>
  </si>
  <si>
    <t>SFR</t>
  </si>
  <si>
    <t>Free</t>
  </si>
  <si>
    <t>EDF</t>
  </si>
  <si>
    <t>PEL</t>
  </si>
  <si>
    <t>Assurance habitation</t>
  </si>
  <si>
    <t>FACET</t>
  </si>
  <si>
    <t>Nourriture</t>
  </si>
  <si>
    <t>CEL</t>
  </si>
  <si>
    <t>Montant</t>
  </si>
  <si>
    <t>Location Appartement</t>
  </si>
  <si>
    <t>Garantie familiale</t>
  </si>
  <si>
    <t>Adhésion</t>
  </si>
  <si>
    <t>Objectif Prévoyance</t>
  </si>
  <si>
    <t>Eparmil</t>
  </si>
  <si>
    <t>Protection Juridique</t>
  </si>
  <si>
    <t>Échéance</t>
  </si>
  <si>
    <t>TOTAL par mois</t>
  </si>
  <si>
    <t>Mes assurances AGPM</t>
  </si>
  <si>
    <t>TOTAL par an</t>
  </si>
  <si>
    <t>Argent Entrant</t>
  </si>
  <si>
    <t>Argent Sortant</t>
  </si>
  <si>
    <t>Salaire</t>
  </si>
  <si>
    <t>Epargnes</t>
  </si>
  <si>
    <t>Prélèvements mensuels</t>
  </si>
  <si>
    <t>ECM (AGPM)</t>
  </si>
  <si>
    <t>SOUS-TOTAL</t>
  </si>
  <si>
    <t>Essence</t>
  </si>
  <si>
    <t>LDD dont assurance AGPM</t>
  </si>
  <si>
    <t>Parcours J</t>
  </si>
  <si>
    <t>Permis de conduire</t>
  </si>
  <si>
    <t>Remboursement crédit étudiant</t>
  </si>
  <si>
    <t>Prévoir assurance vie</t>
  </si>
  <si>
    <t>Prévoir assurance retraite</t>
  </si>
  <si>
    <t>Grand-mère</t>
  </si>
  <si>
    <t>Total de l'argent sortant</t>
  </si>
  <si>
    <t>TOTAL RESTANT</t>
  </si>
  <si>
    <t>Prélèvements inopinés</t>
  </si>
  <si>
    <t>Chaussure Natalia</t>
  </si>
  <si>
    <t>Rmbst compte épargne</t>
  </si>
  <si>
    <t>Noms</t>
  </si>
  <si>
    <t>Échéances</t>
  </si>
  <si>
    <t>Sommes</t>
  </si>
  <si>
    <t>UNEO</t>
  </si>
  <si>
    <t>Prêt étude</t>
  </si>
  <si>
    <t>Orthodontie</t>
  </si>
  <si>
    <t>Auto école</t>
  </si>
  <si>
    <t>Course</t>
  </si>
  <si>
    <t>Période</t>
  </si>
  <si>
    <t>5100€ / 24 mois</t>
  </si>
  <si>
    <t>4500€ / 36mois</t>
  </si>
  <si>
    <t>987€ / 4 mois</t>
  </si>
  <si>
    <t>Sous-Total</t>
  </si>
  <si>
    <t>Argent restant</t>
  </si>
  <si>
    <t>185,28 / trimestre
741,12 / 12 mois</t>
  </si>
  <si>
    <t>Février 2014</t>
  </si>
  <si>
    <t>185,28€ / trimestre
741,12€ / 12 mois</t>
  </si>
  <si>
    <t>Rmbst Glacière</t>
  </si>
  <si>
    <t>Chèque maman</t>
  </si>
  <si>
    <t>Rmbst Orthodontie</t>
  </si>
  <si>
    <t>Rmbst veste Geneviève</t>
  </si>
  <si>
    <t>Deezer</t>
  </si>
  <si>
    <t>Rmbst FACET</t>
  </si>
  <si>
    <t>Prélèvement/Remboursement inopinés</t>
  </si>
  <si>
    <t>Coffre fort numérique</t>
  </si>
  <si>
    <t>Mes assurances</t>
  </si>
  <si>
    <t>AGPM</t>
  </si>
  <si>
    <t>CREDIT MUTUEL</t>
  </si>
  <si>
    <t>Assurance compte EURO - CHF</t>
  </si>
  <si>
    <t>Optimonde deux étoiles</t>
  </si>
  <si>
    <t>Rmbst veste Brandalley</t>
  </si>
  <si>
    <t>Rmbst Migros couleur cheveux</t>
  </si>
  <si>
    <t>EMG</t>
  </si>
  <si>
    <t>Coussin prélevé Avril</t>
  </si>
  <si>
    <t>Rmbst UNEO</t>
  </si>
  <si>
    <t>Rmbst Neurologie (TOUREILLE)</t>
  </si>
  <si>
    <t>Imprimante</t>
  </si>
  <si>
    <t>VIR BNP PARIBAS</t>
  </si>
  <si>
    <t>Rmbst Imprimante Cdiscount</t>
  </si>
  <si>
    <t>Assurance AGPM</t>
  </si>
  <si>
    <t>Assurance Crédit Mutuel</t>
  </si>
  <si>
    <t>Assurance Unéo</t>
  </si>
  <si>
    <t>Restau Annecy "Le Munich"</t>
  </si>
  <si>
    <t>Assurance PEL</t>
  </si>
  <si>
    <t xml:space="preserve">Assurance voiture  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</si>
</sst>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[$-40C]dddd\ d\ mmmm\ yyyy"/>
  </numFmts>
  <fonts count="18">
    <font>
      <sz val="11"/>
      <color theme="1"/>
      <name val="Calibri"/>
      <family val="2"/>
      <scheme val="minor"/>
    </font>
    <font>
      <b/>
      <sz val="11"/>
      <color indexed="10"/>
      <name val="Calibri"/>
      <family val="2"/>
    </font>
    <font>
      <sz val="16"/>
      <color indexed="8"/>
      <name val="Calibri"/>
      <family val="2"/>
    </font>
    <font>
      <sz val="16"/>
      <color indexed="8"/>
      <name val="Times New Roman"/>
      <family val="1"/>
    </font>
    <font>
      <b/>
      <sz val="16"/>
      <color indexed="10"/>
      <name val="Calibri"/>
      <family val="2"/>
    </font>
    <font>
      <b/>
      <sz val="16"/>
      <color indexed="8"/>
      <name val="Calibri"/>
      <family val="2"/>
    </font>
    <font>
      <b/>
      <sz val="16"/>
      <name val="Calibri"/>
      <family val="2"/>
    </font>
    <font>
      <b/>
      <sz val="16"/>
      <color indexed="8"/>
      <name val="Times New Roman"/>
      <family val="1"/>
    </font>
    <font>
      <sz val="16"/>
      <name val="Calibri"/>
      <family val="2"/>
    </font>
    <font>
      <i/>
      <sz val="12"/>
      <color indexed="8"/>
      <name val="Georgia"/>
      <family val="1"/>
    </font>
    <font>
      <i/>
      <sz val="12"/>
      <color indexed="10"/>
      <name val="Georgia"/>
      <family val="1"/>
    </font>
    <font>
      <b/>
      <i/>
      <sz val="12"/>
      <color indexed="8"/>
      <name val="Georgia"/>
      <family val="1"/>
    </font>
    <font>
      <b/>
      <i/>
      <u/>
      <sz val="12"/>
      <color indexed="8"/>
      <name val="Georgia"/>
      <family val="1"/>
    </font>
    <font>
      <i/>
      <sz val="14"/>
      <color indexed="8"/>
      <name val="Georgia"/>
      <family val="1"/>
    </font>
    <font>
      <sz val="26"/>
      <color indexed="8"/>
      <name val="Calibri"/>
      <family val="2"/>
    </font>
    <font>
      <sz val="16"/>
      <color indexed="17"/>
      <name val="Calibri"/>
      <family val="2"/>
    </font>
    <font>
      <sz val="8"/>
      <name val="Calibri"/>
      <family val="2"/>
    </font>
    <font>
      <sz val="16"/>
      <color indexed="22"/>
      <name val="Calibri"/>
      <family val="2"/>
    </font>
  </fonts>
  <fills count="23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9"/>
        <bgColor indexed="22"/>
      </patternFill>
    </fill>
    <fill>
      <patternFill patternType="solid">
        <fgColor indexed="27"/>
        <bgColor indexed="22"/>
      </patternFill>
    </fill>
    <fill>
      <patternFill patternType="solid">
        <fgColor indexed="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57"/>
        <bgColor indexed="64"/>
      </patternFill>
    </fill>
  </fills>
  <borders count="7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46">
    <xf numFmtId="0" fontId="0" fillId="0" borderId="0" xfId="0"/>
    <xf numFmtId="0" fontId="1" fillId="0" borderId="0" xfId="0" applyFont="1" applyAlignment="1">
      <alignment horizontal="right"/>
    </xf>
    <xf numFmtId="164" fontId="2" fillId="0" borderId="1" xfId="0" applyNumberFormat="1" applyFont="1" applyBorder="1"/>
    <xf numFmtId="164" fontId="2" fillId="2" borderId="1" xfId="0" applyNumberFormat="1" applyFont="1" applyFill="1" applyBorder="1"/>
    <xf numFmtId="0" fontId="4" fillId="3" borderId="2" xfId="0" applyFont="1" applyFill="1" applyBorder="1" applyAlignment="1">
      <alignment horizontal="left"/>
    </xf>
    <xf numFmtId="164" fontId="4" fillId="3" borderId="3" xfId="0" applyNumberFormat="1" applyFont="1" applyFill="1" applyBorder="1"/>
    <xf numFmtId="165" fontId="2" fillId="2" borderId="4" xfId="0" applyNumberFormat="1" applyFont="1" applyFill="1" applyBorder="1" applyAlignment="1">
      <alignment horizontal="right"/>
    </xf>
    <xf numFmtId="165" fontId="2" fillId="0" borderId="4" xfId="0" applyNumberFormat="1" applyFont="1" applyBorder="1" applyAlignment="1">
      <alignment horizontal="right"/>
    </xf>
    <xf numFmtId="164" fontId="4" fillId="4" borderId="5" xfId="0" applyNumberFormat="1" applyFont="1" applyFill="1" applyBorder="1"/>
    <xf numFmtId="164" fontId="2" fillId="0" borderId="6" xfId="0" applyNumberFormat="1" applyFont="1" applyBorder="1"/>
    <xf numFmtId="0" fontId="6" fillId="4" borderId="7" xfId="0" applyFont="1" applyFill="1" applyBorder="1" applyAlignment="1">
      <alignment horizontal="left"/>
    </xf>
    <xf numFmtId="164" fontId="6" fillId="4" borderId="8" xfId="0" applyNumberFormat="1" applyFont="1" applyFill="1" applyBorder="1"/>
    <xf numFmtId="165" fontId="2" fillId="0" borderId="9" xfId="0" applyNumberFormat="1" applyFont="1" applyBorder="1" applyAlignment="1">
      <alignment horizontal="right"/>
    </xf>
    <xf numFmtId="164" fontId="2" fillId="0" borderId="10" xfId="0" applyNumberFormat="1" applyFont="1" applyBorder="1"/>
    <xf numFmtId="164" fontId="2" fillId="0" borderId="9" xfId="0" applyNumberFormat="1" applyFont="1" applyBorder="1"/>
    <xf numFmtId="164" fontId="2" fillId="0" borderId="11" xfId="0" applyNumberFormat="1" applyFont="1" applyBorder="1"/>
    <xf numFmtId="0" fontId="4" fillId="5" borderId="12" xfId="0" applyFont="1" applyFill="1" applyBorder="1" applyAlignment="1">
      <alignment horizontal="left"/>
    </xf>
    <xf numFmtId="0" fontId="4" fillId="4" borderId="13" xfId="0" applyFont="1" applyFill="1" applyBorder="1" applyAlignment="1">
      <alignment horizontal="left"/>
    </xf>
    <xf numFmtId="164" fontId="5" fillId="6" borderId="3" xfId="0" applyNumberFormat="1" applyFont="1" applyFill="1" applyBorder="1"/>
    <xf numFmtId="164" fontId="8" fillId="7" borderId="3" xfId="0" applyNumberFormat="1" applyFont="1" applyFill="1" applyBorder="1"/>
    <xf numFmtId="0" fontId="8" fillId="7" borderId="2" xfId="0" applyFont="1" applyFill="1" applyBorder="1"/>
    <xf numFmtId="0" fontId="0" fillId="0" borderId="0" xfId="0" applyFont="1"/>
    <xf numFmtId="0" fontId="2" fillId="0" borderId="14" xfId="0" applyFont="1" applyBorder="1"/>
    <xf numFmtId="0" fontId="2" fillId="0" borderId="15" xfId="0" applyFont="1" applyBorder="1"/>
    <xf numFmtId="0" fontId="2" fillId="0" borderId="16" xfId="0" applyFont="1" applyBorder="1"/>
    <xf numFmtId="0" fontId="2" fillId="0" borderId="17" xfId="0" applyFont="1" applyBorder="1"/>
    <xf numFmtId="164" fontId="2" fillId="0" borderId="4" xfId="0" applyNumberFormat="1" applyFont="1" applyBorder="1"/>
    <xf numFmtId="0" fontId="2" fillId="8" borderId="3" xfId="0" applyFont="1" applyFill="1" applyBorder="1" applyAlignment="1">
      <alignment horizontal="center"/>
    </xf>
    <xf numFmtId="0" fontId="4" fillId="8" borderId="2" xfId="0" applyFont="1" applyFill="1" applyBorder="1"/>
    <xf numFmtId="0" fontId="0" fillId="0" borderId="0" xfId="0" applyAlignment="1"/>
    <xf numFmtId="0" fontId="3" fillId="9" borderId="18" xfId="0" applyFont="1" applyFill="1" applyBorder="1" applyAlignment="1">
      <alignment horizontal="center"/>
    </xf>
    <xf numFmtId="0" fontId="9" fillId="10" borderId="5" xfId="0" applyNumberFormat="1" applyFont="1" applyFill="1" applyBorder="1"/>
    <xf numFmtId="165" fontId="9" fillId="10" borderId="5" xfId="0" applyNumberFormat="1" applyFont="1" applyFill="1" applyBorder="1" applyAlignment="1">
      <alignment horizontal="right"/>
    </xf>
    <xf numFmtId="0" fontId="9" fillId="11" borderId="19" xfId="0" applyNumberFormat="1" applyFont="1" applyFill="1" applyBorder="1"/>
    <xf numFmtId="165" fontId="9" fillId="11" borderId="20" xfId="0" applyNumberFormat="1" applyFont="1" applyFill="1" applyBorder="1" applyAlignment="1">
      <alignment horizontal="right"/>
    </xf>
    <xf numFmtId="0" fontId="9" fillId="11" borderId="21" xfId="0" applyNumberFormat="1" applyFont="1" applyFill="1" applyBorder="1" applyAlignment="1">
      <alignment wrapText="1"/>
    </xf>
    <xf numFmtId="165" fontId="9" fillId="11" borderId="1" xfId="0" applyNumberFormat="1" applyFont="1" applyFill="1" applyBorder="1" applyAlignment="1">
      <alignment horizontal="right"/>
    </xf>
    <xf numFmtId="0" fontId="9" fillId="11" borderId="21" xfId="0" applyNumberFormat="1" applyFont="1" applyFill="1" applyBorder="1"/>
    <xf numFmtId="0" fontId="9" fillId="12" borderId="22" xfId="0" applyNumberFormat="1" applyFont="1" applyFill="1" applyBorder="1"/>
    <xf numFmtId="165" fontId="9" fillId="12" borderId="6" xfId="0" applyNumberFormat="1" applyFont="1" applyFill="1" applyBorder="1" applyAlignment="1">
      <alignment horizontal="right"/>
    </xf>
    <xf numFmtId="0" fontId="9" fillId="12" borderId="7" xfId="0" applyFont="1" applyFill="1" applyBorder="1"/>
    <xf numFmtId="0" fontId="9" fillId="12" borderId="23" xfId="0" applyNumberFormat="1" applyFont="1" applyFill="1" applyBorder="1"/>
    <xf numFmtId="165" fontId="9" fillId="12" borderId="24" xfId="0" applyNumberFormat="1" applyFont="1" applyFill="1" applyBorder="1" applyAlignment="1">
      <alignment horizontal="right"/>
    </xf>
    <xf numFmtId="0" fontId="9" fillId="12" borderId="13" xfId="0" applyFont="1" applyFill="1" applyBorder="1"/>
    <xf numFmtId="0" fontId="9" fillId="12" borderId="25" xfId="0" applyNumberFormat="1" applyFont="1" applyFill="1" applyBorder="1" applyAlignment="1">
      <alignment horizontal="left"/>
    </xf>
    <xf numFmtId="165" fontId="9" fillId="12" borderId="26" xfId="0" applyNumberFormat="1" applyFont="1" applyFill="1" applyBorder="1" applyAlignment="1">
      <alignment horizontal="right"/>
    </xf>
    <xf numFmtId="165" fontId="9" fillId="11" borderId="19" xfId="0" applyNumberFormat="1" applyFont="1" applyFill="1" applyBorder="1" applyAlignment="1">
      <alignment horizontal="right"/>
    </xf>
    <xf numFmtId="0" fontId="9" fillId="11" borderId="27" xfId="0" applyNumberFormat="1" applyFont="1" applyFill="1" applyBorder="1"/>
    <xf numFmtId="165" fontId="9" fillId="11" borderId="27" xfId="0" applyNumberFormat="1" applyFont="1" applyFill="1" applyBorder="1" applyAlignment="1">
      <alignment horizontal="right"/>
    </xf>
    <xf numFmtId="164" fontId="10" fillId="12" borderId="28" xfId="0" applyNumberFormat="1" applyFont="1" applyFill="1" applyBorder="1"/>
    <xf numFmtId="164" fontId="10" fillId="12" borderId="29" xfId="0" applyNumberFormat="1" applyFont="1" applyFill="1" applyBorder="1"/>
    <xf numFmtId="0" fontId="12" fillId="10" borderId="7" xfId="0" applyFont="1" applyFill="1" applyBorder="1" applyAlignment="1">
      <alignment horizontal="center" vertical="top"/>
    </xf>
    <xf numFmtId="0" fontId="12" fillId="10" borderId="8" xfId="0" applyFont="1" applyFill="1" applyBorder="1" applyAlignment="1">
      <alignment horizontal="center" vertical="top"/>
    </xf>
    <xf numFmtId="0" fontId="12" fillId="10" borderId="28" xfId="0" applyFont="1" applyFill="1" applyBorder="1" applyAlignment="1">
      <alignment horizontal="center" vertical="top"/>
    </xf>
    <xf numFmtId="0" fontId="9" fillId="10" borderId="30" xfId="0" applyFont="1" applyFill="1" applyBorder="1"/>
    <xf numFmtId="164" fontId="13" fillId="10" borderId="4" xfId="0" applyNumberFormat="1" applyFont="1" applyFill="1" applyBorder="1"/>
    <xf numFmtId="0" fontId="9" fillId="11" borderId="15" xfId="0" applyFont="1" applyFill="1" applyBorder="1"/>
    <xf numFmtId="164" fontId="10" fillId="11" borderId="4" xfId="0" applyNumberFormat="1" applyFont="1" applyFill="1" applyBorder="1"/>
    <xf numFmtId="0" fontId="9" fillId="11" borderId="17" xfId="0" applyFont="1" applyFill="1" applyBorder="1"/>
    <xf numFmtId="0" fontId="9" fillId="12" borderId="16" xfId="0" applyFont="1" applyFill="1" applyBorder="1"/>
    <xf numFmtId="164" fontId="10" fillId="12" borderId="9" xfId="0" applyNumberFormat="1" applyFont="1" applyFill="1" applyBorder="1"/>
    <xf numFmtId="164" fontId="10" fillId="11" borderId="28" xfId="0" applyNumberFormat="1" applyFont="1" applyFill="1" applyBorder="1"/>
    <xf numFmtId="0" fontId="9" fillId="11" borderId="31" xfId="0" applyFont="1" applyFill="1" applyBorder="1"/>
    <xf numFmtId="164" fontId="10" fillId="11" borderId="32" xfId="0" applyNumberFormat="1" applyFont="1" applyFill="1" applyBorder="1"/>
    <xf numFmtId="0" fontId="9" fillId="13" borderId="14" xfId="0" applyFont="1" applyFill="1" applyBorder="1"/>
    <xf numFmtId="0" fontId="9" fillId="13" borderId="0" xfId="0" applyFont="1" applyFill="1" applyBorder="1"/>
    <xf numFmtId="164" fontId="11" fillId="13" borderId="11" xfId="0" applyNumberFormat="1" applyFont="1" applyFill="1" applyBorder="1"/>
    <xf numFmtId="0" fontId="9" fillId="14" borderId="17" xfId="0" applyFont="1" applyFill="1" applyBorder="1"/>
    <xf numFmtId="0" fontId="9" fillId="14" borderId="33" xfId="0" applyFont="1" applyFill="1" applyBorder="1"/>
    <xf numFmtId="164" fontId="13" fillId="14" borderId="4" xfId="0" applyNumberFormat="1" applyFont="1" applyFill="1" applyBorder="1"/>
    <xf numFmtId="0" fontId="3" fillId="9" borderId="34" xfId="0" applyFont="1" applyFill="1" applyBorder="1" applyAlignment="1">
      <alignment horizontal="center"/>
    </xf>
    <xf numFmtId="164" fontId="2" fillId="8" borderId="18" xfId="0" applyNumberFormat="1" applyFont="1" applyFill="1" applyBorder="1"/>
    <xf numFmtId="0" fontId="3" fillId="5" borderId="34" xfId="0" applyFont="1" applyFill="1" applyBorder="1" applyAlignment="1">
      <alignment horizontal="center"/>
    </xf>
    <xf numFmtId="165" fontId="2" fillId="0" borderId="35" xfId="0" applyNumberFormat="1" applyFont="1" applyBorder="1" applyAlignment="1">
      <alignment horizontal="right"/>
    </xf>
    <xf numFmtId="164" fontId="2" fillId="15" borderId="36" xfId="0" applyNumberFormat="1" applyFont="1" applyFill="1" applyBorder="1" applyAlignment="1"/>
    <xf numFmtId="164" fontId="2" fillId="16" borderId="36" xfId="0" applyNumberFormat="1" applyFont="1" applyFill="1" applyBorder="1" applyAlignment="1"/>
    <xf numFmtId="164" fontId="2" fillId="17" borderId="37" xfId="0" applyNumberFormat="1" applyFont="1" applyFill="1" applyBorder="1" applyAlignment="1"/>
    <xf numFmtId="164" fontId="2" fillId="16" borderId="37" xfId="0" applyNumberFormat="1" applyFont="1" applyFill="1" applyBorder="1"/>
    <xf numFmtId="164" fontId="2" fillId="0" borderId="37" xfId="0" applyNumberFormat="1" applyFont="1" applyBorder="1"/>
    <xf numFmtId="0" fontId="3" fillId="3" borderId="34" xfId="0" applyFont="1" applyFill="1" applyBorder="1" applyAlignment="1">
      <alignment horizontal="center"/>
    </xf>
    <xf numFmtId="165" fontId="2" fillId="18" borderId="35" xfId="0" applyNumberFormat="1" applyFont="1" applyFill="1" applyBorder="1" applyAlignment="1">
      <alignment horizontal="right"/>
    </xf>
    <xf numFmtId="0" fontId="3" fillId="5" borderId="38" xfId="0" applyFont="1" applyFill="1" applyBorder="1" applyAlignment="1">
      <alignment horizontal="center"/>
    </xf>
    <xf numFmtId="164" fontId="4" fillId="3" borderId="18" xfId="0" applyNumberFormat="1" applyFont="1" applyFill="1" applyBorder="1"/>
    <xf numFmtId="0" fontId="2" fillId="8" borderId="18" xfId="0" applyFont="1" applyFill="1" applyBorder="1" applyAlignment="1">
      <alignment horizontal="center"/>
    </xf>
    <xf numFmtId="164" fontId="2" fillId="0" borderId="39" xfId="0" applyNumberFormat="1" applyFont="1" applyBorder="1"/>
    <xf numFmtId="164" fontId="2" fillId="0" borderId="35" xfId="0" applyNumberFormat="1" applyFont="1" applyBorder="1"/>
    <xf numFmtId="164" fontId="2" fillId="0" borderId="40" xfId="0" applyNumberFormat="1" applyFont="1" applyBorder="1"/>
    <xf numFmtId="164" fontId="2" fillId="0" borderId="41" xfId="0" applyNumberFormat="1" applyFont="1" applyBorder="1"/>
    <xf numFmtId="164" fontId="2" fillId="7" borderId="18" xfId="0" applyNumberFormat="1" applyFont="1" applyFill="1" applyBorder="1" applyAlignment="1">
      <alignment horizontal="right"/>
    </xf>
    <xf numFmtId="164" fontId="5" fillId="6" borderId="18" xfId="0" applyNumberFormat="1" applyFont="1" applyFill="1" applyBorder="1"/>
    <xf numFmtId="0" fontId="2" fillId="0" borderId="42" xfId="0" applyFont="1" applyBorder="1" applyAlignment="1"/>
    <xf numFmtId="0" fontId="3" fillId="5" borderId="43" xfId="0" applyFont="1" applyFill="1" applyBorder="1" applyAlignment="1">
      <alignment horizontal="center"/>
    </xf>
    <xf numFmtId="0" fontId="3" fillId="15" borderId="44" xfId="0" applyNumberFormat="1" applyFont="1" applyFill="1" applyBorder="1" applyAlignment="1">
      <alignment horizontal="left"/>
    </xf>
    <xf numFmtId="0" fontId="3" fillId="16" borderId="44" xfId="0" applyNumberFormat="1" applyFont="1" applyFill="1" applyBorder="1" applyAlignment="1">
      <alignment horizontal="left"/>
    </xf>
    <xf numFmtId="0" fontId="3" fillId="0" borderId="45" xfId="0" applyFont="1" applyBorder="1" applyAlignment="1">
      <alignment horizontal="left"/>
    </xf>
    <xf numFmtId="0" fontId="3" fillId="16" borderId="45" xfId="0" applyFont="1" applyFill="1" applyBorder="1" applyAlignment="1">
      <alignment horizontal="left"/>
    </xf>
    <xf numFmtId="0" fontId="4" fillId="5" borderId="43" xfId="0" applyFont="1" applyFill="1" applyBorder="1" applyAlignment="1">
      <alignment horizontal="left"/>
    </xf>
    <xf numFmtId="0" fontId="3" fillId="17" borderId="46" xfId="0" applyFont="1" applyFill="1" applyBorder="1"/>
    <xf numFmtId="0" fontId="3" fillId="18" borderId="47" xfId="0" applyFont="1" applyFill="1" applyBorder="1"/>
    <xf numFmtId="0" fontId="3" fillId="17" borderId="48" xfId="0" applyFont="1" applyFill="1" applyBorder="1"/>
    <xf numFmtId="0" fontId="4" fillId="3" borderId="34" xfId="0" applyFont="1" applyFill="1" applyBorder="1" applyAlignment="1">
      <alignment horizontal="left"/>
    </xf>
    <xf numFmtId="0" fontId="3" fillId="8" borderId="34" xfId="0" applyFont="1" applyFill="1" applyBorder="1" applyAlignment="1">
      <alignment horizontal="center"/>
    </xf>
    <xf numFmtId="0" fontId="2" fillId="0" borderId="46" xfId="0" applyFont="1" applyBorder="1"/>
    <xf numFmtId="0" fontId="2" fillId="0" borderId="47" xfId="0" applyFont="1" applyBorder="1"/>
    <xf numFmtId="0" fontId="4" fillId="8" borderId="34" xfId="0" applyFont="1" applyFill="1" applyBorder="1"/>
    <xf numFmtId="0" fontId="3" fillId="4" borderId="34" xfId="0" applyFont="1" applyFill="1" applyBorder="1" applyAlignment="1">
      <alignment horizontal="center"/>
    </xf>
    <xf numFmtId="0" fontId="3" fillId="0" borderId="47" xfId="0" applyFont="1" applyBorder="1" applyAlignment="1"/>
    <xf numFmtId="0" fontId="3" fillId="2" borderId="47" xfId="0" applyFont="1" applyFill="1" applyBorder="1" applyAlignment="1"/>
    <xf numFmtId="0" fontId="3" fillId="0" borderId="49" xfId="0" applyFont="1" applyBorder="1" applyAlignment="1"/>
    <xf numFmtId="0" fontId="6" fillId="4" borderId="50" xfId="0" applyFont="1" applyFill="1" applyBorder="1" applyAlignment="1">
      <alignment horizontal="left"/>
    </xf>
    <xf numFmtId="0" fontId="4" fillId="4" borderId="49" xfId="0" applyFont="1" applyFill="1" applyBorder="1" applyAlignment="1">
      <alignment horizontal="left"/>
    </xf>
    <xf numFmtId="0" fontId="2" fillId="0" borderId="42" xfId="0" applyFont="1" applyBorder="1"/>
    <xf numFmtId="0" fontId="2" fillId="0" borderId="48" xfId="0" applyFont="1" applyBorder="1"/>
    <xf numFmtId="0" fontId="2" fillId="7" borderId="34" xfId="0" applyFont="1" applyFill="1" applyBorder="1" applyAlignment="1">
      <alignment horizontal="left"/>
    </xf>
    <xf numFmtId="0" fontId="7" fillId="6" borderId="34" xfId="0" applyFont="1" applyFill="1" applyBorder="1" applyAlignment="1">
      <alignment horizontal="left"/>
    </xf>
    <xf numFmtId="164" fontId="2" fillId="0" borderId="42" xfId="0" applyNumberFormat="1" applyFont="1" applyBorder="1" applyAlignment="1"/>
    <xf numFmtId="164" fontId="2" fillId="17" borderId="46" xfId="0" applyNumberFormat="1" applyFont="1" applyFill="1" applyBorder="1"/>
    <xf numFmtId="164" fontId="2" fillId="18" borderId="47" xfId="0" applyNumberFormat="1" applyFont="1" applyFill="1" applyBorder="1"/>
    <xf numFmtId="0" fontId="2" fillId="8" borderId="34" xfId="0" applyFont="1" applyFill="1" applyBorder="1" applyAlignment="1">
      <alignment horizontal="center"/>
    </xf>
    <xf numFmtId="164" fontId="2" fillId="0" borderId="46" xfId="0" applyNumberFormat="1" applyFont="1" applyBorder="1"/>
    <xf numFmtId="164" fontId="2" fillId="0" borderId="47" xfId="0" applyNumberFormat="1" applyFont="1" applyBorder="1"/>
    <xf numFmtId="164" fontId="2" fillId="0" borderId="49" xfId="0" applyNumberFormat="1" applyFont="1" applyBorder="1"/>
    <xf numFmtId="165" fontId="2" fillId="0" borderId="35" xfId="0" applyNumberFormat="1" applyFont="1" applyFill="1" applyBorder="1" applyAlignment="1">
      <alignment horizontal="right"/>
    </xf>
    <xf numFmtId="0" fontId="3" fillId="8" borderId="18" xfId="0" applyFont="1" applyFill="1" applyBorder="1" applyAlignment="1">
      <alignment horizontal="center"/>
    </xf>
    <xf numFmtId="0" fontId="3" fillId="4" borderId="18" xfId="0" applyFont="1" applyFill="1" applyBorder="1" applyAlignment="1">
      <alignment horizontal="center"/>
    </xf>
    <xf numFmtId="165" fontId="2" fillId="2" borderId="41" xfId="0" applyNumberFormat="1" applyFont="1" applyFill="1" applyBorder="1" applyAlignment="1">
      <alignment horizontal="right"/>
    </xf>
    <xf numFmtId="165" fontId="2" fillId="0" borderId="51" xfId="0" applyNumberFormat="1" applyFont="1" applyFill="1" applyBorder="1" applyAlignment="1">
      <alignment horizontal="right"/>
    </xf>
    <xf numFmtId="164" fontId="2" fillId="16" borderId="47" xfId="0" applyNumberFormat="1" applyFont="1" applyFill="1" applyBorder="1" applyAlignment="1"/>
    <xf numFmtId="164" fontId="4" fillId="0" borderId="42" xfId="0" applyNumberFormat="1" applyFont="1" applyFill="1" applyBorder="1"/>
    <xf numFmtId="164" fontId="2" fillId="17" borderId="47" xfId="0" applyNumberFormat="1" applyFont="1" applyFill="1" applyBorder="1"/>
    <xf numFmtId="164" fontId="2" fillId="0" borderId="42" xfId="0" applyNumberFormat="1" applyFont="1" applyFill="1" applyBorder="1"/>
    <xf numFmtId="164" fontId="2" fillId="2" borderId="48" xfId="0" applyNumberFormat="1" applyFont="1" applyFill="1" applyBorder="1"/>
    <xf numFmtId="0" fontId="3" fillId="0" borderId="47" xfId="0" applyFont="1" applyFill="1" applyBorder="1"/>
    <xf numFmtId="0" fontId="3" fillId="19" borderId="46" xfId="0" applyFont="1" applyFill="1" applyBorder="1"/>
    <xf numFmtId="0" fontId="3" fillId="0" borderId="45" xfId="0" applyFont="1" applyFill="1" applyBorder="1" applyAlignment="1">
      <alignment horizontal="left" wrapText="1"/>
    </xf>
    <xf numFmtId="164" fontId="2" fillId="17" borderId="39" xfId="0" applyNumberFormat="1" applyFont="1" applyFill="1" applyBorder="1"/>
    <xf numFmtId="164" fontId="2" fillId="18" borderId="35" xfId="0" applyNumberFormat="1" applyFont="1" applyFill="1" applyBorder="1"/>
    <xf numFmtId="164" fontId="2" fillId="17" borderId="41" xfId="0" applyNumberFormat="1" applyFont="1" applyFill="1" applyBorder="1"/>
    <xf numFmtId="164" fontId="2" fillId="2" borderId="35" xfId="0" applyNumberFormat="1" applyFont="1" applyFill="1" applyBorder="1"/>
    <xf numFmtId="164" fontId="2" fillId="0" borderId="51" xfId="0" applyNumberFormat="1" applyFont="1" applyBorder="1"/>
    <xf numFmtId="164" fontId="6" fillId="4" borderId="52" xfId="0" applyNumberFormat="1" applyFont="1" applyFill="1" applyBorder="1"/>
    <xf numFmtId="164" fontId="4" fillId="4" borderId="51" xfId="0" applyNumberFormat="1" applyFont="1" applyFill="1" applyBorder="1"/>
    <xf numFmtId="0" fontId="3" fillId="19" borderId="47" xfId="0" applyFont="1" applyFill="1" applyBorder="1"/>
    <xf numFmtId="0" fontId="3" fillId="9" borderId="53" xfId="0" applyFont="1" applyFill="1" applyBorder="1" applyAlignment="1">
      <alignment horizontal="center"/>
    </xf>
    <xf numFmtId="164" fontId="2" fillId="0" borderId="0" xfId="0" applyNumberFormat="1" applyFont="1" applyBorder="1" applyAlignment="1"/>
    <xf numFmtId="164" fontId="2" fillId="19" borderId="54" xfId="0" applyNumberFormat="1" applyFont="1" applyFill="1" applyBorder="1"/>
    <xf numFmtId="164" fontId="2" fillId="0" borderId="33" xfId="0" applyNumberFormat="1" applyFont="1" applyFill="1" applyBorder="1"/>
    <xf numFmtId="164" fontId="2" fillId="19" borderId="33" xfId="0" applyNumberFormat="1" applyFont="1" applyFill="1" applyBorder="1"/>
    <xf numFmtId="164" fontId="2" fillId="0" borderId="37" xfId="0" applyNumberFormat="1" applyFont="1" applyFill="1" applyBorder="1"/>
    <xf numFmtId="164" fontId="4" fillId="5" borderId="38" xfId="0" applyNumberFormat="1" applyFont="1" applyFill="1" applyBorder="1"/>
    <xf numFmtId="164" fontId="2" fillId="0" borderId="49" xfId="0" applyNumberFormat="1" applyFont="1" applyFill="1" applyBorder="1"/>
    <xf numFmtId="0" fontId="3" fillId="3" borderId="53" xfId="0" applyFont="1" applyFill="1" applyBorder="1" applyAlignment="1">
      <alignment horizontal="center"/>
    </xf>
    <xf numFmtId="165" fontId="2" fillId="0" borderId="47" xfId="0" applyNumberFormat="1" applyFont="1" applyBorder="1" applyAlignment="1">
      <alignment horizontal="right"/>
    </xf>
    <xf numFmtId="165" fontId="2" fillId="19" borderId="47" xfId="0" applyNumberFormat="1" applyFont="1" applyFill="1" applyBorder="1" applyAlignment="1">
      <alignment horizontal="right"/>
    </xf>
    <xf numFmtId="165" fontId="2" fillId="0" borderId="47" xfId="0" applyNumberFormat="1" applyFont="1" applyFill="1" applyBorder="1" applyAlignment="1">
      <alignment horizontal="right"/>
    </xf>
    <xf numFmtId="165" fontId="2" fillId="0" borderId="47" xfId="0" applyNumberFormat="1" applyFont="1" applyFill="1" applyBorder="1" applyAlignment="1">
      <alignment horizontal="center"/>
    </xf>
    <xf numFmtId="165" fontId="2" fillId="19" borderId="47" xfId="0" applyNumberFormat="1" applyFont="1" applyFill="1" applyBorder="1" applyAlignment="1">
      <alignment horizontal="center"/>
    </xf>
    <xf numFmtId="165" fontId="2" fillId="0" borderId="47" xfId="0" applyNumberFormat="1" applyFont="1" applyBorder="1" applyAlignment="1">
      <alignment horizontal="center"/>
    </xf>
    <xf numFmtId="0" fontId="2" fillId="0" borderId="47" xfId="0" applyNumberFormat="1" applyFont="1" applyFill="1" applyBorder="1" applyAlignment="1">
      <alignment horizontal="center" vertical="center" wrapText="1"/>
    </xf>
    <xf numFmtId="0" fontId="2" fillId="0" borderId="47" xfId="0" applyNumberFormat="1" applyFont="1" applyFill="1" applyBorder="1" applyAlignment="1">
      <alignment horizontal="center"/>
    </xf>
    <xf numFmtId="164" fontId="2" fillId="16" borderId="47" xfId="0" applyNumberFormat="1" applyFont="1" applyFill="1" applyBorder="1" applyAlignment="1">
      <alignment horizontal="center"/>
    </xf>
    <xf numFmtId="164" fontId="2" fillId="0" borderId="47" xfId="0" applyNumberFormat="1" applyFont="1" applyBorder="1" applyAlignment="1">
      <alignment horizontal="center"/>
    </xf>
    <xf numFmtId="0" fontId="2" fillId="19" borderId="47" xfId="0" applyNumberFormat="1" applyFont="1" applyFill="1" applyBorder="1" applyAlignment="1">
      <alignment horizontal="center"/>
    </xf>
    <xf numFmtId="164" fontId="2" fillId="0" borderId="55" xfId="0" applyNumberFormat="1" applyFont="1" applyFill="1" applyBorder="1"/>
    <xf numFmtId="164" fontId="2" fillId="0" borderId="56" xfId="0" applyNumberFormat="1" applyFont="1" applyFill="1" applyBorder="1"/>
    <xf numFmtId="164" fontId="2" fillId="0" borderId="56" xfId="0" applyNumberFormat="1" applyFont="1" applyFill="1" applyBorder="1" applyAlignment="1">
      <alignment horizontal="right"/>
    </xf>
    <xf numFmtId="164" fontId="5" fillId="0" borderId="56" xfId="0" applyNumberFormat="1" applyFont="1" applyFill="1" applyBorder="1"/>
    <xf numFmtId="0" fontId="0" fillId="0" borderId="1" xfId="0" applyFill="1" applyBorder="1"/>
    <xf numFmtId="0" fontId="2" fillId="0" borderId="0" xfId="0" applyFont="1"/>
    <xf numFmtId="0" fontId="2" fillId="5" borderId="12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57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5" fillId="4" borderId="14" xfId="0" applyFont="1" applyFill="1" applyBorder="1" applyAlignment="1">
      <alignment horizontal="left"/>
    </xf>
    <xf numFmtId="0" fontId="2" fillId="4" borderId="58" xfId="0" applyFont="1" applyFill="1" applyBorder="1" applyAlignment="1">
      <alignment horizontal="center"/>
    </xf>
    <xf numFmtId="0" fontId="2" fillId="4" borderId="11" xfId="0" applyFont="1" applyFill="1" applyBorder="1" applyAlignment="1">
      <alignment horizontal="center"/>
    </xf>
    <xf numFmtId="0" fontId="2" fillId="0" borderId="17" xfId="0" applyFont="1" applyBorder="1" applyAlignment="1"/>
    <xf numFmtId="0" fontId="2" fillId="0" borderId="59" xfId="0" applyFont="1" applyBorder="1" applyAlignment="1">
      <alignment horizontal="left"/>
    </xf>
    <xf numFmtId="0" fontId="2" fillId="2" borderId="17" xfId="0" applyFont="1" applyFill="1" applyBorder="1" applyAlignment="1"/>
    <xf numFmtId="0" fontId="2" fillId="16" borderId="59" xfId="0" applyFont="1" applyFill="1" applyBorder="1" applyAlignment="1">
      <alignment horizontal="left"/>
    </xf>
    <xf numFmtId="0" fontId="2" fillId="0" borderId="16" xfId="0" applyFont="1" applyBorder="1" applyAlignment="1"/>
    <xf numFmtId="0" fontId="2" fillId="8" borderId="2" xfId="0" applyFont="1" applyFill="1" applyBorder="1" applyAlignment="1">
      <alignment horizontal="center"/>
    </xf>
    <xf numFmtId="0" fontId="4" fillId="0" borderId="0" xfId="0" applyFont="1" applyAlignment="1">
      <alignment horizontal="right"/>
    </xf>
    <xf numFmtId="0" fontId="2" fillId="3" borderId="2" xfId="0" applyFont="1" applyFill="1" applyBorder="1" applyAlignment="1">
      <alignment horizontal="center"/>
    </xf>
    <xf numFmtId="0" fontId="2" fillId="17" borderId="15" xfId="0" applyFont="1" applyFill="1" applyBorder="1"/>
    <xf numFmtId="0" fontId="2" fillId="18" borderId="17" xfId="0" applyFont="1" applyFill="1" applyBorder="1"/>
    <xf numFmtId="0" fontId="2" fillId="17" borderId="16" xfId="0" applyFont="1" applyFill="1" applyBorder="1"/>
    <xf numFmtId="0" fontId="5" fillId="6" borderId="2" xfId="0" applyFont="1" applyFill="1" applyBorder="1" applyAlignment="1">
      <alignment horizontal="left"/>
    </xf>
    <xf numFmtId="0" fontId="2" fillId="0" borderId="17" xfId="0" applyFont="1" applyBorder="1" applyAlignment="1">
      <alignment wrapText="1"/>
    </xf>
    <xf numFmtId="0" fontId="2" fillId="19" borderId="59" xfId="0" applyFont="1" applyFill="1" applyBorder="1" applyAlignment="1">
      <alignment horizontal="left"/>
    </xf>
    <xf numFmtId="0" fontId="2" fillId="0" borderId="59" xfId="0" applyFont="1" applyFill="1" applyBorder="1" applyAlignment="1">
      <alignment horizontal="left"/>
    </xf>
    <xf numFmtId="0" fontId="2" fillId="16" borderId="60" xfId="0" applyFont="1" applyFill="1" applyBorder="1" applyAlignment="1">
      <alignment horizontal="left" wrapText="1"/>
    </xf>
    <xf numFmtId="0" fontId="2" fillId="0" borderId="61" xfId="0" applyFont="1" applyFill="1" applyBorder="1" applyAlignment="1">
      <alignment horizontal="left"/>
    </xf>
    <xf numFmtId="0" fontId="2" fillId="0" borderId="0" xfId="0" applyFont="1" applyBorder="1"/>
    <xf numFmtId="0" fontId="2" fillId="0" borderId="0" xfId="0" applyFont="1" applyFill="1" applyBorder="1" applyAlignment="1">
      <alignment horizontal="center"/>
    </xf>
    <xf numFmtId="0" fontId="4" fillId="4" borderId="16" xfId="0" applyFont="1" applyFill="1" applyBorder="1" applyAlignment="1">
      <alignment horizontal="left"/>
    </xf>
    <xf numFmtId="164" fontId="4" fillId="4" borderId="6" xfId="0" applyNumberFormat="1" applyFont="1" applyFill="1" applyBorder="1"/>
    <xf numFmtId="0" fontId="5" fillId="4" borderId="62" xfId="0" applyFont="1" applyFill="1" applyBorder="1" applyAlignment="1">
      <alignment horizontal="left"/>
    </xf>
    <xf numFmtId="0" fontId="2" fillId="4" borderId="63" xfId="0" applyFont="1" applyFill="1" applyBorder="1" applyAlignment="1">
      <alignment horizontal="center"/>
    </xf>
    <xf numFmtId="0" fontId="2" fillId="4" borderId="64" xfId="0" applyFont="1" applyFill="1" applyBorder="1" applyAlignment="1">
      <alignment horizontal="center"/>
    </xf>
    <xf numFmtId="14" fontId="2" fillId="20" borderId="65" xfId="0" applyNumberFormat="1" applyFont="1" applyFill="1" applyBorder="1"/>
    <xf numFmtId="14" fontId="2" fillId="20" borderId="11" xfId="0" applyNumberFormat="1" applyFont="1" applyFill="1" applyBorder="1"/>
    <xf numFmtId="164" fontId="2" fillId="0" borderId="37" xfId="0" applyNumberFormat="1" applyFont="1" applyBorder="1" applyAlignment="1"/>
    <xf numFmtId="164" fontId="2" fillId="16" borderId="36" xfId="0" applyNumberFormat="1" applyFont="1" applyFill="1" applyBorder="1"/>
    <xf numFmtId="164" fontId="2" fillId="19" borderId="37" xfId="0" applyNumberFormat="1" applyFont="1" applyFill="1" applyBorder="1"/>
    <xf numFmtId="164" fontId="2" fillId="0" borderId="0" xfId="0" applyNumberFormat="1" applyFont="1" applyFill="1" applyBorder="1"/>
    <xf numFmtId="0" fontId="2" fillId="21" borderId="66" xfId="0" applyFont="1" applyFill="1" applyBorder="1"/>
    <xf numFmtId="165" fontId="2" fillId="19" borderId="4" xfId="0" applyNumberFormat="1" applyFont="1" applyFill="1" applyBorder="1" applyAlignment="1">
      <alignment horizontal="right"/>
    </xf>
    <xf numFmtId="165" fontId="2" fillId="0" borderId="29" xfId="0" applyNumberFormat="1" applyFont="1" applyBorder="1" applyAlignment="1">
      <alignment horizontal="right"/>
    </xf>
    <xf numFmtId="0" fontId="2" fillId="5" borderId="67" xfId="0" applyFont="1" applyFill="1" applyBorder="1" applyAlignment="1">
      <alignment horizontal="center"/>
    </xf>
    <xf numFmtId="0" fontId="2" fillId="5" borderId="68" xfId="0" applyFont="1" applyFill="1" applyBorder="1" applyAlignment="1">
      <alignment horizontal="center"/>
    </xf>
    <xf numFmtId="0" fontId="2" fillId="3" borderId="69" xfId="0" applyFont="1" applyFill="1" applyBorder="1" applyAlignment="1">
      <alignment horizontal="center"/>
    </xf>
    <xf numFmtId="0" fontId="2" fillId="3" borderId="70" xfId="0" applyFont="1" applyFill="1" applyBorder="1" applyAlignment="1">
      <alignment horizontal="center"/>
    </xf>
    <xf numFmtId="164" fontId="2" fillId="17" borderId="19" xfId="0" applyNumberFormat="1" applyFont="1" applyFill="1" applyBorder="1"/>
    <xf numFmtId="164" fontId="2" fillId="18" borderId="21" xfId="0" applyNumberFormat="1" applyFont="1" applyFill="1" applyBorder="1"/>
    <xf numFmtId="164" fontId="2" fillId="17" borderId="22" xfId="0" applyNumberFormat="1" applyFont="1" applyFill="1" applyBorder="1"/>
    <xf numFmtId="165" fontId="2" fillId="0" borderId="28" xfId="0" applyNumberFormat="1" applyFont="1" applyBorder="1" applyAlignment="1">
      <alignment horizontal="right"/>
    </xf>
    <xf numFmtId="165" fontId="2" fillId="18" borderId="4" xfId="0" applyNumberFormat="1" applyFont="1" applyFill="1" applyBorder="1" applyAlignment="1">
      <alignment horizontal="right"/>
    </xf>
    <xf numFmtId="165" fontId="2" fillId="22" borderId="71" xfId="0" applyNumberFormat="1" applyFont="1" applyFill="1" applyBorder="1" applyAlignment="1">
      <alignment horizontal="right"/>
    </xf>
    <xf numFmtId="0" fontId="2" fillId="12" borderId="34" xfId="0" applyFont="1" applyFill="1" applyBorder="1"/>
    <xf numFmtId="0" fontId="15" fillId="0" borderId="15" xfId="0" applyFont="1" applyBorder="1"/>
    <xf numFmtId="164" fontId="15" fillId="0" borderId="19" xfId="0" applyNumberFormat="1" applyFont="1" applyBorder="1"/>
    <xf numFmtId="165" fontId="15" fillId="0" borderId="4" xfId="0" applyNumberFormat="1" applyFont="1" applyBorder="1" applyAlignment="1">
      <alignment horizontal="right"/>
    </xf>
    <xf numFmtId="0" fontId="15" fillId="0" borderId="17" xfId="0" applyFont="1" applyBorder="1"/>
    <xf numFmtId="164" fontId="15" fillId="0" borderId="21" xfId="0" applyNumberFormat="1" applyFont="1" applyBorder="1"/>
    <xf numFmtId="165" fontId="15" fillId="0" borderId="4" xfId="0" applyNumberFormat="1" applyFont="1" applyFill="1" applyBorder="1" applyAlignment="1">
      <alignment horizontal="right"/>
    </xf>
    <xf numFmtId="165" fontId="15" fillId="0" borderId="9" xfId="0" applyNumberFormat="1" applyFont="1" applyBorder="1" applyAlignment="1">
      <alignment horizontal="right"/>
    </xf>
    <xf numFmtId="0" fontId="4" fillId="0" borderId="17" xfId="0" applyFont="1" applyBorder="1"/>
    <xf numFmtId="164" fontId="4" fillId="0" borderId="21" xfId="0" applyNumberFormat="1" applyFont="1" applyBorder="1"/>
    <xf numFmtId="165" fontId="4" fillId="0" borderId="9" xfId="0" applyNumberFormat="1" applyFont="1" applyFill="1" applyBorder="1" applyAlignment="1">
      <alignment horizontal="right"/>
    </xf>
    <xf numFmtId="165" fontId="4" fillId="0" borderId="9" xfId="0" applyNumberFormat="1" applyFont="1" applyBorder="1" applyAlignment="1">
      <alignment horizontal="right"/>
    </xf>
    <xf numFmtId="165" fontId="4" fillId="0" borderId="29" xfId="0" applyNumberFormat="1" applyFont="1" applyBorder="1" applyAlignment="1">
      <alignment horizontal="right"/>
    </xf>
    <xf numFmtId="164" fontId="4" fillId="8" borderId="3" xfId="0" applyNumberFormat="1" applyFont="1" applyFill="1" applyBorder="1"/>
    <xf numFmtId="1" fontId="17" fillId="0" borderId="0" xfId="0" applyNumberFormat="1" applyFont="1" applyBorder="1" applyAlignment="1">
      <alignment horizontal="center"/>
    </xf>
    <xf numFmtId="1" fontId="17" fillId="0" borderId="0" xfId="0" applyNumberFormat="1" applyFont="1" applyFill="1" applyBorder="1" applyAlignment="1">
      <alignment horizontal="center"/>
    </xf>
    <xf numFmtId="0" fontId="2" fillId="9" borderId="72" xfId="0" applyFont="1" applyFill="1" applyBorder="1" applyAlignment="1">
      <alignment horizontal="center"/>
    </xf>
    <xf numFmtId="0" fontId="2" fillId="9" borderId="18" xfId="0" applyFont="1" applyFill="1" applyBorder="1" applyAlignment="1">
      <alignment horizontal="center"/>
    </xf>
    <xf numFmtId="49" fontId="14" fillId="0" borderId="55" xfId="0" applyNumberFormat="1" applyFont="1" applyBorder="1" applyAlignment="1">
      <alignment horizontal="center" vertical="center"/>
    </xf>
    <xf numFmtId="49" fontId="14" fillId="0" borderId="73" xfId="0" applyNumberFormat="1" applyFont="1" applyBorder="1" applyAlignment="1">
      <alignment horizontal="center" vertical="center"/>
    </xf>
    <xf numFmtId="49" fontId="14" fillId="0" borderId="74" xfId="0" applyNumberFormat="1" applyFont="1" applyBorder="1" applyAlignment="1">
      <alignment horizontal="center" vertical="center"/>
    </xf>
    <xf numFmtId="49" fontId="14" fillId="0" borderId="56" xfId="0" applyNumberFormat="1" applyFont="1" applyBorder="1" applyAlignment="1">
      <alignment horizontal="center" vertical="center"/>
    </xf>
    <xf numFmtId="49" fontId="14" fillId="0" borderId="0" xfId="0" applyNumberFormat="1" applyFont="1" applyBorder="1" applyAlignment="1">
      <alignment horizontal="center" vertical="center"/>
    </xf>
    <xf numFmtId="49" fontId="14" fillId="0" borderId="40" xfId="0" applyNumberFormat="1" applyFont="1" applyBorder="1" applyAlignment="1">
      <alignment horizontal="center" vertical="center"/>
    </xf>
    <xf numFmtId="49" fontId="14" fillId="0" borderId="75" xfId="0" applyNumberFormat="1" applyFont="1" applyBorder="1" applyAlignment="1">
      <alignment horizontal="center" vertical="center"/>
    </xf>
    <xf numFmtId="49" fontId="14" fillId="0" borderId="76" xfId="0" applyNumberFormat="1" applyFont="1" applyBorder="1" applyAlignment="1">
      <alignment horizontal="center" vertical="center"/>
    </xf>
    <xf numFmtId="49" fontId="14" fillId="0" borderId="77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39</xdr:row>
      <xdr:rowOff>22860</xdr:rowOff>
    </xdr:from>
    <xdr:to>
      <xdr:col>8</xdr:col>
      <xdr:colOff>9525</xdr:colOff>
      <xdr:row>44</xdr:row>
      <xdr:rowOff>19049</xdr:rowOff>
    </xdr:to>
    <xdr:sp macro="" textlink="">
      <xdr:nvSpPr>
        <xdr:cNvPr id="3" name="ZoneTexte 2"/>
        <xdr:cNvSpPr txBox="1"/>
      </xdr:nvSpPr>
      <xdr:spPr>
        <a:xfrm>
          <a:off x="712470" y="10553700"/>
          <a:ext cx="13096875" cy="1329689"/>
        </a:xfrm>
        <a:prstGeom prst="rect">
          <a:avLst/>
        </a:prstGeom>
        <a:solidFill>
          <a:srgbClr val="FFFF00"/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600"/>
            <a:t>Mise à jour le 16/12/2013 </a:t>
          </a:r>
        </a:p>
        <a:p>
          <a:pPr algn="l"/>
          <a:r>
            <a:rPr lang="fr-FR" sz="1600"/>
            <a:t>Vérifier</a:t>
          </a:r>
          <a:r>
            <a:rPr lang="fr-FR" sz="1600" baseline="0"/>
            <a:t> les assurances AGPM. </a:t>
          </a:r>
          <a:r>
            <a:rPr lang="fr-FR" sz="1600" b="1" baseline="0">
              <a:solidFill>
                <a:srgbClr val="FF0000"/>
              </a:solidFill>
            </a:rPr>
            <a:t>Possibilitée d'avoir résillié des souscriptions!</a:t>
          </a:r>
          <a:endParaRPr lang="fr-FR" sz="1600" b="1">
            <a:solidFill>
              <a:srgbClr val="FF0000"/>
            </a:solidFill>
          </a:endParaRPr>
        </a:p>
      </xdr:txBody>
    </xdr:sp>
    <xdr:clientData/>
  </xdr:twoCellAnchor>
  <xdr:oneCellAnchor>
    <xdr:from>
      <xdr:col>1</xdr:col>
      <xdr:colOff>438150</xdr:colOff>
      <xdr:row>4</xdr:row>
      <xdr:rowOff>257175</xdr:rowOff>
    </xdr:from>
    <xdr:ext cx="104775" cy="214993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114425" y="1343025"/>
          <a:ext cx="104775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4</xdr:col>
      <xdr:colOff>295275</xdr:colOff>
      <xdr:row>5</xdr:row>
      <xdr:rowOff>257175</xdr:rowOff>
    </xdr:from>
    <xdr:to>
      <xdr:col>7</xdr:col>
      <xdr:colOff>1866900</xdr:colOff>
      <xdr:row>13</xdr:row>
      <xdr:rowOff>66675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8753475" y="1609725"/>
          <a:ext cx="6638925" cy="20002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Calibri"/>
            </a:rPr>
            <a:t>Cependant mon sous-total est faussé car quand l'échéance se renouvelle au mois d'après, la somme en question s'annule : En gros aujourd'hui j'aurai souhaité que la somme -800€ soit toujours prélevée jusqu'au 15 de chaque mois (car c'est à ce jour précis que je reçois ma paye, et donc que mon compte bancaire "se remet à jour".</a:t>
          </a: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Calibri"/>
            </a:rPr>
            <a:t>Pourriez-vous m'aider s'il vous plaît ? Je pense que c'est la formule qui se trouve en C11 qui n'est pas correcte : =SOMMEPROD((D3:D10&lt;=AUJOURDHUI())*(C3:C10))</a:t>
          </a: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0</xdr:col>
      <xdr:colOff>295275</xdr:colOff>
      <xdr:row>0</xdr:row>
      <xdr:rowOff>104775</xdr:rowOff>
    </xdr:from>
    <xdr:to>
      <xdr:col>5</xdr:col>
      <xdr:colOff>1209675</xdr:colOff>
      <xdr:row>12</xdr:row>
      <xdr:rowOff>219075</xdr:rowOff>
    </xdr:to>
    <xdr:sp macro="" textlink="">
      <xdr:nvSpPr>
        <xdr:cNvPr id="1028" name="Oval 4"/>
        <xdr:cNvSpPr>
          <a:spLocks noChangeArrowheads="1"/>
        </xdr:cNvSpPr>
      </xdr:nvSpPr>
      <xdr:spPr bwMode="auto">
        <a:xfrm>
          <a:off x="295275" y="104775"/>
          <a:ext cx="9715500" cy="3390900"/>
        </a:xfrm>
        <a:prstGeom prst="ellipse">
          <a:avLst/>
        </a:prstGeom>
        <a:noFill/>
        <a:ln w="57150">
          <a:solidFill>
            <a:srgbClr val="FF0000"/>
          </a:solidFill>
          <a:round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20411</xdr:colOff>
      <xdr:row>43</xdr:row>
      <xdr:rowOff>9526</xdr:rowOff>
    </xdr:from>
    <xdr:to>
      <xdr:col>7</xdr:col>
      <xdr:colOff>29936</xdr:colOff>
      <xdr:row>51</xdr:row>
      <xdr:rowOff>76200</xdr:rowOff>
    </xdr:to>
    <xdr:sp macro="" textlink="">
      <xdr:nvSpPr>
        <xdr:cNvPr id="2" name="ZoneTexte 1"/>
        <xdr:cNvSpPr txBox="1"/>
      </xdr:nvSpPr>
      <xdr:spPr>
        <a:xfrm>
          <a:off x="815068" y="10633983"/>
          <a:ext cx="15793811" cy="1547131"/>
        </a:xfrm>
        <a:prstGeom prst="rect">
          <a:avLst/>
        </a:prstGeom>
        <a:solidFill>
          <a:srgbClr val="FFFF00"/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 u="sng">
              <a:solidFill>
                <a:srgbClr val="FF0000"/>
              </a:solidFill>
            </a:rPr>
            <a:t>Mise à</a:t>
          </a:r>
          <a:r>
            <a:rPr lang="fr-FR" sz="1400" b="1" u="sng" baseline="0">
              <a:solidFill>
                <a:srgbClr val="FF0000"/>
              </a:solidFill>
            </a:rPr>
            <a:t> jour 02/01/2014</a:t>
          </a:r>
        </a:p>
        <a:p>
          <a:pPr algn="l"/>
          <a:r>
            <a:rPr lang="fr-FR" sz="1400" b="0" u="none" baseline="0">
              <a:solidFill>
                <a:sysClr val="windowText" lastClr="000000"/>
              </a:solidFill>
            </a:rPr>
            <a:t>Prévoir :</a:t>
          </a:r>
        </a:p>
        <a:p>
          <a:pPr algn="l"/>
          <a:r>
            <a:rPr lang="fr-FR" sz="1400" b="0" baseline="0">
              <a:solidFill>
                <a:sysClr val="windowText" lastClr="000000"/>
              </a:solidFill>
            </a:rPr>
            <a:t>- Assurance vie</a:t>
          </a:r>
        </a:p>
        <a:p>
          <a:pPr algn="l"/>
          <a:r>
            <a:rPr lang="fr-FR" sz="1400" b="0" baseline="0">
              <a:solidFill>
                <a:sysClr val="windowText" lastClr="000000"/>
              </a:solidFill>
            </a:rPr>
            <a:t>- Assurance retraite</a:t>
          </a:r>
          <a:endParaRPr lang="fr-FR" sz="1400" b="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Médian">
      <a:fillStyleLst>
        <a:solidFill>
          <a:schemeClr val="phClr"/>
        </a:solidFill>
        <a:solidFill>
          <a:schemeClr val="phClr">
            <a:tint val="50000"/>
          </a:schemeClr>
        </a:solidFill>
        <a:solidFill>
          <a:schemeClr val="phClr"/>
        </a:solidFill>
      </a:fillStyleLst>
      <a:lnStyleLst>
        <a:ln w="100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47625" cap="flat" cmpd="dbl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300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38100" dist="300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38100" dist="25400" dir="5400000" rotWithShape="0">
              <a:srgbClr val="000000">
                <a:alpha val="35000"/>
              </a:srgbClr>
            </a:outerShdw>
          </a:effectLst>
          <a:scene3d>
            <a:camera prst="isometricTopDown" fov="0">
              <a:rot lat="0" lon="0" rev="0"/>
            </a:camera>
            <a:lightRig rig="balanced" dir="t">
              <a:rot lat="0" lon="0" rev="13800000"/>
            </a:lightRig>
          </a:scene3d>
          <a:sp3d extrusionH="12700" prstMaterial="plastic">
            <a:bevelT w="38100" h="25400" prst="softRound"/>
            <a:contourClr>
              <a:schemeClr val="phClr"/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8"/>
  </sheetPr>
  <dimension ref="B1:H37"/>
  <sheetViews>
    <sheetView tabSelected="1" zoomScale="70" zoomScaleNormal="70" workbookViewId="0">
      <selection activeCell="D21" sqref="D21"/>
    </sheetView>
  </sheetViews>
  <sheetFormatPr baseColWidth="10" defaultRowHeight="21"/>
  <cols>
    <col min="1" max="1" width="10.140625" style="168" customWidth="1"/>
    <col min="2" max="2" width="39" style="168" customWidth="1"/>
    <col min="3" max="3" width="42.42578125" style="168" customWidth="1"/>
    <col min="4" max="4" width="35.28515625" style="168" customWidth="1"/>
    <col min="5" max="5" width="5.140625" style="168" customWidth="1"/>
    <col min="6" max="6" width="48.42578125" style="168" bestFit="1" customWidth="1"/>
    <col min="7" max="7" width="22.42578125" style="168" customWidth="1"/>
    <col min="8" max="8" width="35.28515625" style="168" customWidth="1"/>
    <col min="9" max="9" width="22" style="168" customWidth="1"/>
    <col min="10" max="16384" width="11.42578125" style="168"/>
  </cols>
  <sheetData>
    <row r="1" spans="2:8" ht="21.75" thickBot="1"/>
    <row r="2" spans="2:8" ht="21.75" thickBot="1">
      <c r="B2" s="169" t="s">
        <v>24</v>
      </c>
      <c r="C2" s="209" t="s">
        <v>9</v>
      </c>
      <c r="D2" s="210" t="s">
        <v>16</v>
      </c>
      <c r="E2" s="194"/>
      <c r="F2" s="170" t="s">
        <v>65</v>
      </c>
      <c r="G2" s="171" t="s">
        <v>9</v>
      </c>
      <c r="H2" s="172" t="s">
        <v>16</v>
      </c>
    </row>
    <row r="3" spans="2:8">
      <c r="B3" s="177" t="s">
        <v>1</v>
      </c>
      <c r="C3" s="202">
        <v>-20</v>
      </c>
      <c r="D3" s="7">
        <f ca="1">IF(TODAY()&gt;DATE(2014,MONTH(TODAY()),E3),DATE(2014,MONTH(TODAY())+1,E3),DATE(2014,MONTH(TODAY()),E3))</f>
        <v>41712</v>
      </c>
      <c r="E3" s="233">
        <v>14</v>
      </c>
      <c r="F3" s="173" t="s">
        <v>66</v>
      </c>
      <c r="G3" s="174"/>
      <c r="H3" s="175"/>
    </row>
    <row r="4" spans="2:8">
      <c r="B4" s="179" t="s">
        <v>2</v>
      </c>
      <c r="C4" s="77">
        <v>-38</v>
      </c>
      <c r="D4" s="207">
        <f t="shared" ref="D4:D9" ca="1" si="0">IF(TODAY()&gt;DATE(2014,MONTH(TODAY()),E4),DATE(2014,MONTH(TODAY())+1,E4),DATE(2014,MONTH(TODAY()),E4))</f>
        <v>41708</v>
      </c>
      <c r="E4" s="233">
        <v>10</v>
      </c>
      <c r="F4" s="176" t="s">
        <v>11</v>
      </c>
      <c r="G4" s="2">
        <v>-30.2</v>
      </c>
      <c r="H4" s="7">
        <v>41852</v>
      </c>
    </row>
    <row r="5" spans="2:8">
      <c r="B5" s="177" t="s">
        <v>3</v>
      </c>
      <c r="C5" s="78">
        <v>-65</v>
      </c>
      <c r="D5" s="7">
        <f t="shared" ca="1" si="0"/>
        <v>41703</v>
      </c>
      <c r="E5" s="234">
        <v>5</v>
      </c>
      <c r="F5" s="178" t="s">
        <v>13</v>
      </c>
      <c r="G5" s="3">
        <v>-178.44</v>
      </c>
      <c r="H5" s="6">
        <v>41913</v>
      </c>
    </row>
    <row r="6" spans="2:8">
      <c r="B6" s="191" t="s">
        <v>25</v>
      </c>
      <c r="C6" s="203">
        <v>-100</v>
      </c>
      <c r="D6" s="207">
        <f t="shared" ca="1" si="0"/>
        <v>41702</v>
      </c>
      <c r="E6" s="233">
        <v>4</v>
      </c>
      <c r="F6" s="176" t="s">
        <v>12</v>
      </c>
      <c r="G6" s="2">
        <v>-12</v>
      </c>
      <c r="H6" s="7">
        <v>41913</v>
      </c>
    </row>
    <row r="7" spans="2:8">
      <c r="B7" s="190" t="s">
        <v>10</v>
      </c>
      <c r="C7" s="148">
        <v>-800</v>
      </c>
      <c r="D7" s="7">
        <f t="shared" ca="1" si="0"/>
        <v>41730</v>
      </c>
      <c r="E7" s="234">
        <v>1</v>
      </c>
      <c r="F7" s="178" t="s">
        <v>14</v>
      </c>
      <c r="G7" s="3">
        <v>-50</v>
      </c>
      <c r="H7" s="6">
        <v>41913</v>
      </c>
    </row>
    <row r="8" spans="2:8" ht="21.75" thickBot="1">
      <c r="B8" s="189" t="s">
        <v>6</v>
      </c>
      <c r="C8" s="204">
        <v>-52.82</v>
      </c>
      <c r="D8" s="207">
        <f t="shared" ca="1" si="0"/>
        <v>41705</v>
      </c>
      <c r="E8" s="233">
        <v>7</v>
      </c>
      <c r="F8" s="180" t="s">
        <v>15</v>
      </c>
      <c r="G8" s="9">
        <v>-18</v>
      </c>
      <c r="H8" s="12">
        <v>41913</v>
      </c>
    </row>
    <row r="9" spans="2:8" ht="21.75" thickBot="1">
      <c r="B9" s="192" t="s">
        <v>61</v>
      </c>
      <c r="C9" s="205">
        <v>-9.99</v>
      </c>
      <c r="D9" s="208">
        <f t="shared" ca="1" si="0"/>
        <v>41718</v>
      </c>
      <c r="E9" s="233">
        <v>20</v>
      </c>
      <c r="F9" s="10" t="s">
        <v>19</v>
      </c>
      <c r="G9" s="11">
        <f>SUM(G4:G8)</f>
        <v>-288.64</v>
      </c>
      <c r="H9" s="200"/>
    </row>
    <row r="10" spans="2:8" ht="21.75" thickBot="1">
      <c r="B10" s="16" t="s">
        <v>26</v>
      </c>
      <c r="C10" s="149">
        <f ca="1">SUMPRODUCT((D3:D9&lt;=TODAY())*(C3:C9))+IF(AND(TODAY()&gt;=DATE(2014,MONTH(TODAY()),1),TODAY()&lt;DATE(2014,MONTH(TODAY()+1),15)),$C$7,0)</f>
        <v>-800</v>
      </c>
      <c r="D10" s="206"/>
      <c r="E10" s="193"/>
      <c r="F10" s="195" t="s">
        <v>17</v>
      </c>
      <c r="G10" s="196">
        <f>(G9/12)</f>
        <v>-24.053333333333331</v>
      </c>
      <c r="H10" s="201"/>
    </row>
    <row r="11" spans="2:8" ht="22.5" thickTop="1" thickBot="1">
      <c r="F11" s="197" t="s">
        <v>67</v>
      </c>
      <c r="G11" s="198"/>
      <c r="H11" s="199"/>
    </row>
    <row r="12" spans="2:8" ht="21.75" thickBot="1">
      <c r="B12" s="183" t="s">
        <v>23</v>
      </c>
      <c r="C12" s="211" t="s">
        <v>9</v>
      </c>
      <c r="D12" s="212" t="s">
        <v>16</v>
      </c>
      <c r="F12" s="176" t="s">
        <v>68</v>
      </c>
      <c r="G12" s="2">
        <v>-17.100000000000001</v>
      </c>
      <c r="H12" s="7">
        <v>41699</v>
      </c>
    </row>
    <row r="13" spans="2:8">
      <c r="B13" s="184" t="s">
        <v>28</v>
      </c>
      <c r="C13" s="213">
        <v>-225</v>
      </c>
      <c r="D13" s="216">
        <v>41713</v>
      </c>
      <c r="F13" s="178" t="s">
        <v>64</v>
      </c>
      <c r="G13" s="3">
        <v>-1</v>
      </c>
      <c r="H13" s="6">
        <v>41699</v>
      </c>
    </row>
    <row r="14" spans="2:8">
      <c r="B14" s="185" t="s">
        <v>8</v>
      </c>
      <c r="C14" s="214">
        <v>-1000</v>
      </c>
      <c r="D14" s="217">
        <v>41713</v>
      </c>
      <c r="F14" s="188" t="s">
        <v>84</v>
      </c>
      <c r="G14" s="2">
        <v>-66.19</v>
      </c>
      <c r="H14" s="7">
        <v>41698</v>
      </c>
    </row>
    <row r="15" spans="2:8" ht="21.75" thickBot="1">
      <c r="B15" s="186" t="s">
        <v>4</v>
      </c>
      <c r="C15" s="215">
        <v>-46.35</v>
      </c>
      <c r="D15" s="208">
        <v>41699</v>
      </c>
      <c r="F15" s="178" t="s">
        <v>5</v>
      </c>
      <c r="G15" s="3">
        <v>-9.43</v>
      </c>
      <c r="H15" s="6">
        <v>41707</v>
      </c>
    </row>
    <row r="16" spans="2:8" ht="21.75" thickBot="1">
      <c r="B16" s="4" t="s">
        <v>26</v>
      </c>
      <c r="C16" s="5">
        <f ca="1">SUMPRODUCT((D13:D15&lt;=TODAY())*(C13:C15))</f>
        <v>-46.35</v>
      </c>
      <c r="D16" s="218"/>
      <c r="E16" s="182"/>
      <c r="F16" s="176" t="s">
        <v>83</v>
      </c>
      <c r="G16" s="2">
        <v>-1.35</v>
      </c>
      <c r="H16" s="7">
        <v>41699</v>
      </c>
    </row>
    <row r="17" spans="2:8" ht="21.75" thickBot="1">
      <c r="F17" s="10" t="s">
        <v>19</v>
      </c>
      <c r="G17" s="11">
        <f ca="1">G18*12</f>
        <v>-1027.6799999999998</v>
      </c>
      <c r="H17" s="200"/>
    </row>
    <row r="18" spans="2:8" ht="20.25" customHeight="1" thickBot="1">
      <c r="B18" s="235" t="s">
        <v>20</v>
      </c>
      <c r="C18" s="236"/>
      <c r="F18" s="195" t="s">
        <v>17</v>
      </c>
      <c r="G18" s="196">
        <f ca="1">SUMPRODUCT((H12:H16&lt;=TODAY())*(G12:G16))</f>
        <v>-85.639999999999986</v>
      </c>
      <c r="H18" s="201"/>
    </row>
    <row r="19" spans="2:8" ht="22.5" thickTop="1" thickBot="1">
      <c r="B19" s="22" t="s">
        <v>22</v>
      </c>
      <c r="C19" s="15">
        <v>3200</v>
      </c>
      <c r="F19" s="197" t="s">
        <v>43</v>
      </c>
      <c r="G19" s="198"/>
      <c r="H19" s="199"/>
    </row>
    <row r="20" spans="2:8" ht="21.75" thickBot="1">
      <c r="B20" s="235" t="s">
        <v>21</v>
      </c>
      <c r="C20" s="236"/>
      <c r="F20" s="178" t="s">
        <v>69</v>
      </c>
      <c r="G20" s="3">
        <v>-76.72</v>
      </c>
      <c r="H20" s="6">
        <v>41699</v>
      </c>
    </row>
    <row r="21" spans="2:8">
      <c r="B21" s="23" t="s">
        <v>24</v>
      </c>
      <c r="C21" s="13">
        <f ca="1">(C10)</f>
        <v>-800</v>
      </c>
      <c r="F21" s="10" t="s">
        <v>19</v>
      </c>
      <c r="G21" s="11">
        <f>G22*12</f>
        <v>-920.64</v>
      </c>
      <c r="H21" s="200"/>
    </row>
    <row r="22" spans="2:8" ht="21.75" thickBot="1">
      <c r="B22" s="22" t="s">
        <v>37</v>
      </c>
      <c r="C22" s="15">
        <f ca="1">(G37)</f>
        <v>-461.75</v>
      </c>
      <c r="F22" s="17" t="s">
        <v>17</v>
      </c>
      <c r="G22" s="8">
        <f>SUM(G20:G20)</f>
        <v>-76.72</v>
      </c>
      <c r="H22" s="201"/>
    </row>
    <row r="23" spans="2:8" ht="21.75" thickBot="1">
      <c r="B23" s="25" t="s">
        <v>79</v>
      </c>
      <c r="C23" s="26">
        <f>G10</f>
        <v>-24.053333333333331</v>
      </c>
    </row>
    <row r="24" spans="2:8" ht="21.75" thickBot="1">
      <c r="B24" s="24" t="s">
        <v>80</v>
      </c>
      <c r="C24" s="14">
        <f ca="1">G18</f>
        <v>-85.639999999999986</v>
      </c>
      <c r="F24" s="181" t="s">
        <v>63</v>
      </c>
      <c r="G24" s="27" t="s">
        <v>9</v>
      </c>
      <c r="H24" s="27" t="s">
        <v>16</v>
      </c>
    </row>
    <row r="25" spans="2:8">
      <c r="B25" s="25" t="s">
        <v>81</v>
      </c>
      <c r="C25" s="26">
        <f>G22</f>
        <v>-76.72</v>
      </c>
      <c r="F25" s="220" t="s">
        <v>38</v>
      </c>
      <c r="G25" s="221">
        <v>-55</v>
      </c>
      <c r="H25" s="222">
        <v>41685</v>
      </c>
    </row>
    <row r="26" spans="2:8" ht="21.75" thickBot="1">
      <c r="B26" s="24" t="s">
        <v>23</v>
      </c>
      <c r="C26" s="14">
        <f ca="1">C16</f>
        <v>-46.35</v>
      </c>
      <c r="F26" s="223" t="s">
        <v>39</v>
      </c>
      <c r="G26" s="224">
        <v>-200</v>
      </c>
      <c r="H26" s="222">
        <v>41685</v>
      </c>
    </row>
    <row r="27" spans="2:8" ht="21.75" thickBot="1">
      <c r="B27" s="20" t="s">
        <v>35</v>
      </c>
      <c r="C27" s="19">
        <f ca="1">SUM(C21:C26)</f>
        <v>-1494.5133333333331</v>
      </c>
      <c r="F27" s="223" t="s">
        <v>76</v>
      </c>
      <c r="G27" s="224">
        <v>-179.89</v>
      </c>
      <c r="H27" s="225">
        <v>41698</v>
      </c>
    </row>
    <row r="28" spans="2:8" ht="21.75" thickBot="1">
      <c r="B28" s="187" t="s">
        <v>36</v>
      </c>
      <c r="C28" s="18">
        <f ca="1">C19+(C27)</f>
        <v>1705.4866666666669</v>
      </c>
      <c r="F28" s="223" t="s">
        <v>72</v>
      </c>
      <c r="G28" s="224">
        <v>-54</v>
      </c>
      <c r="H28" s="222">
        <v>41698</v>
      </c>
    </row>
    <row r="29" spans="2:8">
      <c r="F29" s="223" t="s">
        <v>82</v>
      </c>
      <c r="G29" s="224">
        <v>-63.4</v>
      </c>
      <c r="H29" s="225">
        <v>41698</v>
      </c>
    </row>
    <row r="30" spans="2:8">
      <c r="F30" s="227" t="s">
        <v>78</v>
      </c>
      <c r="G30" s="228">
        <v>40</v>
      </c>
      <c r="H30" s="229">
        <v>41730</v>
      </c>
    </row>
    <row r="31" spans="2:8">
      <c r="F31" s="227" t="s">
        <v>73</v>
      </c>
      <c r="G31" s="228">
        <v>-43</v>
      </c>
      <c r="H31" s="230">
        <v>41730</v>
      </c>
    </row>
    <row r="32" spans="2:8">
      <c r="F32" s="223" t="s">
        <v>27</v>
      </c>
      <c r="G32" s="224">
        <v>-70</v>
      </c>
      <c r="H32" s="226">
        <v>41697</v>
      </c>
    </row>
    <row r="33" spans="6:8">
      <c r="F33" s="223" t="s">
        <v>77</v>
      </c>
      <c r="G33" s="224">
        <v>105.54</v>
      </c>
      <c r="H33" s="226">
        <v>41697</v>
      </c>
    </row>
    <row r="34" spans="6:8">
      <c r="F34" s="223" t="s">
        <v>74</v>
      </c>
      <c r="G34" s="224">
        <v>55</v>
      </c>
      <c r="H34" s="226">
        <v>41697</v>
      </c>
    </row>
    <row r="35" spans="6:8">
      <c r="F35" s="227" t="s">
        <v>75</v>
      </c>
      <c r="G35" s="228">
        <v>54</v>
      </c>
      <c r="H35" s="230">
        <v>41730</v>
      </c>
    </row>
    <row r="36" spans="6:8" ht="21.75" thickBot="1">
      <c r="F36" s="227" t="s">
        <v>62</v>
      </c>
      <c r="G36" s="228">
        <v>164</v>
      </c>
      <c r="H36" s="231">
        <v>41708</v>
      </c>
    </row>
    <row r="37" spans="6:8" ht="21.75" thickBot="1">
      <c r="F37" s="28" t="s">
        <v>26</v>
      </c>
      <c r="G37" s="232">
        <f ca="1">SUMPRODUCT((H25:H36&lt;=TODAY())*(G25:G36))</f>
        <v>-461.75</v>
      </c>
      <c r="H37" s="219"/>
    </row>
  </sheetData>
  <mergeCells count="2">
    <mergeCell ref="B18:C18"/>
    <mergeCell ref="B20:C20"/>
  </mergeCells>
  <phoneticPr fontId="16" type="noConversion"/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3399"/>
  </sheetPr>
  <dimension ref="A1:F56"/>
  <sheetViews>
    <sheetView zoomScale="70" zoomScaleNormal="70" workbookViewId="0">
      <selection activeCell="C15" sqref="C15"/>
    </sheetView>
  </sheetViews>
  <sheetFormatPr baseColWidth="10" defaultRowHeight="15"/>
  <cols>
    <col min="2" max="2" width="48.42578125" bestFit="1" customWidth="1"/>
    <col min="3" max="4" width="42" customWidth="1"/>
    <col min="5" max="5" width="32.28515625" bestFit="1" customWidth="1"/>
    <col min="6" max="6" width="46.85546875" customWidth="1"/>
    <col min="7" max="7" width="24.5703125" customWidth="1"/>
    <col min="8" max="8" width="38.85546875" customWidth="1"/>
  </cols>
  <sheetData>
    <row r="1" spans="2:5" ht="15.75" thickBot="1"/>
    <row r="2" spans="2:5" ht="21" thickBot="1">
      <c r="B2" s="70" t="s">
        <v>20</v>
      </c>
      <c r="C2" s="143" t="s">
        <v>9</v>
      </c>
      <c r="D2" s="70" t="s">
        <v>48</v>
      </c>
      <c r="E2" s="70" t="s">
        <v>16</v>
      </c>
    </row>
    <row r="3" spans="2:5" ht="21.75" thickBot="1">
      <c r="B3" s="90" t="s">
        <v>22</v>
      </c>
      <c r="C3" s="144">
        <v>950</v>
      </c>
      <c r="D3" s="115"/>
      <c r="E3" s="152">
        <v>41644</v>
      </c>
    </row>
    <row r="4" spans="2:5" ht="21" thickBot="1">
      <c r="B4" s="91" t="s">
        <v>24</v>
      </c>
      <c r="C4" s="81" t="s">
        <v>9</v>
      </c>
      <c r="D4" s="72" t="s">
        <v>48</v>
      </c>
      <c r="E4" s="72" t="s">
        <v>16</v>
      </c>
    </row>
    <row r="5" spans="2:5" ht="42">
      <c r="B5" s="92" t="s">
        <v>0</v>
      </c>
      <c r="C5" s="74">
        <v>-61.76</v>
      </c>
      <c r="D5" s="158" t="s">
        <v>56</v>
      </c>
      <c r="E5" s="152"/>
    </row>
    <row r="6" spans="2:5" ht="21">
      <c r="B6" s="93" t="s">
        <v>1</v>
      </c>
      <c r="C6" s="75">
        <v>-25.99</v>
      </c>
      <c r="D6" s="127"/>
      <c r="E6" s="153"/>
    </row>
    <row r="7" spans="2:5" ht="21">
      <c r="B7" s="94" t="s">
        <v>45</v>
      </c>
      <c r="C7" s="76">
        <v>-212.5</v>
      </c>
      <c r="D7" s="159" t="s">
        <v>49</v>
      </c>
      <c r="E7" s="155">
        <v>41713</v>
      </c>
    </row>
    <row r="8" spans="2:5" ht="21">
      <c r="B8" s="95" t="s">
        <v>7</v>
      </c>
      <c r="C8" s="77">
        <v>-300</v>
      </c>
      <c r="D8" s="160"/>
      <c r="E8" s="156"/>
    </row>
    <row r="9" spans="2:5" ht="21">
      <c r="B9" s="94" t="s">
        <v>29</v>
      </c>
      <c r="C9" s="78">
        <v>-2.5</v>
      </c>
      <c r="D9" s="161"/>
      <c r="E9" s="157"/>
    </row>
    <row r="10" spans="2:5" ht="21">
      <c r="B10" s="133" t="s">
        <v>30</v>
      </c>
      <c r="C10" s="145">
        <v>-246.75</v>
      </c>
      <c r="D10" s="162" t="s">
        <v>51</v>
      </c>
      <c r="E10" s="156"/>
    </row>
    <row r="11" spans="2:5" ht="21">
      <c r="B11" s="132" t="s">
        <v>31</v>
      </c>
      <c r="C11" s="146">
        <v>0</v>
      </c>
      <c r="D11" s="161"/>
      <c r="E11" s="157"/>
    </row>
    <row r="12" spans="2:5" ht="21">
      <c r="B12" s="142" t="s">
        <v>34</v>
      </c>
      <c r="C12" s="147">
        <v>-50</v>
      </c>
      <c r="D12" s="160"/>
      <c r="E12" s="156">
        <v>41703</v>
      </c>
    </row>
    <row r="13" spans="2:5" ht="21.75" thickBot="1">
      <c r="B13" s="134" t="s">
        <v>44</v>
      </c>
      <c r="C13" s="148">
        <v>-12.49</v>
      </c>
      <c r="D13" s="159" t="s">
        <v>50</v>
      </c>
      <c r="E13" s="157"/>
    </row>
    <row r="14" spans="2:5" ht="21.75" thickBot="1">
      <c r="B14" s="96" t="s">
        <v>26</v>
      </c>
      <c r="C14" s="149">
        <f ca="1">SUMPRODUCT((E5:E13&lt;=TODAY())*(C5:C13))</f>
        <v>-649.49</v>
      </c>
      <c r="D14" s="150"/>
      <c r="E14" s="154"/>
    </row>
    <row r="15" spans="2:5" ht="21" thickBot="1">
      <c r="B15" s="79" t="s">
        <v>23</v>
      </c>
      <c r="C15" s="151" t="s">
        <v>9</v>
      </c>
      <c r="D15" s="79" t="s">
        <v>48</v>
      </c>
      <c r="E15" s="79" t="s">
        <v>16</v>
      </c>
    </row>
    <row r="16" spans="2:5" ht="21">
      <c r="B16" s="97"/>
      <c r="C16" s="135"/>
      <c r="D16" s="116"/>
      <c r="E16" s="73"/>
    </row>
    <row r="17" spans="2:5" ht="21">
      <c r="B17" s="98"/>
      <c r="C17" s="136"/>
      <c r="D17" s="117"/>
      <c r="E17" s="80"/>
    </row>
    <row r="18" spans="2:5" ht="21.75" thickBot="1">
      <c r="B18" s="99"/>
      <c r="C18" s="137"/>
      <c r="D18" s="129"/>
      <c r="E18" s="73"/>
    </row>
    <row r="19" spans="2:5" ht="21.75" thickBot="1">
      <c r="B19" s="100" t="s">
        <v>26</v>
      </c>
      <c r="C19" s="82">
        <f>SUM(C16:C18)</f>
        <v>0</v>
      </c>
      <c r="D19" s="128"/>
      <c r="E19" s="122"/>
    </row>
    <row r="20" spans="2:5" ht="21.75" thickBot="1">
      <c r="B20" s="101" t="s">
        <v>63</v>
      </c>
      <c r="C20" s="83" t="s">
        <v>9</v>
      </c>
      <c r="D20" s="118" t="s">
        <v>48</v>
      </c>
      <c r="E20" s="123" t="s">
        <v>16</v>
      </c>
    </row>
    <row r="21" spans="2:5" ht="21">
      <c r="B21" s="102" t="s">
        <v>57</v>
      </c>
      <c r="C21" s="84">
        <v>112.47</v>
      </c>
      <c r="D21" s="119"/>
      <c r="E21" s="73">
        <v>41697</v>
      </c>
    </row>
    <row r="22" spans="2:5" ht="21">
      <c r="B22" s="102" t="s">
        <v>70</v>
      </c>
      <c r="C22" s="84">
        <v>49.4</v>
      </c>
      <c r="D22" s="119"/>
      <c r="E22" s="73">
        <v>41691</v>
      </c>
    </row>
    <row r="23" spans="2:5" ht="21">
      <c r="B23" s="102" t="s">
        <v>60</v>
      </c>
      <c r="C23" s="84">
        <v>56</v>
      </c>
      <c r="D23" s="119"/>
      <c r="E23" s="73">
        <v>41717</v>
      </c>
    </row>
    <row r="24" spans="2:5" ht="21">
      <c r="B24" s="102" t="s">
        <v>71</v>
      </c>
      <c r="C24" s="84">
        <v>10.99</v>
      </c>
      <c r="D24" s="119"/>
      <c r="E24" s="73">
        <v>41687</v>
      </c>
    </row>
    <row r="25" spans="2:5" ht="21">
      <c r="B25" s="102" t="s">
        <v>59</v>
      </c>
      <c r="C25" s="84">
        <v>400</v>
      </c>
      <c r="D25" s="119"/>
      <c r="E25" s="73">
        <v>41730</v>
      </c>
    </row>
    <row r="26" spans="2:5" ht="21.75" thickBot="1">
      <c r="B26" s="103" t="s">
        <v>58</v>
      </c>
      <c r="C26" s="85">
        <v>71.44</v>
      </c>
      <c r="D26" s="120"/>
      <c r="E26" s="73">
        <v>41694</v>
      </c>
    </row>
    <row r="27" spans="2:5" ht="21.75" thickBot="1">
      <c r="B27" s="104" t="s">
        <v>26</v>
      </c>
      <c r="C27" s="71">
        <f ca="1">SUMPRODUCT((E21:E26&lt;=TODAY())*(C21:C26))</f>
        <v>244.3</v>
      </c>
      <c r="D27" s="130"/>
      <c r="E27" s="122"/>
    </row>
    <row r="28" spans="2:5" ht="21" thickBot="1">
      <c r="B28" s="105" t="s">
        <v>18</v>
      </c>
      <c r="C28" s="124" t="s">
        <v>9</v>
      </c>
      <c r="D28" s="105" t="s">
        <v>48</v>
      </c>
      <c r="E28" s="124" t="s">
        <v>16</v>
      </c>
    </row>
    <row r="29" spans="2:5" s="29" customFormat="1" ht="21">
      <c r="B29" s="106" t="s">
        <v>32</v>
      </c>
      <c r="C29" s="85"/>
      <c r="D29" s="120"/>
      <c r="E29" s="73"/>
    </row>
    <row r="30" spans="2:5" ht="21">
      <c r="B30" s="107" t="s">
        <v>33</v>
      </c>
      <c r="C30" s="138"/>
      <c r="D30" s="131"/>
      <c r="E30" s="125"/>
    </row>
    <row r="31" spans="2:5" ht="21">
      <c r="B31" s="106"/>
      <c r="C31" s="85"/>
      <c r="D31" s="120"/>
      <c r="E31" s="73"/>
    </row>
    <row r="32" spans="2:5" ht="21">
      <c r="B32" s="107"/>
      <c r="C32" s="138"/>
      <c r="D32" s="131"/>
      <c r="E32" s="125"/>
    </row>
    <row r="33" spans="2:5" ht="21.75" thickBot="1">
      <c r="B33" s="108"/>
      <c r="C33" s="139"/>
      <c r="D33" s="121"/>
      <c r="E33" s="126"/>
    </row>
    <row r="34" spans="2:5" ht="21">
      <c r="B34" s="109" t="s">
        <v>19</v>
      </c>
      <c r="C34" s="140">
        <f>SUM(C29:C33)</f>
        <v>0</v>
      </c>
      <c r="D34" s="163"/>
      <c r="E34" s="21"/>
    </row>
    <row r="35" spans="2:5" ht="21.75" thickBot="1">
      <c r="B35" s="110" t="s">
        <v>17</v>
      </c>
      <c r="C35" s="141">
        <f>(C34/12)</f>
        <v>0</v>
      </c>
      <c r="D35" s="164"/>
      <c r="E35" s="21"/>
    </row>
    <row r="36" spans="2:5" ht="21.75" thickBot="1">
      <c r="B36" s="70" t="s">
        <v>21</v>
      </c>
      <c r="C36" s="30" t="s">
        <v>9</v>
      </c>
      <c r="D36" s="164"/>
      <c r="E36" s="21"/>
    </row>
    <row r="37" spans="2:5" ht="21">
      <c r="B37" s="102" t="s">
        <v>24</v>
      </c>
      <c r="C37" s="84">
        <f ca="1">(C14)</f>
        <v>-649.49</v>
      </c>
      <c r="D37" s="165"/>
      <c r="E37" s="21"/>
    </row>
    <row r="38" spans="2:5" ht="21">
      <c r="B38" s="111" t="s">
        <v>37</v>
      </c>
      <c r="C38" s="86">
        <f ca="1">(C27)</f>
        <v>244.3</v>
      </c>
      <c r="D38" s="166"/>
      <c r="E38" s="21"/>
    </row>
    <row r="39" spans="2:5" ht="21.75" thickBot="1">
      <c r="B39" s="112" t="s">
        <v>23</v>
      </c>
      <c r="C39" s="87">
        <f>(C19)</f>
        <v>0</v>
      </c>
      <c r="E39" s="21"/>
    </row>
    <row r="40" spans="2:5" ht="21.75" thickBot="1">
      <c r="B40" s="113" t="s">
        <v>35</v>
      </c>
      <c r="C40" s="88">
        <f ca="1">C14+C19</f>
        <v>-649.49</v>
      </c>
      <c r="E40" s="21"/>
    </row>
    <row r="41" spans="2:5" ht="21.75" thickBot="1">
      <c r="B41" s="114" t="s">
        <v>36</v>
      </c>
      <c r="C41" s="89">
        <f ca="1">C3+(C14+C19+C38)</f>
        <v>544.80999999999995</v>
      </c>
      <c r="E41" s="21"/>
    </row>
    <row r="42" spans="2:5">
      <c r="E42" s="21"/>
    </row>
    <row r="43" spans="2:5">
      <c r="D43" s="21"/>
      <c r="E43" s="21"/>
    </row>
    <row r="44" spans="2:5">
      <c r="E44" s="21"/>
    </row>
    <row r="45" spans="2:5">
      <c r="E45" s="21"/>
    </row>
    <row r="46" spans="2:5">
      <c r="B46" s="21"/>
      <c r="C46" s="21"/>
      <c r="E46" s="21"/>
    </row>
    <row r="47" spans="2:5">
      <c r="E47" s="21"/>
    </row>
    <row r="48" spans="2:5">
      <c r="E48" s="21"/>
    </row>
    <row r="49" spans="1:6">
      <c r="A49" s="167"/>
      <c r="E49" s="21"/>
    </row>
    <row r="50" spans="1:6">
      <c r="E50" s="21"/>
    </row>
    <row r="51" spans="1:6">
      <c r="E51" s="21"/>
      <c r="F51" s="1"/>
    </row>
    <row r="52" spans="1:6">
      <c r="E52" s="21"/>
      <c r="F52" s="21"/>
    </row>
    <row r="53" spans="1:6">
      <c r="E53" s="21"/>
      <c r="F53" s="21"/>
    </row>
    <row r="54" spans="1:6">
      <c r="F54" s="21"/>
    </row>
    <row r="55" spans="1:6">
      <c r="F55" s="21"/>
    </row>
    <row r="56" spans="1:6">
      <c r="F56" s="21"/>
    </row>
  </sheetData>
  <phoneticPr fontId="16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12"/>
  <sheetViews>
    <sheetView workbookViewId="0">
      <selection activeCell="B8" sqref="B8"/>
    </sheetView>
  </sheetViews>
  <sheetFormatPr baseColWidth="10" defaultRowHeight="15"/>
  <cols>
    <col min="1" max="1" width="16.140625" bestFit="1" customWidth="1"/>
    <col min="2" max="2" width="21.28515625" customWidth="1"/>
    <col min="3" max="3" width="28.28515625" bestFit="1" customWidth="1"/>
    <col min="4" max="4" width="14.28515625" customWidth="1"/>
  </cols>
  <sheetData>
    <row r="1" spans="1:9">
      <c r="A1" s="51" t="s">
        <v>40</v>
      </c>
      <c r="B1" s="52" t="s">
        <v>48</v>
      </c>
      <c r="C1" s="52" t="s">
        <v>41</v>
      </c>
      <c r="D1" s="53" t="s">
        <v>42</v>
      </c>
    </row>
    <row r="2" spans="1:9" ht="18.75" thickBot="1">
      <c r="A2" s="54" t="s">
        <v>22</v>
      </c>
      <c r="B2" s="31"/>
      <c r="C2" s="32">
        <v>41703</v>
      </c>
      <c r="D2" s="55">
        <v>950</v>
      </c>
    </row>
    <row r="3" spans="1:9" ht="16.5" thickBot="1">
      <c r="A3" s="56" t="s">
        <v>1</v>
      </c>
      <c r="B3" s="33"/>
      <c r="C3" s="34">
        <v>41718</v>
      </c>
      <c r="D3" s="57">
        <v>-25.99</v>
      </c>
    </row>
    <row r="4" spans="1:9" ht="30.75">
      <c r="A4" s="58" t="s">
        <v>43</v>
      </c>
      <c r="B4" s="35" t="s">
        <v>54</v>
      </c>
      <c r="C4" s="36"/>
      <c r="D4" s="57">
        <v>-61.76</v>
      </c>
      <c r="G4" s="237" t="s">
        <v>55</v>
      </c>
      <c r="H4" s="238"/>
      <c r="I4" s="239"/>
    </row>
    <row r="5" spans="1:9" ht="15.75">
      <c r="A5" s="58" t="s">
        <v>29</v>
      </c>
      <c r="B5" s="37"/>
      <c r="C5" s="36">
        <v>41703</v>
      </c>
      <c r="D5" s="57">
        <v>-2.5499999999999998</v>
      </c>
      <c r="G5" s="240"/>
      <c r="H5" s="241"/>
      <c r="I5" s="242"/>
    </row>
    <row r="6" spans="1:9" ht="16.5" thickBot="1">
      <c r="A6" s="59" t="s">
        <v>44</v>
      </c>
      <c r="B6" s="38" t="s">
        <v>50</v>
      </c>
      <c r="C6" s="39">
        <v>41703</v>
      </c>
      <c r="D6" s="60">
        <v>-12.49</v>
      </c>
      <c r="G6" s="243"/>
      <c r="H6" s="244"/>
      <c r="I6" s="245"/>
    </row>
    <row r="7" spans="1:9" ht="15.75">
      <c r="A7" s="40" t="s">
        <v>45</v>
      </c>
      <c r="B7" s="41" t="s">
        <v>49</v>
      </c>
      <c r="C7" s="42">
        <v>41713</v>
      </c>
      <c r="D7" s="49">
        <v>-212.5</v>
      </c>
    </row>
    <row r="8" spans="1:9" ht="16.5" thickBot="1">
      <c r="A8" s="43" t="s">
        <v>46</v>
      </c>
      <c r="B8" s="44" t="s">
        <v>51</v>
      </c>
      <c r="C8" s="45"/>
      <c r="D8" s="50">
        <v>-246.75</v>
      </c>
    </row>
    <row r="9" spans="1:9" ht="15.75">
      <c r="A9" s="56" t="s">
        <v>47</v>
      </c>
      <c r="B9" s="33"/>
      <c r="C9" s="46"/>
      <c r="D9" s="61">
        <v>-300</v>
      </c>
    </row>
    <row r="10" spans="1:9" ht="16.5" thickBot="1">
      <c r="A10" s="62" t="s">
        <v>34</v>
      </c>
      <c r="B10" s="47"/>
      <c r="C10" s="48">
        <v>41703</v>
      </c>
      <c r="D10" s="63">
        <v>-50</v>
      </c>
    </row>
    <row r="11" spans="1:9" ht="16.5" thickTop="1">
      <c r="A11" s="64" t="s">
        <v>52</v>
      </c>
      <c r="B11" s="65"/>
      <c r="C11" s="65"/>
      <c r="D11" s="66">
        <f>SUBTOTAL(109,D3:D10)</f>
        <v>-912.04</v>
      </c>
    </row>
    <row r="12" spans="1:9" ht="18">
      <c r="A12" s="67" t="s">
        <v>53</v>
      </c>
      <c r="B12" s="68"/>
      <c r="C12" s="68"/>
      <c r="D12" s="69">
        <f>SUM(D2+D11)</f>
        <v>37.960000000000036</v>
      </c>
    </row>
  </sheetData>
  <mergeCells count="1">
    <mergeCell ref="G4:I6"/>
  </mergeCells>
  <phoneticPr fontId="16" type="noConversion"/>
  <pageMargins left="0.7" right="0.7" top="0.75" bottom="0.75" header="0.3" footer="0.3"/>
  <pageSetup paperSize="9" orientation="portrait" horizontalDpi="4294967293" verticalDpi="4294967293" r:id="rId1"/>
  <ignoredErrors>
    <ignoredError sqref="D11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Cyril</vt:lpstr>
      <vt:lpstr>Natalia</vt:lpstr>
      <vt:lpstr>Février 2014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</dc:creator>
  <cp:lastModifiedBy>Dédé</cp:lastModifiedBy>
  <dcterms:created xsi:type="dcterms:W3CDTF">2013-12-16T17:45:48Z</dcterms:created>
  <dcterms:modified xsi:type="dcterms:W3CDTF">2014-03-03T11:34:08Z</dcterms:modified>
</cp:coreProperties>
</file>