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ements cloturés" sheetId="6" r:id="rId6"/>
  </sheets>
  <externalReferences>
    <externalReference r:id="rId7"/>
  </externalReferences>
  <definedNames>
    <definedName name="_xlnm._FilterDatabase" localSheetId="2" hidden="1">'Historique des gardes'!$A$5:$U$78</definedName>
    <definedName name="_xlnm._FilterDatabase" localSheetId="3" hidden="1">'Paiement des médecins'!$A$4:$C$77</definedName>
    <definedName name="_xlnm.Criteria" localSheetId="2">'Historique des gardes'!$Y$1:$AA$4</definedName>
    <definedName name="typesactes">'Encodage des gardes'!$T$25:$T$42</definedName>
    <definedName name="typesdactes">'[1]Encodage des gardes'!$S$31:$S$48</definedName>
  </definedNames>
  <calcPr calcId="152511"/>
  <pivotCaches>
    <pivotCache cacheId="0" r:id="rId8"/>
    <pivotCache cacheId="1" r:id="rId9"/>
    <pivotCache cacheId="2" r:id="rId10"/>
  </pivotCaches>
</workbook>
</file>

<file path=xl/calcChain.xml><?xml version="1.0" encoding="utf-8"?>
<calcChain xmlns="http://schemas.openxmlformats.org/spreadsheetml/2006/main">
  <c r="P80" i="1" l="1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80" i="1" l="1"/>
  <c r="AA4" i="1"/>
  <c r="Z3" i="1"/>
  <c r="Y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sharedStrings.xml><?xml version="1.0" encoding="utf-8"?>
<sst xmlns="http://schemas.openxmlformats.org/spreadsheetml/2006/main" count="709" uniqueCount="194">
  <si>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</si>
  <si>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</si>
  <si>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</si>
  <si>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</si>
  <si>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</si>
  <si>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</si>
  <si>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</si>
  <si>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</si>
  <si>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</si>
  <si>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</si>
  <si>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</si>
  <si>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</si>
  <si>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</si>
  <si>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</si>
  <si>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</si>
  <si>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</si>
  <si>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</si>
  <si>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</si>
  <si>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</si>
  <si>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</si>
  <si>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</si>
  <si>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</si>
  <si>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</si>
  <si>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</si>
  <si>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</si>
  <si>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</si>
  <si>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</si>
  <si>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</si>
  <si>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</si>
  <si>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</si>
  <si>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</si>
  <si>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</si>
  <si>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</si>
  <si>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</si>
  <si>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</si>
  <si>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</si>
  <si>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</si>
  <si>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</si>
  <si>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</si>
  <si>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</si>
  <si>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</si>
  <si>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</si>
  <si>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</si>
  <si>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</si>
  <si>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</si>
  <si>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</si>
  <si>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</si>
  <si>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</si>
  <si>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</si>
  <si>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</si>
  <si>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</si>
  <si>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</si>
  <si>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</si>
  <si>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</si>
  <si>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</si>
  <si>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</si>
  <si>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</si>
  <si>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</si>
  <si>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</si>
  <si>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</si>
  <si>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</si>
  <si>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</si>
  <si>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</si>
  <si>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</si>
  <si>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</si>
  <si>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</si>
  <si>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</si>
  <si>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</si>
  <si>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</si>
  <si>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</si>
  <si>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</si>
  <si>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</si>
  <si>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</si>
  <si>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</si>
  <si>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</si>
  <si>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</si>
  <si>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</si>
  <si>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</si>
  <si>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</si>
  <si>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</si>
  <si>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</si>
  <si>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</si>
  <si>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</si>
  <si>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</si>
  <si>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</si>
  <si>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</si>
  <si>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</si>
  <si>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</si>
  <si>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</si>
  <si>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</si>
  <si>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</si>
  <si>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</si>
  <si>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</si>
  <si>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</si>
  <si>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</si>
  <si>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</si>
  <si>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</si>
  <si>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</si>
  <si>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</si>
  <si>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</si>
  <si>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</si>
  <si>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</si>
  <si>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</si>
  <si>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</si>
  <si>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</si>
  <si>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</si>
  <si>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</si>
  <si>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</si>
  <si>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</si>
  <si>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</si>
  <si>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</si>
  <si>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</si>
  <si>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</si>
  <si>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</si>
  <si>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</si>
  <si>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</si>
  <si>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</si>
  <si>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</si>
  <si>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</si>
  <si>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</si>
  <si>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</si>
  <si>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</si>
  <si>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</si>
  <si>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</si>
  <si>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</si>
  <si>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</si>
  <si>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</si>
  <si>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</si>
  <si>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</si>
  <si>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</si>
  <si>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</si>
  <si>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</si>
  <si>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</si>
  <si>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</si>
  <si>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</si>
  <si>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</si>
  <si>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</si>
  <si>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</si>
  <si>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</si>
  <si>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</si>
  <si>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</si>
  <si>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</si>
  <si>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</si>
  <si>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</si>
  <si>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</si>
  <si>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</si>
  <si>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</si>
  <si>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</si>
  <si>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</si>
  <si>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</si>
  <si>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</si>
  <si>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</si>
  <si>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</si>
  <si>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</si>
  <si>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</si>
  <si>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</si>
  <si>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</si>
  <si>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</si>
  <si>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</si>
  <si>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</si>
  <si>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</si>
  <si>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</si>
  <si>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</si>
  <si>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</si>
  <si>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</si>
  <si>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</si>
  <si>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</si>
  <si>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</si>
  <si>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</si>
  <si>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</si>
  <si>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</si>
  <si>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</si>
  <si>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</si>
  <si>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</si>
  <si>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</si>
  <si>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</si>
  <si>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</si>
  <si>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</si>
  <si>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</si>
  <si>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</si>
  <si>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</si>
  <si>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</si>
  <si>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</si>
  <si>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</si>
  <si>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</si>
  <si>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</si>
  <si>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</si>
  <si>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</si>
  <si>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</si>
  <si>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</si>
  <si>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Date de paiement:</t>
  </si>
  <si>
    <t>Somme sur Total reçu</t>
  </si>
  <si>
    <t>Total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</si>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</sst>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6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4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  <xf numFmtId="0" fontId="0" fillId="0" borderId="0" xfId="0" applyAlignment="1">
      <alignment horizontal="left" vertical="center" wrapText="1"/>
    </xf>
    <xf numFmtId="164" fontId="0" fillId="0" borderId="0" xfId="0" applyNumberFormat="1"/>
    <xf numFmtId="0" fontId="0" fillId="0" borderId="0" xfId="0" pivotButton="1" applyAlignment="1">
      <alignment horizontal="left" vertical="center" wrapText="1"/>
    </xf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vertical="center"/>
    </xf>
  </cellXfs>
  <cellStyles count="2">
    <cellStyle name="Normal" xfId="0" builtinId="0"/>
    <cellStyle name="Texte explicatif" xfId="1" builtinId="53"/>
  </cellStyles>
  <dxfs count="64">
    <dxf>
      <fill>
        <patternFill>
          <bgColor rgb="FFFFFF00"/>
        </patternFill>
      </fill>
    </dxf>
    <dxf>
      <alignment horizontal="left" readingOrder="0"/>
    </dxf>
    <dxf>
      <numFmt numFmtId="164" formatCode="#,##0.00\ &quot;€&quot;"/>
    </dxf>
    <dxf>
      <alignment vertical="center" readingOrder="0"/>
    </dxf>
    <dxf>
      <alignment wrapText="1" readingOrder="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</xdr:row>
          <xdr:rowOff>60960</xdr:rowOff>
        </xdr:from>
        <xdr:to>
          <xdr:col>7</xdr:col>
          <xdr:colOff>327660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1469571</xdr:colOff>
      <xdr:row>14</xdr:row>
      <xdr:rowOff>32656</xdr:rowOff>
    </xdr:from>
    <xdr:ext cx="6030686" cy="1470146"/>
    <xdr:sp macro="" textlink="">
      <xdr:nvSpPr>
        <xdr:cNvPr id="2" name="ZoneTexte 1"/>
        <xdr:cNvSpPr txBox="1"/>
      </xdr:nvSpPr>
      <xdr:spPr>
        <a:xfrm>
          <a:off x="4060371" y="3189513"/>
          <a:ext cx="6030686" cy="147014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J'aimerais que lorsque je rentre une date en Q2 (en exemple 27/11/2016), il me met en fluo (jaune) la ligne entière de mon tableau qui comporte la date dans les colonnes M O et/ou Q, sachant que mon tableau sera alimenté à chaque fois donc prendre la range de "tabhisto" :</a:t>
          </a:r>
        </a:p>
        <a:p>
          <a:r>
            <a:rPr lang="fr-FR"/>
            <a:t>Il me faut 2 totaux. Le premier calcule les montants des cellules contenant la date (le montant se situe à gauche de la date). Dans cet exemple, il doit donc ajouter 43 €. Le deuxième total est en fait le total de toute la colonne S (ça c'est simple) mais il faut que lorsque je filtre mon tableau sur un médecin, la somme se met aussi à jour ...</a:t>
          </a:r>
          <a:br>
            <a:rPr lang="fr-FR"/>
          </a:br>
          <a:endParaRPr lang="fr-FR" sz="1100"/>
        </a:p>
      </xdr:txBody>
    </xdr:sp>
    <xdr:clientData/>
  </xdr:oneCellAnchor>
  <xdr:oneCellAnchor>
    <xdr:from>
      <xdr:col>14</xdr:col>
      <xdr:colOff>478971</xdr:colOff>
      <xdr:row>82</xdr:row>
      <xdr:rowOff>32657</xdr:rowOff>
    </xdr:from>
    <xdr:ext cx="1104277" cy="264560"/>
    <xdr:sp macro="" textlink="">
      <xdr:nvSpPr>
        <xdr:cNvPr id="3" name="ZoneTexte 2"/>
        <xdr:cNvSpPr txBox="1"/>
      </xdr:nvSpPr>
      <xdr:spPr>
        <a:xfrm>
          <a:off x="15044057" y="15871371"/>
          <a:ext cx="1104277" cy="264560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ESSAYER avec SI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678180</xdr:colOff>
          <xdr:row>1</xdr:row>
          <xdr:rowOff>22860</xdr:rowOff>
        </xdr:from>
        <xdr:to>
          <xdr:col>3</xdr:col>
          <xdr:colOff>45720</xdr:colOff>
          <xdr:row>2</xdr:row>
          <xdr:rowOff>7620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nception-v5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  <fieldGroup par="21" base="0">
        <rangePr groupBy="days" startDate="2016-01-01T00:00:00" endDate="2016-12-14T00:00:00"/>
        <groupItems count="368">
          <s v="&lt;01-01-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-12-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01-01-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-12-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 r:id="rId2"/>
  </cacheSource>
  <cacheFields count="21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3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D7:E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14" item="2" hier="-1"/>
  </pageFields>
  <dataFields count="1">
    <dataField name="Somme de Montant mutuelle" fld="13" baseField="2" baseItem="0" numFmtId="166"/>
  </dataFields>
  <formats count="1">
    <format dxfId="5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G7:H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16" item="3" hier="-1"/>
  </pageFields>
  <dataFields count="1">
    <dataField name="Somme de Honoraires complet" fld="15" baseField="2" baseItem="0" numFmtId="166"/>
  </dataFields>
  <formats count="1">
    <format dxfId="6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3" hier="-1"/>
  </pageFields>
  <dataFields count="1">
    <dataField name="Somme de Ticket modérateur" fld="11" baseField="2" baseItem="0" numFmtId="166"/>
  </dataFields>
  <formats count="1">
    <format dxfId="7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gridDropZones="1" multipleFieldFilters="0">
  <location ref="A6:C17" firstHeaderRow="2" firstDataRow="2" firstDataCol="2" rowPageCount="1" colPageCount="1"/>
  <pivotFields count="21">
    <pivotField axis="axisRow" compact="0" outline="0" showAll="0" defaultSubtotal="0">
      <items count="11">
        <item x="8"/>
        <item x="9"/>
        <item x="6"/>
        <item x="10"/>
        <item x="0"/>
        <item x="2"/>
        <item x="1"/>
        <item x="3"/>
        <item x="4"/>
        <item x="5"/>
        <item x="7"/>
      </items>
    </pivotField>
    <pivotField compact="0" outline="0" showAll="0"/>
    <pivotField axis="axisRow" compact="0" outline="0" showAll="0">
      <items count="5">
        <item x="3"/>
        <item x="2"/>
        <item x="0"/>
        <item x="1"/>
        <item t="default"/>
      </items>
    </pivotField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compact="0" outline="0" showAll="0"/>
  </pivotFields>
  <rowFields count="2">
    <field x="0"/>
    <field x="2"/>
  </rowFields>
  <rowItems count="10">
    <i>
      <x v="2"/>
      <x v="1"/>
    </i>
    <i>
      <x v="4"/>
      <x v="2"/>
    </i>
    <i r="1">
      <x v="3"/>
    </i>
    <i>
      <x v="5"/>
      <x v="2"/>
    </i>
    <i>
      <x v="6"/>
      <x v="1"/>
    </i>
    <i>
      <x v="7"/>
      <x v="2"/>
    </i>
    <i>
      <x v="8"/>
      <x v="2"/>
    </i>
    <i>
      <x v="9"/>
      <x v="2"/>
    </i>
    <i>
      <x v="10"/>
      <x v="3"/>
    </i>
    <i t="grand">
      <x/>
    </i>
  </rowItems>
  <colItems count="1">
    <i/>
  </colItems>
  <pageFields count="1">
    <pageField fld="19" hier="-1"/>
  </pageFields>
  <dataFields count="1">
    <dataField name="Somme sur Total reçu" fld="18" baseField="0" baseItem="0" numFmtId="164"/>
  </dataFields>
  <formats count="4">
    <format dxfId="4">
      <pivotArea type="origin" dataOnly="0" labelOnly="1" outline="0" fieldPosition="0"/>
    </format>
    <format dxfId="3">
      <pivotArea type="origin" dataOnly="0" labelOnly="1" outline="0" fieldPosition="0"/>
    </format>
    <format dxfId="2">
      <pivotArea outline="0" fieldPosition="0">
        <references count="1">
          <reference field="4294967294" count="1">
            <x v="0"/>
          </reference>
        </references>
      </pivotArea>
    </format>
    <format dxfId="1">
      <pivotArea type="origin" dataOnly="0" labelOnly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63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60" headerRowBorderDxfId="59" tableBorderDxfId="58">
  <tableColumns count="18">
    <tableColumn id="1" name="N°" dataDxfId="57"/>
    <tableColumn id="18" name="Date" dataDxfId="56">
      <calculatedColumnFormula>IF(ISBLANK(Tabgardes[[#This Row],[Type d''Acte]]),"",$F$6)</calculatedColumnFormula>
    </tableColumn>
    <tableColumn id="19" name="Code" dataDxfId="55">
      <calculatedColumnFormula>IF(ISBLANK(Tabgardes[[#This Row],[Type d''Acte]]),"",$F$7)</calculatedColumnFormula>
    </tableColumn>
    <tableColumn id="20" name="Médecin" dataDxfId="54">
      <calculatedColumnFormula>IF(ISBLANK(Tabgardes[[#This Row],[Type d''Acte]]),"",$F$5)</calculatedColumnFormula>
    </tableColumn>
    <tableColumn id="2" name="Attestation" dataDxfId="53"/>
    <tableColumn id="3" name="Type d'Acte" dataDxfId="52"/>
    <tableColumn id="4" name="Nom et prénom du patient" dataDxfId="51"/>
    <tableColumn id="5" name="Coordonnées Institution" dataDxfId="50"/>
    <tableColumn id="6" name="Attestation récupérée" dataDxfId="49"/>
    <tableColumn id="7" name="Montant de base" dataDxfId="48">
      <calculatedColumnFormula>IF(F10="","",VLOOKUP(F10,$T$25:$U$42,2,FALSE))</calculatedColumnFormula>
    </tableColumn>
    <tableColumn id="8" name="Montant modifié" dataDxfId="47"/>
    <tableColumn id="9" name="Montant Dépl." dataDxfId="46"/>
    <tableColumn id="10" name="Montant TM" dataDxfId="45"/>
    <tableColumn id="11" name="Type de Paiement" dataDxfId="44"/>
    <tableColumn id="12" name="Type de différé" dataDxfId="43"/>
    <tableColumn id="13" name="Choix montant" dataDxfId="42">
      <calculatedColumnFormula xml:space="preserve"> IF(TRIM(K10)="",J10,K10)</calculatedColumnFormula>
    </tableColumn>
    <tableColumn id="14" name="Montant perçus" dataDxfId="41">
      <calculatedColumnFormula>IF(P10="","",    IF(N10&lt;&gt;"Différé",P10+L10,   L10+M10))</calculatedColumnFormula>
    </tableColumn>
    <tableColumn id="17" name="Commentaires éventuels" dataDxfId="4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37" dataDxfId="36" tableBorderDxfId="35">
  <autoFilter ref="A5:U78"/>
  <tableColumns count="21">
    <tableColumn id="1" name="Date" dataDxfId="34"/>
    <tableColumn id="2" name="Code Garde" dataDxfId="33"/>
    <tableColumn id="3" name="Médecin" dataDxfId="32"/>
    <tableColumn id="4" name="Acte" dataDxfId="31"/>
    <tableColumn id="5" name="Montant de base" dataDxfId="30"/>
    <tableColumn id="6" name="Patient" dataDxfId="29"/>
    <tableColumn id="7" name="Coordonnées Institution" dataDxfId="28"/>
    <tableColumn id="8" name="Type de paiement" dataDxfId="27"/>
    <tableColumn id="9" name="Type de différé" dataDxfId="26"/>
    <tableColumn id="10" name="Attestation récupérée" dataDxfId="25"/>
    <tableColumn id="11" name="Montant disponible à la fin de la garde" dataDxfId="24"/>
    <tableColumn id="12" name="Ticket modérateur" dataDxfId="23"/>
    <tableColumn id="13" name="Date de paiement TM" dataDxfId="22"/>
    <tableColumn id="14" name="Montant mutuelle" dataDxfId="21"/>
    <tableColumn id="15" name="Date de paiement MM" dataDxfId="20"/>
    <tableColumn id="16" name="Honoraires complet" dataDxfId="19"/>
    <tableColumn id="17" name="Date de paiement Hon." dataDxfId="18"/>
    <tableColumn id="18" name="Date du dernier paiement" dataDxfId="17"/>
    <tableColumn id="19" name="Total reçu" dataDxfId="16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15"/>
    <tableColumn id="21" name="Remarques" dataDxfId="14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2" tableBorderDxfId="11">
  <autoFilter ref="A4:C77"/>
  <tableColumns count="3">
    <tableColumn id="1" name="Date" dataDxfId="10"/>
    <tableColumn id="2" name="Médecin" dataDxfId="9"/>
    <tableColumn id="3" name="Sold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zoomScaleNormal="100" workbookViewId="0">
      <selection activeCell="B23" sqref="B23"/>
    </sheetView>
  </sheetViews>
  <sheetFormatPr baseColWidth="10" defaultRowHeight="14.4" x14ac:dyDescent="0.3"/>
  <cols>
    <col min="1" max="1" width="19.44140625" customWidth="1"/>
    <col min="2" max="2" width="23.6640625" customWidth="1"/>
  </cols>
  <sheetData>
    <row r="1" spans="1:4" x14ac:dyDescent="0.3">
      <c r="A1" s="132" t="s">
        <v>70</v>
      </c>
      <c r="B1" s="132"/>
      <c r="C1" s="132"/>
      <c r="D1" s="132"/>
    </row>
    <row r="2" spans="1:4" x14ac:dyDescent="0.3">
      <c r="A2" s="132"/>
      <c r="B2" s="132"/>
      <c r="C2" s="132"/>
      <c r="D2" s="132"/>
    </row>
    <row r="3" spans="1:4" x14ac:dyDescent="0.3">
      <c r="A3" t="s">
        <v>71</v>
      </c>
      <c r="B3" t="s">
        <v>72</v>
      </c>
      <c r="C3" t="s">
        <v>73</v>
      </c>
      <c r="D3" t="s">
        <v>74</v>
      </c>
    </row>
    <row r="4" spans="1:4" x14ac:dyDescent="0.3">
      <c r="A4" t="s">
        <v>75</v>
      </c>
      <c r="B4" t="s">
        <v>76</v>
      </c>
      <c r="C4" t="s">
        <v>77</v>
      </c>
      <c r="D4">
        <v>4000</v>
      </c>
    </row>
    <row r="5" spans="1:4" x14ac:dyDescent="0.3">
      <c r="A5" t="s">
        <v>22</v>
      </c>
      <c r="B5" t="s">
        <v>78</v>
      </c>
      <c r="C5" t="s">
        <v>77</v>
      </c>
      <c r="D5">
        <v>4000</v>
      </c>
    </row>
    <row r="6" spans="1:4" x14ac:dyDescent="0.3">
      <c r="A6" s="92" t="s">
        <v>84</v>
      </c>
    </row>
    <row r="7" spans="1:4" x14ac:dyDescent="0.3">
      <c r="A7" t="s">
        <v>23</v>
      </c>
      <c r="B7" t="s">
        <v>79</v>
      </c>
      <c r="C7" t="s">
        <v>80</v>
      </c>
      <c r="D7">
        <v>4000</v>
      </c>
    </row>
    <row r="8" spans="1:4" x14ac:dyDescent="0.3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I24" sqref="I24"/>
    </sheetView>
  </sheetViews>
  <sheetFormatPr baseColWidth="10" defaultColWidth="9.109375" defaultRowHeight="14.4" x14ac:dyDescent="0.3"/>
  <cols>
    <col min="1" max="1" width="5.109375" customWidth="1"/>
    <col min="2" max="2" width="5.33203125" hidden="1" customWidth="1"/>
    <col min="3" max="3" width="5.109375" hidden="1" customWidth="1"/>
    <col min="4" max="4" width="5.33203125" hidden="1" customWidth="1"/>
    <col min="5" max="5" width="12" customWidth="1"/>
    <col min="6" max="6" width="44" customWidth="1"/>
    <col min="7" max="7" width="19.5546875" customWidth="1"/>
    <col min="8" max="8" width="17" customWidth="1"/>
    <col min="9" max="9" width="16.109375" customWidth="1"/>
    <col min="14" max="14" width="13.5546875" customWidth="1"/>
    <col min="18" max="18" width="13.5546875" customWidth="1"/>
    <col min="19" max="19" width="2.6640625" customWidth="1"/>
    <col min="20" max="20" width="41" customWidth="1"/>
    <col min="21" max="21" width="13.44140625" customWidth="1"/>
    <col min="22" max="22" width="2.109375" customWidth="1"/>
    <col min="23" max="23" width="13" customWidth="1"/>
    <col min="24" max="24" width="1.44140625" customWidth="1"/>
  </cols>
  <sheetData>
    <row r="1" spans="1:23" ht="15" customHeight="1" x14ac:dyDescent="0.3">
      <c r="A1" s="135" t="s">
        <v>26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23" ht="15" customHeight="1" x14ac:dyDescent="0.3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23" ht="15.75" customHeight="1" thickBot="1" x14ac:dyDescent="0.35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</row>
    <row r="4" spans="1:23" ht="16.2" thickBot="1" x14ac:dyDescent="0.35">
      <c r="A4" s="140"/>
      <c r="B4" s="85"/>
      <c r="C4" s="85"/>
      <c r="D4" s="85"/>
      <c r="E4" s="136" t="s">
        <v>27</v>
      </c>
      <c r="F4" s="137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" thickBot="1" x14ac:dyDescent="0.35">
      <c r="A5" s="140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" thickBot="1" x14ac:dyDescent="0.35">
      <c r="A6" s="140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" thickBot="1" x14ac:dyDescent="0.35">
      <c r="A7" s="140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x14ac:dyDescent="0.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8.2" thickBot="1" x14ac:dyDescent="0.35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3">
      <c r="A10" s="11">
        <v>1</v>
      </c>
      <c r="B10" s="11">
        <f>IF(ISBLANK(Tabgardes[[#This Row],[Type d''Acte]]),"",$F$6)</f>
        <v>0</v>
      </c>
      <c r="C10" s="11">
        <f>IF(ISBLANK(Tabgardes[[#This Row],[Type d''Acte]]),"",$F$7)</f>
        <v>0</v>
      </c>
      <c r="D10" s="11">
        <f>IF(ISBLANK(Tabgardes[[#This Row],[Type d''Acte]]),"",$F$5)</f>
        <v>0</v>
      </c>
      <c r="E10" s="12"/>
      <c r="F10" s="13" t="s">
        <v>59</v>
      </c>
      <c r="G10" s="14" t="s">
        <v>193</v>
      </c>
      <c r="H10" s="15"/>
      <c r="I10" s="15"/>
      <c r="J10" s="16">
        <f t="shared" ref="J10:J57" si="0">IF(F10="","",VLOOKUP(F10,$T$25:$U$42,2,FALSE))</f>
        <v>77</v>
      </c>
      <c r="K10" s="17"/>
      <c r="L10" s="18"/>
      <c r="M10" s="18"/>
      <c r="N10" s="13"/>
      <c r="O10" s="19"/>
      <c r="P10" s="20">
        <f t="shared" ref="P10:P57" si="1" xml:space="preserve"> IF(TRIM(K10)="",J10,K10)</f>
        <v>77</v>
      </c>
      <c r="Q10" s="16">
        <f t="shared" ref="Q10:Q57" si="2">IF(P10="","",    IF(N10&lt;&gt;"Différé",P10+L10,   L10+M10))</f>
        <v>77</v>
      </c>
      <c r="R10" s="19"/>
      <c r="S10" s="10"/>
      <c r="V10" s="10"/>
    </row>
    <row r="11" spans="1:23" x14ac:dyDescent="0.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x14ac:dyDescent="0.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" thickBot="1" x14ac:dyDescent="0.35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3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36" t="s">
        <v>44</v>
      </c>
      <c r="U14" s="137"/>
      <c r="V14" s="10"/>
      <c r="W14" s="133" t="s">
        <v>45</v>
      </c>
    </row>
    <row r="15" spans="1:23" ht="15" thickBot="1" x14ac:dyDescent="0.35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38"/>
      <c r="U15" s="139"/>
      <c r="V15" s="29"/>
      <c r="W15" s="134"/>
    </row>
    <row r="16" spans="1:23" x14ac:dyDescent="0.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x14ac:dyDescent="0.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x14ac:dyDescent="0.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x14ac:dyDescent="0.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" thickBot="1" x14ac:dyDescent="0.35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" thickBot="1" x14ac:dyDescent="0.35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77</v>
      </c>
      <c r="V21" s="10"/>
      <c r="W21" s="45"/>
    </row>
    <row r="22" spans="1:23" ht="15" thickBot="1" x14ac:dyDescent="0.35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3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33" t="s">
        <v>52</v>
      </c>
      <c r="U23" s="133" t="s">
        <v>53</v>
      </c>
      <c r="V23" s="10"/>
      <c r="W23" s="45"/>
    </row>
    <row r="24" spans="1:23" ht="15" thickBot="1" x14ac:dyDescent="0.35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34"/>
      <c r="U24" s="134"/>
      <c r="V24" s="37"/>
      <c r="W24" s="45"/>
    </row>
    <row r="25" spans="1:23" x14ac:dyDescent="0.3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3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3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3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35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3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3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3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1</v>
      </c>
    </row>
    <row r="33" spans="1:23" ht="15" thickBot="1" x14ac:dyDescent="0.35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3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3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3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3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" thickBot="1" x14ac:dyDescent="0.35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3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3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3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" thickBot="1" x14ac:dyDescent="0.35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3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3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3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3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3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3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3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3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3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3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3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3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3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3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3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62" priority="1" operator="equal">
      <formula>"NON"</formula>
    </cfRule>
    <cfRule type="cellIs" dxfId="61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7620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80"/>
  <sheetViews>
    <sheetView tabSelected="1" zoomScale="70" zoomScaleNormal="70" workbookViewId="0">
      <pane xSplit="3" ySplit="5" topLeftCell="J51" activePane="bottomRight" state="frozen"/>
      <selection pane="topRight" activeCell="D1" sqref="D1"/>
      <selection pane="bottomLeft" activeCell="A6" sqref="A6"/>
      <selection pane="bottomRight" activeCell="W81" sqref="W81"/>
    </sheetView>
  </sheetViews>
  <sheetFormatPr baseColWidth="10" defaultColWidth="9.109375" defaultRowHeight="14.4" x14ac:dyDescent="0.3"/>
  <cols>
    <col min="1" max="1" width="13.109375" customWidth="1"/>
    <col min="2" max="2" width="8.44140625" customWidth="1"/>
    <col min="3" max="3" width="16.109375" customWidth="1"/>
    <col min="4" max="4" width="43.33203125" customWidth="1"/>
    <col min="5" max="5" width="11" customWidth="1"/>
    <col min="6" max="6" width="21" customWidth="1"/>
    <col min="7" max="7" width="16.44140625" customWidth="1"/>
    <col min="8" max="8" width="12.44140625" customWidth="1"/>
    <col min="9" max="9" width="13.33203125" customWidth="1"/>
    <col min="10" max="10" width="11.109375" customWidth="1"/>
    <col min="11" max="11" width="10.88671875" customWidth="1"/>
    <col min="12" max="12" width="11.33203125" customWidth="1"/>
    <col min="13" max="13" width="13.33203125" customWidth="1"/>
    <col min="14" max="14" width="10.44140625" customWidth="1"/>
    <col min="15" max="15" width="11.6640625" customWidth="1"/>
    <col min="16" max="16" width="11" customWidth="1"/>
    <col min="17" max="17" width="14.44140625" customWidth="1"/>
    <col min="18" max="18" width="13" customWidth="1"/>
    <col min="19" max="19" width="11.33203125" customWidth="1"/>
    <col min="20" max="20" width="17.5546875" customWidth="1"/>
    <col min="21" max="21" width="13.109375" customWidth="1"/>
    <col min="23" max="23" width="14.44140625" customWidth="1"/>
    <col min="24" max="24" width="13" customWidth="1"/>
    <col min="25" max="25" width="20.109375" customWidth="1"/>
    <col min="26" max="26" width="21.6640625" bestFit="1" customWidth="1"/>
    <col min="27" max="27" width="27.5546875" customWidth="1"/>
    <col min="28" max="28" width="8.33203125" customWidth="1"/>
    <col min="29" max="29" width="21.6640625" customWidth="1"/>
    <col min="30" max="30" width="28.6640625" customWidth="1"/>
    <col min="31" max="31" width="13" bestFit="1" customWidth="1"/>
    <col min="32" max="32" width="16.109375" bestFit="1" customWidth="1"/>
    <col min="33" max="33" width="13" bestFit="1" customWidth="1"/>
    <col min="34" max="34" width="16.109375" bestFit="1" customWidth="1"/>
    <col min="35" max="36" width="13" bestFit="1" customWidth="1"/>
    <col min="37" max="37" width="16.109375" bestFit="1" customWidth="1"/>
    <col min="38" max="39" width="13" bestFit="1" customWidth="1"/>
    <col min="40" max="40" width="16.109375" bestFit="1" customWidth="1"/>
    <col min="41" max="41" width="8.109375" customWidth="1"/>
    <col min="42" max="42" width="11.109375" bestFit="1" customWidth="1"/>
    <col min="43" max="43" width="12.5546875" bestFit="1" customWidth="1"/>
  </cols>
  <sheetData>
    <row r="1" spans="1:27" ht="15.75" customHeight="1" x14ac:dyDescent="0.3">
      <c r="A1" s="76"/>
      <c r="B1" s="76"/>
      <c r="C1" s="76"/>
      <c r="D1" s="76"/>
      <c r="E1" s="76"/>
      <c r="F1" s="14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1" t="s">
        <v>13</v>
      </c>
      <c r="Z1" s="121" t="s">
        <v>15</v>
      </c>
      <c r="AA1" s="121" t="s">
        <v>17</v>
      </c>
    </row>
    <row r="2" spans="1:27" ht="15.75" customHeight="1" x14ac:dyDescent="0.3">
      <c r="A2" s="76"/>
      <c r="B2" s="76"/>
      <c r="C2" s="76"/>
      <c r="D2" s="76"/>
      <c r="E2" s="76"/>
      <c r="F2" s="141"/>
      <c r="G2" s="1"/>
      <c r="H2" s="1"/>
      <c r="I2" s="1"/>
      <c r="J2" s="1"/>
      <c r="K2" s="1"/>
      <c r="L2" s="2" t="s">
        <v>190</v>
      </c>
      <c r="M2" s="123"/>
      <c r="N2" s="1"/>
      <c r="O2" s="1"/>
      <c r="P2" s="1"/>
      <c r="Q2" s="143">
        <v>42701</v>
      </c>
      <c r="R2" s="1"/>
      <c r="S2" s="1"/>
      <c r="T2" s="1"/>
      <c r="U2" s="1"/>
      <c r="Y2" s="122">
        <f>M2</f>
        <v>0</v>
      </c>
      <c r="Z2" s="121"/>
      <c r="AA2" s="121"/>
    </row>
    <row r="3" spans="1:27" ht="27" customHeight="1" x14ac:dyDescent="0.3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121"/>
      <c r="Z3" s="122">
        <f>M2</f>
        <v>0</v>
      </c>
      <c r="AA3" s="121"/>
    </row>
    <row r="4" spans="1:27" ht="15.75" customHeight="1" x14ac:dyDescent="0.3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9"/>
      <c r="Y4" s="121"/>
      <c r="Z4" s="121"/>
      <c r="AA4" s="122">
        <f>M2</f>
        <v>0</v>
      </c>
    </row>
    <row r="5" spans="1:27" ht="43.2" customHeight="1" thickBot="1" x14ac:dyDescent="0.35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 x14ac:dyDescent="0.3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 x14ac:dyDescent="0.3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7" x14ac:dyDescent="0.3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7" x14ac:dyDescent="0.3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 x14ac:dyDescent="0.3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 x14ac:dyDescent="0.3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" thickBot="1" x14ac:dyDescent="0.35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 x14ac:dyDescent="0.3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 x14ac:dyDescent="0.3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 x14ac:dyDescent="0.3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 x14ac:dyDescent="0.3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3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3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3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" thickBot="1" x14ac:dyDescent="0.35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3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3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3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3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3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3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3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3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3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3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3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" thickBot="1" x14ac:dyDescent="0.35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3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3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3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3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3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3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3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" thickBot="1" x14ac:dyDescent="0.35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3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3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3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3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3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3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3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" thickBot="1" x14ac:dyDescent="0.35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3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3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3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3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3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3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3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" thickBot="1" x14ac:dyDescent="0.35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3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3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3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3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3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3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3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" thickBot="1" x14ac:dyDescent="0.35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3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3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3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3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3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3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3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" thickBot="1" x14ac:dyDescent="0.35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3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" thickBot="1" x14ac:dyDescent="0.35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3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" thickBot="1" x14ac:dyDescent="0.35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3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0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x14ac:dyDescent="0.3">
      <c r="A78" s="112">
        <v>42675</v>
      </c>
      <c r="B78" s="124" t="s">
        <v>184</v>
      </c>
      <c r="C78" s="125" t="s">
        <v>75</v>
      </c>
      <c r="D78" s="125" t="s">
        <v>55</v>
      </c>
      <c r="E78" s="126">
        <v>49</v>
      </c>
      <c r="F78" s="125"/>
      <c r="G78" s="125"/>
      <c r="H78" s="125"/>
      <c r="I78" s="125"/>
      <c r="J78" s="125"/>
      <c r="K78" s="126">
        <v>49</v>
      </c>
      <c r="L78" s="127"/>
      <c r="M78" s="125"/>
      <c r="N78" s="127"/>
      <c r="O78" s="125"/>
      <c r="P78" s="127"/>
      <c r="Q78" s="125"/>
      <c r="R78" s="112"/>
      <c r="S78" s="128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25"/>
      <c r="U78" s="125"/>
    </row>
    <row r="80" spans="1:21" x14ac:dyDescent="0.3">
      <c r="P80">
        <f ca="1">SUMPRODUCT(SUBTOTAL(9,OFFSET($L$5,ROW($L$6:$L$78)-5,),OFFSET($N$5,ROW($N$6:$N$78)-5,),OFFSET($P$5,ROW($P$6:$P$78)-5,))*($M$6:$M$78=$Q$2))</f>
        <v>78</v>
      </c>
      <c r="S80">
        <f>SUBTOTAL(9,$S$6:$S$78)</f>
        <v>1992.5</v>
      </c>
    </row>
  </sheetData>
  <mergeCells count="1">
    <mergeCell ref="F1:F2"/>
  </mergeCells>
  <conditionalFormatting sqref="T6:T78">
    <cfRule type="cellIs" dxfId="39" priority="3" operator="equal">
      <formula>"Cloturé"</formula>
    </cfRule>
    <cfRule type="cellIs" dxfId="38" priority="4" operator="equal">
      <formula>Cloturé</formula>
    </cfRule>
  </conditionalFormatting>
  <conditionalFormatting sqref="A6:T78">
    <cfRule type="expression" dxfId="0" priority="1">
      <formula>OR($M6=$Q$2,$O6=$Q$2,$Q6=$Q$2)</formula>
    </cfRule>
  </conditionalFormatting>
  <dataValidations disablePrompts="1"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7620</xdr:colOff>
                <xdr:row>2</xdr:row>
                <xdr:rowOff>60960</xdr:rowOff>
              </from>
              <to>
                <xdr:col>7</xdr:col>
                <xdr:colOff>289560</xdr:colOff>
                <xdr:row>2</xdr:row>
                <xdr:rowOff>312420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2" sqref="G2"/>
    </sheetView>
  </sheetViews>
  <sheetFormatPr baseColWidth="10" defaultColWidth="9.109375" defaultRowHeight="14.4" x14ac:dyDescent="0.3"/>
  <cols>
    <col min="1" max="2" width="16.44140625" customWidth="1"/>
    <col min="3" max="3" width="14" customWidth="1"/>
    <col min="5" max="5" width="24" customWidth="1"/>
    <col min="6" max="6" width="12.5546875" customWidth="1"/>
    <col min="7" max="7" width="15.88671875" customWidth="1"/>
  </cols>
  <sheetData>
    <row r="1" spans="1:7" ht="14.4" customHeight="1" x14ac:dyDescent="0.3">
      <c r="A1" s="75"/>
      <c r="B1" s="74"/>
      <c r="C1" s="74"/>
    </row>
    <row r="2" spans="1:7" ht="18" customHeight="1" x14ac:dyDescent="0.3">
      <c r="A2" s="74" t="s">
        <v>24</v>
      </c>
      <c r="B2" s="74"/>
      <c r="C2" s="74"/>
      <c r="F2" s="90" t="s">
        <v>2</v>
      </c>
      <c r="G2" s="111">
        <v>42704</v>
      </c>
    </row>
    <row r="3" spans="1:7" ht="14.4" customHeight="1" x14ac:dyDescent="0.3">
      <c r="A3" s="74"/>
      <c r="B3" s="74"/>
      <c r="C3" s="74"/>
    </row>
    <row r="4" spans="1:7" x14ac:dyDescent="0.3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 x14ac:dyDescent="0.3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 x14ac:dyDescent="0.3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 x14ac:dyDescent="0.3">
      <c r="A7" s="87">
        <v>42703</v>
      </c>
      <c r="B7" s="89" t="s">
        <v>84</v>
      </c>
      <c r="C7" s="83">
        <v>49</v>
      </c>
      <c r="F7" t="s">
        <v>185</v>
      </c>
      <c r="G7" s="68">
        <v>351</v>
      </c>
    </row>
    <row r="8" spans="1:7" x14ac:dyDescent="0.3">
      <c r="A8" s="87">
        <v>42703</v>
      </c>
      <c r="B8" s="89" t="s">
        <v>84</v>
      </c>
      <c r="C8" s="83">
        <v>49</v>
      </c>
    </row>
    <row r="9" spans="1:7" x14ac:dyDescent="0.3">
      <c r="A9" s="87">
        <v>42703</v>
      </c>
      <c r="B9" s="89" t="s">
        <v>84</v>
      </c>
      <c r="C9" s="83">
        <v>49</v>
      </c>
    </row>
    <row r="10" spans="1:7" x14ac:dyDescent="0.3">
      <c r="A10" s="87">
        <v>42703</v>
      </c>
      <c r="B10" s="89" t="s">
        <v>84</v>
      </c>
      <c r="C10" s="83">
        <v>49</v>
      </c>
    </row>
    <row r="11" spans="1:7" x14ac:dyDescent="0.3">
      <c r="A11" s="87">
        <v>42703</v>
      </c>
      <c r="B11" s="89" t="s">
        <v>84</v>
      </c>
      <c r="C11" s="83">
        <v>49</v>
      </c>
    </row>
    <row r="12" spans="1:7" x14ac:dyDescent="0.3">
      <c r="A12" s="87">
        <v>42704</v>
      </c>
      <c r="B12" s="89" t="s">
        <v>85</v>
      </c>
      <c r="C12" s="83">
        <v>55</v>
      </c>
    </row>
    <row r="13" spans="1:7" x14ac:dyDescent="0.3">
      <c r="A13" s="87">
        <v>42704</v>
      </c>
      <c r="B13" s="89" t="s">
        <v>85</v>
      </c>
      <c r="C13" s="83">
        <v>37</v>
      </c>
    </row>
    <row r="14" spans="1:7" x14ac:dyDescent="0.3">
      <c r="A14" s="87"/>
      <c r="B14" s="89" t="s">
        <v>85</v>
      </c>
      <c r="C14" s="83">
        <v>2</v>
      </c>
    </row>
    <row r="15" spans="1:7" x14ac:dyDescent="0.3">
      <c r="A15" s="87"/>
      <c r="B15" s="89" t="s">
        <v>85</v>
      </c>
      <c r="C15" s="83">
        <v>2</v>
      </c>
    </row>
    <row r="16" spans="1:7" x14ac:dyDescent="0.3">
      <c r="A16" s="87"/>
      <c r="B16" s="89" t="s">
        <v>85</v>
      </c>
      <c r="C16" s="83">
        <v>37</v>
      </c>
    </row>
    <row r="17" spans="1:3" x14ac:dyDescent="0.3">
      <c r="A17" s="87">
        <v>42704</v>
      </c>
      <c r="B17" s="89" t="s">
        <v>85</v>
      </c>
      <c r="C17" s="83">
        <v>37</v>
      </c>
    </row>
    <row r="18" spans="1:3" x14ac:dyDescent="0.3">
      <c r="A18" s="87">
        <v>42704</v>
      </c>
      <c r="B18" s="89" t="s">
        <v>85</v>
      </c>
      <c r="C18" s="83">
        <v>37</v>
      </c>
    </row>
    <row r="19" spans="1:3" x14ac:dyDescent="0.3">
      <c r="A19" s="87">
        <v>42704</v>
      </c>
      <c r="B19" s="89" t="s">
        <v>85</v>
      </c>
      <c r="C19" s="83">
        <v>37</v>
      </c>
    </row>
    <row r="20" spans="1:3" x14ac:dyDescent="0.3">
      <c r="A20" s="87">
        <v>42704</v>
      </c>
      <c r="B20" s="89" t="s">
        <v>22</v>
      </c>
      <c r="C20" s="83">
        <v>37</v>
      </c>
    </row>
    <row r="21" spans="1:3" x14ac:dyDescent="0.3">
      <c r="A21" s="87">
        <v>42704</v>
      </c>
      <c r="B21" s="89" t="s">
        <v>22</v>
      </c>
      <c r="C21" s="83">
        <v>37</v>
      </c>
    </row>
    <row r="22" spans="1:3" x14ac:dyDescent="0.3">
      <c r="A22" s="87">
        <v>42704</v>
      </c>
      <c r="B22" s="89" t="s">
        <v>22</v>
      </c>
      <c r="C22" s="83">
        <v>37</v>
      </c>
    </row>
    <row r="23" spans="1:3" x14ac:dyDescent="0.3">
      <c r="A23" s="87"/>
      <c r="B23" s="89" t="s">
        <v>22</v>
      </c>
      <c r="C23" s="83">
        <v>0</v>
      </c>
    </row>
    <row r="24" spans="1:3" x14ac:dyDescent="0.3">
      <c r="A24" s="87">
        <v>42704</v>
      </c>
      <c r="B24" s="89" t="s">
        <v>22</v>
      </c>
      <c r="C24" s="83">
        <v>37</v>
      </c>
    </row>
    <row r="25" spans="1:3" x14ac:dyDescent="0.3">
      <c r="A25" s="87">
        <v>42714</v>
      </c>
      <c r="B25" s="89" t="s">
        <v>84</v>
      </c>
      <c r="C25" s="83">
        <v>50</v>
      </c>
    </row>
    <row r="26" spans="1:3" x14ac:dyDescent="0.3">
      <c r="A26" s="87">
        <v>42714</v>
      </c>
      <c r="B26" s="89" t="s">
        <v>84</v>
      </c>
      <c r="C26" s="83">
        <v>39</v>
      </c>
    </row>
    <row r="27" spans="1:3" x14ac:dyDescent="0.3">
      <c r="A27" s="87">
        <v>42714</v>
      </c>
      <c r="B27" s="89" t="s">
        <v>84</v>
      </c>
      <c r="C27" s="83">
        <v>38.5</v>
      </c>
    </row>
    <row r="28" spans="1:3" x14ac:dyDescent="0.3">
      <c r="A28" s="87">
        <v>42714</v>
      </c>
      <c r="B28" s="89" t="s">
        <v>84</v>
      </c>
      <c r="C28" s="83">
        <v>29</v>
      </c>
    </row>
    <row r="29" spans="1:3" x14ac:dyDescent="0.3">
      <c r="A29" s="87">
        <v>42714</v>
      </c>
      <c r="B29" s="89" t="s">
        <v>84</v>
      </c>
      <c r="C29" s="83">
        <v>29</v>
      </c>
    </row>
    <row r="30" spans="1:3" x14ac:dyDescent="0.3">
      <c r="A30" s="86">
        <v>42714</v>
      </c>
      <c r="B30" s="88" t="s">
        <v>84</v>
      </c>
      <c r="C30" s="81">
        <v>38.5</v>
      </c>
    </row>
    <row r="31" spans="1:3" x14ac:dyDescent="0.3">
      <c r="A31" s="87">
        <v>42714</v>
      </c>
      <c r="B31" s="89" t="s">
        <v>84</v>
      </c>
      <c r="C31" s="83">
        <v>29</v>
      </c>
    </row>
    <row r="32" spans="1:3" x14ac:dyDescent="0.3">
      <c r="A32" s="87">
        <v>42716</v>
      </c>
      <c r="B32" s="89" t="s">
        <v>84</v>
      </c>
      <c r="C32" s="83">
        <v>29</v>
      </c>
    </row>
    <row r="33" spans="1:3" x14ac:dyDescent="0.3">
      <c r="A33" s="86">
        <v>42716</v>
      </c>
      <c r="B33" s="88" t="s">
        <v>84</v>
      </c>
      <c r="C33" s="81">
        <v>29</v>
      </c>
    </row>
    <row r="34" spans="1:3" x14ac:dyDescent="0.3">
      <c r="A34" s="87">
        <v>42716</v>
      </c>
      <c r="B34" s="89" t="s">
        <v>84</v>
      </c>
      <c r="C34" s="83">
        <v>29</v>
      </c>
    </row>
    <row r="35" spans="1:3" x14ac:dyDescent="0.3">
      <c r="A35" s="87">
        <v>42716</v>
      </c>
      <c r="B35" s="89" t="s">
        <v>84</v>
      </c>
      <c r="C35" s="83">
        <v>38.5</v>
      </c>
    </row>
    <row r="36" spans="1:3" x14ac:dyDescent="0.3">
      <c r="A36" s="86">
        <v>42716</v>
      </c>
      <c r="B36" s="88" t="s">
        <v>84</v>
      </c>
      <c r="C36" s="81">
        <v>38.5</v>
      </c>
    </row>
    <row r="37" spans="1:3" x14ac:dyDescent="0.3">
      <c r="A37" s="87">
        <v>42716</v>
      </c>
      <c r="B37" s="89" t="s">
        <v>84</v>
      </c>
      <c r="C37" s="83">
        <v>42</v>
      </c>
    </row>
    <row r="38" spans="1:3" x14ac:dyDescent="0.3">
      <c r="A38" s="87">
        <v>42716</v>
      </c>
      <c r="B38" s="89" t="s">
        <v>84</v>
      </c>
      <c r="C38" s="83">
        <v>29</v>
      </c>
    </row>
    <row r="39" spans="1:3" x14ac:dyDescent="0.3">
      <c r="A39" s="87">
        <v>42716</v>
      </c>
      <c r="B39" s="89" t="s">
        <v>84</v>
      </c>
      <c r="C39" s="83">
        <v>42</v>
      </c>
    </row>
    <row r="40" spans="1:3" x14ac:dyDescent="0.3">
      <c r="A40" s="87">
        <v>42718</v>
      </c>
      <c r="B40" s="89" t="s">
        <v>84</v>
      </c>
      <c r="C40" s="83">
        <v>29</v>
      </c>
    </row>
    <row r="41" spans="1:3" x14ac:dyDescent="0.3">
      <c r="A41" s="87">
        <v>42718</v>
      </c>
      <c r="B41" s="89" t="s">
        <v>84</v>
      </c>
      <c r="C41" s="83">
        <v>29</v>
      </c>
    </row>
    <row r="42" spans="1:3" x14ac:dyDescent="0.3">
      <c r="A42" s="87"/>
      <c r="B42" s="89" t="s">
        <v>84</v>
      </c>
      <c r="C42" s="83">
        <v>2</v>
      </c>
    </row>
    <row r="43" spans="1:3" x14ac:dyDescent="0.3">
      <c r="A43" s="87">
        <v>42718</v>
      </c>
      <c r="B43" s="89" t="s">
        <v>84</v>
      </c>
      <c r="C43" s="83">
        <v>44</v>
      </c>
    </row>
    <row r="44" spans="1:3" x14ac:dyDescent="0.3">
      <c r="A44" s="87">
        <v>42718</v>
      </c>
      <c r="B44" s="89" t="s">
        <v>84</v>
      </c>
      <c r="C44" s="83">
        <v>44</v>
      </c>
    </row>
    <row r="45" spans="1:3" x14ac:dyDescent="0.3">
      <c r="A45" s="87">
        <v>42718</v>
      </c>
      <c r="B45" s="89" t="s">
        <v>84</v>
      </c>
      <c r="C45" s="83">
        <v>29</v>
      </c>
    </row>
    <row r="46" spans="1:3" x14ac:dyDescent="0.3">
      <c r="A46" s="87"/>
      <c r="B46" s="89" t="s">
        <v>84</v>
      </c>
      <c r="C46" s="83">
        <v>2</v>
      </c>
    </row>
    <row r="47" spans="1:3" x14ac:dyDescent="0.3">
      <c r="A47" s="87">
        <v>42718</v>
      </c>
      <c r="B47" s="89" t="s">
        <v>84</v>
      </c>
      <c r="C47" s="83">
        <v>29</v>
      </c>
    </row>
    <row r="48" spans="1:3" x14ac:dyDescent="0.3">
      <c r="A48" s="87">
        <v>42724</v>
      </c>
      <c r="B48" s="89" t="s">
        <v>84</v>
      </c>
      <c r="C48" s="83">
        <v>42</v>
      </c>
    </row>
    <row r="49" spans="1:3" x14ac:dyDescent="0.3">
      <c r="A49" s="87"/>
      <c r="B49" s="89" t="s">
        <v>84</v>
      </c>
      <c r="C49" s="83">
        <v>0</v>
      </c>
    </row>
    <row r="50" spans="1:3" x14ac:dyDescent="0.3">
      <c r="A50" s="87">
        <v>42724</v>
      </c>
      <c r="B50" s="89" t="s">
        <v>84</v>
      </c>
      <c r="C50" s="83">
        <v>38</v>
      </c>
    </row>
    <row r="51" spans="1:3" x14ac:dyDescent="0.3">
      <c r="A51" s="87"/>
      <c r="B51" s="89" t="s">
        <v>84</v>
      </c>
      <c r="C51" s="83">
        <v>0</v>
      </c>
    </row>
    <row r="52" spans="1:3" x14ac:dyDescent="0.3">
      <c r="A52" s="87">
        <v>42724</v>
      </c>
      <c r="B52" s="89" t="s">
        <v>84</v>
      </c>
      <c r="C52" s="83">
        <v>29</v>
      </c>
    </row>
    <row r="53" spans="1:3" x14ac:dyDescent="0.3">
      <c r="A53" s="87">
        <v>42724</v>
      </c>
      <c r="B53" s="89" t="s">
        <v>84</v>
      </c>
      <c r="C53" s="83">
        <v>29</v>
      </c>
    </row>
    <row r="54" spans="1:3" x14ac:dyDescent="0.3">
      <c r="A54" s="87">
        <v>42724</v>
      </c>
      <c r="B54" s="89" t="s">
        <v>84</v>
      </c>
      <c r="C54" s="83">
        <v>29</v>
      </c>
    </row>
    <row r="55" spans="1:3" x14ac:dyDescent="0.3">
      <c r="A55" s="87">
        <v>42724</v>
      </c>
      <c r="B55" s="89" t="s">
        <v>84</v>
      </c>
      <c r="C55" s="83">
        <v>29</v>
      </c>
    </row>
    <row r="56" spans="1:3" x14ac:dyDescent="0.3">
      <c r="A56" s="87"/>
      <c r="B56" s="89" t="s">
        <v>22</v>
      </c>
      <c r="C56" s="83">
        <v>2</v>
      </c>
    </row>
    <row r="57" spans="1:3" x14ac:dyDescent="0.3">
      <c r="A57" s="87"/>
      <c r="B57" s="89" t="s">
        <v>22</v>
      </c>
      <c r="C57" s="83">
        <v>0</v>
      </c>
    </row>
    <row r="58" spans="1:3" x14ac:dyDescent="0.3">
      <c r="A58" s="87"/>
      <c r="B58" s="89" t="s">
        <v>22</v>
      </c>
      <c r="C58" s="83">
        <v>2</v>
      </c>
    </row>
    <row r="59" spans="1:3" x14ac:dyDescent="0.3">
      <c r="A59" s="87">
        <v>42730</v>
      </c>
      <c r="B59" s="89" t="s">
        <v>22</v>
      </c>
      <c r="C59" s="83">
        <v>41.5</v>
      </c>
    </row>
    <row r="60" spans="1:3" x14ac:dyDescent="0.3">
      <c r="A60" s="87">
        <v>42730</v>
      </c>
      <c r="B60" s="89" t="s">
        <v>22</v>
      </c>
      <c r="C60" s="83">
        <v>41.5</v>
      </c>
    </row>
    <row r="61" spans="1:3" x14ac:dyDescent="0.3">
      <c r="A61" s="87">
        <v>42720</v>
      </c>
      <c r="B61" s="89" t="s">
        <v>22</v>
      </c>
      <c r="C61" s="83">
        <v>25</v>
      </c>
    </row>
    <row r="62" spans="1:3" x14ac:dyDescent="0.3">
      <c r="A62" s="87">
        <v>42730</v>
      </c>
      <c r="B62" s="89" t="s">
        <v>22</v>
      </c>
      <c r="C62" s="83">
        <v>25</v>
      </c>
    </row>
    <row r="63" spans="1:3" x14ac:dyDescent="0.3">
      <c r="A63" s="87">
        <v>42730</v>
      </c>
      <c r="B63" s="89" t="s">
        <v>22</v>
      </c>
      <c r="C63" s="83">
        <v>25</v>
      </c>
    </row>
    <row r="64" spans="1:3" x14ac:dyDescent="0.3">
      <c r="A64" s="87">
        <v>42734</v>
      </c>
      <c r="B64" s="89" t="s">
        <v>85</v>
      </c>
      <c r="C64" s="83">
        <v>29</v>
      </c>
    </row>
    <row r="65" spans="1:3" x14ac:dyDescent="0.3">
      <c r="A65" s="87">
        <v>42734</v>
      </c>
      <c r="B65" s="89" t="s">
        <v>85</v>
      </c>
      <c r="C65" s="83">
        <v>29</v>
      </c>
    </row>
    <row r="66" spans="1:3" x14ac:dyDescent="0.3">
      <c r="A66" s="87">
        <v>42734</v>
      </c>
      <c r="B66" s="89" t="s">
        <v>85</v>
      </c>
      <c r="C66" s="83">
        <v>29</v>
      </c>
    </row>
    <row r="67" spans="1:3" x14ac:dyDescent="0.3">
      <c r="A67" s="87">
        <v>42734</v>
      </c>
      <c r="B67" s="89" t="s">
        <v>85</v>
      </c>
      <c r="C67" s="83">
        <v>29</v>
      </c>
    </row>
    <row r="68" spans="1:3" x14ac:dyDescent="0.3">
      <c r="A68" s="87">
        <v>42734</v>
      </c>
      <c r="B68" s="89" t="s">
        <v>85</v>
      </c>
      <c r="C68" s="83">
        <v>25</v>
      </c>
    </row>
    <row r="69" spans="1:3" x14ac:dyDescent="0.3">
      <c r="A69" s="87">
        <v>42734</v>
      </c>
      <c r="B69" s="89" t="s">
        <v>85</v>
      </c>
      <c r="C69" s="83">
        <v>39</v>
      </c>
    </row>
    <row r="70" spans="1:3" x14ac:dyDescent="0.3">
      <c r="A70" s="87"/>
      <c r="B70" s="89" t="s">
        <v>85</v>
      </c>
      <c r="C70" s="83">
        <v>1.5</v>
      </c>
    </row>
    <row r="71" spans="1:3" x14ac:dyDescent="0.3">
      <c r="A71" s="87"/>
      <c r="B71" s="89" t="s">
        <v>85</v>
      </c>
      <c r="C71" s="83">
        <v>0</v>
      </c>
    </row>
    <row r="72" spans="1:3" x14ac:dyDescent="0.3">
      <c r="A72" s="86"/>
      <c r="B72" s="88" t="s">
        <v>84</v>
      </c>
      <c r="C72" s="81">
        <v>2</v>
      </c>
    </row>
    <row r="73" spans="1:3" x14ac:dyDescent="0.3">
      <c r="A73" s="87"/>
      <c r="B73" s="89" t="s">
        <v>84</v>
      </c>
      <c r="C73" s="83">
        <v>0</v>
      </c>
    </row>
    <row r="74" spans="1:3" x14ac:dyDescent="0.3">
      <c r="A74" s="87"/>
      <c r="B74" s="89" t="s">
        <v>22</v>
      </c>
      <c r="C74" s="83">
        <v>2</v>
      </c>
    </row>
    <row r="75" spans="1:3" x14ac:dyDescent="0.3">
      <c r="A75" s="87"/>
      <c r="B75" s="89" t="s">
        <v>22</v>
      </c>
      <c r="C75" s="83">
        <v>0</v>
      </c>
    </row>
    <row r="76" spans="1:3" x14ac:dyDescent="0.3">
      <c r="A76" s="87"/>
      <c r="B76" s="89" t="s">
        <v>75</v>
      </c>
      <c r="C76" s="83"/>
    </row>
    <row r="77" spans="1:3" x14ac:dyDescent="0.3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678180</xdr:colOff>
                    <xdr:row>1</xdr:row>
                    <xdr:rowOff>22860</xdr:rowOff>
                  </from>
                  <to>
                    <xdr:col>3</xdr:col>
                    <xdr:colOff>45720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>
      <selection activeCell="C15" sqref="C15"/>
    </sheetView>
  </sheetViews>
  <sheetFormatPr baseColWidth="10" defaultRowHeight="14.4" x14ac:dyDescent="0.3"/>
  <cols>
    <col min="1" max="1" width="18.6640625" customWidth="1"/>
    <col min="2" max="2" width="26.109375" customWidth="1"/>
    <col min="4" max="4" width="19.33203125" customWidth="1"/>
    <col min="5" max="5" width="26" customWidth="1"/>
    <col min="7" max="7" width="19.88671875" customWidth="1"/>
    <col min="8" max="8" width="27.33203125" customWidth="1"/>
  </cols>
  <sheetData>
    <row r="1" spans="1:8" x14ac:dyDescent="0.3">
      <c r="A1" s="142" t="s">
        <v>189</v>
      </c>
      <c r="B1" s="142"/>
      <c r="C1" s="142"/>
      <c r="D1" s="142"/>
      <c r="E1" s="142"/>
      <c r="F1" s="142"/>
      <c r="G1" s="142"/>
      <c r="H1" s="142"/>
    </row>
    <row r="2" spans="1:8" x14ac:dyDescent="0.3">
      <c r="A2" s="142"/>
      <c r="B2" s="142"/>
      <c r="C2" s="142"/>
      <c r="D2" s="142"/>
      <c r="E2" s="142"/>
      <c r="F2" s="142"/>
      <c r="G2" s="142"/>
      <c r="H2" s="142"/>
    </row>
    <row r="3" spans="1:8" x14ac:dyDescent="0.3">
      <c r="A3" s="142"/>
      <c r="B3" s="142"/>
      <c r="C3" s="142"/>
      <c r="D3" s="142"/>
      <c r="E3" s="142"/>
      <c r="F3" s="142"/>
      <c r="G3" s="142"/>
      <c r="H3" s="142"/>
    </row>
    <row r="5" spans="1:8" x14ac:dyDescent="0.3">
      <c r="A5" s="90" t="s">
        <v>13</v>
      </c>
      <c r="B5" s="111">
        <v>42716</v>
      </c>
      <c r="D5" s="90" t="s">
        <v>15</v>
      </c>
      <c r="E5" s="111">
        <v>42716</v>
      </c>
      <c r="G5" s="90" t="s">
        <v>17</v>
      </c>
      <c r="H5" s="111">
        <v>42716</v>
      </c>
    </row>
    <row r="7" spans="1:8" x14ac:dyDescent="0.3">
      <c r="A7" s="90" t="s">
        <v>183</v>
      </c>
      <c r="B7" t="s">
        <v>186</v>
      </c>
      <c r="D7" s="90" t="s">
        <v>183</v>
      </c>
      <c r="E7" t="s">
        <v>187</v>
      </c>
      <c r="G7" s="90" t="s">
        <v>183</v>
      </c>
      <c r="H7" t="s">
        <v>188</v>
      </c>
    </row>
    <row r="8" spans="1:8" x14ac:dyDescent="0.3">
      <c r="A8" s="115" t="s">
        <v>22</v>
      </c>
      <c r="B8" s="68">
        <v>2</v>
      </c>
      <c r="D8" s="115" t="s">
        <v>84</v>
      </c>
      <c r="E8" s="68">
        <v>154</v>
      </c>
      <c r="G8" s="115" t="s">
        <v>84</v>
      </c>
      <c r="H8" s="68">
        <v>116</v>
      </c>
    </row>
    <row r="9" spans="1:8" x14ac:dyDescent="0.3">
      <c r="A9" s="115" t="s">
        <v>185</v>
      </c>
      <c r="B9" s="68">
        <v>2</v>
      </c>
      <c r="D9" s="115" t="s">
        <v>185</v>
      </c>
      <c r="E9" s="68">
        <v>154</v>
      </c>
      <c r="G9" s="115" t="s">
        <v>185</v>
      </c>
      <c r="H9" s="68">
        <v>116</v>
      </c>
    </row>
  </sheetData>
  <mergeCells count="1">
    <mergeCell ref="A1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17"/>
  <sheetViews>
    <sheetView workbookViewId="0">
      <selection activeCell="D6" sqref="D6"/>
    </sheetView>
  </sheetViews>
  <sheetFormatPr baseColWidth="10" defaultRowHeight="14.4" x14ac:dyDescent="0.3"/>
  <cols>
    <col min="1" max="1" width="19.5546875" customWidth="1"/>
    <col min="2" max="2" width="14.6640625" customWidth="1"/>
    <col min="3" max="3" width="9.5546875" customWidth="1"/>
  </cols>
  <sheetData>
    <row r="4" spans="1:4" x14ac:dyDescent="0.3">
      <c r="A4" s="90" t="s">
        <v>20</v>
      </c>
      <c r="B4" t="s">
        <v>117</v>
      </c>
    </row>
    <row r="6" spans="1:4" x14ac:dyDescent="0.3">
      <c r="A6" s="131" t="s">
        <v>191</v>
      </c>
      <c r="B6" s="129"/>
    </row>
    <row r="7" spans="1:4" x14ac:dyDescent="0.3">
      <c r="A7" s="90" t="s">
        <v>2</v>
      </c>
      <c r="B7" s="90" t="s">
        <v>4</v>
      </c>
      <c r="C7" t="s">
        <v>192</v>
      </c>
      <c r="D7" s="90"/>
    </row>
    <row r="8" spans="1:4" x14ac:dyDescent="0.3">
      <c r="A8" s="119">
        <v>42406</v>
      </c>
      <c r="B8" t="s">
        <v>22</v>
      </c>
      <c r="C8" s="130">
        <v>158</v>
      </c>
    </row>
    <row r="9" spans="1:4" x14ac:dyDescent="0.3">
      <c r="A9" s="119">
        <v>42679</v>
      </c>
      <c r="B9" t="s">
        <v>84</v>
      </c>
      <c r="C9" s="130">
        <v>319</v>
      </c>
    </row>
    <row r="10" spans="1:4" x14ac:dyDescent="0.3">
      <c r="B10" t="s">
        <v>85</v>
      </c>
      <c r="C10" s="130">
        <v>240</v>
      </c>
    </row>
    <row r="11" spans="1:4" x14ac:dyDescent="0.3">
      <c r="A11" s="119">
        <v>42684</v>
      </c>
      <c r="B11" t="s">
        <v>84</v>
      </c>
      <c r="C11" s="130">
        <v>253</v>
      </c>
    </row>
    <row r="12" spans="1:4" x14ac:dyDescent="0.3">
      <c r="A12" s="119">
        <v>42686</v>
      </c>
      <c r="B12" t="s">
        <v>22</v>
      </c>
      <c r="C12" s="130">
        <v>148</v>
      </c>
    </row>
    <row r="13" spans="1:4" x14ac:dyDescent="0.3">
      <c r="A13" s="119">
        <v>42691</v>
      </c>
      <c r="B13" t="s">
        <v>84</v>
      </c>
      <c r="C13" s="130">
        <v>277</v>
      </c>
    </row>
    <row r="14" spans="1:4" x14ac:dyDescent="0.3">
      <c r="A14" s="119">
        <v>42698</v>
      </c>
      <c r="B14" t="s">
        <v>84</v>
      </c>
      <c r="C14" s="130">
        <v>204</v>
      </c>
    </row>
    <row r="15" spans="1:4" x14ac:dyDescent="0.3">
      <c r="A15" s="119">
        <v>42704</v>
      </c>
      <c r="B15" t="s">
        <v>84</v>
      </c>
      <c r="C15" s="130">
        <v>196</v>
      </c>
    </row>
    <row r="16" spans="1:4" x14ac:dyDescent="0.3">
      <c r="A16" s="119">
        <v>42717</v>
      </c>
      <c r="B16" t="s">
        <v>85</v>
      </c>
      <c r="C16" s="130">
        <v>180</v>
      </c>
    </row>
    <row r="17" spans="1:3" x14ac:dyDescent="0.3">
      <c r="A17" t="s">
        <v>185</v>
      </c>
      <c r="C17" s="130">
        <v>1975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Paiements cloturés</vt:lpstr>
      <vt:lpstr>'Historique des gardes'!Criteres</vt:lpstr>
      <vt:lpstr>typesactes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Dede</cp:lastModifiedBy>
  <dcterms:created xsi:type="dcterms:W3CDTF">2006-09-16T00:00:00Z</dcterms:created>
  <dcterms:modified xsi:type="dcterms:W3CDTF">2016-12-03T15:12:01Z</dcterms:modified>
</cp:coreProperties>
</file>