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mc:AlternateContent xmlns:mc="http://schemas.openxmlformats.org/markup-compatibility/2006">
    <mc:Choice Requires="x15">
      <x15ac:absPath xmlns:x15ac="http://schemas.microsoft.com/office/spreadsheetml/2010/11/ac" url="D:\Téléchargements\"/>
    </mc:Choice>
  </mc:AlternateContent>
  <bookViews>
    <workbookView xWindow="780" yWindow="456" windowWidth="24816" windowHeight="14580" tabRatio="830" firstSheet="2" activeTab="3"/>
  </bookViews>
  <sheets>
    <sheet name="Masque prévisions de conges" sheetId="3" r:id="rId1"/>
    <sheet name="Masque demande de conges " sheetId="6" r:id="rId2"/>
    <sheet name="Prévisions conges" sheetId="14" r:id="rId3"/>
    <sheet name="Périodes obtenues" sheetId="13" r:id="rId4"/>
  </sheets>
  <functionGroups builtInGroupCount="18"/>
  <definedNames>
    <definedName name="_xlnm._FilterDatabase" localSheetId="3" hidden="1">'Périodes obtenues'!#REF!</definedName>
    <definedName name="AN">'Périodes obtenues'!$B$5</definedName>
    <definedName name="copie3" localSheetId="3">#REF!</definedName>
    <definedName name="copie3" localSheetId="2">#REF!</definedName>
    <definedName name="copie3">#REF!</definedName>
    <definedName name="copies" localSheetId="3">#REF!</definedName>
    <definedName name="copies" localSheetId="2">#REF!</definedName>
    <definedName name="copies">#REF!</definedName>
    <definedName name="GHHGHGJ" localSheetId="1">#REF!</definedName>
  </definedNames>
  <calcPr calcId="152511" concurrentCalc="0"/>
  <extLst>
    <ext xmlns:mx="http://schemas.microsoft.com/office/mac/excel/2008/main" uri="{7523E5D3-25F3-A5E0-1632-64F254C22452}">
      <mx:ArchID Flags="2"/>
    </ext>
  </extLst>
</workbook>
</file>

<file path=xl/calcChain.xml><?xml version="1.0" encoding="utf-8"?>
<calcChain xmlns="http://schemas.openxmlformats.org/spreadsheetml/2006/main">
  <c r="DF4" i="13" l="1"/>
  <c r="AD16" i="13"/>
  <c r="AE16" i="13"/>
  <c r="AF16" i="13"/>
  <c r="DD10" i="13" a="1"/>
  <c r="DD10" i="13"/>
  <c r="DI10" i="13" a="1"/>
  <c r="DI10" i="13"/>
  <c r="DD11" i="13" a="1"/>
  <c r="DD11" i="13"/>
  <c r="DI11" i="13" a="1"/>
  <c r="DI11" i="13"/>
  <c r="DD12" i="13" a="1"/>
  <c r="DD12" i="13"/>
  <c r="DI12" i="13" a="1"/>
  <c r="DI12" i="13"/>
  <c r="DD13" i="13" a="1"/>
  <c r="DD13" i="13"/>
  <c r="DI13" i="13" a="1"/>
  <c r="DI13" i="13"/>
  <c r="DD14" i="13" a="1"/>
  <c r="DD14" i="13"/>
  <c r="DI14" i="13" a="1"/>
  <c r="DI14" i="13"/>
  <c r="DD15" i="13" a="1"/>
  <c r="DD15" i="13"/>
  <c r="DI15" i="13" a="1"/>
  <c r="DI15" i="13"/>
  <c r="DC16" i="13" a="1"/>
  <c r="DC16" i="13"/>
  <c r="DD16" i="13" a="1"/>
  <c r="DD16" i="13"/>
  <c r="DI16" i="13" a="1"/>
  <c r="DI16" i="13"/>
  <c r="DD17" i="13" a="1"/>
  <c r="DD17" i="13"/>
  <c r="DI17" i="13" a="1"/>
  <c r="DI17" i="13"/>
  <c r="DD18" i="13" a="1"/>
  <c r="DD18" i="13"/>
  <c r="DI18" i="13" a="1"/>
  <c r="DI18" i="13"/>
  <c r="DD7" i="13" a="1"/>
  <c r="DD7" i="13"/>
  <c r="DI7" i="13" a="1"/>
  <c r="DI7" i="13"/>
  <c r="DD8" i="13" a="1"/>
  <c r="DD8" i="13"/>
  <c r="DI8" i="13" a="1"/>
  <c r="DI8" i="13"/>
  <c r="DD9" i="13" a="1"/>
  <c r="DD9" i="13"/>
  <c r="DI9" i="13" a="1"/>
  <c r="DI9" i="13"/>
  <c r="AE15" i="13"/>
  <c r="AF15" i="13"/>
  <c r="DC15" i="13" a="1"/>
  <c r="DC15" i="13"/>
  <c r="B9" i="13"/>
  <c r="C9" i="13"/>
  <c r="D9" i="13"/>
  <c r="E9" i="13"/>
  <c r="F9" i="13"/>
  <c r="G9" i="13"/>
  <c r="H9" i="13"/>
  <c r="I9" i="13"/>
  <c r="J9" i="13"/>
  <c r="K9" i="13"/>
  <c r="L9" i="13"/>
  <c r="M9" i="13"/>
  <c r="N9" i="13"/>
  <c r="O9" i="13"/>
  <c r="P9" i="13"/>
  <c r="Q9" i="13"/>
  <c r="R9" i="13"/>
  <c r="S9" i="13"/>
  <c r="T9" i="13"/>
  <c r="U9" i="13"/>
  <c r="V9" i="13"/>
  <c r="W9" i="13"/>
  <c r="X9" i="13"/>
  <c r="Y9" i="13"/>
  <c r="Z9" i="13"/>
  <c r="AA9" i="13"/>
  <c r="AB9" i="13"/>
  <c r="AC9" i="13"/>
  <c r="AD9" i="13"/>
  <c r="AE9" i="13"/>
  <c r="AF9" i="13"/>
  <c r="DC9" i="13" a="1"/>
  <c r="DC9" i="13"/>
  <c r="B7" i="13"/>
  <c r="C7" i="13"/>
  <c r="D7" i="13"/>
  <c r="E7" i="13"/>
  <c r="F7" i="13"/>
  <c r="G7" i="13"/>
  <c r="H7" i="13"/>
  <c r="I7" i="13"/>
  <c r="J7" i="13"/>
  <c r="K7" i="13"/>
  <c r="L7" i="13"/>
  <c r="M7" i="13"/>
  <c r="N7" i="13"/>
  <c r="O7" i="13"/>
  <c r="P7" i="13"/>
  <c r="Q7" i="13"/>
  <c r="R7" i="13"/>
  <c r="S7" i="13"/>
  <c r="T7" i="13"/>
  <c r="U7" i="13"/>
  <c r="V7" i="13"/>
  <c r="W7" i="13"/>
  <c r="X7" i="13"/>
  <c r="Y7" i="13"/>
  <c r="Z7" i="13"/>
  <c r="AA7" i="13"/>
  <c r="AB7" i="13"/>
  <c r="AC7" i="13"/>
  <c r="AD7" i="13"/>
  <c r="AE7" i="13"/>
  <c r="AF7" i="13"/>
  <c r="AK7" i="13"/>
  <c r="B8" i="13"/>
  <c r="C8" i="13"/>
  <c r="D8" i="13"/>
  <c r="E8" i="13"/>
  <c r="F8" i="13"/>
  <c r="G8" i="13"/>
  <c r="H8" i="13"/>
  <c r="I8" i="13"/>
  <c r="J8" i="13"/>
  <c r="K8" i="13"/>
  <c r="L8" i="13"/>
  <c r="M8" i="13"/>
  <c r="N8" i="13"/>
  <c r="O8" i="13"/>
  <c r="P8" i="13"/>
  <c r="Q8" i="13"/>
  <c r="R8" i="13"/>
  <c r="S8" i="13"/>
  <c r="T8" i="13"/>
  <c r="U8" i="13"/>
  <c r="V8" i="13"/>
  <c r="W8" i="13"/>
  <c r="X8" i="13"/>
  <c r="Y8" i="13"/>
  <c r="Z8" i="13"/>
  <c r="AA8" i="13"/>
  <c r="AB8" i="13"/>
  <c r="AC8" i="13"/>
  <c r="AD8" i="13"/>
  <c r="AE8" i="13"/>
  <c r="AF8" i="13"/>
  <c r="AK8" i="13"/>
  <c r="AJ9" i="13"/>
  <c r="AK9" i="13"/>
  <c r="B10" i="13"/>
  <c r="C10" i="13"/>
  <c r="D10" i="13"/>
  <c r="E10" i="13"/>
  <c r="F10" i="13"/>
  <c r="G10" i="13"/>
  <c r="H10" i="13"/>
  <c r="I10" i="13"/>
  <c r="J10" i="13"/>
  <c r="K10" i="13"/>
  <c r="L10" i="13"/>
  <c r="M10" i="13"/>
  <c r="N10" i="13"/>
  <c r="O10" i="13"/>
  <c r="P10" i="13"/>
  <c r="Q10" i="13"/>
  <c r="R10" i="13"/>
  <c r="S10" i="13"/>
  <c r="T10" i="13"/>
  <c r="U10" i="13"/>
  <c r="V10" i="13"/>
  <c r="W10" i="13"/>
  <c r="X10" i="13"/>
  <c r="Y10" i="13"/>
  <c r="Z10" i="13"/>
  <c r="AA10" i="13"/>
  <c r="AB10" i="13"/>
  <c r="AC10" i="13"/>
  <c r="AD10" i="13"/>
  <c r="AE10" i="13"/>
  <c r="AF10" i="13"/>
  <c r="AJ10" i="13"/>
  <c r="AK10" i="13"/>
  <c r="AJ7" i="13"/>
  <c r="AM7" i="13"/>
  <c r="AN7" i="13"/>
  <c r="AO7" i="13"/>
  <c r="AP7" i="13"/>
  <c r="AQ7" i="13"/>
  <c r="DN7" i="13"/>
  <c r="DM7" i="13"/>
  <c r="DL7" i="13"/>
  <c r="DK7" i="13"/>
  <c r="B30" i="13"/>
  <c r="C30" i="13"/>
  <c r="D30" i="13"/>
  <c r="E30" i="13"/>
  <c r="F30" i="13"/>
  <c r="G30" i="13"/>
  <c r="H30" i="13"/>
  <c r="I30" i="13"/>
  <c r="J30" i="13"/>
  <c r="K30" i="13"/>
  <c r="L30" i="13"/>
  <c r="M30" i="13"/>
  <c r="N30" i="13"/>
  <c r="O30" i="13"/>
  <c r="P30" i="13"/>
  <c r="Q30" i="13"/>
  <c r="R30" i="13"/>
  <c r="S30" i="13"/>
  <c r="T30" i="13"/>
  <c r="U30" i="13"/>
  <c r="V30" i="13"/>
  <c r="W30" i="13"/>
  <c r="X30" i="13"/>
  <c r="Y30" i="13"/>
  <c r="Z30" i="13"/>
  <c r="AA30" i="13"/>
  <c r="AB30" i="13"/>
  <c r="AC30" i="13"/>
  <c r="AD30" i="13"/>
  <c r="AE30" i="13"/>
  <c r="AF30" i="13"/>
  <c r="B31" i="13"/>
  <c r="C31" i="13"/>
  <c r="D31" i="13"/>
  <c r="E31" i="13"/>
  <c r="F31" i="13"/>
  <c r="G31" i="13"/>
  <c r="H31" i="13"/>
  <c r="I31" i="13"/>
  <c r="J31" i="13"/>
  <c r="K31" i="13"/>
  <c r="L31" i="13"/>
  <c r="M31" i="13"/>
  <c r="N31" i="13"/>
  <c r="O31" i="13"/>
  <c r="P31" i="13"/>
  <c r="Q31" i="13"/>
  <c r="R31" i="13"/>
  <c r="S31" i="13"/>
  <c r="T31" i="13"/>
  <c r="U31" i="13"/>
  <c r="V31" i="13"/>
  <c r="W31" i="13"/>
  <c r="X31" i="13"/>
  <c r="Y31" i="13"/>
  <c r="Z31" i="13"/>
  <c r="AA31" i="13"/>
  <c r="AB31" i="13"/>
  <c r="AC31" i="13"/>
  <c r="AD31" i="13"/>
  <c r="AE31" i="13"/>
  <c r="AF31" i="13"/>
  <c r="B32" i="13"/>
  <c r="C32" i="13"/>
  <c r="D32" i="13"/>
  <c r="E32" i="13"/>
  <c r="F32" i="13"/>
  <c r="G32" i="13"/>
  <c r="H32" i="13"/>
  <c r="I32" i="13"/>
  <c r="J32" i="13"/>
  <c r="K32" i="13"/>
  <c r="L32" i="13"/>
  <c r="M32" i="13"/>
  <c r="N32" i="13"/>
  <c r="O32" i="13"/>
  <c r="P32" i="13"/>
  <c r="Q32" i="13"/>
  <c r="R32" i="13"/>
  <c r="S32" i="13"/>
  <c r="T32" i="13"/>
  <c r="U32" i="13"/>
  <c r="V32" i="13"/>
  <c r="W32" i="13"/>
  <c r="X32" i="13"/>
  <c r="Y32" i="13"/>
  <c r="Z32" i="13"/>
  <c r="AA32" i="13"/>
  <c r="AB32" i="13"/>
  <c r="AC32" i="13"/>
  <c r="AD32" i="13"/>
  <c r="AE32" i="13"/>
  <c r="AF32" i="13"/>
  <c r="B33" i="13"/>
  <c r="C33" i="13"/>
  <c r="D33" i="13"/>
  <c r="E33" i="13"/>
  <c r="F33" i="13"/>
  <c r="G33" i="13"/>
  <c r="H33" i="13"/>
  <c r="I33" i="13"/>
  <c r="J33" i="13"/>
  <c r="K33" i="13"/>
  <c r="L33" i="13"/>
  <c r="M33" i="13"/>
  <c r="N33" i="13"/>
  <c r="O33" i="13"/>
  <c r="P33" i="13"/>
  <c r="Q33" i="13"/>
  <c r="R33" i="13"/>
  <c r="S33" i="13"/>
  <c r="T33" i="13"/>
  <c r="U33" i="13"/>
  <c r="V33" i="13"/>
  <c r="W33" i="13"/>
  <c r="X33" i="13"/>
  <c r="Y33" i="13"/>
  <c r="Z33" i="13"/>
  <c r="AA33" i="13"/>
  <c r="AB33" i="13"/>
  <c r="AC33" i="13"/>
  <c r="AD33" i="13"/>
  <c r="AE33" i="13"/>
  <c r="AF33" i="13"/>
  <c r="B34" i="13"/>
  <c r="C34" i="13"/>
  <c r="D34" i="13"/>
  <c r="E34" i="13"/>
  <c r="F34" i="13"/>
  <c r="G34" i="13"/>
  <c r="H34" i="13"/>
  <c r="I34" i="13"/>
  <c r="J34" i="13"/>
  <c r="K34" i="13"/>
  <c r="L34" i="13"/>
  <c r="M34" i="13"/>
  <c r="N34" i="13"/>
  <c r="O34" i="13"/>
  <c r="P34" i="13"/>
  <c r="Q34" i="13"/>
  <c r="R34" i="13"/>
  <c r="S34" i="13"/>
  <c r="T34" i="13"/>
  <c r="U34" i="13"/>
  <c r="V34" i="13"/>
  <c r="W34" i="13"/>
  <c r="X34" i="13"/>
  <c r="Y34" i="13"/>
  <c r="Z34" i="13"/>
  <c r="AA34" i="13"/>
  <c r="AB34" i="13"/>
  <c r="AC34" i="13"/>
  <c r="AD34" i="13"/>
  <c r="AE34" i="13"/>
  <c r="AF34" i="13"/>
  <c r="B35" i="13"/>
  <c r="C35" i="13"/>
  <c r="D35" i="13"/>
  <c r="E35" i="13"/>
  <c r="F35" i="13"/>
  <c r="G35" i="13"/>
  <c r="H35" i="13"/>
  <c r="I35" i="13"/>
  <c r="J35" i="13"/>
  <c r="K35" i="13"/>
  <c r="L35" i="13"/>
  <c r="M35" i="13"/>
  <c r="N35" i="13"/>
  <c r="O35" i="13"/>
  <c r="P35" i="13"/>
  <c r="Q35" i="13"/>
  <c r="R35" i="13"/>
  <c r="S35" i="13"/>
  <c r="T35" i="13"/>
  <c r="U35" i="13"/>
  <c r="V35" i="13"/>
  <c r="W35" i="13"/>
  <c r="X35" i="13"/>
  <c r="Y35" i="13"/>
  <c r="Z35" i="13"/>
  <c r="AA35" i="13"/>
  <c r="AB35" i="13"/>
  <c r="AC35" i="13"/>
  <c r="AD35" i="13"/>
  <c r="AE35" i="13"/>
  <c r="AF35" i="13"/>
  <c r="B36" i="13"/>
  <c r="C36" i="13"/>
  <c r="D36" i="13"/>
  <c r="E36" i="13"/>
  <c r="F36" i="13"/>
  <c r="G36" i="13"/>
  <c r="H36" i="13"/>
  <c r="I36" i="13"/>
  <c r="J36" i="13"/>
  <c r="K36" i="13"/>
  <c r="L36" i="13"/>
  <c r="M36" i="13"/>
  <c r="N36" i="13"/>
  <c r="O36" i="13"/>
  <c r="P36" i="13"/>
  <c r="Q36" i="13"/>
  <c r="R36" i="13"/>
  <c r="S36" i="13"/>
  <c r="T36" i="13"/>
  <c r="U36" i="13"/>
  <c r="V36" i="13"/>
  <c r="W36" i="13"/>
  <c r="X36" i="13"/>
  <c r="Y36" i="13"/>
  <c r="Z36" i="13"/>
  <c r="AA36" i="13"/>
  <c r="AB36" i="13"/>
  <c r="AC36" i="13"/>
  <c r="AD36" i="13"/>
  <c r="AE36" i="13"/>
  <c r="AF36" i="13"/>
  <c r="B37" i="13"/>
  <c r="C37" i="13"/>
  <c r="D37" i="13"/>
  <c r="E37" i="13"/>
  <c r="F37" i="13"/>
  <c r="G37" i="13"/>
  <c r="H37" i="13"/>
  <c r="I37" i="13"/>
  <c r="J37" i="13"/>
  <c r="K37" i="13"/>
  <c r="L37" i="13"/>
  <c r="M37" i="13"/>
  <c r="N37" i="13"/>
  <c r="O37" i="13"/>
  <c r="P37" i="13"/>
  <c r="Q37" i="13"/>
  <c r="R37" i="13"/>
  <c r="S37" i="13"/>
  <c r="T37" i="13"/>
  <c r="U37" i="13"/>
  <c r="V37" i="13"/>
  <c r="W37" i="13"/>
  <c r="X37" i="13"/>
  <c r="Y37" i="13"/>
  <c r="Z37" i="13"/>
  <c r="AA37" i="13"/>
  <c r="AB37" i="13"/>
  <c r="AC37" i="13"/>
  <c r="AD37" i="13"/>
  <c r="AE37" i="13"/>
  <c r="AF37" i="13"/>
  <c r="B38" i="13"/>
  <c r="C38" i="13"/>
  <c r="D38" i="13"/>
  <c r="E38" i="13"/>
  <c r="F38" i="13"/>
  <c r="G38" i="13"/>
  <c r="H38" i="13"/>
  <c r="I38" i="13"/>
  <c r="J38" i="13"/>
  <c r="K38" i="13"/>
  <c r="L38" i="13"/>
  <c r="M38" i="13"/>
  <c r="N38" i="13"/>
  <c r="O38" i="13"/>
  <c r="P38" i="13"/>
  <c r="Q38" i="13"/>
  <c r="R38" i="13"/>
  <c r="S38" i="13"/>
  <c r="T38" i="13"/>
  <c r="U38" i="13"/>
  <c r="V38" i="13"/>
  <c r="W38" i="13"/>
  <c r="X38" i="13"/>
  <c r="Y38" i="13"/>
  <c r="Z38" i="13"/>
  <c r="AA38" i="13"/>
  <c r="AB38" i="13"/>
  <c r="AC38" i="13"/>
  <c r="AD38" i="13"/>
  <c r="AE38" i="13"/>
  <c r="AF38" i="13"/>
  <c r="B39" i="13"/>
  <c r="C39" i="13"/>
  <c r="D39" i="13"/>
  <c r="E39" i="13"/>
  <c r="F39" i="13"/>
  <c r="G39" i="13"/>
  <c r="H39" i="13"/>
  <c r="I39" i="13"/>
  <c r="J39" i="13"/>
  <c r="K39" i="13"/>
  <c r="L39" i="13"/>
  <c r="M39" i="13"/>
  <c r="N39" i="13"/>
  <c r="O39" i="13"/>
  <c r="P39" i="13"/>
  <c r="Q39" i="13"/>
  <c r="R39" i="13"/>
  <c r="S39" i="13"/>
  <c r="T39" i="13"/>
  <c r="U39" i="13"/>
  <c r="V39" i="13"/>
  <c r="W39" i="13"/>
  <c r="X39" i="13"/>
  <c r="Y39" i="13"/>
  <c r="Z39" i="13"/>
  <c r="AA39" i="13"/>
  <c r="AB39" i="13"/>
  <c r="AC39" i="13"/>
  <c r="AD39" i="13"/>
  <c r="AE39" i="13"/>
  <c r="AF39" i="13"/>
  <c r="B40" i="13"/>
  <c r="C40" i="13"/>
  <c r="D40" i="13"/>
  <c r="E40" i="13"/>
  <c r="F40" i="13"/>
  <c r="G40" i="13"/>
  <c r="H40" i="13"/>
  <c r="I40" i="13"/>
  <c r="J40" i="13"/>
  <c r="K40" i="13"/>
  <c r="L40" i="13"/>
  <c r="M40" i="13"/>
  <c r="N40" i="13"/>
  <c r="O40" i="13"/>
  <c r="P40" i="13"/>
  <c r="Q40" i="13"/>
  <c r="R40" i="13"/>
  <c r="S40" i="13"/>
  <c r="T40" i="13"/>
  <c r="U40" i="13"/>
  <c r="V40" i="13"/>
  <c r="W40" i="13"/>
  <c r="X40" i="13"/>
  <c r="Y40" i="13"/>
  <c r="Z40" i="13"/>
  <c r="AA40" i="13"/>
  <c r="AB40" i="13"/>
  <c r="AC40" i="13"/>
  <c r="AD40" i="13"/>
  <c r="AE40" i="13"/>
  <c r="AF40" i="13"/>
  <c r="B41" i="13"/>
  <c r="C41" i="13"/>
  <c r="D41" i="13"/>
  <c r="E41" i="13"/>
  <c r="F41" i="13"/>
  <c r="G41" i="13"/>
  <c r="H41" i="13"/>
  <c r="I41" i="13"/>
  <c r="J41" i="13"/>
  <c r="K41" i="13"/>
  <c r="L41" i="13"/>
  <c r="M41" i="13"/>
  <c r="N41" i="13"/>
  <c r="O41" i="13"/>
  <c r="P41" i="13"/>
  <c r="Q41" i="13"/>
  <c r="R41" i="13"/>
  <c r="S41" i="13"/>
  <c r="T41" i="13"/>
  <c r="U41" i="13"/>
  <c r="V41" i="13"/>
  <c r="W41" i="13"/>
  <c r="X41" i="13"/>
  <c r="Y41" i="13"/>
  <c r="Z41" i="13"/>
  <c r="AA41" i="13"/>
  <c r="AB41" i="13"/>
  <c r="AC41" i="13"/>
  <c r="AD41" i="13"/>
  <c r="AE41" i="13"/>
  <c r="AF41" i="13"/>
  <c r="BZ32" i="13"/>
  <c r="BZ39" i="13"/>
  <c r="BZ31" i="13"/>
  <c r="BZ38" i="13"/>
  <c r="BZ30" i="13"/>
  <c r="BZ37" i="13"/>
  <c r="BZ33" i="13"/>
  <c r="BZ40" i="13"/>
  <c r="CD30" i="13"/>
  <c r="CC7" i="13"/>
  <c r="CD7" i="13"/>
  <c r="CE7" i="13"/>
  <c r="CD22" i="13"/>
  <c r="CQ3" i="13"/>
  <c r="CQ2" i="13"/>
  <c r="CF7" i="13"/>
  <c r="CG7" i="13"/>
  <c r="CH7" i="13"/>
  <c r="CI7" i="13"/>
  <c r="CJ7" i="13"/>
  <c r="CK7" i="13"/>
  <c r="BY7" i="13"/>
  <c r="CC8" i="13"/>
  <c r="CD8" i="13"/>
  <c r="CE8" i="13"/>
  <c r="CF8" i="13"/>
  <c r="CG8" i="13"/>
  <c r="CH8" i="13"/>
  <c r="CI8" i="13"/>
  <c r="CJ8" i="13"/>
  <c r="CK8" i="13"/>
  <c r="AL2" i="13"/>
  <c r="B5" i="13"/>
  <c r="AI9" i="13"/>
  <c r="CC9" i="13"/>
  <c r="CD9" i="13"/>
  <c r="CE9" i="13"/>
  <c r="CF9" i="13"/>
  <c r="CG9" i="13"/>
  <c r="CH9" i="13"/>
  <c r="CI9" i="13"/>
  <c r="CJ9" i="13"/>
  <c r="CK9" i="13"/>
  <c r="CC10" i="13"/>
  <c r="CD10" i="13"/>
  <c r="CE10" i="13"/>
  <c r="CF10" i="13"/>
  <c r="CG10" i="13"/>
  <c r="CH10" i="13"/>
  <c r="CI10" i="13"/>
  <c r="CJ10" i="13"/>
  <c r="CK10" i="13"/>
  <c r="AF11" i="13"/>
  <c r="AE11" i="13"/>
  <c r="AD11" i="13"/>
  <c r="AC11" i="13"/>
  <c r="AB11" i="13"/>
  <c r="AA11" i="13"/>
  <c r="Z11" i="13"/>
  <c r="Y11" i="13"/>
  <c r="X11" i="13"/>
  <c r="W11" i="13"/>
  <c r="V11" i="13"/>
  <c r="U11" i="13"/>
  <c r="T11" i="13"/>
  <c r="S11" i="13"/>
  <c r="R11" i="13"/>
  <c r="Q11" i="13"/>
  <c r="P11" i="13"/>
  <c r="O11" i="13"/>
  <c r="N11" i="13"/>
  <c r="M11" i="13"/>
  <c r="L11" i="13"/>
  <c r="K11" i="13"/>
  <c r="J11" i="13"/>
  <c r="I11" i="13"/>
  <c r="H11" i="13"/>
  <c r="G11" i="13"/>
  <c r="F11" i="13"/>
  <c r="E11" i="13"/>
  <c r="D11" i="13"/>
  <c r="C11" i="13"/>
  <c r="B11" i="13"/>
  <c r="CC11" i="13"/>
  <c r="CD11" i="13"/>
  <c r="CE11" i="13"/>
  <c r="CF11" i="13"/>
  <c r="CG11" i="13"/>
  <c r="CH11" i="13"/>
  <c r="CI11" i="13"/>
  <c r="CJ11" i="13"/>
  <c r="CK11" i="13"/>
  <c r="AF12" i="13"/>
  <c r="AE12" i="13"/>
  <c r="AD12" i="13"/>
  <c r="AC12" i="13"/>
  <c r="AB12" i="13"/>
  <c r="AA12" i="13"/>
  <c r="Z12" i="13"/>
  <c r="Y12" i="13"/>
  <c r="X12" i="13"/>
  <c r="W12" i="13"/>
  <c r="V12" i="13"/>
  <c r="U12" i="13"/>
  <c r="T12" i="13"/>
  <c r="S12" i="13"/>
  <c r="R12" i="13"/>
  <c r="Q12" i="13"/>
  <c r="P12" i="13"/>
  <c r="O12" i="13"/>
  <c r="N12" i="13"/>
  <c r="M12" i="13"/>
  <c r="L12" i="13"/>
  <c r="K12" i="13"/>
  <c r="J12" i="13"/>
  <c r="I12" i="13"/>
  <c r="H12" i="13"/>
  <c r="G12" i="13"/>
  <c r="F12" i="13"/>
  <c r="E12" i="13"/>
  <c r="D12" i="13"/>
  <c r="C12" i="13"/>
  <c r="B12" i="13"/>
  <c r="CC12" i="13"/>
  <c r="CD12" i="13"/>
  <c r="CE12" i="13"/>
  <c r="CF12" i="13"/>
  <c r="CG12" i="13"/>
  <c r="CH12" i="13"/>
  <c r="CI12" i="13"/>
  <c r="CJ12" i="13"/>
  <c r="CK12" i="13"/>
  <c r="AF13" i="13"/>
  <c r="AI13" i="13"/>
  <c r="B13" i="13"/>
  <c r="C13" i="13"/>
  <c r="D13" i="13"/>
  <c r="E13" i="13"/>
  <c r="F13" i="13"/>
  <c r="G13" i="13"/>
  <c r="H13" i="13"/>
  <c r="I13" i="13"/>
  <c r="J13" i="13"/>
  <c r="K13" i="13"/>
  <c r="L13" i="13"/>
  <c r="M13" i="13"/>
  <c r="N13" i="13"/>
  <c r="O13" i="13"/>
  <c r="P13" i="13"/>
  <c r="Q13" i="13"/>
  <c r="R13" i="13"/>
  <c r="S13" i="13"/>
  <c r="T13" i="13"/>
  <c r="U13" i="13"/>
  <c r="V13" i="13"/>
  <c r="W13" i="13"/>
  <c r="X13" i="13"/>
  <c r="Y13" i="13"/>
  <c r="Z13" i="13"/>
  <c r="AA13" i="13"/>
  <c r="AB13" i="13"/>
  <c r="AC13" i="13"/>
  <c r="AD13" i="13"/>
  <c r="AE13" i="13"/>
  <c r="AJ13" i="13"/>
  <c r="CC13" i="13"/>
  <c r="CD13" i="13"/>
  <c r="CE13" i="13"/>
  <c r="CF13" i="13"/>
  <c r="CG13" i="13"/>
  <c r="CH13" i="13"/>
  <c r="CI13" i="13"/>
  <c r="CJ13" i="13"/>
  <c r="CK13" i="13"/>
  <c r="AF14" i="13"/>
  <c r="AE14" i="13"/>
  <c r="AD14" i="13"/>
  <c r="AC14" i="13"/>
  <c r="AB14" i="13"/>
  <c r="AA14" i="13"/>
  <c r="Z14" i="13"/>
  <c r="Y14" i="13"/>
  <c r="X14" i="13"/>
  <c r="W14" i="13"/>
  <c r="V14" i="13"/>
  <c r="U14" i="13"/>
  <c r="T14" i="13"/>
  <c r="S14" i="13"/>
  <c r="R14" i="13"/>
  <c r="Q14" i="13"/>
  <c r="P14" i="13"/>
  <c r="O14" i="13"/>
  <c r="N14" i="13"/>
  <c r="M14" i="13"/>
  <c r="L14" i="13"/>
  <c r="K14" i="13"/>
  <c r="J14" i="13"/>
  <c r="I14" i="13"/>
  <c r="H14" i="13"/>
  <c r="G14" i="13"/>
  <c r="F14" i="13"/>
  <c r="E14" i="13"/>
  <c r="D14" i="13"/>
  <c r="C14" i="13"/>
  <c r="B14" i="13"/>
  <c r="CC14" i="13"/>
  <c r="CD14" i="13"/>
  <c r="CE14" i="13"/>
  <c r="CF14" i="13"/>
  <c r="CG14" i="13"/>
  <c r="CH14" i="13"/>
  <c r="CI14" i="13"/>
  <c r="CJ14" i="13"/>
  <c r="CK14" i="13"/>
  <c r="AD15" i="13"/>
  <c r="AC15" i="13"/>
  <c r="AB15" i="13"/>
  <c r="AA15" i="13"/>
  <c r="Z15" i="13"/>
  <c r="Y15" i="13"/>
  <c r="X15" i="13"/>
  <c r="W15" i="13"/>
  <c r="V15" i="13"/>
  <c r="U15" i="13"/>
  <c r="T15" i="13"/>
  <c r="S15" i="13"/>
  <c r="R15" i="13"/>
  <c r="Q15" i="13"/>
  <c r="P15" i="13"/>
  <c r="O15" i="13"/>
  <c r="N15" i="13"/>
  <c r="M15" i="13"/>
  <c r="L15" i="13"/>
  <c r="K15" i="13"/>
  <c r="J15" i="13"/>
  <c r="I15" i="13"/>
  <c r="H15" i="13"/>
  <c r="G15" i="13"/>
  <c r="F15" i="13"/>
  <c r="E15" i="13"/>
  <c r="D15" i="13"/>
  <c r="C15" i="13"/>
  <c r="B15" i="13"/>
  <c r="CC15" i="13"/>
  <c r="CD15" i="13"/>
  <c r="CE15" i="13"/>
  <c r="CF15" i="13"/>
  <c r="CG15" i="13"/>
  <c r="CH15" i="13"/>
  <c r="CI15" i="13"/>
  <c r="CJ15" i="13"/>
  <c r="CK15" i="13"/>
  <c r="AC16" i="13"/>
  <c r="AB16" i="13"/>
  <c r="AA16" i="13"/>
  <c r="Z16" i="13"/>
  <c r="Y16" i="13"/>
  <c r="X16" i="13"/>
  <c r="W16" i="13"/>
  <c r="V16" i="13"/>
  <c r="U16" i="13"/>
  <c r="T16" i="13"/>
  <c r="S16" i="13"/>
  <c r="R16" i="13"/>
  <c r="Q16" i="13"/>
  <c r="P16" i="13"/>
  <c r="O16" i="13"/>
  <c r="N16" i="13"/>
  <c r="M16" i="13"/>
  <c r="L16" i="13"/>
  <c r="K16" i="13"/>
  <c r="J16" i="13"/>
  <c r="I16" i="13"/>
  <c r="H16" i="13"/>
  <c r="G16" i="13"/>
  <c r="F16" i="13"/>
  <c r="E16" i="13"/>
  <c r="D16" i="13"/>
  <c r="C16" i="13"/>
  <c r="B16" i="13"/>
  <c r="CC16" i="13"/>
  <c r="CD16" i="13"/>
  <c r="CE16" i="13"/>
  <c r="CF16" i="13"/>
  <c r="CG16" i="13"/>
  <c r="CH16" i="13"/>
  <c r="CI16" i="13"/>
  <c r="CJ16" i="13"/>
  <c r="CK16" i="13"/>
  <c r="AF17" i="13"/>
  <c r="AE17" i="13"/>
  <c r="AD17" i="13"/>
  <c r="AC17" i="13"/>
  <c r="AB17" i="13"/>
  <c r="AA17" i="13"/>
  <c r="Z17" i="13"/>
  <c r="Y17" i="13"/>
  <c r="X17" i="13"/>
  <c r="W17" i="13"/>
  <c r="V17" i="13"/>
  <c r="U17" i="13"/>
  <c r="T17" i="13"/>
  <c r="S17" i="13"/>
  <c r="R17" i="13"/>
  <c r="Q17" i="13"/>
  <c r="P17" i="13"/>
  <c r="O17" i="13"/>
  <c r="N17" i="13"/>
  <c r="M17" i="13"/>
  <c r="L17" i="13"/>
  <c r="K17" i="13"/>
  <c r="J17" i="13"/>
  <c r="I17" i="13"/>
  <c r="H17" i="13"/>
  <c r="G17" i="13"/>
  <c r="F17" i="13"/>
  <c r="E17" i="13"/>
  <c r="D17" i="13"/>
  <c r="C17" i="13"/>
  <c r="B17" i="13"/>
  <c r="CC17" i="13"/>
  <c r="CD17" i="13"/>
  <c r="CE17" i="13"/>
  <c r="CF17" i="13"/>
  <c r="CG17" i="13"/>
  <c r="CH17" i="13"/>
  <c r="CI17" i="13"/>
  <c r="CJ17" i="13"/>
  <c r="CK17" i="13"/>
  <c r="AF18" i="13"/>
  <c r="AI18" i="13"/>
  <c r="B18" i="13"/>
  <c r="C18" i="13"/>
  <c r="D18" i="13"/>
  <c r="E18" i="13"/>
  <c r="F18" i="13"/>
  <c r="G18" i="13"/>
  <c r="H18" i="13"/>
  <c r="I18" i="13"/>
  <c r="J18" i="13"/>
  <c r="K18" i="13"/>
  <c r="L18" i="13"/>
  <c r="M18" i="13"/>
  <c r="N18" i="13"/>
  <c r="O18" i="13"/>
  <c r="P18" i="13"/>
  <c r="Q18" i="13"/>
  <c r="R18" i="13"/>
  <c r="S18" i="13"/>
  <c r="T18" i="13"/>
  <c r="U18" i="13"/>
  <c r="V18" i="13"/>
  <c r="W18" i="13"/>
  <c r="X18" i="13"/>
  <c r="Y18" i="13"/>
  <c r="Z18" i="13"/>
  <c r="AA18" i="13"/>
  <c r="AB18" i="13"/>
  <c r="AC18" i="13"/>
  <c r="AD18" i="13"/>
  <c r="AE18" i="13"/>
  <c r="CC18" i="13"/>
  <c r="CD18" i="13"/>
  <c r="CE18" i="13"/>
  <c r="CF18" i="13"/>
  <c r="CG18" i="13"/>
  <c r="CH18" i="13"/>
  <c r="CI18" i="13"/>
  <c r="CJ18" i="13"/>
  <c r="CK18" i="13"/>
  <c r="CV18" i="13"/>
  <c r="CL8" i="13"/>
  <c r="CM8" i="13"/>
  <c r="CN8" i="13"/>
  <c r="CO8" i="13"/>
  <c r="CP8" i="13"/>
  <c r="CQ8" i="13"/>
  <c r="CR8" i="13"/>
  <c r="CS8" i="13"/>
  <c r="CT8" i="13"/>
  <c r="CL9" i="13"/>
  <c r="CM9" i="13"/>
  <c r="CN9" i="13"/>
  <c r="CO9" i="13"/>
  <c r="CP9" i="13"/>
  <c r="CQ9" i="13"/>
  <c r="CR9" i="13"/>
  <c r="CS9" i="13"/>
  <c r="CT9" i="13"/>
  <c r="CL10" i="13"/>
  <c r="CM10" i="13"/>
  <c r="CN10" i="13"/>
  <c r="CO10" i="13"/>
  <c r="CP10" i="13"/>
  <c r="CQ10" i="13"/>
  <c r="CR10" i="13"/>
  <c r="CS10" i="13"/>
  <c r="CT10" i="13"/>
  <c r="CL11" i="13"/>
  <c r="CM11" i="13"/>
  <c r="CN11" i="13"/>
  <c r="CO11" i="13"/>
  <c r="CP11" i="13"/>
  <c r="CQ11" i="13"/>
  <c r="CR11" i="13"/>
  <c r="CS11" i="13"/>
  <c r="CT11" i="13"/>
  <c r="CL12" i="13"/>
  <c r="CM12" i="13"/>
  <c r="CN12" i="13"/>
  <c r="CO12" i="13"/>
  <c r="CP12" i="13"/>
  <c r="CQ12" i="13"/>
  <c r="CR12" i="13"/>
  <c r="CS12" i="13"/>
  <c r="CT12" i="13"/>
  <c r="CL13" i="13"/>
  <c r="CM13" i="13"/>
  <c r="CN13" i="13"/>
  <c r="CO13" i="13"/>
  <c r="CP13" i="13"/>
  <c r="CQ13" i="13"/>
  <c r="CR13" i="13"/>
  <c r="CS13" i="13"/>
  <c r="CT13" i="13"/>
  <c r="CL14" i="13"/>
  <c r="CM14" i="13"/>
  <c r="CN14" i="13"/>
  <c r="CO14" i="13"/>
  <c r="CP14" i="13"/>
  <c r="CQ14" i="13"/>
  <c r="CR14" i="13"/>
  <c r="CS14" i="13"/>
  <c r="CT14" i="13"/>
  <c r="CL15" i="13"/>
  <c r="CM15" i="13"/>
  <c r="CN15" i="13"/>
  <c r="CO15" i="13"/>
  <c r="CP15" i="13"/>
  <c r="CQ15" i="13"/>
  <c r="CR15" i="13"/>
  <c r="CS15" i="13"/>
  <c r="CT15" i="13"/>
  <c r="CL16" i="13"/>
  <c r="CM16" i="13"/>
  <c r="CN16" i="13"/>
  <c r="CO16" i="13"/>
  <c r="CP16" i="13"/>
  <c r="CQ16" i="13"/>
  <c r="CR16" i="13"/>
  <c r="CS16" i="13"/>
  <c r="CT16" i="13"/>
  <c r="CL17" i="13"/>
  <c r="CM17" i="13"/>
  <c r="CN17" i="13"/>
  <c r="CO17" i="13"/>
  <c r="CP17" i="13"/>
  <c r="CQ17" i="13"/>
  <c r="CR17" i="13"/>
  <c r="CS17" i="13"/>
  <c r="CT17" i="13"/>
  <c r="CL18" i="13"/>
  <c r="CM18" i="13"/>
  <c r="CN18" i="13"/>
  <c r="CO18" i="13"/>
  <c r="CP18" i="13"/>
  <c r="CQ18" i="13"/>
  <c r="CR18" i="13"/>
  <c r="CS18" i="13"/>
  <c r="CT18" i="13"/>
  <c r="CL7" i="13"/>
  <c r="CT7" i="13"/>
  <c r="CS7" i="13"/>
  <c r="CR7" i="13"/>
  <c r="CQ7" i="13"/>
  <c r="CP7" i="13"/>
  <c r="CO7" i="13"/>
  <c r="CN7" i="13"/>
  <c r="CM7" i="13"/>
  <c r="AR7" i="13"/>
  <c r="AS7" i="13"/>
  <c r="AT7" i="13"/>
  <c r="AU7" i="13"/>
  <c r="AV7" i="13"/>
  <c r="BZ7" i="13" a="1"/>
  <c r="BZ7" i="13"/>
  <c r="CC2" i="13"/>
  <c r="AW7" i="13"/>
  <c r="AX7" i="13"/>
  <c r="AY7" i="13"/>
  <c r="AZ7" i="13"/>
  <c r="BA7" i="13"/>
  <c r="BB7" i="13"/>
  <c r="BC7" i="13"/>
  <c r="BD7" i="13"/>
  <c r="BE7" i="13"/>
  <c r="BF7" i="13"/>
  <c r="BG7" i="13"/>
  <c r="BH7" i="13"/>
  <c r="BI7" i="13"/>
  <c r="BJ7" i="13"/>
  <c r="BK7" i="13"/>
  <c r="BL7" i="13"/>
  <c r="BM7" i="13"/>
  <c r="BN7" i="13"/>
  <c r="BO7" i="13"/>
  <c r="BP7" i="13"/>
  <c r="BQ7" i="13"/>
  <c r="AM8" i="13"/>
  <c r="AN8" i="13"/>
  <c r="AO8" i="13"/>
  <c r="AP8" i="13"/>
  <c r="AQ8" i="13"/>
  <c r="AR8" i="13"/>
  <c r="AS8" i="13"/>
  <c r="AT8" i="13"/>
  <c r="AU8" i="13"/>
  <c r="AV8" i="13"/>
  <c r="AW8" i="13"/>
  <c r="AX8" i="13"/>
  <c r="AY8" i="13"/>
  <c r="AZ8" i="13"/>
  <c r="BA8" i="13"/>
  <c r="BB8" i="13"/>
  <c r="BC8" i="13"/>
  <c r="BD8" i="13"/>
  <c r="BE8" i="13"/>
  <c r="BF8" i="13"/>
  <c r="BG8" i="13"/>
  <c r="BH8" i="13"/>
  <c r="BI8" i="13"/>
  <c r="BJ8" i="13"/>
  <c r="BK8" i="13"/>
  <c r="BL8" i="13"/>
  <c r="BM8" i="13"/>
  <c r="BN8" i="13"/>
  <c r="BO8" i="13"/>
  <c r="BP8" i="13"/>
  <c r="BQ8" i="13"/>
  <c r="AM9" i="13"/>
  <c r="AN9" i="13"/>
  <c r="AO9" i="13"/>
  <c r="AP9" i="13"/>
  <c r="AQ9" i="13"/>
  <c r="AR9" i="13"/>
  <c r="AS9" i="13"/>
  <c r="AT9" i="13"/>
  <c r="AU9" i="13"/>
  <c r="AV9" i="13"/>
  <c r="AW9" i="13"/>
  <c r="AX9" i="13"/>
  <c r="AY9" i="13"/>
  <c r="AZ9" i="13"/>
  <c r="BA9" i="13"/>
  <c r="BB9" i="13"/>
  <c r="BC9" i="13"/>
  <c r="BD9" i="13"/>
  <c r="BE9" i="13"/>
  <c r="BF9" i="13"/>
  <c r="BG9" i="13"/>
  <c r="BH9" i="13"/>
  <c r="BI9" i="13"/>
  <c r="BJ9" i="13"/>
  <c r="BK9" i="13"/>
  <c r="BL9" i="13"/>
  <c r="BM9" i="13"/>
  <c r="BN9" i="13"/>
  <c r="BO9" i="13"/>
  <c r="BP9" i="13"/>
  <c r="BQ9" i="13"/>
  <c r="AM10" i="13"/>
  <c r="AN10" i="13"/>
  <c r="AO10" i="13"/>
  <c r="AP10" i="13"/>
  <c r="AQ10" i="13"/>
  <c r="AR10" i="13"/>
  <c r="AS10" i="13"/>
  <c r="AT10" i="13"/>
  <c r="AU10" i="13"/>
  <c r="AV10" i="13"/>
  <c r="AW10" i="13"/>
  <c r="AX10" i="13"/>
  <c r="AY10" i="13"/>
  <c r="AZ10" i="13"/>
  <c r="BA10" i="13"/>
  <c r="BB10" i="13"/>
  <c r="BC10" i="13"/>
  <c r="BD10" i="13"/>
  <c r="BE10" i="13"/>
  <c r="BF10" i="13"/>
  <c r="BG10" i="13"/>
  <c r="BH10" i="13"/>
  <c r="BI10" i="13"/>
  <c r="BJ10" i="13"/>
  <c r="BK10" i="13"/>
  <c r="BL10" i="13"/>
  <c r="BM10" i="13"/>
  <c r="BN10" i="13"/>
  <c r="BO10" i="13"/>
  <c r="BP10" i="13"/>
  <c r="BQ10" i="13"/>
  <c r="AM11" i="13"/>
  <c r="AN11" i="13"/>
  <c r="AO11" i="13"/>
  <c r="AP11" i="13"/>
  <c r="AQ11" i="13"/>
  <c r="AR11" i="13"/>
  <c r="AS11" i="13"/>
  <c r="AT11" i="13"/>
  <c r="AU11" i="13"/>
  <c r="AV11" i="13"/>
  <c r="AW11" i="13"/>
  <c r="AX11" i="13"/>
  <c r="AY11" i="13"/>
  <c r="AZ11" i="13"/>
  <c r="BA11" i="13"/>
  <c r="BB11" i="13"/>
  <c r="BC11" i="13"/>
  <c r="BD11" i="13"/>
  <c r="BE11" i="13"/>
  <c r="BF11" i="13"/>
  <c r="BG11" i="13"/>
  <c r="BH11" i="13"/>
  <c r="BI11" i="13"/>
  <c r="BJ11" i="13"/>
  <c r="BK11" i="13"/>
  <c r="BL11" i="13"/>
  <c r="BM11" i="13"/>
  <c r="BN11" i="13"/>
  <c r="BO11" i="13"/>
  <c r="BP11" i="13"/>
  <c r="BQ11" i="13"/>
  <c r="AM12" i="13"/>
  <c r="AN12" i="13"/>
  <c r="AO12" i="13"/>
  <c r="AP12" i="13"/>
  <c r="AQ12" i="13"/>
  <c r="AR12" i="13"/>
  <c r="AS12" i="13"/>
  <c r="AT12" i="13"/>
  <c r="AU12" i="13"/>
  <c r="AV12" i="13"/>
  <c r="AW12" i="13"/>
  <c r="AX12" i="13"/>
  <c r="AY12" i="13"/>
  <c r="AZ12" i="13"/>
  <c r="BA12" i="13"/>
  <c r="BB12" i="13"/>
  <c r="BC12" i="13"/>
  <c r="BD12" i="13"/>
  <c r="BE12" i="13"/>
  <c r="BF12" i="13"/>
  <c r="BG12" i="13"/>
  <c r="BH12" i="13"/>
  <c r="BI12" i="13"/>
  <c r="BJ12" i="13"/>
  <c r="BK12" i="13"/>
  <c r="BL12" i="13"/>
  <c r="BM12" i="13"/>
  <c r="BN12" i="13"/>
  <c r="BO12" i="13"/>
  <c r="BP12" i="13"/>
  <c r="BQ12" i="13"/>
  <c r="AM13" i="13"/>
  <c r="AN13" i="13"/>
  <c r="AO13" i="13"/>
  <c r="AP13" i="13"/>
  <c r="AQ13" i="13"/>
  <c r="AR13" i="13"/>
  <c r="AS13" i="13"/>
  <c r="AT13" i="13"/>
  <c r="AU13" i="13"/>
  <c r="AV13" i="13"/>
  <c r="AW13" i="13"/>
  <c r="AX13" i="13"/>
  <c r="AY13" i="13"/>
  <c r="AZ13" i="13"/>
  <c r="BA13" i="13"/>
  <c r="BB13" i="13"/>
  <c r="BC13" i="13"/>
  <c r="BD13" i="13"/>
  <c r="BE13" i="13"/>
  <c r="BF13" i="13"/>
  <c r="BG13" i="13"/>
  <c r="BH13" i="13"/>
  <c r="BI13" i="13"/>
  <c r="BJ13" i="13"/>
  <c r="BK13" i="13"/>
  <c r="BL13" i="13"/>
  <c r="BM13" i="13"/>
  <c r="BN13" i="13"/>
  <c r="BO13" i="13"/>
  <c r="BP13" i="13"/>
  <c r="BQ13" i="13"/>
  <c r="AM14" i="13"/>
  <c r="AN14" i="13"/>
  <c r="AO14" i="13"/>
  <c r="AP14" i="13"/>
  <c r="AQ14" i="13"/>
  <c r="AR14" i="13"/>
  <c r="AS14" i="13"/>
  <c r="AT14" i="13"/>
  <c r="AU14" i="13"/>
  <c r="AV14" i="13"/>
  <c r="AW14" i="13"/>
  <c r="AX14" i="13"/>
  <c r="AY14" i="13"/>
  <c r="AZ14" i="13"/>
  <c r="BA14" i="13"/>
  <c r="BB14" i="13"/>
  <c r="BC14" i="13"/>
  <c r="BD14" i="13"/>
  <c r="BE14" i="13"/>
  <c r="BF14" i="13"/>
  <c r="BG14" i="13"/>
  <c r="BH14" i="13"/>
  <c r="BI14" i="13"/>
  <c r="BJ14" i="13"/>
  <c r="BK14" i="13"/>
  <c r="BL14" i="13"/>
  <c r="BM14" i="13"/>
  <c r="BN14" i="13"/>
  <c r="BO14" i="13"/>
  <c r="BP14" i="13"/>
  <c r="BQ14" i="13"/>
  <c r="AM15" i="13"/>
  <c r="AN15" i="13"/>
  <c r="AO15" i="13"/>
  <c r="AP15" i="13"/>
  <c r="AQ15" i="13"/>
  <c r="AR15" i="13"/>
  <c r="AS15" i="13"/>
  <c r="AT15" i="13"/>
  <c r="AU15" i="13"/>
  <c r="AV15" i="13"/>
  <c r="AW15" i="13"/>
  <c r="AX15" i="13"/>
  <c r="AY15" i="13"/>
  <c r="AZ15" i="13"/>
  <c r="BA15" i="13"/>
  <c r="BB15" i="13"/>
  <c r="BC15" i="13"/>
  <c r="BD15" i="13"/>
  <c r="BE15" i="13"/>
  <c r="BF15" i="13"/>
  <c r="BG15" i="13"/>
  <c r="BH15" i="13"/>
  <c r="BI15" i="13"/>
  <c r="BJ15" i="13"/>
  <c r="BK15" i="13"/>
  <c r="BL15" i="13"/>
  <c r="BM15" i="13"/>
  <c r="BN15" i="13"/>
  <c r="BO15" i="13"/>
  <c r="BP15" i="13"/>
  <c r="BQ15" i="13"/>
  <c r="AM16" i="13"/>
  <c r="AN16" i="13"/>
  <c r="AO16" i="13"/>
  <c r="AP16" i="13"/>
  <c r="AQ16" i="13"/>
  <c r="AR16" i="13"/>
  <c r="AS16" i="13"/>
  <c r="AT16" i="13"/>
  <c r="AU16" i="13"/>
  <c r="AV16" i="13"/>
  <c r="AW16" i="13"/>
  <c r="AX16" i="13"/>
  <c r="AY16" i="13"/>
  <c r="AZ16" i="13"/>
  <c r="BA16" i="13"/>
  <c r="BB16" i="13"/>
  <c r="BC16" i="13"/>
  <c r="BD16" i="13"/>
  <c r="BE16" i="13"/>
  <c r="BF16" i="13"/>
  <c r="BG16" i="13"/>
  <c r="BH16" i="13"/>
  <c r="BI16" i="13"/>
  <c r="BJ16" i="13"/>
  <c r="BK16" i="13"/>
  <c r="BL16" i="13"/>
  <c r="BM16" i="13"/>
  <c r="BN16" i="13"/>
  <c r="BO16" i="13"/>
  <c r="BP16" i="13"/>
  <c r="BQ16" i="13"/>
  <c r="AM17" i="13"/>
  <c r="AN17" i="13"/>
  <c r="AO17" i="13"/>
  <c r="AP17" i="13"/>
  <c r="AQ17" i="13"/>
  <c r="AR17" i="13"/>
  <c r="AS17" i="13"/>
  <c r="AT17" i="13"/>
  <c r="AU17" i="13"/>
  <c r="AV17" i="13"/>
  <c r="AW17" i="13"/>
  <c r="AX17" i="13"/>
  <c r="AY17" i="13"/>
  <c r="AZ17" i="13"/>
  <c r="BA17" i="13"/>
  <c r="BB17" i="13"/>
  <c r="BC17" i="13"/>
  <c r="BD17" i="13"/>
  <c r="BE17" i="13"/>
  <c r="BF17" i="13"/>
  <c r="BG17" i="13"/>
  <c r="BH17" i="13"/>
  <c r="BI17" i="13"/>
  <c r="BJ17" i="13"/>
  <c r="BK17" i="13"/>
  <c r="BL17" i="13"/>
  <c r="BM17" i="13"/>
  <c r="BN17" i="13"/>
  <c r="BO17" i="13"/>
  <c r="BP17" i="13"/>
  <c r="BQ17" i="13"/>
  <c r="AM18" i="13"/>
  <c r="AN18" i="13"/>
  <c r="AO18" i="13"/>
  <c r="AP18" i="13"/>
  <c r="AQ18" i="13"/>
  <c r="AR18" i="13"/>
  <c r="AS18" i="13"/>
  <c r="AT18" i="13"/>
  <c r="AU18" i="13"/>
  <c r="AV18" i="13"/>
  <c r="AW18" i="13"/>
  <c r="AX18" i="13"/>
  <c r="AY18" i="13"/>
  <c r="AZ18" i="13"/>
  <c r="BA18" i="13"/>
  <c r="BB18" i="13"/>
  <c r="BC18" i="13"/>
  <c r="BD18" i="13"/>
  <c r="BE18" i="13"/>
  <c r="BF18" i="13"/>
  <c r="BG18" i="13"/>
  <c r="BH18" i="13"/>
  <c r="BI18" i="13"/>
  <c r="BJ18" i="13"/>
  <c r="BK18" i="13"/>
  <c r="BL18" i="13"/>
  <c r="BM18" i="13"/>
  <c r="BN18" i="13"/>
  <c r="BO18" i="13"/>
  <c r="BP18" i="13"/>
  <c r="BQ18" i="13"/>
  <c r="A6" i="13"/>
  <c r="AI7" i="13"/>
  <c r="A26" i="13"/>
  <c r="AK30" i="13"/>
  <c r="AK31" i="13"/>
  <c r="AK32" i="13"/>
  <c r="AK33" i="13"/>
  <c r="AI41" i="13"/>
  <c r="AM41" i="13"/>
  <c r="AN41" i="13"/>
  <c r="AO41" i="13"/>
  <c r="AP41" i="13"/>
  <c r="CF41" i="13"/>
  <c r="CD41" i="13"/>
  <c r="CL41" i="13"/>
  <c r="CC41" i="13"/>
  <c r="CB41" i="13"/>
  <c r="AI40" i="13"/>
  <c r="AM40" i="13"/>
  <c r="AN40" i="13"/>
  <c r="AO40" i="13"/>
  <c r="AP40" i="13"/>
  <c r="CF40" i="13"/>
  <c r="CD40" i="13"/>
  <c r="CL40" i="13"/>
  <c r="CC40" i="13"/>
  <c r="CB40" i="13"/>
  <c r="AI39" i="13"/>
  <c r="AJ39" i="13"/>
  <c r="AM39" i="13"/>
  <c r="AN39" i="13"/>
  <c r="AO39" i="13"/>
  <c r="AP39" i="13"/>
  <c r="CH39" i="13"/>
  <c r="CF39" i="13"/>
  <c r="CD39" i="13"/>
  <c r="CL39" i="13"/>
  <c r="CC39" i="13"/>
  <c r="CB39" i="13"/>
  <c r="AI38" i="13"/>
  <c r="AJ38" i="13"/>
  <c r="AM38" i="13"/>
  <c r="AN38" i="13"/>
  <c r="AO38" i="13"/>
  <c r="AP38" i="13"/>
  <c r="CH38" i="13"/>
  <c r="CF38" i="13"/>
  <c r="CD38" i="13"/>
  <c r="CL38" i="13"/>
  <c r="CC38" i="13"/>
  <c r="CB38" i="13"/>
  <c r="AI37" i="13"/>
  <c r="AJ37" i="13"/>
  <c r="AM37" i="13"/>
  <c r="AN37" i="13"/>
  <c r="AO37" i="13"/>
  <c r="AP37" i="13"/>
  <c r="CH37" i="13"/>
  <c r="CF37" i="13"/>
  <c r="CD37" i="13"/>
  <c r="CL37" i="13"/>
  <c r="CC37" i="13"/>
  <c r="CB37" i="13"/>
  <c r="AI36" i="13"/>
  <c r="AJ36" i="13"/>
  <c r="AM36" i="13"/>
  <c r="AN36" i="13"/>
  <c r="AO36" i="13"/>
  <c r="AP36" i="13"/>
  <c r="CH36" i="13"/>
  <c r="CF36" i="13"/>
  <c r="CD36" i="13"/>
  <c r="CL36" i="13"/>
  <c r="CC36" i="13"/>
  <c r="CB36" i="13"/>
  <c r="AI35" i="13"/>
  <c r="AJ35" i="13"/>
  <c r="AM35" i="13"/>
  <c r="AN35" i="13"/>
  <c r="AO35" i="13"/>
  <c r="AP35" i="13"/>
  <c r="CH35" i="13"/>
  <c r="CF35" i="13"/>
  <c r="CD35" i="13"/>
  <c r="CL35" i="13"/>
  <c r="CC35" i="13"/>
  <c r="CB35" i="13"/>
  <c r="AI34" i="13"/>
  <c r="AJ34" i="13"/>
  <c r="AM34" i="13"/>
  <c r="AN34" i="13"/>
  <c r="AO34" i="13"/>
  <c r="AP34" i="13"/>
  <c r="CH34" i="13"/>
  <c r="CF34" i="13"/>
  <c r="CD34" i="13"/>
  <c r="CL34" i="13"/>
  <c r="CC34" i="13"/>
  <c r="CB34" i="13"/>
  <c r="AI33" i="13"/>
  <c r="AM33" i="13"/>
  <c r="AN33" i="13"/>
  <c r="AO33" i="13"/>
  <c r="AP33" i="13"/>
  <c r="CF33" i="13"/>
  <c r="CD33" i="13"/>
  <c r="CL33" i="13"/>
  <c r="CC33" i="13"/>
  <c r="CB33" i="13"/>
  <c r="AJ32" i="13"/>
  <c r="AI32" i="13"/>
  <c r="CJ32" i="13"/>
  <c r="AM32" i="13"/>
  <c r="AN32" i="13"/>
  <c r="AO32" i="13"/>
  <c r="AP32" i="13"/>
  <c r="CT32" i="13"/>
  <c r="CH32" i="13"/>
  <c r="CR32" i="13"/>
  <c r="CF32" i="13"/>
  <c r="CP32" i="13"/>
  <c r="CD32" i="13"/>
  <c r="CM32" i="13"/>
  <c r="CL32" i="13"/>
  <c r="CC32" i="13"/>
  <c r="CB32" i="13"/>
  <c r="AJ31" i="13"/>
  <c r="AI31" i="13"/>
  <c r="CJ31" i="13"/>
  <c r="AM31" i="13"/>
  <c r="AN31" i="13"/>
  <c r="AO31" i="13"/>
  <c r="AP31" i="13"/>
  <c r="CT31" i="13"/>
  <c r="CH31" i="13"/>
  <c r="CR31" i="13"/>
  <c r="CF31" i="13"/>
  <c r="CP31" i="13"/>
  <c r="CD31" i="13"/>
  <c r="CM31" i="13"/>
  <c r="CL31" i="13"/>
  <c r="CC31" i="13"/>
  <c r="CB31" i="13"/>
  <c r="AM30" i="13"/>
  <c r="AN30" i="13"/>
  <c r="AO30" i="13"/>
  <c r="AP30" i="13"/>
  <c r="AQ30" i="13"/>
  <c r="AR30" i="13"/>
  <c r="AS30" i="13"/>
  <c r="AT30" i="13"/>
  <c r="AU30" i="13"/>
  <c r="AV30" i="13"/>
  <c r="AW30" i="13"/>
  <c r="AX30" i="13"/>
  <c r="AY30" i="13"/>
  <c r="AZ30" i="13"/>
  <c r="BA30" i="13"/>
  <c r="BB30" i="13"/>
  <c r="BC30" i="13"/>
  <c r="BD30" i="13"/>
  <c r="BE30" i="13"/>
  <c r="BF30" i="13"/>
  <c r="BG30" i="13"/>
  <c r="BH30" i="13"/>
  <c r="BI30" i="13"/>
  <c r="BJ30" i="13"/>
  <c r="BK30" i="13"/>
  <c r="BL30" i="13"/>
  <c r="BM30" i="13"/>
  <c r="BN30" i="13"/>
  <c r="BO30" i="13"/>
  <c r="BP30" i="13"/>
  <c r="BQ30" i="13"/>
  <c r="AQ31" i="13"/>
  <c r="AR31" i="13"/>
  <c r="AS31" i="13"/>
  <c r="AT31" i="13"/>
  <c r="AU31" i="13"/>
  <c r="AV31" i="13"/>
  <c r="AW31" i="13"/>
  <c r="AX31" i="13"/>
  <c r="AY31" i="13"/>
  <c r="AZ31" i="13"/>
  <c r="BA31" i="13"/>
  <c r="BB31" i="13"/>
  <c r="BC31" i="13"/>
  <c r="BD31" i="13"/>
  <c r="BE31" i="13"/>
  <c r="BF31" i="13"/>
  <c r="BG31" i="13"/>
  <c r="BH31" i="13"/>
  <c r="BI31" i="13"/>
  <c r="BJ31" i="13"/>
  <c r="BK31" i="13"/>
  <c r="BL31" i="13"/>
  <c r="BM31" i="13"/>
  <c r="BN31" i="13"/>
  <c r="BO31" i="13"/>
  <c r="BP31" i="13"/>
  <c r="BQ31" i="13"/>
  <c r="AQ32" i="13"/>
  <c r="AR32" i="13"/>
  <c r="AS32" i="13"/>
  <c r="AT32" i="13"/>
  <c r="AU32" i="13"/>
  <c r="AV32" i="13"/>
  <c r="AW32" i="13"/>
  <c r="AX32" i="13"/>
  <c r="AY32" i="13"/>
  <c r="AZ32" i="13"/>
  <c r="BA32" i="13"/>
  <c r="BB32" i="13"/>
  <c r="BC32" i="13"/>
  <c r="BD32" i="13"/>
  <c r="BE32" i="13"/>
  <c r="BF32" i="13"/>
  <c r="BG32" i="13"/>
  <c r="BH32" i="13"/>
  <c r="BI32" i="13"/>
  <c r="BJ32" i="13"/>
  <c r="BK32" i="13"/>
  <c r="BL32" i="13"/>
  <c r="BM32" i="13"/>
  <c r="BN32" i="13"/>
  <c r="BO32" i="13"/>
  <c r="BP32" i="13"/>
  <c r="BQ32" i="13"/>
  <c r="AQ33" i="13"/>
  <c r="AR33" i="13"/>
  <c r="AS33" i="13"/>
  <c r="AT33" i="13"/>
  <c r="AU33" i="13"/>
  <c r="AV33" i="13"/>
  <c r="AW33" i="13"/>
  <c r="AX33" i="13"/>
  <c r="AY33" i="13"/>
  <c r="AZ33" i="13"/>
  <c r="BA33" i="13"/>
  <c r="BB33" i="13"/>
  <c r="BC33" i="13"/>
  <c r="BD33" i="13"/>
  <c r="BE33" i="13"/>
  <c r="BF33" i="13"/>
  <c r="BG33" i="13"/>
  <c r="BH33" i="13"/>
  <c r="BI33" i="13"/>
  <c r="BJ33" i="13"/>
  <c r="BK33" i="13"/>
  <c r="BL33" i="13"/>
  <c r="BM33" i="13"/>
  <c r="BN33" i="13"/>
  <c r="BO33" i="13"/>
  <c r="BP33" i="13"/>
  <c r="BQ33" i="13"/>
  <c r="AQ34" i="13"/>
  <c r="AR34" i="13"/>
  <c r="AS34" i="13"/>
  <c r="AT34" i="13"/>
  <c r="AU34" i="13"/>
  <c r="AV34" i="13"/>
  <c r="AW34" i="13"/>
  <c r="AX34" i="13"/>
  <c r="AY34" i="13"/>
  <c r="AZ34" i="13"/>
  <c r="BA34" i="13"/>
  <c r="BB34" i="13"/>
  <c r="BC34" i="13"/>
  <c r="BD34" i="13"/>
  <c r="BE34" i="13"/>
  <c r="BF34" i="13"/>
  <c r="BG34" i="13"/>
  <c r="BH34" i="13"/>
  <c r="BI34" i="13"/>
  <c r="BJ34" i="13"/>
  <c r="BK34" i="13"/>
  <c r="BL34" i="13"/>
  <c r="BM34" i="13"/>
  <c r="BN34" i="13"/>
  <c r="BO34" i="13"/>
  <c r="BP34" i="13"/>
  <c r="BQ34" i="13"/>
  <c r="AQ35" i="13"/>
  <c r="AR35" i="13"/>
  <c r="AS35" i="13"/>
  <c r="AT35" i="13"/>
  <c r="AU35" i="13"/>
  <c r="AV35" i="13"/>
  <c r="AW35" i="13"/>
  <c r="AX35" i="13"/>
  <c r="AY35" i="13"/>
  <c r="AZ35" i="13"/>
  <c r="BA35" i="13"/>
  <c r="BB35" i="13"/>
  <c r="BC35" i="13"/>
  <c r="BD35" i="13"/>
  <c r="BE35" i="13"/>
  <c r="BF35" i="13"/>
  <c r="BG35" i="13"/>
  <c r="BH35" i="13"/>
  <c r="BI35" i="13"/>
  <c r="BJ35" i="13"/>
  <c r="BK35" i="13"/>
  <c r="BL35" i="13"/>
  <c r="BM35" i="13"/>
  <c r="BN35" i="13"/>
  <c r="BO35" i="13"/>
  <c r="BP35" i="13"/>
  <c r="BQ35" i="13"/>
  <c r="AQ36" i="13"/>
  <c r="AR36" i="13"/>
  <c r="AS36" i="13"/>
  <c r="AT36" i="13"/>
  <c r="AU36" i="13"/>
  <c r="AV36" i="13"/>
  <c r="AW36" i="13"/>
  <c r="AX36" i="13"/>
  <c r="AY36" i="13"/>
  <c r="AZ36" i="13"/>
  <c r="BA36" i="13"/>
  <c r="BB36" i="13"/>
  <c r="BC36" i="13"/>
  <c r="BD36" i="13"/>
  <c r="BE36" i="13"/>
  <c r="BF36" i="13"/>
  <c r="BG36" i="13"/>
  <c r="BH36" i="13"/>
  <c r="BI36" i="13"/>
  <c r="BJ36" i="13"/>
  <c r="BK36" i="13"/>
  <c r="BL36" i="13"/>
  <c r="BM36" i="13"/>
  <c r="BN36" i="13"/>
  <c r="BO36" i="13"/>
  <c r="BP36" i="13"/>
  <c r="BQ36" i="13"/>
  <c r="AQ37" i="13"/>
  <c r="AR37" i="13"/>
  <c r="AS37" i="13"/>
  <c r="AT37" i="13"/>
  <c r="AU37" i="13"/>
  <c r="AV37" i="13"/>
  <c r="AW37" i="13"/>
  <c r="AX37" i="13"/>
  <c r="AY37" i="13"/>
  <c r="AZ37" i="13"/>
  <c r="BA37" i="13"/>
  <c r="BB37" i="13"/>
  <c r="BC37" i="13"/>
  <c r="BD37" i="13"/>
  <c r="BE37" i="13"/>
  <c r="BF37" i="13"/>
  <c r="BG37" i="13"/>
  <c r="BH37" i="13"/>
  <c r="BI37" i="13"/>
  <c r="BJ37" i="13"/>
  <c r="BK37" i="13"/>
  <c r="BL37" i="13"/>
  <c r="BM37" i="13"/>
  <c r="BN37" i="13"/>
  <c r="BO37" i="13"/>
  <c r="BP37" i="13"/>
  <c r="BQ37" i="13"/>
  <c r="AQ38" i="13"/>
  <c r="AR38" i="13"/>
  <c r="AS38" i="13"/>
  <c r="AT38" i="13"/>
  <c r="AU38" i="13"/>
  <c r="AV38" i="13"/>
  <c r="AW38" i="13"/>
  <c r="AX38" i="13"/>
  <c r="AY38" i="13"/>
  <c r="AZ38" i="13"/>
  <c r="BA38" i="13"/>
  <c r="BB38" i="13"/>
  <c r="BC38" i="13"/>
  <c r="BD38" i="13"/>
  <c r="BE38" i="13"/>
  <c r="BF38" i="13"/>
  <c r="BG38" i="13"/>
  <c r="BH38" i="13"/>
  <c r="BI38" i="13"/>
  <c r="BJ38" i="13"/>
  <c r="BK38" i="13"/>
  <c r="BL38" i="13"/>
  <c r="BM38" i="13"/>
  <c r="BN38" i="13"/>
  <c r="BO38" i="13"/>
  <c r="BP38" i="13"/>
  <c r="BQ38" i="13"/>
  <c r="AQ39" i="13"/>
  <c r="AR39" i="13"/>
  <c r="AS39" i="13"/>
  <c r="AT39" i="13"/>
  <c r="AU39" i="13"/>
  <c r="AV39" i="13"/>
  <c r="AW39" i="13"/>
  <c r="AX39" i="13"/>
  <c r="AY39" i="13"/>
  <c r="AZ39" i="13"/>
  <c r="BA39" i="13"/>
  <c r="BB39" i="13"/>
  <c r="BC39" i="13"/>
  <c r="BD39" i="13"/>
  <c r="BE39" i="13"/>
  <c r="BF39" i="13"/>
  <c r="BG39" i="13"/>
  <c r="BH39" i="13"/>
  <c r="BI39" i="13"/>
  <c r="BJ39" i="13"/>
  <c r="BK39" i="13"/>
  <c r="BL39" i="13"/>
  <c r="BM39" i="13"/>
  <c r="BN39" i="13"/>
  <c r="BO39" i="13"/>
  <c r="BP39" i="13"/>
  <c r="BQ39" i="13"/>
  <c r="AQ40" i="13"/>
  <c r="AR40" i="13"/>
  <c r="AS40" i="13"/>
  <c r="AT40" i="13"/>
  <c r="AU40" i="13"/>
  <c r="AV40" i="13"/>
  <c r="AW40" i="13"/>
  <c r="AX40" i="13"/>
  <c r="AY40" i="13"/>
  <c r="AZ40" i="13"/>
  <c r="BA40" i="13"/>
  <c r="BB40" i="13"/>
  <c r="BC40" i="13"/>
  <c r="BD40" i="13"/>
  <c r="BE40" i="13"/>
  <c r="BF40" i="13"/>
  <c r="BG40" i="13"/>
  <c r="BH40" i="13"/>
  <c r="BI40" i="13"/>
  <c r="BJ40" i="13"/>
  <c r="BK40" i="13"/>
  <c r="BL40" i="13"/>
  <c r="BM40" i="13"/>
  <c r="BN40" i="13"/>
  <c r="BO40" i="13"/>
  <c r="BP40" i="13"/>
  <c r="BQ40" i="13"/>
  <c r="AQ41" i="13"/>
  <c r="AR41" i="13"/>
  <c r="AS41" i="13"/>
  <c r="AT41" i="13"/>
  <c r="AU41" i="13"/>
  <c r="AV41" i="13"/>
  <c r="AW41" i="13"/>
  <c r="AX41" i="13"/>
  <c r="AY41" i="13"/>
  <c r="AZ41" i="13"/>
  <c r="BA41" i="13"/>
  <c r="BB41" i="13"/>
  <c r="BC41" i="13"/>
  <c r="BD41" i="13"/>
  <c r="BE41" i="13"/>
  <c r="BF41" i="13"/>
  <c r="BG41" i="13"/>
  <c r="BH41" i="13"/>
  <c r="BI41" i="13"/>
  <c r="BJ41" i="13"/>
  <c r="BK41" i="13"/>
  <c r="BL41" i="13"/>
  <c r="BM41" i="13"/>
  <c r="BN41" i="13"/>
  <c r="BO41" i="13"/>
  <c r="BP41" i="13"/>
  <c r="BQ41" i="13"/>
  <c r="A29" i="13"/>
  <c r="AI30" i="13"/>
  <c r="AJ30" i="13"/>
  <c r="CT30" i="13"/>
  <c r="CR30" i="13"/>
  <c r="CP30" i="13"/>
  <c r="CM30" i="13"/>
  <c r="CC30" i="13"/>
  <c r="CB30" i="13"/>
  <c r="AI10" i="13"/>
  <c r="AI11" i="13"/>
  <c r="AJ11" i="13"/>
  <c r="AI12" i="13"/>
  <c r="AJ12" i="13"/>
  <c r="AI14" i="13"/>
  <c r="AJ14" i="13"/>
  <c r="AI15" i="13"/>
  <c r="AJ15" i="13"/>
  <c r="AI16" i="13"/>
  <c r="AJ16" i="13"/>
  <c r="AI17" i="13"/>
  <c r="AI8" i="13"/>
  <c r="CB8" i="13"/>
  <c r="CB9" i="13"/>
  <c r="CB10" i="13"/>
  <c r="CB11" i="13"/>
  <c r="CB12" i="13"/>
  <c r="CB13" i="13"/>
  <c r="CB14" i="13"/>
  <c r="CB15" i="13"/>
  <c r="CB16" i="13"/>
  <c r="CB17" i="13"/>
  <c r="CB18" i="13"/>
  <c r="CB7" i="13"/>
  <c r="N4" i="6"/>
  <c r="A1" i="6"/>
  <c r="N4" i="3"/>
  <c r="A1" i="3"/>
  <c r="A2" i="13"/>
  <c r="A1" i="14"/>
  <c r="Y43" i="13"/>
  <c r="T43" i="13"/>
  <c r="O43" i="13"/>
  <c r="J43" i="13"/>
  <c r="B43" i="13"/>
  <c r="B20" i="13"/>
  <c r="Y20" i="13"/>
  <c r="T20" i="13"/>
  <c r="O20" i="13"/>
  <c r="J20" i="13"/>
  <c r="A10" i="14"/>
  <c r="A15" i="14"/>
  <c r="A20" i="14"/>
  <c r="A25" i="14"/>
  <c r="A30" i="14"/>
  <c r="A35" i="14"/>
  <c r="A40" i="14"/>
  <c r="A45" i="14"/>
  <c r="A50" i="14"/>
  <c r="A55" i="14"/>
  <c r="A60" i="14"/>
  <c r="A9" i="14"/>
  <c r="A14" i="14"/>
  <c r="A19" i="14"/>
  <c r="A24" i="14"/>
  <c r="A29" i="14"/>
  <c r="A34" i="14"/>
  <c r="A39" i="14"/>
  <c r="A44" i="14"/>
  <c r="A49" i="14"/>
  <c r="A54" i="14"/>
  <c r="A59" i="14"/>
  <c r="AE66" i="14"/>
  <c r="A56" i="14"/>
  <c r="C57" i="14"/>
  <c r="D57" i="14"/>
  <c r="E57" i="14"/>
  <c r="F57" i="14"/>
  <c r="G57" i="14"/>
  <c r="H57" i="14"/>
  <c r="I57" i="14"/>
  <c r="J57" i="14"/>
  <c r="K57" i="14"/>
  <c r="L57" i="14"/>
  <c r="M57" i="14"/>
  <c r="N57" i="14"/>
  <c r="O57" i="14"/>
  <c r="P57" i="14"/>
  <c r="Q57" i="14"/>
  <c r="R57" i="14"/>
  <c r="S57" i="14"/>
  <c r="T57" i="14"/>
  <c r="U57" i="14"/>
  <c r="V57" i="14"/>
  <c r="W57" i="14"/>
  <c r="X57" i="14"/>
  <c r="Y57" i="14"/>
  <c r="Z57" i="14"/>
  <c r="AA57" i="14"/>
  <c r="AB57" i="14"/>
  <c r="AC57" i="14"/>
  <c r="AD57" i="14"/>
  <c r="AE57" i="14"/>
  <c r="AF57" i="14"/>
  <c r="AG57" i="14"/>
  <c r="AG56" i="14"/>
  <c r="AF56" i="14"/>
  <c r="AE56" i="14"/>
  <c r="AD56" i="14"/>
  <c r="AC56" i="14"/>
  <c r="AB56" i="14"/>
  <c r="AA56" i="14"/>
  <c r="Z56" i="14"/>
  <c r="Y56" i="14"/>
  <c r="X56" i="14"/>
  <c r="W56" i="14"/>
  <c r="V56" i="14"/>
  <c r="U56" i="14"/>
  <c r="T56" i="14"/>
  <c r="S56" i="14"/>
  <c r="R56" i="14"/>
  <c r="Q56" i="14"/>
  <c r="P56" i="14"/>
  <c r="O56" i="14"/>
  <c r="N56" i="14"/>
  <c r="M56" i="14"/>
  <c r="L56" i="14"/>
  <c r="K56" i="14"/>
  <c r="J56" i="14"/>
  <c r="I56" i="14"/>
  <c r="H56" i="14"/>
  <c r="G56" i="14"/>
  <c r="F56" i="14"/>
  <c r="E56" i="14"/>
  <c r="D56" i="14"/>
  <c r="C56" i="14"/>
  <c r="A51" i="14"/>
  <c r="C52" i="14"/>
  <c r="D52" i="14"/>
  <c r="E52" i="14"/>
  <c r="F52" i="14"/>
  <c r="G52" i="14"/>
  <c r="H52" i="14"/>
  <c r="I52" i="14"/>
  <c r="J52" i="14"/>
  <c r="K52" i="14"/>
  <c r="L52" i="14"/>
  <c r="M52" i="14"/>
  <c r="N52" i="14"/>
  <c r="O52" i="14"/>
  <c r="P52" i="14"/>
  <c r="Q52" i="14"/>
  <c r="R52" i="14"/>
  <c r="S52" i="14"/>
  <c r="T52" i="14"/>
  <c r="U52" i="14"/>
  <c r="V52" i="14"/>
  <c r="W52" i="14"/>
  <c r="X52" i="14"/>
  <c r="Y52" i="14"/>
  <c r="Z52" i="14"/>
  <c r="AA52" i="14"/>
  <c r="AB52" i="14"/>
  <c r="AC52" i="14"/>
  <c r="AD52" i="14"/>
  <c r="AE52" i="14"/>
  <c r="AF52" i="14"/>
  <c r="AF51" i="14"/>
  <c r="AE51" i="14"/>
  <c r="AD51" i="14"/>
  <c r="AC51" i="14"/>
  <c r="AB51" i="14"/>
  <c r="AA51" i="14"/>
  <c r="Z51" i="14"/>
  <c r="Y51" i="14"/>
  <c r="X51" i="14"/>
  <c r="W51" i="14"/>
  <c r="V51" i="14"/>
  <c r="U51" i="14"/>
  <c r="T51" i="14"/>
  <c r="S51" i="14"/>
  <c r="R51" i="14"/>
  <c r="Q51" i="14"/>
  <c r="P51" i="14"/>
  <c r="O51" i="14"/>
  <c r="N51" i="14"/>
  <c r="M51" i="14"/>
  <c r="L51" i="14"/>
  <c r="K51" i="14"/>
  <c r="J51" i="14"/>
  <c r="I51" i="14"/>
  <c r="H51" i="14"/>
  <c r="G51" i="14"/>
  <c r="F51" i="14"/>
  <c r="E51" i="14"/>
  <c r="D51" i="14"/>
  <c r="C51" i="14"/>
  <c r="A46" i="14"/>
  <c r="C47" i="14"/>
  <c r="D47" i="14"/>
  <c r="E47" i="14"/>
  <c r="F47" i="14"/>
  <c r="G47" i="14"/>
  <c r="H47" i="14"/>
  <c r="I47" i="14"/>
  <c r="J47" i="14"/>
  <c r="K47" i="14"/>
  <c r="L47" i="14"/>
  <c r="M47" i="14"/>
  <c r="N47" i="14"/>
  <c r="O47" i="14"/>
  <c r="P47" i="14"/>
  <c r="Q47" i="14"/>
  <c r="R47" i="14"/>
  <c r="S47" i="14"/>
  <c r="T47" i="14"/>
  <c r="U47" i="14"/>
  <c r="V47" i="14"/>
  <c r="W47" i="14"/>
  <c r="X47" i="14"/>
  <c r="Y47" i="14"/>
  <c r="Z47" i="14"/>
  <c r="AA47" i="14"/>
  <c r="AB47" i="14"/>
  <c r="AC47" i="14"/>
  <c r="AD47" i="14"/>
  <c r="AE47" i="14"/>
  <c r="AF47" i="14"/>
  <c r="AG47" i="14"/>
  <c r="AG46" i="14"/>
  <c r="AF46" i="14"/>
  <c r="AE46" i="14"/>
  <c r="AD46" i="14"/>
  <c r="AC46" i="14"/>
  <c r="AB46" i="14"/>
  <c r="AA46" i="14"/>
  <c r="Z46" i="14"/>
  <c r="Y46" i="14"/>
  <c r="X46" i="14"/>
  <c r="W46" i="14"/>
  <c r="V46" i="14"/>
  <c r="U46" i="14"/>
  <c r="T46" i="14"/>
  <c r="S46" i="14"/>
  <c r="R46" i="14"/>
  <c r="Q46" i="14"/>
  <c r="P46" i="14"/>
  <c r="O46" i="14"/>
  <c r="N46" i="14"/>
  <c r="M46" i="14"/>
  <c r="L46" i="14"/>
  <c r="K46" i="14"/>
  <c r="J46" i="14"/>
  <c r="I46" i="14"/>
  <c r="H46" i="14"/>
  <c r="G46" i="14"/>
  <c r="F46" i="14"/>
  <c r="E46" i="14"/>
  <c r="D46" i="14"/>
  <c r="C46" i="14"/>
  <c r="A41" i="14"/>
  <c r="C42" i="14"/>
  <c r="D42" i="14"/>
  <c r="E42" i="14"/>
  <c r="F42" i="14"/>
  <c r="G42" i="14"/>
  <c r="H42" i="14"/>
  <c r="I42" i="14"/>
  <c r="J42" i="14"/>
  <c r="K42" i="14"/>
  <c r="L42" i="14"/>
  <c r="M42" i="14"/>
  <c r="N42" i="14"/>
  <c r="O42" i="14"/>
  <c r="P42" i="14"/>
  <c r="Q42" i="14"/>
  <c r="R42" i="14"/>
  <c r="S42" i="14"/>
  <c r="T42" i="14"/>
  <c r="U42" i="14"/>
  <c r="V42" i="14"/>
  <c r="W42" i="14"/>
  <c r="X42" i="14"/>
  <c r="Y42" i="14"/>
  <c r="Z42" i="14"/>
  <c r="AA42" i="14"/>
  <c r="AB42" i="14"/>
  <c r="AC42" i="14"/>
  <c r="AD42" i="14"/>
  <c r="AE42" i="14"/>
  <c r="AF42" i="14"/>
  <c r="AF41" i="14"/>
  <c r="AE41" i="14"/>
  <c r="AD41" i="14"/>
  <c r="AC41" i="14"/>
  <c r="AB41" i="14"/>
  <c r="AA41" i="14"/>
  <c r="Z41" i="14"/>
  <c r="Y41" i="14"/>
  <c r="X41" i="14"/>
  <c r="W41" i="14"/>
  <c r="V41" i="14"/>
  <c r="U41" i="14"/>
  <c r="T41" i="14"/>
  <c r="S41" i="14"/>
  <c r="R41" i="14"/>
  <c r="Q41" i="14"/>
  <c r="P41" i="14"/>
  <c r="O41" i="14"/>
  <c r="N41" i="14"/>
  <c r="M41" i="14"/>
  <c r="L41" i="14"/>
  <c r="K41" i="14"/>
  <c r="J41" i="14"/>
  <c r="I41" i="14"/>
  <c r="H41" i="14"/>
  <c r="G41" i="14"/>
  <c r="F41" i="14"/>
  <c r="E41" i="14"/>
  <c r="D41" i="14"/>
  <c r="C41" i="14"/>
  <c r="A36" i="14"/>
  <c r="C37" i="14"/>
  <c r="D37" i="14"/>
  <c r="E37" i="14"/>
  <c r="F37" i="14"/>
  <c r="G37" i="14"/>
  <c r="H37" i="14"/>
  <c r="I37" i="14"/>
  <c r="J37" i="14"/>
  <c r="K37" i="14"/>
  <c r="L37" i="14"/>
  <c r="M37" i="14"/>
  <c r="N37" i="14"/>
  <c r="O37" i="14"/>
  <c r="P37" i="14"/>
  <c r="Q37" i="14"/>
  <c r="R37" i="14"/>
  <c r="S37" i="14"/>
  <c r="T37" i="14"/>
  <c r="U37" i="14"/>
  <c r="V37" i="14"/>
  <c r="W37" i="14"/>
  <c r="X37" i="14"/>
  <c r="Y37" i="14"/>
  <c r="Z37" i="14"/>
  <c r="AA37" i="14"/>
  <c r="AB37" i="14"/>
  <c r="AC37" i="14"/>
  <c r="AD37" i="14"/>
  <c r="AE37" i="14"/>
  <c r="AF37" i="14"/>
  <c r="AG37" i="14"/>
  <c r="AG36" i="14"/>
  <c r="AF36" i="14"/>
  <c r="AE36" i="14"/>
  <c r="AD36" i="14"/>
  <c r="AC36" i="14"/>
  <c r="AB36" i="14"/>
  <c r="AA36" i="14"/>
  <c r="Z36" i="14"/>
  <c r="Y36" i="14"/>
  <c r="X36" i="14"/>
  <c r="W36" i="14"/>
  <c r="V36" i="14"/>
  <c r="U36" i="14"/>
  <c r="T36" i="14"/>
  <c r="S36" i="14"/>
  <c r="R36" i="14"/>
  <c r="Q36" i="14"/>
  <c r="P36" i="14"/>
  <c r="O36" i="14"/>
  <c r="N36" i="14"/>
  <c r="M36" i="14"/>
  <c r="L36" i="14"/>
  <c r="K36" i="14"/>
  <c r="J36" i="14"/>
  <c r="I36" i="14"/>
  <c r="H36" i="14"/>
  <c r="G36" i="14"/>
  <c r="F36" i="14"/>
  <c r="E36" i="14"/>
  <c r="D36" i="14"/>
  <c r="C36" i="14"/>
  <c r="A31" i="14"/>
  <c r="C32" i="14"/>
  <c r="D32" i="14"/>
  <c r="E32" i="14"/>
  <c r="F32" i="14"/>
  <c r="G32" i="14"/>
  <c r="H32" i="14"/>
  <c r="I32" i="14"/>
  <c r="J32" i="14"/>
  <c r="K32" i="14"/>
  <c r="L32" i="14"/>
  <c r="M32" i="14"/>
  <c r="N32" i="14"/>
  <c r="O32" i="14"/>
  <c r="P32" i="14"/>
  <c r="Q32" i="14"/>
  <c r="R32" i="14"/>
  <c r="S32" i="14"/>
  <c r="T32" i="14"/>
  <c r="U32" i="14"/>
  <c r="V32" i="14"/>
  <c r="W32" i="14"/>
  <c r="X32" i="14"/>
  <c r="Y32" i="14"/>
  <c r="Z32" i="14"/>
  <c r="AA32" i="14"/>
  <c r="AB32" i="14"/>
  <c r="AC32" i="14"/>
  <c r="AD32" i="14"/>
  <c r="AE32" i="14"/>
  <c r="AF32" i="14"/>
  <c r="AG32" i="14"/>
  <c r="AG31" i="14"/>
  <c r="AF31" i="14"/>
  <c r="AE31" i="14"/>
  <c r="AD31" i="14"/>
  <c r="AC31" i="14"/>
  <c r="AB31" i="14"/>
  <c r="AA31" i="14"/>
  <c r="Z31" i="14"/>
  <c r="Y31" i="14"/>
  <c r="X31" i="14"/>
  <c r="W31" i="14"/>
  <c r="V31" i="14"/>
  <c r="U31" i="14"/>
  <c r="T31" i="14"/>
  <c r="S31" i="14"/>
  <c r="R31" i="14"/>
  <c r="Q31" i="14"/>
  <c r="P31" i="14"/>
  <c r="O31" i="14"/>
  <c r="N31" i="14"/>
  <c r="M31" i="14"/>
  <c r="L31" i="14"/>
  <c r="K31" i="14"/>
  <c r="J31" i="14"/>
  <c r="I31" i="14"/>
  <c r="H31" i="14"/>
  <c r="G31" i="14"/>
  <c r="F31" i="14"/>
  <c r="E31" i="14"/>
  <c r="D31" i="14"/>
  <c r="C31" i="14"/>
  <c r="A26" i="14"/>
  <c r="C27" i="14"/>
  <c r="D27" i="14"/>
  <c r="E27" i="14"/>
  <c r="F27" i="14"/>
  <c r="G27" i="14"/>
  <c r="H27" i="14"/>
  <c r="I27" i="14"/>
  <c r="J27" i="14"/>
  <c r="K27" i="14"/>
  <c r="L27" i="14"/>
  <c r="M27" i="14"/>
  <c r="N27" i="14"/>
  <c r="O27" i="14"/>
  <c r="P27" i="14"/>
  <c r="Q27" i="14"/>
  <c r="R27" i="14"/>
  <c r="S27" i="14"/>
  <c r="T27" i="14"/>
  <c r="U27" i="14"/>
  <c r="V27" i="14"/>
  <c r="W27" i="14"/>
  <c r="X27" i="14"/>
  <c r="Y27" i="14"/>
  <c r="Z27" i="14"/>
  <c r="AA27" i="14"/>
  <c r="AB27" i="14"/>
  <c r="AC27" i="14"/>
  <c r="AD27" i="14"/>
  <c r="AE27" i="14"/>
  <c r="AF27" i="14"/>
  <c r="AF26" i="14"/>
  <c r="AE26" i="14"/>
  <c r="AD26" i="14"/>
  <c r="AC26" i="14"/>
  <c r="AB26" i="14"/>
  <c r="AA26" i="14"/>
  <c r="Z26" i="14"/>
  <c r="Y26" i="14"/>
  <c r="X26" i="14"/>
  <c r="W26" i="14"/>
  <c r="V26" i="14"/>
  <c r="U26" i="14"/>
  <c r="T26" i="14"/>
  <c r="S26" i="14"/>
  <c r="R26" i="14"/>
  <c r="Q26" i="14"/>
  <c r="P26" i="14"/>
  <c r="O26" i="14"/>
  <c r="N26" i="14"/>
  <c r="M26" i="14"/>
  <c r="L26" i="14"/>
  <c r="K26" i="14"/>
  <c r="J26" i="14"/>
  <c r="I26" i="14"/>
  <c r="H26" i="14"/>
  <c r="G26" i="14"/>
  <c r="F26" i="14"/>
  <c r="E26" i="14"/>
  <c r="D26" i="14"/>
  <c r="C26" i="14"/>
  <c r="A21" i="14"/>
  <c r="C22" i="14"/>
  <c r="D22" i="14"/>
  <c r="E22" i="14"/>
  <c r="F22" i="14"/>
  <c r="G22" i="14"/>
  <c r="H22" i="14"/>
  <c r="I22" i="14"/>
  <c r="J22" i="14"/>
  <c r="K22" i="14"/>
  <c r="L22" i="14"/>
  <c r="M22" i="14"/>
  <c r="N22" i="14"/>
  <c r="O22" i="14"/>
  <c r="P22" i="14"/>
  <c r="Q22" i="14"/>
  <c r="R22" i="14"/>
  <c r="S22" i="14"/>
  <c r="T22" i="14"/>
  <c r="U22" i="14"/>
  <c r="V22" i="14"/>
  <c r="W22" i="14"/>
  <c r="X22" i="14"/>
  <c r="Y22" i="14"/>
  <c r="Z22" i="14"/>
  <c r="AA22" i="14"/>
  <c r="AB22" i="14"/>
  <c r="AC22" i="14"/>
  <c r="AD22" i="14"/>
  <c r="AE22" i="14"/>
  <c r="AF22" i="14"/>
  <c r="AG22" i="14"/>
  <c r="AG21" i="14"/>
  <c r="AF21" i="14"/>
  <c r="AE21" i="14"/>
  <c r="AD21" i="14"/>
  <c r="AC21" i="14"/>
  <c r="AB21" i="14"/>
  <c r="AA21" i="14"/>
  <c r="Z21" i="14"/>
  <c r="Y21" i="14"/>
  <c r="X21" i="14"/>
  <c r="W21" i="14"/>
  <c r="V21" i="14"/>
  <c r="U21" i="14"/>
  <c r="T21" i="14"/>
  <c r="S21" i="14"/>
  <c r="R21" i="14"/>
  <c r="Q21" i="14"/>
  <c r="P21" i="14"/>
  <c r="O21" i="14"/>
  <c r="N21" i="14"/>
  <c r="M21" i="14"/>
  <c r="L21" i="14"/>
  <c r="K21" i="14"/>
  <c r="J21" i="14"/>
  <c r="I21" i="14"/>
  <c r="H21" i="14"/>
  <c r="G21" i="14"/>
  <c r="F21" i="14"/>
  <c r="E21" i="14"/>
  <c r="D21" i="14"/>
  <c r="C21" i="14"/>
  <c r="A16" i="14"/>
  <c r="C17" i="14"/>
  <c r="D17" i="14"/>
  <c r="E17" i="14"/>
  <c r="F17" i="14"/>
  <c r="G17" i="14"/>
  <c r="H17" i="14"/>
  <c r="I17" i="14"/>
  <c r="J17" i="14"/>
  <c r="K17" i="14"/>
  <c r="L17" i="14"/>
  <c r="M17" i="14"/>
  <c r="N17" i="14"/>
  <c r="O17" i="14"/>
  <c r="P17" i="14"/>
  <c r="Q17" i="14"/>
  <c r="R17" i="14"/>
  <c r="S17" i="14"/>
  <c r="T17" i="14"/>
  <c r="U17" i="14"/>
  <c r="V17" i="14"/>
  <c r="W17" i="14"/>
  <c r="X17" i="14"/>
  <c r="Y17" i="14"/>
  <c r="Z17" i="14"/>
  <c r="AA17" i="14"/>
  <c r="AB17" i="14"/>
  <c r="AC17" i="14"/>
  <c r="AD17" i="14"/>
  <c r="AE17" i="14"/>
  <c r="AF17" i="14"/>
  <c r="AF16" i="14"/>
  <c r="AE16" i="14"/>
  <c r="AD16" i="14"/>
  <c r="AC16" i="14"/>
  <c r="AB16" i="14"/>
  <c r="AA16" i="14"/>
  <c r="Z16" i="14"/>
  <c r="Y16" i="14"/>
  <c r="X16" i="14"/>
  <c r="W16" i="14"/>
  <c r="V16" i="14"/>
  <c r="U16" i="14"/>
  <c r="T16" i="14"/>
  <c r="S16" i="14"/>
  <c r="R16" i="14"/>
  <c r="Q16" i="14"/>
  <c r="P16" i="14"/>
  <c r="O16" i="14"/>
  <c r="N16" i="14"/>
  <c r="M16" i="14"/>
  <c r="L16" i="14"/>
  <c r="K16" i="14"/>
  <c r="J16" i="14"/>
  <c r="I16" i="14"/>
  <c r="H16" i="14"/>
  <c r="G16" i="14"/>
  <c r="F16" i="14"/>
  <c r="E16" i="14"/>
  <c r="D16" i="14"/>
  <c r="C16" i="14"/>
  <c r="A11" i="14"/>
  <c r="C12" i="14"/>
  <c r="D12" i="14"/>
  <c r="E12" i="14"/>
  <c r="F12" i="14"/>
  <c r="G12" i="14"/>
  <c r="H12" i="14"/>
  <c r="I12" i="14"/>
  <c r="J12" i="14"/>
  <c r="K12" i="14"/>
  <c r="L12" i="14"/>
  <c r="M12" i="14"/>
  <c r="N12" i="14"/>
  <c r="O12" i="14"/>
  <c r="P12" i="14"/>
  <c r="Q12" i="14"/>
  <c r="R12" i="14"/>
  <c r="S12" i="14"/>
  <c r="T12" i="14"/>
  <c r="U12" i="14"/>
  <c r="V12" i="14"/>
  <c r="W12" i="14"/>
  <c r="X12" i="14"/>
  <c r="Y12" i="14"/>
  <c r="Z12" i="14"/>
  <c r="AA12" i="14"/>
  <c r="AB12" i="14"/>
  <c r="AC12" i="14"/>
  <c r="AD12" i="14"/>
  <c r="AE12" i="14"/>
  <c r="AF12" i="14"/>
  <c r="AG12" i="14"/>
  <c r="AG11" i="14"/>
  <c r="AF11" i="14"/>
  <c r="AE11" i="14"/>
  <c r="AD11" i="14"/>
  <c r="AC11" i="14"/>
  <c r="AB11" i="14"/>
  <c r="AA11" i="14"/>
  <c r="Z11" i="14"/>
  <c r="Y11" i="14"/>
  <c r="X11" i="14"/>
  <c r="W11" i="14"/>
  <c r="V11" i="14"/>
  <c r="U11" i="14"/>
  <c r="T11" i="14"/>
  <c r="S11" i="14"/>
  <c r="R11" i="14"/>
  <c r="Q11" i="14"/>
  <c r="P11" i="14"/>
  <c r="O11" i="14"/>
  <c r="N11" i="14"/>
  <c r="M11" i="14"/>
  <c r="L11" i="14"/>
  <c r="K11" i="14"/>
  <c r="J11" i="14"/>
  <c r="I11" i="14"/>
  <c r="H11" i="14"/>
  <c r="G11" i="14"/>
  <c r="F11" i="14"/>
  <c r="E11" i="14"/>
  <c r="D11" i="14"/>
  <c r="C11" i="14"/>
  <c r="A6" i="14"/>
  <c r="C7" i="14"/>
  <c r="D7" i="14"/>
  <c r="E7" i="14"/>
  <c r="F7" i="14"/>
  <c r="G7" i="14"/>
  <c r="H7" i="14"/>
  <c r="I7" i="14"/>
  <c r="J7" i="14"/>
  <c r="K7" i="14"/>
  <c r="L7" i="14"/>
  <c r="M7" i="14"/>
  <c r="N7" i="14"/>
  <c r="O7" i="14"/>
  <c r="P7" i="14"/>
  <c r="Q7" i="14"/>
  <c r="R7" i="14"/>
  <c r="S7" i="14"/>
  <c r="T7" i="14"/>
  <c r="U7" i="14"/>
  <c r="V7" i="14"/>
  <c r="W7" i="14"/>
  <c r="X7" i="14"/>
  <c r="Y7" i="14"/>
  <c r="Z7" i="14"/>
  <c r="AA7" i="14"/>
  <c r="AB7" i="14"/>
  <c r="AC7" i="14"/>
  <c r="AD7" i="14"/>
  <c r="AE7" i="14"/>
  <c r="AE6" i="14"/>
  <c r="AD6" i="14"/>
  <c r="AC6" i="14"/>
  <c r="AB6" i="14"/>
  <c r="AA6" i="14"/>
  <c r="Z6" i="14"/>
  <c r="Y6" i="14"/>
  <c r="X6" i="14"/>
  <c r="W6" i="14"/>
  <c r="V6" i="14"/>
  <c r="U6" i="14"/>
  <c r="T6" i="14"/>
  <c r="S6" i="14"/>
  <c r="R6" i="14"/>
  <c r="Q6" i="14"/>
  <c r="P6" i="14"/>
  <c r="O6" i="14"/>
  <c r="N6" i="14"/>
  <c r="M6" i="14"/>
  <c r="L6" i="14"/>
  <c r="K6" i="14"/>
  <c r="J6" i="14"/>
  <c r="I6" i="14"/>
  <c r="H6" i="14"/>
  <c r="G6" i="14"/>
  <c r="F6" i="14"/>
  <c r="E6" i="14"/>
  <c r="D6" i="14"/>
  <c r="C6" i="14"/>
  <c r="C2" i="14"/>
  <c r="D2" i="14"/>
  <c r="E2" i="14"/>
  <c r="F2" i="14"/>
  <c r="G2" i="14"/>
  <c r="H2" i="14"/>
  <c r="I2" i="14"/>
  <c r="J2" i="14"/>
  <c r="K2" i="14"/>
  <c r="L2" i="14"/>
  <c r="M2" i="14"/>
  <c r="N2" i="14"/>
  <c r="O2" i="14"/>
  <c r="P2" i="14"/>
  <c r="Q2" i="14"/>
  <c r="R2" i="14"/>
  <c r="S2" i="14"/>
  <c r="T2" i="14"/>
  <c r="U2" i="14"/>
  <c r="V2" i="14"/>
  <c r="W2" i="14"/>
  <c r="X2" i="14"/>
  <c r="Y2" i="14"/>
  <c r="Z2" i="14"/>
  <c r="AA2" i="14"/>
  <c r="AB2" i="14"/>
  <c r="AC2" i="14"/>
  <c r="AD2" i="14"/>
  <c r="AE2" i="14"/>
  <c r="AF2" i="14"/>
  <c r="AG2" i="14"/>
  <c r="AG1" i="14"/>
  <c r="AF1" i="14"/>
  <c r="AE1" i="14"/>
  <c r="AD1" i="14"/>
  <c r="AC1" i="14"/>
  <c r="AB1" i="14"/>
  <c r="AA1" i="14"/>
  <c r="Z1" i="14"/>
  <c r="Y1" i="14"/>
  <c r="X1" i="14"/>
  <c r="W1" i="14"/>
  <c r="V1" i="14"/>
  <c r="U1" i="14"/>
  <c r="T1" i="14"/>
  <c r="S1" i="14"/>
  <c r="R1" i="14"/>
  <c r="Q1" i="14"/>
  <c r="P1" i="14"/>
  <c r="O1" i="14"/>
  <c r="N1" i="14"/>
  <c r="M1" i="14"/>
  <c r="L1" i="14"/>
  <c r="K1" i="14"/>
  <c r="J1" i="14"/>
  <c r="I1" i="14"/>
  <c r="H1" i="14"/>
  <c r="G1" i="14"/>
  <c r="F1" i="14"/>
  <c r="E1" i="14"/>
  <c r="D1" i="14"/>
  <c r="C1" i="14"/>
  <c r="B28" i="13"/>
  <c r="A25" i="13"/>
  <c r="A4" i="13"/>
  <c r="C45" i="13"/>
  <c r="A45" i="13"/>
  <c r="A27" i="13"/>
  <c r="A22" i="13"/>
  <c r="AE19" i="13"/>
  <c r="C22" i="13"/>
  <c r="K34" i="3"/>
  <c r="K34" i="6"/>
  <c r="AB45" i="13"/>
  <c r="AB22" i="13"/>
  <c r="AJ33" i="13"/>
  <c r="CM33" i="13"/>
  <c r="CP33" i="13"/>
  <c r="CH33" i="13"/>
  <c r="CR33" i="13"/>
  <c r="CJ33" i="13"/>
  <c r="CT33" i="13"/>
  <c r="AK34" i="13"/>
  <c r="CM34" i="13"/>
  <c r="CP34" i="13"/>
  <c r="CR34" i="13"/>
  <c r="CJ34" i="13"/>
  <c r="CT34" i="13"/>
  <c r="AK35" i="13"/>
  <c r="CM35" i="13"/>
  <c r="CP35" i="13"/>
  <c r="CR35" i="13"/>
  <c r="CJ35" i="13"/>
  <c r="CT35" i="13"/>
  <c r="AK36" i="13"/>
  <c r="CM36" i="13"/>
  <c r="CP36" i="13"/>
  <c r="CR36" i="13"/>
  <c r="CJ36" i="13"/>
  <c r="CT36" i="13"/>
  <c r="AK37" i="13"/>
  <c r="CM37" i="13"/>
  <c r="CP37" i="13"/>
  <c r="CR37" i="13"/>
  <c r="CJ37" i="13"/>
  <c r="CT37" i="13"/>
  <c r="AK38" i="13"/>
  <c r="CM38" i="13"/>
  <c r="CP38" i="13"/>
  <c r="CR38" i="13"/>
  <c r="CJ38" i="13"/>
  <c r="CT38" i="13"/>
  <c r="AK39" i="13"/>
  <c r="CM39" i="13"/>
  <c r="CP39" i="13"/>
  <c r="CR39" i="13"/>
  <c r="CJ39" i="13"/>
  <c r="CT39" i="13"/>
  <c r="AJ40" i="13"/>
  <c r="AK40" i="13"/>
  <c r="CM40" i="13"/>
  <c r="CP40" i="13"/>
  <c r="CH40" i="13"/>
  <c r="CR40" i="13"/>
  <c r="CJ40" i="13"/>
  <c r="CT40" i="13"/>
  <c r="AJ41" i="13"/>
  <c r="AK41" i="13"/>
  <c r="CM41" i="13"/>
  <c r="CP41" i="13"/>
  <c r="CH41" i="13"/>
  <c r="CR41" i="13"/>
  <c r="CJ41" i="13"/>
  <c r="CT41" i="13"/>
  <c r="BZ18" i="13" a="1"/>
  <c r="BZ18" i="13"/>
  <c r="BZ17" i="13" a="1"/>
  <c r="BZ17" i="13"/>
  <c r="BZ16" i="13" a="1"/>
  <c r="BZ16" i="13"/>
  <c r="BZ15" i="13" a="1"/>
  <c r="BZ15" i="13"/>
  <c r="BZ14" i="13" a="1"/>
  <c r="BZ14" i="13"/>
  <c r="BZ13" i="13" a="1"/>
  <c r="BZ13" i="13"/>
  <c r="BZ12" i="13" a="1"/>
  <c r="BZ12" i="13"/>
  <c r="BZ11" i="13" a="1"/>
  <c r="BZ11" i="13"/>
  <c r="BZ10" i="13" a="1"/>
  <c r="BZ10" i="13"/>
  <c r="BZ9" i="13" a="1"/>
  <c r="BZ9" i="13"/>
  <c r="BZ8" i="13" a="1"/>
  <c r="BZ8" i="13"/>
  <c r="DC7" i="13" a="1"/>
  <c r="DC7" i="13"/>
  <c r="DE7" i="13"/>
  <c r="DF7" i="13"/>
  <c r="DG7" i="13"/>
  <c r="DH7" i="13"/>
  <c r="DJ7" i="13" a="1"/>
  <c r="DJ7" i="13"/>
  <c r="DB7" i="13"/>
  <c r="DE9" i="13"/>
  <c r="DF9" i="13"/>
  <c r="DG9" i="13"/>
  <c r="DH9" i="13"/>
  <c r="DJ9" i="13" a="1"/>
  <c r="DJ9" i="13"/>
  <c r="DB9" i="13"/>
  <c r="DC10" i="13" a="1"/>
  <c r="DC10" i="13"/>
  <c r="DE10" i="13"/>
  <c r="DF10" i="13"/>
  <c r="DG10" i="13"/>
  <c r="DH10" i="13"/>
  <c r="DJ10" i="13" a="1"/>
  <c r="DJ10" i="13"/>
  <c r="DB10" i="13"/>
  <c r="DC11" i="13" a="1"/>
  <c r="DC11" i="13"/>
  <c r="DE11" i="13"/>
  <c r="DF11" i="13"/>
  <c r="DG11" i="13"/>
  <c r="DH11" i="13"/>
  <c r="DJ11" i="13" a="1"/>
  <c r="DJ11" i="13"/>
  <c r="DB11" i="13"/>
  <c r="DC12" i="13" a="1"/>
  <c r="DC12" i="13"/>
  <c r="DE12" i="13"/>
  <c r="DF12" i="13"/>
  <c r="DG12" i="13"/>
  <c r="DH12" i="13"/>
  <c r="DJ12" i="13" a="1"/>
  <c r="DJ12" i="13"/>
  <c r="DB12" i="13"/>
  <c r="DC13" i="13" a="1"/>
  <c r="DC13" i="13"/>
  <c r="DE13" i="13"/>
  <c r="DF13" i="13"/>
  <c r="DG13" i="13"/>
  <c r="DH13" i="13"/>
  <c r="DJ13" i="13" a="1"/>
  <c r="DJ13" i="13"/>
  <c r="DB13" i="13"/>
  <c r="DC14" i="13" a="1"/>
  <c r="DC14" i="13"/>
  <c r="DE14" i="13"/>
  <c r="DF14" i="13"/>
  <c r="DG14" i="13"/>
  <c r="DH14" i="13"/>
  <c r="DJ14" i="13" a="1"/>
  <c r="DJ14" i="13"/>
  <c r="DB14" i="13"/>
  <c r="DE15" i="13"/>
  <c r="DF15" i="13"/>
  <c r="DG15" i="13"/>
  <c r="DH15" i="13"/>
  <c r="DJ15" i="13" a="1"/>
  <c r="DJ15" i="13"/>
  <c r="DB15" i="13"/>
  <c r="DE16" i="13"/>
  <c r="DF16" i="13"/>
  <c r="DG16" i="13"/>
  <c r="DH16" i="13"/>
  <c r="DJ16" i="13" a="1"/>
  <c r="DJ16" i="13"/>
  <c r="DB16" i="13"/>
  <c r="DC17" i="13" a="1"/>
  <c r="DC17" i="13"/>
  <c r="DE17" i="13"/>
  <c r="DF17" i="13"/>
  <c r="DG17" i="13"/>
  <c r="DH17" i="13"/>
  <c r="DJ17" i="13" a="1"/>
  <c r="DJ17" i="13"/>
  <c r="DB17" i="13"/>
  <c r="DC18" i="13" a="1"/>
  <c r="DC18" i="13"/>
  <c r="DE18" i="13"/>
  <c r="DF18" i="13"/>
  <c r="DG18" i="13"/>
  <c r="DH18" i="13"/>
  <c r="DJ18" i="13" a="1"/>
  <c r="DJ18" i="13"/>
  <c r="DB18" i="13"/>
  <c r="DC8" i="13" a="1"/>
  <c r="DC8" i="13"/>
  <c r="DE8" i="13"/>
  <c r="DF8" i="13"/>
  <c r="DG8" i="13"/>
  <c r="DH8" i="13"/>
  <c r="DJ8" i="13" a="1"/>
  <c r="DJ8" i="13"/>
  <c r="DB8" i="13"/>
  <c r="AK11" i="13"/>
  <c r="AK12" i="13"/>
  <c r="AK13" i="13"/>
  <c r="AK14" i="13"/>
  <c r="AK15" i="13"/>
  <c r="AK16" i="13"/>
  <c r="AK17" i="13"/>
  <c r="AK18" i="13"/>
  <c r="AJ18" i="13"/>
  <c r="AJ17" i="13"/>
  <c r="AJ8" i="13"/>
</calcChain>
</file>

<file path=xl/sharedStrings.xml><?xml version="1.0" encoding="utf-8"?>
<sst xmlns="http://schemas.openxmlformats.org/spreadsheetml/2006/main" count="229" uniqueCount="44">
  <si>
    <t>CA</t>
  </si>
  <si>
    <t>CA.</t>
  </si>
  <si>
    <t>RTT</t>
  </si>
  <si>
    <t>RTT.</t>
  </si>
  <si>
    <t>CAS</t>
  </si>
  <si>
    <t>CAS.</t>
  </si>
  <si>
    <t>CF</t>
  </si>
  <si>
    <t>CF.</t>
  </si>
  <si>
    <t>JANVIER</t>
  </si>
  <si>
    <t>MARS</t>
  </si>
  <si>
    <t>AVRIL</t>
  </si>
  <si>
    <t>MAI</t>
  </si>
  <si>
    <t>JUIN</t>
  </si>
  <si>
    <t>JUILLET</t>
  </si>
  <si>
    <t>SEPTEMBRE</t>
  </si>
  <si>
    <t>OCTOBRE</t>
  </si>
  <si>
    <t>NOVEMBRE</t>
  </si>
  <si>
    <t xml:space="preserve">RELIQUAT </t>
  </si>
  <si>
    <t>Mis à jour le</t>
  </si>
  <si>
    <t>C.A</t>
  </si>
  <si>
    <t>C.A.S</t>
  </si>
  <si>
    <t>R.T.T</t>
  </si>
  <si>
    <t>C.E.T</t>
  </si>
  <si>
    <t>dont</t>
  </si>
  <si>
    <t>C.F</t>
  </si>
  <si>
    <t>Mis  jour le</t>
  </si>
  <si>
    <t>FEVRIER</t>
  </si>
  <si>
    <t>AOUT</t>
  </si>
  <si>
    <t>DECEMBRE</t>
  </si>
  <si>
    <t>ANNEE</t>
  </si>
  <si>
    <t>TABLE DES MOIS</t>
  </si>
  <si>
    <t>JANVIERS</t>
  </si>
  <si>
    <t xml:space="preserve">  P3 </t>
  </si>
  <si>
    <t>ca</t>
  </si>
  <si>
    <t>3ca</t>
  </si>
  <si>
    <t>2ca</t>
  </si>
  <si>
    <t>1CA</t>
  </si>
  <si>
    <t>2CA</t>
  </si>
  <si>
    <t>3 pommes</t>
  </si>
  <si>
    <t>5 pommes</t>
  </si>
  <si>
    <t>POSITIONNES</t>
  </si>
  <si>
    <t>RELIQUAT</t>
  </si>
  <si>
    <t>Un bug au niveau des fins de mois. Pas pris en compte. Apparemment c'est au niveau du 31 car si j'enlève le 31 sur le premier tableau ça fonctionne normalement.
Enfin, je cherche un système  (MFC par exemple ) qui me permette de mettre une alerte lorsque j'ai 35 jours consécutifs &lt;&gt; de 0. Le soucis , c'est le chevauchement de deux mois.</t>
  </si>
  <si>
    <t>Total des jours &lt;&gt;0:</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</si>
</sst>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m"/>
    <numFmt numFmtId="165" formatCode="mmmm\ yyyy"/>
    <numFmt numFmtId="166" formatCode="d"/>
  </numFmts>
  <fonts count="27">
    <font>
      <sz val="11"/>
      <color theme="1"/>
      <name val="Calibri"/>
      <family val="2"/>
      <scheme val="minor"/>
    </font>
    <font>
      <b/>
      <sz val="11"/>
      <color theme="1"/>
      <name val="Calibri"/>
      <family val="2"/>
      <scheme val="minor"/>
    </font>
    <font>
      <sz val="10"/>
      <name val="Arial"/>
      <family val="2"/>
    </font>
    <font>
      <b/>
      <sz val="11"/>
      <name val="Calibri"/>
      <family val="2"/>
      <scheme val="minor"/>
    </font>
    <font>
      <b/>
      <sz val="14"/>
      <color theme="1"/>
      <name val="Calibri"/>
      <family val="2"/>
      <scheme val="minor"/>
    </font>
    <font>
      <b/>
      <sz val="14"/>
      <color theme="0"/>
      <name val="Calibri"/>
      <family val="2"/>
      <scheme val="minor"/>
    </font>
    <font>
      <b/>
      <sz val="14"/>
      <color rgb="FFFF0000"/>
      <name val="Calibri"/>
      <family val="2"/>
      <scheme val="minor"/>
    </font>
    <font>
      <b/>
      <sz val="16"/>
      <color theme="1"/>
      <name val="Calibri"/>
      <family val="2"/>
      <scheme val="minor"/>
    </font>
    <font>
      <sz val="16"/>
      <color theme="1"/>
      <name val="Calibri"/>
      <family val="2"/>
      <scheme val="minor"/>
    </font>
    <font>
      <b/>
      <sz val="48"/>
      <color theme="1"/>
      <name val="Calibri"/>
      <family val="2"/>
      <scheme val="minor"/>
    </font>
    <font>
      <i/>
      <sz val="11"/>
      <color theme="1"/>
      <name val="Calibri"/>
      <family val="2"/>
      <scheme val="minor"/>
    </font>
    <font>
      <b/>
      <sz val="11"/>
      <color rgb="FFFF0000"/>
      <name val="Calibri"/>
      <family val="2"/>
      <scheme val="minor"/>
    </font>
    <font>
      <sz val="9"/>
      <color theme="0"/>
      <name val="Calibri"/>
      <family val="2"/>
      <scheme val="minor"/>
    </font>
    <font>
      <sz val="11"/>
      <name val="Calibri"/>
      <family val="2"/>
      <scheme val="minor"/>
    </font>
    <font>
      <b/>
      <sz val="12"/>
      <color theme="1"/>
      <name val="Calibri"/>
      <family val="2"/>
      <scheme val="minor"/>
    </font>
    <font>
      <sz val="9"/>
      <name val="Calibri"/>
      <family val="2"/>
      <scheme val="minor"/>
    </font>
    <font>
      <sz val="9"/>
      <color theme="1"/>
      <name val="Calibri"/>
      <family val="2"/>
      <scheme val="minor"/>
    </font>
    <font>
      <sz val="11"/>
      <color theme="0"/>
      <name val="Calibri"/>
      <family val="2"/>
      <scheme val="minor"/>
    </font>
    <font>
      <i/>
      <sz val="8"/>
      <color theme="1"/>
      <name val="Calibri"/>
      <family val="2"/>
      <scheme val="minor"/>
    </font>
    <font>
      <sz val="8"/>
      <name val="Calibri"/>
      <family val="2"/>
      <scheme val="minor"/>
    </font>
    <font>
      <sz val="11"/>
      <color rgb="FFFF0000"/>
      <name val="Calibri"/>
      <family val="2"/>
      <scheme val="minor"/>
    </font>
    <font>
      <b/>
      <sz val="11"/>
      <color rgb="FF000000"/>
      <name val="Calibri"/>
      <family val="2"/>
      <scheme val="minor"/>
    </font>
    <font>
      <b/>
      <sz val="8"/>
      <color rgb="FF000000"/>
      <name val="Calibri"/>
      <family val="2"/>
      <scheme val="minor"/>
    </font>
    <font>
      <sz val="16"/>
      <color theme="0"/>
      <name val="Calibri"/>
      <family val="2"/>
      <scheme val="minor"/>
    </font>
    <font>
      <b/>
      <sz val="12"/>
      <color rgb="FFFF0000"/>
      <name val="Calibri"/>
      <family val="2"/>
      <scheme val="minor"/>
    </font>
    <font>
      <sz val="11"/>
      <color rgb="FF002060"/>
      <name val="Calibri"/>
      <family val="2"/>
      <scheme val="minor"/>
    </font>
    <font>
      <sz val="12"/>
      <name val="Monaco"/>
    </font>
  </fonts>
  <fills count="14">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
      <patternFill patternType="solid">
        <fgColor indexed="65"/>
        <bgColor indexed="64"/>
      </patternFill>
    </fill>
    <fill>
      <patternFill patternType="solid">
        <fgColor theme="0"/>
        <bgColor indexed="64"/>
      </patternFill>
    </fill>
    <fill>
      <patternFill patternType="solid">
        <fgColor theme="4" tint="0.79998168889431442"/>
        <bgColor indexed="64"/>
      </patternFill>
    </fill>
    <fill>
      <patternFill patternType="solid">
        <fgColor rgb="FFCCECFF"/>
        <bgColor indexed="64"/>
      </patternFill>
    </fill>
    <fill>
      <patternFill patternType="solid">
        <fgColor rgb="FF73FEFF"/>
        <bgColor indexed="64"/>
      </patternFill>
    </fill>
    <fill>
      <patternFill patternType="solid">
        <fgColor rgb="FFC4FDBB"/>
        <bgColor indexed="64"/>
      </patternFill>
    </fill>
    <fill>
      <patternFill patternType="solid">
        <fgColor rgb="FF02FFCE"/>
        <bgColor indexed="64"/>
      </patternFill>
    </fill>
    <fill>
      <patternFill patternType="solid">
        <fgColor rgb="FFFFFF00"/>
        <bgColor indexed="64"/>
      </patternFill>
    </fill>
    <fill>
      <patternFill patternType="solid">
        <fgColor theme="5" tint="0.79998168889431442"/>
        <bgColor indexed="64"/>
      </patternFill>
    </fill>
    <fill>
      <patternFill patternType="solid">
        <fgColor rgb="FF00B0F0"/>
        <bgColor indexed="64"/>
      </patternFill>
    </fill>
  </fills>
  <borders count="3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dotted">
        <color auto="1"/>
      </left>
      <right style="dotted">
        <color auto="1"/>
      </right>
      <top style="dotted">
        <color auto="1"/>
      </top>
      <bottom style="dotted">
        <color auto="1"/>
      </bottom>
      <diagonal/>
    </border>
    <border>
      <left/>
      <right style="dotted">
        <color auto="1"/>
      </right>
      <top/>
      <bottom style="dotted">
        <color auto="1"/>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style="thin">
        <color auto="1"/>
      </right>
      <top/>
      <bottom/>
      <diagonal/>
    </border>
    <border>
      <left style="thin">
        <color auto="1"/>
      </left>
      <right/>
      <top/>
      <bottom style="thin">
        <color auto="1"/>
      </bottom>
      <diagonal/>
    </border>
    <border>
      <left style="thin">
        <color auto="1"/>
      </left>
      <right style="thin">
        <color auto="1"/>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s>
  <cellStyleXfs count="3">
    <xf numFmtId="0" fontId="0" fillId="0" borderId="0"/>
    <xf numFmtId="0" fontId="2" fillId="0" borderId="0"/>
    <xf numFmtId="0" fontId="2" fillId="0" borderId="0"/>
  </cellStyleXfs>
  <cellXfs count="178">
    <xf numFmtId="0" fontId="0" fillId="0" borderId="0" xfId="0"/>
    <xf numFmtId="0" fontId="0" fillId="0" borderId="0" xfId="0"/>
    <xf numFmtId="0" fontId="1" fillId="0" borderId="0" xfId="0" applyFont="1" applyBorder="1" applyAlignment="1">
      <alignment horizontal="center" vertical="center"/>
    </xf>
    <xf numFmtId="0" fontId="1" fillId="0" borderId="1" xfId="0" applyFont="1" applyBorder="1" applyAlignment="1">
      <alignment horizontal="center" vertical="center"/>
    </xf>
    <xf numFmtId="0" fontId="1" fillId="0" borderId="0" xfId="0" applyFont="1" applyAlignment="1">
      <alignment horizontal="center" vertical="center"/>
    </xf>
    <xf numFmtId="0" fontId="1" fillId="0" borderId="4" xfId="0" applyFont="1" applyBorder="1" applyAlignment="1">
      <alignment horizontal="center" vertical="center"/>
    </xf>
    <xf numFmtId="0" fontId="1" fillId="0" borderId="0" xfId="0" applyFont="1" applyFill="1" applyBorder="1" applyAlignment="1">
      <alignment horizontal="center" vertical="center"/>
    </xf>
    <xf numFmtId="0" fontId="1" fillId="0" borderId="0" xfId="0" applyFont="1" applyAlignment="1">
      <alignment horizontal="center"/>
    </xf>
    <xf numFmtId="0" fontId="0" fillId="0" borderId="8" xfId="0" applyBorder="1"/>
    <xf numFmtId="0" fontId="0" fillId="0" borderId="0" xfId="0" applyBorder="1"/>
    <xf numFmtId="0" fontId="8" fillId="0" borderId="0" xfId="0" applyFont="1" applyAlignment="1">
      <alignment horizontal="center" vertical="center"/>
    </xf>
    <xf numFmtId="0" fontId="1" fillId="0" borderId="0" xfId="0" applyFont="1" applyFill="1" applyBorder="1" applyAlignment="1">
      <alignment horizontal="center"/>
    </xf>
    <xf numFmtId="0" fontId="1" fillId="3" borderId="0" xfId="0" applyFont="1" applyFill="1" applyBorder="1" applyAlignment="1">
      <alignment horizontal="center"/>
    </xf>
    <xf numFmtId="0" fontId="10" fillId="0" borderId="0" xfId="0" applyFont="1"/>
    <xf numFmtId="14" fontId="10" fillId="0" borderId="0" xfId="0" applyNumberFormat="1" applyFont="1"/>
    <xf numFmtId="10" fontId="0" fillId="0" borderId="0" xfId="0" applyNumberFormat="1"/>
    <xf numFmtId="0" fontId="16" fillId="0" borderId="0" xfId="0" applyFont="1" applyAlignment="1"/>
    <xf numFmtId="0" fontId="15" fillId="0" borderId="0" xfId="0" applyFont="1" applyAlignment="1"/>
    <xf numFmtId="0" fontId="11" fillId="0" borderId="0" xfId="0" applyFont="1" applyFill="1" applyBorder="1" applyAlignment="1">
      <alignment horizontal="center" vertical="center"/>
    </xf>
    <xf numFmtId="0" fontId="13" fillId="0" borderId="0" xfId="0" applyFont="1"/>
    <xf numFmtId="0" fontId="1" fillId="0" borderId="4" xfId="0" applyFont="1" applyFill="1" applyBorder="1" applyAlignment="1">
      <alignment horizontal="center" vertical="center"/>
    </xf>
    <xf numFmtId="0" fontId="0" fillId="0" borderId="0" xfId="0" applyFill="1"/>
    <xf numFmtId="0" fontId="0" fillId="6" borderId="0" xfId="0" applyFill="1"/>
    <xf numFmtId="0" fontId="12" fillId="0" borderId="0" xfId="0" applyFont="1" applyAlignment="1">
      <alignment horizontal="center" vertical="center"/>
    </xf>
    <xf numFmtId="0" fontId="0" fillId="0" borderId="0" xfId="0" applyFont="1"/>
    <xf numFmtId="0" fontId="0" fillId="0" borderId="0" xfId="0" applyFill="1" applyBorder="1"/>
    <xf numFmtId="0" fontId="1" fillId="4" borderId="1" xfId="0" applyFont="1" applyFill="1" applyBorder="1" applyAlignment="1">
      <alignment horizontal="center" vertical="center"/>
    </xf>
    <xf numFmtId="0" fontId="1" fillId="4" borderId="0" xfId="0" applyFont="1" applyFill="1" applyAlignment="1">
      <alignment horizontal="center" vertical="center"/>
    </xf>
    <xf numFmtId="0" fontId="1" fillId="4" borderId="4" xfId="0" applyFont="1" applyFill="1" applyBorder="1" applyAlignment="1">
      <alignment horizontal="center" vertical="center"/>
    </xf>
    <xf numFmtId="0" fontId="1" fillId="4" borderId="0" xfId="0" applyFont="1" applyFill="1" applyBorder="1" applyAlignment="1">
      <alignment horizontal="center" vertical="center"/>
    </xf>
    <xf numFmtId="0" fontId="5" fillId="4" borderId="0" xfId="0" applyFont="1" applyFill="1" applyBorder="1" applyAlignment="1">
      <alignment horizontal="center" vertical="center"/>
    </xf>
    <xf numFmtId="0" fontId="4" fillId="4" borderId="0" xfId="0" applyFont="1" applyFill="1" applyBorder="1" applyAlignment="1">
      <alignment horizontal="center" vertical="center"/>
    </xf>
    <xf numFmtId="0" fontId="0" fillId="0" borderId="0" xfId="0" applyFill="1" applyBorder="1" applyAlignment="1">
      <alignment horizontal="center" vertical="center"/>
    </xf>
    <xf numFmtId="0" fontId="11" fillId="0" borderId="4" xfId="0" applyFont="1" applyFill="1" applyBorder="1" applyAlignment="1">
      <alignment horizontal="center" vertical="center"/>
    </xf>
    <xf numFmtId="0" fontId="20" fillId="0" borderId="0" xfId="0" applyFont="1" applyFill="1"/>
    <xf numFmtId="0" fontId="20" fillId="0" borderId="0" xfId="0" applyFont="1"/>
    <xf numFmtId="0" fontId="11" fillId="4" borderId="4" xfId="0" applyFont="1" applyFill="1" applyBorder="1" applyAlignment="1">
      <alignment horizontal="center" vertical="center"/>
    </xf>
    <xf numFmtId="0" fontId="0" fillId="0" borderId="0" xfId="0" applyAlignment="1">
      <alignment horizontal="center" vertical="center"/>
    </xf>
    <xf numFmtId="0" fontId="7" fillId="0" borderId="0" xfId="0" applyFont="1" applyAlignment="1">
      <alignment horizontal="center" vertical="center"/>
    </xf>
    <xf numFmtId="0" fontId="16" fillId="0" borderId="0" xfId="0" applyFont="1" applyAlignment="1">
      <alignment horizontal="center" vertical="center"/>
    </xf>
    <xf numFmtId="0" fontId="1" fillId="0" borderId="9" xfId="0" applyFont="1" applyBorder="1" applyAlignment="1">
      <alignment horizontal="center" vertical="center"/>
    </xf>
    <xf numFmtId="0" fontId="7" fillId="0" borderId="0" xfId="0" applyFont="1" applyAlignment="1">
      <alignment horizontal="center" vertical="center"/>
    </xf>
    <xf numFmtId="1" fontId="0" fillId="0" borderId="0" xfId="0" applyNumberFormat="1"/>
    <xf numFmtId="0" fontId="14" fillId="0" borderId="0" xfId="0" applyFont="1" applyAlignment="1">
      <alignment horizontal="center" vertical="center"/>
    </xf>
    <xf numFmtId="0" fontId="1" fillId="0" borderId="9" xfId="0" applyFont="1" applyFill="1" applyBorder="1" applyAlignment="1">
      <alignment horizontal="center" vertical="center"/>
    </xf>
    <xf numFmtId="0" fontId="8" fillId="0" borderId="0" xfId="0" applyFont="1" applyFill="1" applyAlignment="1">
      <alignment horizontal="center" vertical="center"/>
    </xf>
    <xf numFmtId="0" fontId="21" fillId="0" borderId="8" xfId="0" applyFont="1" applyBorder="1" applyAlignment="1">
      <alignment horizontal="center" vertical="center"/>
    </xf>
    <xf numFmtId="0" fontId="0" fillId="0" borderId="8" xfId="0" applyNumberFormat="1" applyBorder="1" applyAlignment="1">
      <alignment horizontal="center" vertical="center"/>
    </xf>
    <xf numFmtId="0" fontId="22" fillId="0" borderId="21" xfId="0" applyFont="1" applyBorder="1" applyAlignment="1">
      <alignment horizontal="center" vertical="center"/>
    </xf>
    <xf numFmtId="0" fontId="0" fillId="0" borderId="24" xfId="0" applyBorder="1"/>
    <xf numFmtId="0" fontId="0" fillId="0" borderId="25" xfId="0" applyBorder="1"/>
    <xf numFmtId="0" fontId="0" fillId="0" borderId="26" xfId="0" applyBorder="1"/>
    <xf numFmtId="0" fontId="0" fillId="0" borderId="27" xfId="0" applyBorder="1"/>
    <xf numFmtId="0" fontId="0" fillId="0" borderId="28" xfId="0" applyBorder="1"/>
    <xf numFmtId="164" fontId="1" fillId="0" borderId="1" xfId="0" applyNumberFormat="1" applyFont="1" applyBorder="1" applyAlignment="1">
      <alignment horizontal="left"/>
    </xf>
    <xf numFmtId="0" fontId="0" fillId="0" borderId="0" xfId="0" applyAlignment="1">
      <alignment horizontal="center" vertical="center"/>
    </xf>
    <xf numFmtId="0" fontId="0" fillId="0" borderId="4" xfId="0" applyBorder="1" applyAlignment="1">
      <alignment horizontal="center" vertical="center"/>
    </xf>
    <xf numFmtId="0" fontId="23" fillId="0" borderId="0" xfId="0" applyFont="1" applyAlignment="1">
      <alignment horizontal="center" vertical="center"/>
    </xf>
    <xf numFmtId="166" fontId="1" fillId="4" borderId="1" xfId="0" applyNumberFormat="1" applyFont="1" applyFill="1" applyBorder="1" applyAlignment="1">
      <alignment horizontal="center" vertical="center"/>
    </xf>
    <xf numFmtId="0" fontId="0" fillId="0" borderId="0" xfId="0" applyAlignment="1">
      <alignment horizontal="center" vertical="center"/>
    </xf>
    <xf numFmtId="166" fontId="1" fillId="0" borderId="1" xfId="0" applyNumberFormat="1" applyFont="1" applyFill="1" applyBorder="1" applyAlignment="1">
      <alignment horizontal="center" vertical="center"/>
    </xf>
    <xf numFmtId="0" fontId="1" fillId="0" borderId="1" xfId="0" applyFont="1" applyFill="1" applyBorder="1" applyAlignment="1">
      <alignment vertical="center"/>
    </xf>
    <xf numFmtId="0" fontId="0" fillId="0" borderId="0" xfId="0" applyAlignment="1">
      <alignment horizontal="center" vertical="center"/>
    </xf>
    <xf numFmtId="1" fontId="0" fillId="0" borderId="0" xfId="0" applyNumberFormat="1" applyAlignment="1">
      <alignment horizontal="center" vertical="center"/>
    </xf>
    <xf numFmtId="10" fontId="0" fillId="0" borderId="0" xfId="0" applyNumberFormat="1" applyAlignment="1">
      <alignment horizontal="center" vertical="center"/>
    </xf>
    <xf numFmtId="1" fontId="13" fillId="0" borderId="0" xfId="0" applyNumberFormat="1" applyFont="1" applyAlignment="1">
      <alignment horizontal="center" vertical="center"/>
    </xf>
    <xf numFmtId="0" fontId="13" fillId="0" borderId="0" xfId="0" applyFont="1" applyAlignment="1">
      <alignment horizontal="center" vertical="center"/>
    </xf>
    <xf numFmtId="1" fontId="0" fillId="0" borderId="8" xfId="0" applyNumberFormat="1" applyBorder="1" applyAlignment="1">
      <alignment horizontal="center" vertical="center"/>
    </xf>
    <xf numFmtId="0" fontId="0" fillId="0" borderId="8" xfId="0" applyNumberFormat="1" applyFill="1" applyBorder="1" applyAlignment="1">
      <alignment horizontal="center" vertical="center"/>
    </xf>
    <xf numFmtId="0" fontId="0" fillId="0" borderId="24" xfId="0" applyFill="1" applyBorder="1"/>
    <xf numFmtId="0" fontId="0" fillId="0" borderId="25" xfId="0" applyFill="1" applyBorder="1"/>
    <xf numFmtId="1" fontId="0" fillId="7" borderId="8" xfId="0" applyNumberFormat="1" applyFill="1" applyBorder="1" applyAlignment="1">
      <alignment horizontal="center" vertical="center"/>
    </xf>
    <xf numFmtId="0" fontId="0" fillId="0" borderId="8" xfId="0" applyBorder="1" applyAlignment="1">
      <alignment horizontal="center" vertical="center"/>
    </xf>
    <xf numFmtId="0" fontId="0" fillId="0" borderId="6" xfId="0" applyFill="1" applyBorder="1" applyAlignment="1">
      <alignment horizontal="center" vertical="center"/>
    </xf>
    <xf numFmtId="0" fontId="1" fillId="4" borderId="5" xfId="0" applyFont="1" applyFill="1" applyBorder="1" applyAlignment="1">
      <alignment horizontal="center" vertical="center"/>
    </xf>
    <xf numFmtId="0" fontId="0" fillId="4" borderId="7" xfId="0" applyFill="1" applyBorder="1" applyAlignment="1">
      <alignment horizontal="center" vertical="center"/>
    </xf>
    <xf numFmtId="0" fontId="0" fillId="4" borderId="6" xfId="0" applyFill="1" applyBorder="1" applyAlignment="1">
      <alignment horizontal="center" vertical="center"/>
    </xf>
    <xf numFmtId="0" fontId="0" fillId="0" borderId="0" xfId="0" applyNumberFormat="1" applyAlignment="1">
      <alignment horizontal="center" vertical="center"/>
    </xf>
    <xf numFmtId="0" fontId="0" fillId="8" borderId="7" xfId="0" applyFill="1" applyBorder="1" applyAlignment="1">
      <alignment horizontal="center" vertical="center"/>
    </xf>
    <xf numFmtId="166" fontId="1" fillId="8" borderId="1" xfId="0" applyNumberFormat="1" applyFont="1" applyFill="1" applyBorder="1" applyAlignment="1">
      <alignment horizontal="center" vertical="center"/>
    </xf>
    <xf numFmtId="0" fontId="0" fillId="9" borderId="6" xfId="0" applyFill="1" applyBorder="1" applyAlignment="1">
      <alignment horizontal="center" vertical="center"/>
    </xf>
    <xf numFmtId="0" fontId="0" fillId="10" borderId="7" xfId="0" applyFill="1" applyBorder="1" applyAlignment="1">
      <alignment horizontal="center" vertical="center"/>
    </xf>
    <xf numFmtId="0" fontId="0" fillId="10" borderId="6" xfId="0" applyFill="1" applyBorder="1" applyAlignment="1">
      <alignment horizontal="center" vertical="center"/>
    </xf>
    <xf numFmtId="0" fontId="1" fillId="10" borderId="5" xfId="0" applyFont="1" applyFill="1" applyBorder="1" applyAlignment="1">
      <alignment horizontal="center" vertical="center"/>
    </xf>
    <xf numFmtId="0" fontId="1" fillId="10" borderId="7" xfId="0" applyFont="1" applyFill="1" applyBorder="1" applyAlignment="1">
      <alignment horizontal="center" vertical="center"/>
    </xf>
    <xf numFmtId="0" fontId="20" fillId="10" borderId="7" xfId="0" applyFont="1" applyFill="1" applyBorder="1" applyAlignment="1">
      <alignment horizontal="center" vertical="center"/>
    </xf>
    <xf numFmtId="0" fontId="20" fillId="10" borderId="6" xfId="0" applyFont="1" applyFill="1" applyBorder="1" applyAlignment="1">
      <alignment horizontal="center" vertical="center"/>
    </xf>
    <xf numFmtId="0" fontId="1" fillId="0" borderId="1" xfId="0" applyFont="1" applyFill="1" applyBorder="1" applyAlignment="1">
      <alignment horizontal="center" vertical="center"/>
    </xf>
    <xf numFmtId="0" fontId="0" fillId="0" borderId="7" xfId="0" applyFill="1" applyBorder="1" applyAlignment="1">
      <alignment horizontal="center" vertical="center"/>
    </xf>
    <xf numFmtId="0" fontId="0" fillId="9" borderId="7" xfId="0" applyFill="1" applyBorder="1" applyAlignment="1">
      <alignment horizontal="center" vertical="center"/>
    </xf>
    <xf numFmtId="0" fontId="1" fillId="9" borderId="5" xfId="0" applyFont="1" applyFill="1" applyBorder="1" applyAlignment="1">
      <alignment horizontal="center" vertical="center"/>
    </xf>
    <xf numFmtId="0" fontId="1" fillId="0" borderId="5" xfId="0" applyFont="1" applyFill="1" applyBorder="1" applyAlignment="1">
      <alignment horizontal="center" vertical="center"/>
    </xf>
    <xf numFmtId="0" fontId="17" fillId="5" borderId="4" xfId="0" applyFont="1" applyFill="1" applyBorder="1" applyAlignment="1">
      <alignment horizontal="center" vertical="center"/>
    </xf>
    <xf numFmtId="0" fontId="17" fillId="5" borderId="0" xfId="0" applyFont="1" applyFill="1" applyBorder="1" applyAlignment="1"/>
    <xf numFmtId="0" fontId="1" fillId="11" borderId="1" xfId="0" applyFont="1" applyFill="1" applyBorder="1" applyAlignment="1">
      <alignment horizontal="center" vertical="center"/>
    </xf>
    <xf numFmtId="165" fontId="3" fillId="2" borderId="2" xfId="0" applyNumberFormat="1" applyFont="1" applyFill="1" applyBorder="1" applyAlignment="1">
      <alignment horizontal="center" vertical="center"/>
    </xf>
    <xf numFmtId="165" fontId="3" fillId="2" borderId="20" xfId="0" applyNumberFormat="1" applyFont="1" applyFill="1" applyBorder="1" applyAlignment="1">
      <alignment horizontal="center" vertical="center"/>
    </xf>
    <xf numFmtId="165" fontId="1" fillId="2" borderId="2" xfId="0" applyNumberFormat="1" applyFont="1" applyFill="1" applyBorder="1" applyAlignment="1">
      <alignment horizontal="center" vertical="center"/>
    </xf>
    <xf numFmtId="165" fontId="1" fillId="2" borderId="20" xfId="0" applyNumberFormat="1" applyFont="1" applyFill="1" applyBorder="1" applyAlignment="1">
      <alignment horizontal="center" vertical="center"/>
    </xf>
    <xf numFmtId="165" fontId="0" fillId="0" borderId="19" xfId="0" applyNumberFormat="1" applyBorder="1" applyAlignment="1">
      <alignment horizontal="center" vertical="center"/>
    </xf>
    <xf numFmtId="165" fontId="0" fillId="0" borderId="19" xfId="0" applyNumberFormat="1" applyFont="1" applyBorder="1" applyAlignment="1">
      <alignment horizontal="center" vertical="center"/>
    </xf>
    <xf numFmtId="165" fontId="0" fillId="0" borderId="19" xfId="0" applyNumberFormat="1" applyBorder="1" applyAlignment="1">
      <alignment vertical="center"/>
    </xf>
    <xf numFmtId="0" fontId="0" fillId="0" borderId="0" xfId="0" applyAlignment="1">
      <alignment horizontal="center" vertical="center"/>
    </xf>
    <xf numFmtId="0" fontId="0" fillId="0" borderId="1" xfId="0" applyBorder="1"/>
    <xf numFmtId="0" fontId="0" fillId="0" borderId="0" xfId="0" applyAlignment="1">
      <alignment horizontal="center" vertical="center"/>
    </xf>
    <xf numFmtId="0" fontId="0" fillId="0" borderId="1" xfId="0" applyBorder="1" applyAlignment="1">
      <alignment horizontal="center" vertical="center"/>
    </xf>
    <xf numFmtId="0" fontId="0" fillId="0" borderId="29" xfId="0" applyBorder="1"/>
    <xf numFmtId="0" fontId="0" fillId="0" borderId="30" xfId="0" applyBorder="1"/>
    <xf numFmtId="0" fontId="0" fillId="0" borderId="31" xfId="0" applyBorder="1"/>
    <xf numFmtId="0" fontId="0" fillId="0" borderId="0" xfId="0" applyNumberFormat="1"/>
    <xf numFmtId="0" fontId="0" fillId="0" borderId="0" xfId="0" applyAlignment="1">
      <alignment horizontal="center" vertical="center"/>
    </xf>
    <xf numFmtId="0" fontId="26" fillId="6" borderId="1" xfId="0" applyFont="1" applyFill="1" applyBorder="1" applyAlignment="1">
      <alignment horizontal="center" vertical="center"/>
    </xf>
    <xf numFmtId="0" fontId="26" fillId="12" borderId="1" xfId="0" applyFont="1" applyFill="1" applyBorder="1" applyAlignment="1">
      <alignment horizontal="center" vertical="center"/>
    </xf>
    <xf numFmtId="0" fontId="26" fillId="12" borderId="1" xfId="0" applyFont="1" applyFill="1" applyBorder="1"/>
    <xf numFmtId="0" fontId="0" fillId="0" borderId="0" xfId="0" applyAlignment="1">
      <alignment horizontal="center" vertical="center"/>
    </xf>
    <xf numFmtId="0" fontId="7" fillId="0" borderId="0" xfId="0" applyFont="1" applyAlignment="1">
      <alignment horizontal="center" vertical="center"/>
    </xf>
    <xf numFmtId="0" fontId="0" fillId="0" borderId="0" xfId="0" applyBorder="1" applyAlignment="1">
      <alignment horizontal="center" vertical="center"/>
    </xf>
    <xf numFmtId="0" fontId="24" fillId="0" borderId="0" xfId="0" applyFont="1" applyBorder="1" applyAlignment="1">
      <alignment horizontal="center" vertical="center"/>
    </xf>
    <xf numFmtId="0" fontId="9" fillId="0" borderId="10" xfId="0" applyFont="1" applyBorder="1" applyAlignment="1">
      <alignment horizontal="center" vertical="center" wrapText="1"/>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0" xfId="0"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6" fillId="4" borderId="0" xfId="0" applyFont="1" applyFill="1" applyBorder="1" applyAlignment="1">
      <alignment horizontal="center" vertical="center"/>
    </xf>
    <xf numFmtId="0" fontId="0" fillId="4" borderId="0" xfId="0" applyFill="1" applyBorder="1" applyAlignment="1">
      <alignment horizontal="center" vertical="center"/>
    </xf>
    <xf numFmtId="14" fontId="18" fillId="4" borderId="0" xfId="0" applyNumberFormat="1" applyFont="1" applyFill="1" applyAlignment="1">
      <alignment horizontal="left" vertical="center"/>
    </xf>
    <xf numFmtId="0" fontId="18" fillId="4" borderId="0" xfId="0" applyFont="1" applyFill="1" applyAlignment="1">
      <alignment horizontal="left" vertical="center"/>
    </xf>
    <xf numFmtId="0" fontId="18" fillId="4" borderId="0" xfId="0" applyFont="1" applyFill="1" applyAlignment="1">
      <alignment horizontal="right" vertical="center"/>
    </xf>
    <xf numFmtId="165" fontId="3" fillId="2" borderId="2" xfId="0" applyNumberFormat="1" applyFont="1" applyFill="1" applyBorder="1" applyAlignment="1">
      <alignment horizontal="center" vertical="center"/>
    </xf>
    <xf numFmtId="165" fontId="3" fillId="2" borderId="20" xfId="0" applyNumberFormat="1" applyFont="1" applyFill="1" applyBorder="1" applyAlignment="1">
      <alignment horizontal="center" vertical="center"/>
    </xf>
    <xf numFmtId="165" fontId="0" fillId="0" borderId="3" xfId="0" applyNumberFormat="1" applyBorder="1" applyAlignment="1">
      <alignment horizontal="center" vertical="center"/>
    </xf>
    <xf numFmtId="165" fontId="1" fillId="2" borderId="2" xfId="0" applyNumberFormat="1" applyFont="1" applyFill="1" applyBorder="1" applyAlignment="1">
      <alignment horizontal="center" vertical="center"/>
    </xf>
    <xf numFmtId="165" fontId="1" fillId="2" borderId="20" xfId="0" applyNumberFormat="1" applyFont="1" applyFill="1" applyBorder="1" applyAlignment="1">
      <alignment horizontal="center" vertical="center"/>
    </xf>
    <xf numFmtId="165" fontId="0" fillId="0" borderId="3" xfId="0" applyNumberFormat="1" applyFont="1" applyBorder="1" applyAlignment="1">
      <alignment horizontal="center" vertical="center"/>
    </xf>
    <xf numFmtId="0" fontId="1" fillId="9" borderId="5" xfId="0" applyFont="1" applyFill="1" applyBorder="1" applyAlignment="1">
      <alignment horizontal="center" vertical="center"/>
    </xf>
    <xf numFmtId="0" fontId="0" fillId="0" borderId="7" xfId="0" applyBorder="1" applyAlignment="1">
      <alignment horizontal="center" vertical="center"/>
    </xf>
    <xf numFmtId="165" fontId="0" fillId="0" borderId="3" xfId="0" applyNumberFormat="1" applyBorder="1" applyAlignment="1">
      <alignment vertical="center"/>
    </xf>
    <xf numFmtId="0" fontId="0" fillId="0" borderId="7" xfId="0" applyFill="1" applyBorder="1" applyAlignment="1">
      <alignment horizontal="center" vertical="center"/>
    </xf>
    <xf numFmtId="0" fontId="0" fillId="9" borderId="7" xfId="0" applyFill="1" applyBorder="1" applyAlignment="1">
      <alignment horizontal="center" vertical="center"/>
    </xf>
    <xf numFmtId="0" fontId="24" fillId="0" borderId="0" xfId="0" applyFont="1" applyBorder="1" applyAlignment="1">
      <alignment horizontal="center" vertical="center"/>
    </xf>
    <xf numFmtId="0" fontId="0" fillId="0" borderId="29" xfId="0" applyBorder="1" applyAlignment="1">
      <alignment horizontal="left" vertical="top" wrapText="1"/>
    </xf>
    <xf numFmtId="0" fontId="0" fillId="0" borderId="30" xfId="0" applyBorder="1" applyAlignment="1">
      <alignment horizontal="left" vertical="top" wrapText="1"/>
    </xf>
    <xf numFmtId="0" fontId="0" fillId="0" borderId="31" xfId="0" applyBorder="1" applyAlignment="1">
      <alignment horizontal="left" vertical="top" wrapText="1"/>
    </xf>
    <xf numFmtId="0" fontId="0" fillId="0" borderId="24" xfId="0" applyBorder="1" applyAlignment="1">
      <alignment horizontal="left" vertical="top" wrapText="1"/>
    </xf>
    <xf numFmtId="0" fontId="0" fillId="0" borderId="0" xfId="0" applyAlignment="1">
      <alignment horizontal="left" vertical="top" wrapText="1"/>
    </xf>
    <xf numFmtId="0" fontId="0" fillId="0" borderId="25" xfId="0" applyBorder="1" applyAlignment="1">
      <alignment horizontal="left" vertical="top" wrapText="1"/>
    </xf>
    <xf numFmtId="0" fontId="0" fillId="0" borderId="26" xfId="0" applyBorder="1" applyAlignment="1">
      <alignment horizontal="left" vertical="top" wrapText="1"/>
    </xf>
    <xf numFmtId="0" fontId="0" fillId="0" borderId="27" xfId="0" applyBorder="1" applyAlignment="1">
      <alignment horizontal="left" vertical="top" wrapText="1"/>
    </xf>
    <xf numFmtId="0" fontId="0" fillId="0" borderId="28" xfId="0" applyBorder="1" applyAlignment="1">
      <alignment horizontal="left" vertical="top" wrapText="1"/>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1" fillId="3" borderId="0" xfId="0" applyFont="1" applyFill="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7" fillId="0" borderId="0" xfId="0" applyFont="1" applyAlignment="1">
      <alignment horizontal="center" vertical="center"/>
    </xf>
    <xf numFmtId="0" fontId="0" fillId="2" borderId="0" xfId="0" applyFill="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25" fillId="2" borderId="0" xfId="0" applyFont="1" applyFill="1" applyAlignment="1">
      <alignment horizontal="center" vertical="center"/>
    </xf>
    <xf numFmtId="0" fontId="0" fillId="0" borderId="4" xfId="0" applyBorder="1" applyAlignment="1">
      <alignment horizontal="center" vertical="center"/>
    </xf>
    <xf numFmtId="0" fontId="0" fillId="0" borderId="0" xfId="0" applyBorder="1" applyAlignment="1">
      <alignment horizontal="center" vertical="center"/>
    </xf>
    <xf numFmtId="0" fontId="0" fillId="3" borderId="0" xfId="0" applyFill="1" applyAlignment="1">
      <alignment horizontal="center" vertical="center"/>
    </xf>
    <xf numFmtId="0" fontId="0" fillId="3" borderId="18" xfId="0" applyFill="1" applyBorder="1" applyAlignment="1">
      <alignment horizontal="center" vertical="center"/>
    </xf>
    <xf numFmtId="0" fontId="0" fillId="3" borderId="0" xfId="0" applyFill="1" applyAlignment="1"/>
    <xf numFmtId="0" fontId="1" fillId="0" borderId="5" xfId="0" applyFont="1" applyFill="1" applyBorder="1" applyAlignment="1">
      <alignment horizontal="center" vertical="center"/>
    </xf>
    <xf numFmtId="0" fontId="1" fillId="0" borderId="6" xfId="0" applyFont="1" applyFill="1" applyBorder="1" applyAlignment="1">
      <alignment horizontal="center" vertical="center"/>
    </xf>
    <xf numFmtId="0" fontId="7" fillId="3" borderId="0" xfId="0" applyFont="1" applyFill="1" applyAlignment="1">
      <alignment horizontal="center" vertical="center"/>
    </xf>
    <xf numFmtId="0" fontId="7" fillId="0" borderId="5" xfId="0" applyFont="1" applyBorder="1" applyAlignment="1">
      <alignment horizontal="center" vertical="center"/>
    </xf>
    <xf numFmtId="0" fontId="0" fillId="0" borderId="6" xfId="0" applyBorder="1"/>
    <xf numFmtId="0" fontId="14" fillId="0" borderId="7" xfId="0" applyFont="1" applyBorder="1" applyAlignment="1">
      <alignment horizontal="center" vertical="center"/>
    </xf>
    <xf numFmtId="0" fontId="0" fillId="0" borderId="21" xfId="0" applyBorder="1" applyAlignment="1">
      <alignment horizontal="center"/>
    </xf>
    <xf numFmtId="0" fontId="0" fillId="0" borderId="22" xfId="0" applyBorder="1" applyAlignment="1">
      <alignment horizontal="center"/>
    </xf>
    <xf numFmtId="0" fontId="0" fillId="0" borderId="23" xfId="0" applyBorder="1" applyAlignment="1">
      <alignment horizontal="center"/>
    </xf>
    <xf numFmtId="0" fontId="0" fillId="13" borderId="0" xfId="0" applyFill="1"/>
  </cellXfs>
  <cellStyles count="3">
    <cellStyle name="Normal" xfId="0" builtinId="0"/>
    <cellStyle name="Normal 2" xfId="1"/>
    <cellStyle name="TableStyleLight1" xfId="2"/>
  </cellStyles>
  <dxfs count="155">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b/>
        <i val="0"/>
        <color rgb="FF0070C0"/>
      </font>
      <fill>
        <patternFill>
          <bgColor rgb="FFCCECFF"/>
        </patternFill>
      </fill>
    </dxf>
    <dxf>
      <font>
        <color theme="0"/>
      </font>
      <fill>
        <patternFill>
          <bgColor theme="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b/>
        <i val="0"/>
        <color rgb="FF0070C0"/>
      </font>
      <fill>
        <patternFill>
          <bgColor rgb="FFCCECFF"/>
        </patternFill>
      </fill>
    </dxf>
    <dxf>
      <font>
        <b/>
        <i val="0"/>
        <color theme="1"/>
      </font>
      <fill>
        <patternFill>
          <bgColor theme="0" tint="-0.14996795556505021"/>
        </patternFill>
      </fill>
    </dxf>
    <dxf>
      <font>
        <color theme="0"/>
      </font>
      <fill>
        <patternFill>
          <bgColor theme="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b/>
        <i val="0"/>
        <color rgb="FF0070C0"/>
      </font>
      <fill>
        <patternFill>
          <bgColor rgb="FFCCECFF"/>
        </patternFill>
      </fill>
    </dxf>
    <dxf>
      <font>
        <b/>
        <i val="0"/>
        <color theme="1"/>
      </font>
      <fill>
        <patternFill>
          <bgColor theme="0" tint="-0.14996795556505021"/>
        </patternFill>
      </fill>
    </dxf>
    <dxf>
      <font>
        <color theme="0"/>
      </font>
      <fill>
        <patternFill>
          <bgColor theme="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b/>
        <i val="0"/>
        <color rgb="FF0070C0"/>
      </font>
      <fill>
        <patternFill>
          <bgColor rgb="FFCCECFF"/>
        </patternFill>
      </fill>
    </dxf>
    <dxf>
      <font>
        <b/>
        <i val="0"/>
        <color theme="1"/>
      </font>
      <fill>
        <patternFill>
          <bgColor theme="0" tint="-0.14996795556505021"/>
        </patternFill>
      </fill>
    </dxf>
    <dxf>
      <font>
        <color theme="0"/>
      </font>
      <fill>
        <patternFill>
          <bgColor theme="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b/>
        <i val="0"/>
        <color rgb="FF0070C0"/>
      </font>
      <fill>
        <patternFill>
          <bgColor rgb="FFCCECFF"/>
        </patternFill>
      </fill>
    </dxf>
    <dxf>
      <font>
        <b/>
        <i val="0"/>
        <color theme="1"/>
      </font>
      <fill>
        <patternFill>
          <bgColor theme="0" tint="-0.14996795556505021"/>
        </patternFill>
      </fill>
    </dxf>
    <dxf>
      <font>
        <color theme="0"/>
      </font>
      <fill>
        <patternFill>
          <bgColor theme="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b/>
        <i val="0"/>
        <color rgb="FF0070C0"/>
      </font>
      <fill>
        <patternFill>
          <bgColor rgb="FFCCECFF"/>
        </patternFill>
      </fill>
    </dxf>
    <dxf>
      <font>
        <b/>
        <i val="0"/>
        <color theme="1"/>
      </font>
      <fill>
        <patternFill>
          <bgColor theme="0" tint="-0.14996795556505021"/>
        </patternFill>
      </fill>
    </dxf>
    <dxf>
      <font>
        <color theme="0"/>
      </font>
      <fill>
        <patternFill>
          <bgColor theme="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b/>
        <i val="0"/>
        <color rgb="FF0070C0"/>
      </font>
      <fill>
        <patternFill>
          <bgColor rgb="FFCCECFF"/>
        </patternFill>
      </fill>
    </dxf>
    <dxf>
      <font>
        <b/>
        <i val="0"/>
        <color theme="1"/>
      </font>
      <fill>
        <patternFill>
          <bgColor theme="0" tint="-0.14996795556505021"/>
        </patternFill>
      </fill>
    </dxf>
    <dxf>
      <font>
        <color theme="0"/>
      </font>
      <fill>
        <patternFill>
          <bgColor theme="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b/>
        <i val="0"/>
        <color rgb="FF0070C0"/>
      </font>
      <fill>
        <patternFill>
          <bgColor rgb="FFCCECFF"/>
        </patternFill>
      </fill>
    </dxf>
    <dxf>
      <font>
        <b/>
        <i val="0"/>
        <color theme="1"/>
      </font>
      <fill>
        <patternFill>
          <bgColor theme="0" tint="-0.14996795556505021"/>
        </patternFill>
      </fill>
    </dxf>
    <dxf>
      <font>
        <color theme="0"/>
      </font>
      <fill>
        <patternFill>
          <bgColor theme="0"/>
        </patternFill>
      </fill>
    </dxf>
    <dxf>
      <font>
        <color theme="0"/>
      </font>
      <fill>
        <patternFill>
          <bgColor theme="0"/>
        </patternFill>
      </fill>
    </dxf>
    <dxf>
      <font>
        <color theme="0"/>
      </font>
      <fill>
        <patternFill patternType="none">
          <bgColor auto="1"/>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b/>
        <i val="0"/>
        <color rgb="FF0070C0"/>
      </font>
      <fill>
        <patternFill>
          <bgColor rgb="FFCCECFF"/>
        </patternFill>
      </fill>
    </dxf>
    <dxf>
      <font>
        <color theme="0"/>
      </font>
      <fill>
        <patternFill>
          <bgColor theme="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b/>
        <i val="0"/>
        <color rgb="FF0070C0"/>
      </font>
      <fill>
        <patternFill>
          <bgColor rgb="FFCCECFF"/>
        </patternFill>
      </fill>
    </dxf>
    <dxf>
      <font>
        <color theme="0"/>
      </font>
      <fill>
        <patternFill>
          <bgColor theme="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b/>
        <i val="0"/>
        <color rgb="FF0070C0"/>
      </font>
      <fill>
        <patternFill>
          <bgColor rgb="FFCCECFF"/>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b/>
        <i val="0"/>
        <color rgb="FF0070C0"/>
      </font>
      <fill>
        <patternFill>
          <bgColor rgb="FFCCECFF"/>
        </patternFill>
      </fill>
    </dxf>
    <dxf>
      <font>
        <color theme="0"/>
      </font>
      <fill>
        <patternFill>
          <bgColor theme="0"/>
        </patternFill>
      </fill>
    </dxf>
    <dxf>
      <font>
        <color theme="0"/>
      </font>
      <fill>
        <patternFill patternType="none">
          <bgColor auto="1"/>
        </patternFill>
      </fill>
    </dxf>
    <dxf>
      <font>
        <color rgb="FFFFFF00"/>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b/>
        <i val="0"/>
        <color rgb="FF0070C0"/>
      </font>
      <fill>
        <patternFill>
          <bgColor rgb="FFCCECFF"/>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b/>
        <i val="0"/>
        <color rgb="FF0070C0"/>
      </font>
      <fill>
        <patternFill>
          <bgColor rgb="FFCCECFF"/>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
      <font>
        <color theme="0"/>
      </font>
      <fill>
        <patternFill>
          <bgColor theme="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b/>
        <i val="0"/>
        <color rgb="FF0070C0"/>
      </font>
      <fill>
        <patternFill>
          <bgColor rgb="FFCCECFF"/>
        </patternFill>
      </fill>
    </dxf>
    <dxf>
      <font>
        <b/>
        <i val="0"/>
        <color theme="1"/>
      </font>
      <fill>
        <patternFill>
          <bgColor theme="0" tint="-0.14996795556505021"/>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b/>
        <i val="0"/>
        <color rgb="FF0070C0"/>
      </font>
      <fill>
        <patternFill>
          <bgColor rgb="FFCCECFF"/>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b/>
        <i val="0"/>
        <color rgb="FF0070C0"/>
      </font>
      <fill>
        <patternFill>
          <bgColor rgb="FFCCECFF"/>
        </patternFill>
      </fill>
    </dxf>
    <dxf>
      <font>
        <color theme="0"/>
      </font>
      <fill>
        <patternFill>
          <bgColor theme="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b/>
        <i val="0"/>
        <color rgb="FF0070C0"/>
      </font>
      <fill>
        <patternFill>
          <bgColor rgb="FFCCECFF"/>
        </patternFill>
      </fill>
    </dxf>
    <dxf>
      <font>
        <color rgb="FF9C0006"/>
      </font>
      <fill>
        <patternFill>
          <bgColor rgb="FFFFC7CE"/>
        </patternFill>
      </fill>
    </dxf>
    <dxf>
      <font>
        <color auto="1"/>
      </font>
      <fill>
        <patternFill>
          <bgColor theme="4" tint="0.79998168889431442"/>
        </patternFill>
      </fill>
    </dxf>
    <dxf>
      <font>
        <color theme="1"/>
      </font>
      <fill>
        <patternFill>
          <bgColor theme="0" tint="-0.14996795556505021"/>
        </patternFill>
      </fill>
    </dxf>
    <dxf>
      <font>
        <color rgb="FF9C0006"/>
      </font>
      <fill>
        <patternFill>
          <bgColor rgb="FFFFC7CE"/>
        </patternFill>
      </fill>
    </dxf>
    <dxf>
      <font>
        <color auto="1"/>
      </font>
      <fill>
        <patternFill>
          <bgColor theme="4" tint="0.79998168889431442"/>
        </patternFill>
      </fill>
    </dxf>
    <dxf>
      <font>
        <color theme="1"/>
      </font>
      <fill>
        <patternFill>
          <bgColor theme="0" tint="-0.14996795556505021"/>
        </patternFill>
      </fill>
    </dxf>
    <dxf>
      <font>
        <color rgb="FF9C0006"/>
      </font>
      <fill>
        <patternFill>
          <bgColor rgb="FFFFC7CE"/>
        </patternFill>
      </fill>
    </dxf>
    <dxf>
      <font>
        <color auto="1"/>
      </font>
      <fill>
        <patternFill>
          <bgColor theme="4" tint="0.79998168889431442"/>
        </patternFill>
      </fill>
    </dxf>
    <dxf>
      <font>
        <color theme="1"/>
      </font>
      <fill>
        <patternFill>
          <bgColor theme="0" tint="-0.14996795556505021"/>
        </patternFill>
      </fill>
    </dxf>
    <dxf>
      <font>
        <color rgb="FF9C0006"/>
      </font>
      <fill>
        <patternFill>
          <bgColor rgb="FFFFC7CE"/>
        </patternFill>
      </fill>
    </dxf>
    <dxf>
      <font>
        <color auto="1"/>
      </font>
      <fill>
        <patternFill>
          <bgColor theme="4" tint="0.79998168889431442"/>
        </patternFill>
      </fill>
    </dxf>
    <dxf>
      <font>
        <color theme="1"/>
      </font>
      <fill>
        <patternFill>
          <bgColor theme="0" tint="-0.14996795556505021"/>
        </patternFill>
      </fill>
    </dxf>
    <dxf>
      <font>
        <color rgb="FF9C0006"/>
      </font>
      <fill>
        <patternFill>
          <bgColor rgb="FFFFC7CE"/>
        </patternFill>
      </fill>
    </dxf>
    <dxf>
      <font>
        <color auto="1"/>
      </font>
      <fill>
        <patternFill>
          <bgColor theme="4" tint="0.79998168889431442"/>
        </patternFill>
      </fill>
    </dxf>
    <dxf>
      <font>
        <color theme="1"/>
      </font>
      <fill>
        <patternFill>
          <bgColor theme="0" tint="-0.14996795556505021"/>
        </patternFill>
      </fill>
    </dxf>
    <dxf>
      <font>
        <color rgb="FF9C0006"/>
      </font>
      <fill>
        <patternFill>
          <bgColor rgb="FFFFC7CE"/>
        </patternFill>
      </fill>
    </dxf>
    <dxf>
      <font>
        <color auto="1"/>
      </font>
      <fill>
        <patternFill>
          <bgColor theme="4" tint="0.79998168889431442"/>
        </patternFill>
      </fill>
    </dxf>
    <dxf>
      <font>
        <color theme="1"/>
      </font>
      <fill>
        <patternFill>
          <bgColor theme="0" tint="-0.14996795556505021"/>
        </patternFill>
      </fill>
    </dxf>
    <dxf>
      <font>
        <color rgb="FF9C0006"/>
      </font>
      <fill>
        <patternFill>
          <bgColor rgb="FFFFC7CE"/>
        </patternFill>
      </fill>
    </dxf>
    <dxf>
      <font>
        <color auto="1"/>
      </font>
      <fill>
        <patternFill>
          <bgColor theme="4" tint="0.79998168889431442"/>
        </patternFill>
      </fill>
    </dxf>
    <dxf>
      <font>
        <color auto="1"/>
      </font>
      <fill>
        <patternFill>
          <bgColor theme="4" tint="0.79998168889431442"/>
        </patternFill>
      </fill>
    </dxf>
    <dxf>
      <font>
        <color auto="1"/>
      </font>
      <fill>
        <patternFill>
          <bgColor theme="4" tint="0.79998168889431442"/>
        </patternFill>
      </fill>
    </dxf>
    <dxf>
      <font>
        <color theme="1"/>
      </font>
      <fill>
        <patternFill>
          <bgColor theme="0" tint="-0.14996795556505021"/>
        </patternFill>
      </fill>
    </dxf>
    <dxf>
      <font>
        <color theme="0"/>
      </font>
      <fill>
        <patternFill>
          <bgColor theme="0"/>
        </patternFill>
      </fill>
      <border>
        <right/>
        <top/>
        <bottom/>
      </border>
    </dxf>
    <dxf>
      <font>
        <color auto="1"/>
      </font>
      <fill>
        <patternFill>
          <bgColor theme="4" tint="0.79998168889431442"/>
        </patternFill>
      </fill>
    </dxf>
    <dxf>
      <font>
        <color theme="1"/>
      </font>
      <fill>
        <patternFill>
          <bgColor theme="0" tint="-0.14996795556505021"/>
        </patternFill>
      </fill>
    </dxf>
    <dxf>
      <font>
        <color auto="1"/>
      </font>
      <fill>
        <patternFill>
          <bgColor theme="4" tint="0.79998168889431442"/>
        </patternFill>
      </fill>
    </dxf>
    <dxf>
      <font>
        <color theme="1"/>
      </font>
      <fill>
        <patternFill>
          <bgColor theme="0" tint="-0.14996795556505021"/>
        </patternFill>
      </fill>
    </dxf>
    <dxf>
      <font>
        <color auto="1"/>
      </font>
      <fill>
        <patternFill>
          <bgColor theme="4" tint="0.79998168889431442"/>
        </patternFill>
      </fill>
    </dxf>
    <dxf>
      <font>
        <color theme="1"/>
      </font>
      <fill>
        <patternFill>
          <bgColor theme="0" tint="-0.14996795556505021"/>
        </patternFill>
      </fill>
    </dxf>
    <dxf>
      <font>
        <color auto="1"/>
      </font>
      <fill>
        <patternFill>
          <bgColor theme="4" tint="0.79998168889431442"/>
        </patternFill>
      </fill>
    </dxf>
    <dxf>
      <font>
        <color auto="1"/>
      </font>
      <fill>
        <patternFill>
          <bgColor theme="4" tint="0.79998168889431442"/>
        </patternFill>
      </fill>
    </dxf>
    <dxf>
      <font>
        <color auto="1"/>
      </font>
      <fill>
        <patternFill>
          <bgColor theme="4" tint="0.79998168889431442"/>
        </patternFill>
      </fill>
    </dxf>
    <dxf>
      <font>
        <color auto="1"/>
      </font>
      <fill>
        <patternFill>
          <bgColor theme="4" tint="0.79998168889431442"/>
        </patternFill>
      </fill>
    </dxf>
    <dxf>
      <font>
        <color theme="0"/>
      </font>
      <fill>
        <patternFill patternType="solid">
          <bgColor theme="0"/>
        </patternFill>
      </fill>
      <border>
        <right/>
        <top/>
        <bottom/>
      </border>
    </dxf>
    <dxf>
      <font>
        <color theme="1"/>
      </font>
      <fill>
        <patternFill>
          <bgColor theme="0" tint="-0.14996795556505021"/>
        </patternFill>
      </fill>
    </dxf>
    <dxf>
      <font>
        <color theme="1"/>
      </font>
      <fill>
        <patternFill>
          <bgColor theme="0" tint="-0.14996795556505021"/>
        </patternFill>
      </fill>
    </dxf>
    <dxf>
      <font>
        <color theme="1"/>
      </font>
      <fill>
        <patternFill>
          <bgColor theme="0" tint="-0.14996795556505021"/>
        </patternFill>
      </fill>
    </dxf>
    <dxf>
      <font>
        <color theme="1"/>
      </font>
      <fill>
        <patternFill>
          <bgColor theme="0" tint="-0.14996795556505021"/>
        </patternFill>
      </fill>
    </dxf>
    <dxf>
      <font>
        <color theme="1"/>
      </font>
      <fill>
        <patternFill>
          <bgColor theme="0" tint="-0.14996795556505021"/>
        </patternFill>
      </fill>
    </dxf>
    <dxf>
      <font>
        <color theme="1"/>
      </font>
      <fill>
        <patternFill>
          <bgColor theme="0" tint="-0.14996795556505021"/>
        </patternFill>
      </fill>
    </dxf>
    <dxf>
      <font>
        <color theme="1"/>
      </font>
      <fill>
        <patternFill>
          <bgColor theme="0" tint="-0.14996795556505021"/>
        </patternFill>
      </fill>
    </dxf>
    <dxf>
      <font>
        <color theme="1"/>
      </font>
      <fill>
        <patternFill>
          <bgColor theme="0" tint="-0.14996795556505021"/>
        </patternFill>
      </fill>
    </dxf>
    <dxf>
      <font>
        <color theme="1"/>
      </font>
      <fill>
        <patternFill>
          <bgColor theme="0" tint="-0.14996795556505021"/>
        </patternFill>
      </fill>
    </dxf>
    <dxf>
      <font>
        <color theme="1"/>
      </font>
      <fill>
        <patternFill>
          <bgColor theme="0" tint="-0.14996795556505021"/>
        </patternFill>
      </fill>
    </dxf>
    <dxf>
      <font>
        <color theme="1"/>
      </font>
      <fill>
        <patternFill>
          <bgColor theme="0" tint="-0.14996795556505021"/>
        </patternFill>
      </fill>
    </dxf>
    <dxf>
      <font>
        <color theme="1"/>
      </font>
      <fill>
        <patternFill>
          <bgColor theme="0" tint="-0.14996795556505021"/>
        </patternFill>
      </fill>
    </dxf>
    <dxf>
      <font>
        <condense val="0"/>
        <extend val="0"/>
        <color rgb="FF9C0006"/>
      </font>
      <fill>
        <patternFill>
          <bgColor rgb="FFFFC7CE"/>
        </patternFill>
      </fill>
    </dxf>
  </dxfs>
  <tableStyles count="0" defaultTableStyle="TableStyleMedium9" defaultPivotStyle="PivotStyleLight16"/>
  <colors>
    <mruColors>
      <color rgb="FFC4FDBB"/>
      <color rgb="FFFFFC00"/>
      <color rgb="FF73FEFF"/>
      <color rgb="FF00FA00"/>
      <color rgb="FFF8FEC2"/>
      <color rgb="FF02FFCE"/>
      <color rgb="FFCCECFF"/>
      <color rgb="FFFF7E79"/>
      <color rgb="FFFF26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105</xdr:col>
      <xdr:colOff>619760</xdr:colOff>
      <xdr:row>12</xdr:row>
      <xdr:rowOff>81280</xdr:rowOff>
    </xdr:from>
    <xdr:to>
      <xdr:col>106</xdr:col>
      <xdr:colOff>0</xdr:colOff>
      <xdr:row>20</xdr:row>
      <xdr:rowOff>101600</xdr:rowOff>
    </xdr:to>
    <xdr:cxnSp macro="">
      <xdr:nvCxnSpPr>
        <xdr:cNvPr id="3" name="Connecteur droit avec flèche 2"/>
        <xdr:cNvCxnSpPr/>
      </xdr:nvCxnSpPr>
      <xdr:spPr>
        <a:xfrm flipH="1" flipV="1">
          <a:off x="11186160" y="2438400"/>
          <a:ext cx="1808480" cy="154432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105</xdr:col>
      <xdr:colOff>650240</xdr:colOff>
      <xdr:row>17</xdr:row>
      <xdr:rowOff>142240</xdr:rowOff>
    </xdr:from>
    <xdr:to>
      <xdr:col>106</xdr:col>
      <xdr:colOff>10160</xdr:colOff>
      <xdr:row>20</xdr:row>
      <xdr:rowOff>142240</xdr:rowOff>
    </xdr:to>
    <xdr:cxnSp macro="">
      <xdr:nvCxnSpPr>
        <xdr:cNvPr id="5" name="Connecteur droit avec flèche 4"/>
        <xdr:cNvCxnSpPr/>
      </xdr:nvCxnSpPr>
      <xdr:spPr>
        <a:xfrm flipH="1" flipV="1">
          <a:off x="11216640" y="3434080"/>
          <a:ext cx="1788160" cy="58928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91440</xdr:colOff>
      <xdr:row>18</xdr:row>
      <xdr:rowOff>60960</xdr:rowOff>
    </xdr:from>
    <xdr:to>
      <xdr:col>105</xdr:col>
      <xdr:colOff>2407920</xdr:colOff>
      <xdr:row>20</xdr:row>
      <xdr:rowOff>162560</xdr:rowOff>
    </xdr:to>
    <xdr:cxnSp macro="">
      <xdr:nvCxnSpPr>
        <xdr:cNvPr id="7" name="Connecteur droit avec flèche 6"/>
        <xdr:cNvCxnSpPr/>
      </xdr:nvCxnSpPr>
      <xdr:spPr>
        <a:xfrm flipH="1" flipV="1">
          <a:off x="9448800" y="3545840"/>
          <a:ext cx="3525520" cy="49784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314960</xdr:colOff>
      <xdr:row>12</xdr:row>
      <xdr:rowOff>101600</xdr:rowOff>
    </xdr:from>
    <xdr:to>
      <xdr:col>105</xdr:col>
      <xdr:colOff>2407920</xdr:colOff>
      <xdr:row>20</xdr:row>
      <xdr:rowOff>91440</xdr:rowOff>
    </xdr:to>
    <xdr:cxnSp macro="">
      <xdr:nvCxnSpPr>
        <xdr:cNvPr id="8" name="Connecteur droit avec flèche 7"/>
        <xdr:cNvCxnSpPr/>
      </xdr:nvCxnSpPr>
      <xdr:spPr>
        <a:xfrm flipH="1" flipV="1">
          <a:off x="9672320" y="2458720"/>
          <a:ext cx="3302000" cy="151384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375920</xdr:colOff>
      <xdr:row>8</xdr:row>
      <xdr:rowOff>101600</xdr:rowOff>
    </xdr:from>
    <xdr:to>
      <xdr:col>106</xdr:col>
      <xdr:colOff>10160</xdr:colOff>
      <xdr:row>20</xdr:row>
      <xdr:rowOff>111760</xdr:rowOff>
    </xdr:to>
    <xdr:cxnSp macro="">
      <xdr:nvCxnSpPr>
        <xdr:cNvPr id="13" name="Connecteur droit avec flèche 12"/>
        <xdr:cNvCxnSpPr/>
      </xdr:nvCxnSpPr>
      <xdr:spPr>
        <a:xfrm flipH="1" flipV="1">
          <a:off x="9733280" y="1727200"/>
          <a:ext cx="3271520" cy="226568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105</xdr:col>
      <xdr:colOff>619760</xdr:colOff>
      <xdr:row>8</xdr:row>
      <xdr:rowOff>121920</xdr:rowOff>
    </xdr:from>
    <xdr:to>
      <xdr:col>106</xdr:col>
      <xdr:colOff>0</xdr:colOff>
      <xdr:row>20</xdr:row>
      <xdr:rowOff>91440</xdr:rowOff>
    </xdr:to>
    <xdr:cxnSp macro="">
      <xdr:nvCxnSpPr>
        <xdr:cNvPr id="15" name="Connecteur droit avec flèche 14"/>
        <xdr:cNvCxnSpPr/>
      </xdr:nvCxnSpPr>
      <xdr:spPr>
        <a:xfrm flipH="1" flipV="1">
          <a:off x="11186160" y="1747520"/>
          <a:ext cx="1808480" cy="222504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104</xdr:col>
      <xdr:colOff>554736</xdr:colOff>
      <xdr:row>1</xdr:row>
      <xdr:rowOff>91440</xdr:rowOff>
    </xdr:from>
    <xdr:to>
      <xdr:col>106</xdr:col>
      <xdr:colOff>103632</xdr:colOff>
      <xdr:row>4</xdr:row>
      <xdr:rowOff>18288</xdr:rowOff>
    </xdr:to>
    <xdr:sp macro="" textlink="">
      <xdr:nvSpPr>
        <xdr:cNvPr id="2" name="Bulle ronde 1"/>
        <xdr:cNvSpPr/>
      </xdr:nvSpPr>
      <xdr:spPr>
        <a:xfrm>
          <a:off x="9125712" y="274320"/>
          <a:ext cx="2468880" cy="640080"/>
        </a:xfrm>
        <a:prstGeom prst="wedgeEllipseCallout">
          <a:avLst>
            <a:gd name="adj1" fmla="val -70956"/>
            <a:gd name="adj2" fmla="val -13816"/>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J'ai inséré une colonne AG avec des 0 à chaque ligne</a:t>
          </a:r>
        </a:p>
      </xdr:txBody>
    </xdr:sp>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1"/>
  <dimension ref="A1:N34"/>
  <sheetViews>
    <sheetView workbookViewId="0">
      <selection activeCell="M13" sqref="M13"/>
    </sheetView>
  </sheetViews>
  <sheetFormatPr baseColWidth="10" defaultRowHeight="14.4"/>
  <sheetData>
    <row r="1" spans="1:14" ht="15" thickTop="1">
      <c r="A1" s="118" t="e">
        <f>CONCATENATE("PREVISIONS DE CONGES ",N4,"                    3 S.S.G")</f>
        <v>#REF!</v>
      </c>
      <c r="B1" s="119"/>
      <c r="C1" s="119"/>
      <c r="D1" s="119"/>
      <c r="E1" s="119"/>
      <c r="F1" s="119"/>
      <c r="G1" s="119"/>
      <c r="H1" s="119"/>
      <c r="I1" s="119"/>
      <c r="J1" s="119"/>
      <c r="K1" s="120"/>
    </row>
    <row r="2" spans="1:14">
      <c r="A2" s="121"/>
      <c r="B2" s="122"/>
      <c r="C2" s="122"/>
      <c r="D2" s="122"/>
      <c r="E2" s="122"/>
      <c r="F2" s="122"/>
      <c r="G2" s="122"/>
      <c r="H2" s="122"/>
      <c r="I2" s="122"/>
      <c r="J2" s="122"/>
      <c r="K2" s="123"/>
    </row>
    <row r="3" spans="1:14">
      <c r="A3" s="121"/>
      <c r="B3" s="122"/>
      <c r="C3" s="122"/>
      <c r="D3" s="122"/>
      <c r="E3" s="122"/>
      <c r="F3" s="122"/>
      <c r="G3" s="122"/>
      <c r="H3" s="122"/>
      <c r="I3" s="122"/>
      <c r="J3" s="122"/>
      <c r="K3" s="123"/>
    </row>
    <row r="4" spans="1:14">
      <c r="A4" s="121"/>
      <c r="B4" s="122"/>
      <c r="C4" s="122"/>
      <c r="D4" s="122"/>
      <c r="E4" s="122"/>
      <c r="F4" s="122"/>
      <c r="G4" s="122"/>
      <c r="H4" s="122"/>
      <c r="I4" s="122"/>
      <c r="J4" s="122"/>
      <c r="K4" s="123"/>
      <c r="N4" t="e">
        <f>YEAR(#REF!)</f>
        <v>#REF!</v>
      </c>
    </row>
    <row r="5" spans="1:14">
      <c r="A5" s="121"/>
      <c r="B5" s="122"/>
      <c r="C5" s="122"/>
      <c r="D5" s="122"/>
      <c r="E5" s="122"/>
      <c r="F5" s="122"/>
      <c r="G5" s="122"/>
      <c r="H5" s="122"/>
      <c r="I5" s="122"/>
      <c r="J5" s="122"/>
      <c r="K5" s="123"/>
    </row>
    <row r="6" spans="1:14">
      <c r="A6" s="121"/>
      <c r="B6" s="122"/>
      <c r="C6" s="122"/>
      <c r="D6" s="122"/>
      <c r="E6" s="122"/>
      <c r="F6" s="122"/>
      <c r="G6" s="122"/>
      <c r="H6" s="122"/>
      <c r="I6" s="122"/>
      <c r="J6" s="122"/>
      <c r="K6" s="123"/>
    </row>
    <row r="7" spans="1:14">
      <c r="A7" s="121"/>
      <c r="B7" s="122"/>
      <c r="C7" s="122"/>
      <c r="D7" s="122"/>
      <c r="E7" s="122"/>
      <c r="F7" s="122"/>
      <c r="G7" s="122"/>
      <c r="H7" s="122"/>
      <c r="I7" s="122"/>
      <c r="J7" s="122"/>
      <c r="K7" s="123"/>
    </row>
    <row r="8" spans="1:14">
      <c r="A8" s="121"/>
      <c r="B8" s="122"/>
      <c r="C8" s="122"/>
      <c r="D8" s="122"/>
      <c r="E8" s="122"/>
      <c r="F8" s="122"/>
      <c r="G8" s="122"/>
      <c r="H8" s="122"/>
      <c r="I8" s="122"/>
      <c r="J8" s="122"/>
      <c r="K8" s="123"/>
    </row>
    <row r="9" spans="1:14">
      <c r="A9" s="121"/>
      <c r="B9" s="122"/>
      <c r="C9" s="122"/>
      <c r="D9" s="122"/>
      <c r="E9" s="122"/>
      <c r="F9" s="122"/>
      <c r="G9" s="122"/>
      <c r="H9" s="122"/>
      <c r="I9" s="122"/>
      <c r="J9" s="122"/>
      <c r="K9" s="123"/>
    </row>
    <row r="10" spans="1:14">
      <c r="A10" s="121"/>
      <c r="B10" s="122"/>
      <c r="C10" s="122"/>
      <c r="D10" s="122"/>
      <c r="E10" s="122"/>
      <c r="F10" s="122"/>
      <c r="G10" s="122"/>
      <c r="H10" s="122"/>
      <c r="I10" s="122"/>
      <c r="J10" s="122"/>
      <c r="K10" s="123"/>
    </row>
    <row r="11" spans="1:14">
      <c r="A11" s="121"/>
      <c r="B11" s="122"/>
      <c r="C11" s="122"/>
      <c r="D11" s="122"/>
      <c r="E11" s="122"/>
      <c r="F11" s="122"/>
      <c r="G11" s="122"/>
      <c r="H11" s="122"/>
      <c r="I11" s="122"/>
      <c r="J11" s="122"/>
      <c r="K11" s="123"/>
    </row>
    <row r="12" spans="1:14">
      <c r="A12" s="121"/>
      <c r="B12" s="122"/>
      <c r="C12" s="122"/>
      <c r="D12" s="122"/>
      <c r="E12" s="122"/>
      <c r="F12" s="122"/>
      <c r="G12" s="122"/>
      <c r="H12" s="122"/>
      <c r="I12" s="122"/>
      <c r="J12" s="122"/>
      <c r="K12" s="123"/>
    </row>
    <row r="13" spans="1:14">
      <c r="A13" s="121"/>
      <c r="B13" s="122"/>
      <c r="C13" s="122"/>
      <c r="D13" s="122"/>
      <c r="E13" s="122"/>
      <c r="F13" s="122"/>
      <c r="G13" s="122"/>
      <c r="H13" s="122"/>
      <c r="I13" s="122"/>
      <c r="J13" s="122"/>
      <c r="K13" s="123"/>
    </row>
    <row r="14" spans="1:14">
      <c r="A14" s="121"/>
      <c r="B14" s="122"/>
      <c r="C14" s="122"/>
      <c r="D14" s="122"/>
      <c r="E14" s="122"/>
      <c r="F14" s="122"/>
      <c r="G14" s="122"/>
      <c r="H14" s="122"/>
      <c r="I14" s="122"/>
      <c r="J14" s="122"/>
      <c r="K14" s="123"/>
    </row>
    <row r="15" spans="1:14">
      <c r="A15" s="121"/>
      <c r="B15" s="122"/>
      <c r="C15" s="122"/>
      <c r="D15" s="122"/>
      <c r="E15" s="122"/>
      <c r="F15" s="122"/>
      <c r="G15" s="122"/>
      <c r="H15" s="122"/>
      <c r="I15" s="122"/>
      <c r="J15" s="122"/>
      <c r="K15" s="123"/>
    </row>
    <row r="16" spans="1:14">
      <c r="A16" s="121"/>
      <c r="B16" s="122"/>
      <c r="C16" s="122"/>
      <c r="D16" s="122"/>
      <c r="E16" s="122"/>
      <c r="F16" s="122"/>
      <c r="G16" s="122"/>
      <c r="H16" s="122"/>
      <c r="I16" s="122"/>
      <c r="J16" s="122"/>
      <c r="K16" s="123"/>
    </row>
    <row r="17" spans="1:11">
      <c r="A17" s="121"/>
      <c r="B17" s="122"/>
      <c r="C17" s="122"/>
      <c r="D17" s="122"/>
      <c r="E17" s="122"/>
      <c r="F17" s="122"/>
      <c r="G17" s="122"/>
      <c r="H17" s="122"/>
      <c r="I17" s="122"/>
      <c r="J17" s="122"/>
      <c r="K17" s="123"/>
    </row>
    <row r="18" spans="1:11">
      <c r="A18" s="121"/>
      <c r="B18" s="122"/>
      <c r="C18" s="122"/>
      <c r="D18" s="122"/>
      <c r="E18" s="122"/>
      <c r="F18" s="122"/>
      <c r="G18" s="122"/>
      <c r="H18" s="122"/>
      <c r="I18" s="122"/>
      <c r="J18" s="122"/>
      <c r="K18" s="123"/>
    </row>
    <row r="19" spans="1:11">
      <c r="A19" s="121"/>
      <c r="B19" s="122"/>
      <c r="C19" s="122"/>
      <c r="D19" s="122"/>
      <c r="E19" s="122"/>
      <c r="F19" s="122"/>
      <c r="G19" s="122"/>
      <c r="H19" s="122"/>
      <c r="I19" s="122"/>
      <c r="J19" s="122"/>
      <c r="K19" s="123"/>
    </row>
    <row r="20" spans="1:11">
      <c r="A20" s="121"/>
      <c r="B20" s="122"/>
      <c r="C20" s="122"/>
      <c r="D20" s="122"/>
      <c r="E20" s="122"/>
      <c r="F20" s="122"/>
      <c r="G20" s="122"/>
      <c r="H20" s="122"/>
      <c r="I20" s="122"/>
      <c r="J20" s="122"/>
      <c r="K20" s="123"/>
    </row>
    <row r="21" spans="1:11">
      <c r="A21" s="121"/>
      <c r="B21" s="122"/>
      <c r="C21" s="122"/>
      <c r="D21" s="122"/>
      <c r="E21" s="122"/>
      <c r="F21" s="122"/>
      <c r="G21" s="122"/>
      <c r="H21" s="122"/>
      <c r="I21" s="122"/>
      <c r="J21" s="122"/>
      <c r="K21" s="123"/>
    </row>
    <row r="22" spans="1:11">
      <c r="A22" s="121"/>
      <c r="B22" s="122"/>
      <c r="C22" s="122"/>
      <c r="D22" s="122"/>
      <c r="E22" s="122"/>
      <c r="F22" s="122"/>
      <c r="G22" s="122"/>
      <c r="H22" s="122"/>
      <c r="I22" s="122"/>
      <c r="J22" s="122"/>
      <c r="K22" s="123"/>
    </row>
    <row r="23" spans="1:11">
      <c r="A23" s="121"/>
      <c r="B23" s="122"/>
      <c r="C23" s="122"/>
      <c r="D23" s="122"/>
      <c r="E23" s="122"/>
      <c r="F23" s="122"/>
      <c r="G23" s="122"/>
      <c r="H23" s="122"/>
      <c r="I23" s="122"/>
      <c r="J23" s="122"/>
      <c r="K23" s="123"/>
    </row>
    <row r="24" spans="1:11">
      <c r="A24" s="121"/>
      <c r="B24" s="122"/>
      <c r="C24" s="122"/>
      <c r="D24" s="122"/>
      <c r="E24" s="122"/>
      <c r="F24" s="122"/>
      <c r="G24" s="122"/>
      <c r="H24" s="122"/>
      <c r="I24" s="122"/>
      <c r="J24" s="122"/>
      <c r="K24" s="123"/>
    </row>
    <row r="25" spans="1:11">
      <c r="A25" s="121"/>
      <c r="B25" s="122"/>
      <c r="C25" s="122"/>
      <c r="D25" s="122"/>
      <c r="E25" s="122"/>
      <c r="F25" s="122"/>
      <c r="G25" s="122"/>
      <c r="H25" s="122"/>
      <c r="I25" s="122"/>
      <c r="J25" s="122"/>
      <c r="K25" s="123"/>
    </row>
    <row r="26" spans="1:11">
      <c r="A26" s="121"/>
      <c r="B26" s="122"/>
      <c r="C26" s="122"/>
      <c r="D26" s="122"/>
      <c r="E26" s="122"/>
      <c r="F26" s="122"/>
      <c r="G26" s="122"/>
      <c r="H26" s="122"/>
      <c r="I26" s="122"/>
      <c r="J26" s="122"/>
      <c r="K26" s="123"/>
    </row>
    <row r="27" spans="1:11">
      <c r="A27" s="121"/>
      <c r="B27" s="122"/>
      <c r="C27" s="122"/>
      <c r="D27" s="122"/>
      <c r="E27" s="122"/>
      <c r="F27" s="122"/>
      <c r="G27" s="122"/>
      <c r="H27" s="122"/>
      <c r="I27" s="122"/>
      <c r="J27" s="122"/>
      <c r="K27" s="123"/>
    </row>
    <row r="28" spans="1:11">
      <c r="A28" s="121"/>
      <c r="B28" s="122"/>
      <c r="C28" s="122"/>
      <c r="D28" s="122"/>
      <c r="E28" s="122"/>
      <c r="F28" s="122"/>
      <c r="G28" s="122"/>
      <c r="H28" s="122"/>
      <c r="I28" s="122"/>
      <c r="J28" s="122"/>
      <c r="K28" s="123"/>
    </row>
    <row r="29" spans="1:11">
      <c r="A29" s="121"/>
      <c r="B29" s="122"/>
      <c r="C29" s="122"/>
      <c r="D29" s="122"/>
      <c r="E29" s="122"/>
      <c r="F29" s="122"/>
      <c r="G29" s="122"/>
      <c r="H29" s="122"/>
      <c r="I29" s="122"/>
      <c r="J29" s="122"/>
      <c r="K29" s="123"/>
    </row>
    <row r="30" spans="1:11">
      <c r="A30" s="121"/>
      <c r="B30" s="122"/>
      <c r="C30" s="122"/>
      <c r="D30" s="122"/>
      <c r="E30" s="122"/>
      <c r="F30" s="122"/>
      <c r="G30" s="122"/>
      <c r="H30" s="122"/>
      <c r="I30" s="122"/>
      <c r="J30" s="122"/>
      <c r="K30" s="123"/>
    </row>
    <row r="31" spans="1:11">
      <c r="A31" s="121"/>
      <c r="B31" s="122"/>
      <c r="C31" s="122"/>
      <c r="D31" s="122"/>
      <c r="E31" s="122"/>
      <c r="F31" s="122"/>
      <c r="G31" s="122"/>
      <c r="H31" s="122"/>
      <c r="I31" s="122"/>
      <c r="J31" s="122"/>
      <c r="K31" s="123"/>
    </row>
    <row r="32" spans="1:11" ht="15" thickBot="1">
      <c r="A32" s="124"/>
      <c r="B32" s="125"/>
      <c r="C32" s="125"/>
      <c r="D32" s="125"/>
      <c r="E32" s="125"/>
      <c r="F32" s="125"/>
      <c r="G32" s="125"/>
      <c r="H32" s="125"/>
      <c r="I32" s="125"/>
      <c r="J32" s="125"/>
      <c r="K32" s="126"/>
    </row>
    <row r="33" spans="10:12" ht="15" thickTop="1"/>
    <row r="34" spans="10:12">
      <c r="J34" s="13" t="s">
        <v>18</v>
      </c>
      <c r="K34" s="14">
        <f ca="1">TODAY()</f>
        <v>42712</v>
      </c>
      <c r="L34" s="13"/>
    </row>
  </sheetData>
  <mergeCells count="1">
    <mergeCell ref="A1:K32"/>
  </mergeCells>
  <printOptions horizontalCentered="1" verticalCentered="1"/>
  <pageMargins left="0.70866141732283472" right="0.70866141732283472" top="0.48" bottom="0.64" header="0.31496062992125984" footer="0.31496062992125984"/>
  <pageSetup paperSize="9" orientation="landscape"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2"/>
  <dimension ref="A1:N34"/>
  <sheetViews>
    <sheetView workbookViewId="0">
      <selection activeCell="L15" sqref="L15"/>
    </sheetView>
  </sheetViews>
  <sheetFormatPr baseColWidth="10" defaultColWidth="11.44140625" defaultRowHeight="14.4"/>
  <cols>
    <col min="1" max="16384" width="11.44140625" style="1"/>
  </cols>
  <sheetData>
    <row r="1" spans="1:14" ht="15" thickTop="1">
      <c r="A1" s="118" t="e">
        <f>CONCATENATE("DEMANDES DE CONGES ",N4,"                    3 S.S.G")</f>
        <v>#REF!</v>
      </c>
      <c r="B1" s="119"/>
      <c r="C1" s="119"/>
      <c r="D1" s="119"/>
      <c r="E1" s="119"/>
      <c r="F1" s="119"/>
      <c r="G1" s="119"/>
      <c r="H1" s="119"/>
      <c r="I1" s="119"/>
      <c r="J1" s="119"/>
      <c r="K1" s="120"/>
    </row>
    <row r="2" spans="1:14">
      <c r="A2" s="121"/>
      <c r="B2" s="122"/>
      <c r="C2" s="122"/>
      <c r="D2" s="122"/>
      <c r="E2" s="122"/>
      <c r="F2" s="122"/>
      <c r="G2" s="122"/>
      <c r="H2" s="122"/>
      <c r="I2" s="122"/>
      <c r="J2" s="122"/>
      <c r="K2" s="123"/>
    </row>
    <row r="3" spans="1:14">
      <c r="A3" s="121"/>
      <c r="B3" s="122"/>
      <c r="C3" s="122"/>
      <c r="D3" s="122"/>
      <c r="E3" s="122"/>
      <c r="F3" s="122"/>
      <c r="G3" s="122"/>
      <c r="H3" s="122"/>
      <c r="I3" s="122"/>
      <c r="J3" s="122"/>
      <c r="K3" s="123"/>
    </row>
    <row r="4" spans="1:14">
      <c r="A4" s="121"/>
      <c r="B4" s="122"/>
      <c r="C4" s="122"/>
      <c r="D4" s="122"/>
      <c r="E4" s="122"/>
      <c r="F4" s="122"/>
      <c r="G4" s="122"/>
      <c r="H4" s="122"/>
      <c r="I4" s="122"/>
      <c r="J4" s="122"/>
      <c r="K4" s="123"/>
      <c r="N4" s="1" t="e">
        <f>YEAR(#REF!)</f>
        <v>#REF!</v>
      </c>
    </row>
    <row r="5" spans="1:14">
      <c r="A5" s="121"/>
      <c r="B5" s="122"/>
      <c r="C5" s="122"/>
      <c r="D5" s="122"/>
      <c r="E5" s="122"/>
      <c r="F5" s="122"/>
      <c r="G5" s="122"/>
      <c r="H5" s="122"/>
      <c r="I5" s="122"/>
      <c r="J5" s="122"/>
      <c r="K5" s="123"/>
    </row>
    <row r="6" spans="1:14">
      <c r="A6" s="121"/>
      <c r="B6" s="122"/>
      <c r="C6" s="122"/>
      <c r="D6" s="122"/>
      <c r="E6" s="122"/>
      <c r="F6" s="122"/>
      <c r="G6" s="122"/>
      <c r="H6" s="122"/>
      <c r="I6" s="122"/>
      <c r="J6" s="122"/>
      <c r="K6" s="123"/>
    </row>
    <row r="7" spans="1:14">
      <c r="A7" s="121"/>
      <c r="B7" s="122"/>
      <c r="C7" s="122"/>
      <c r="D7" s="122"/>
      <c r="E7" s="122"/>
      <c r="F7" s="122"/>
      <c r="G7" s="122"/>
      <c r="H7" s="122"/>
      <c r="I7" s="122"/>
      <c r="J7" s="122"/>
      <c r="K7" s="123"/>
    </row>
    <row r="8" spans="1:14">
      <c r="A8" s="121"/>
      <c r="B8" s="122"/>
      <c r="C8" s="122"/>
      <c r="D8" s="122"/>
      <c r="E8" s="122"/>
      <c r="F8" s="122"/>
      <c r="G8" s="122"/>
      <c r="H8" s="122"/>
      <c r="I8" s="122"/>
      <c r="J8" s="122"/>
      <c r="K8" s="123"/>
    </row>
    <row r="9" spans="1:14">
      <c r="A9" s="121"/>
      <c r="B9" s="122"/>
      <c r="C9" s="122"/>
      <c r="D9" s="122"/>
      <c r="E9" s="122"/>
      <c r="F9" s="122"/>
      <c r="G9" s="122"/>
      <c r="H9" s="122"/>
      <c r="I9" s="122"/>
      <c r="J9" s="122"/>
      <c r="K9" s="123"/>
    </row>
    <row r="10" spans="1:14">
      <c r="A10" s="121"/>
      <c r="B10" s="122"/>
      <c r="C10" s="122"/>
      <c r="D10" s="122"/>
      <c r="E10" s="122"/>
      <c r="F10" s="122"/>
      <c r="G10" s="122"/>
      <c r="H10" s="122"/>
      <c r="I10" s="122"/>
      <c r="J10" s="122"/>
      <c r="K10" s="123"/>
    </row>
    <row r="11" spans="1:14">
      <c r="A11" s="121"/>
      <c r="B11" s="122"/>
      <c r="C11" s="122"/>
      <c r="D11" s="122"/>
      <c r="E11" s="122"/>
      <c r="F11" s="122"/>
      <c r="G11" s="122"/>
      <c r="H11" s="122"/>
      <c r="I11" s="122"/>
      <c r="J11" s="122"/>
      <c r="K11" s="123"/>
    </row>
    <row r="12" spans="1:14">
      <c r="A12" s="121"/>
      <c r="B12" s="122"/>
      <c r="C12" s="122"/>
      <c r="D12" s="122"/>
      <c r="E12" s="122"/>
      <c r="F12" s="122"/>
      <c r="G12" s="122"/>
      <c r="H12" s="122"/>
      <c r="I12" s="122"/>
      <c r="J12" s="122"/>
      <c r="K12" s="123"/>
    </row>
    <row r="13" spans="1:14">
      <c r="A13" s="121"/>
      <c r="B13" s="122"/>
      <c r="C13" s="122"/>
      <c r="D13" s="122"/>
      <c r="E13" s="122"/>
      <c r="F13" s="122"/>
      <c r="G13" s="122"/>
      <c r="H13" s="122"/>
      <c r="I13" s="122"/>
      <c r="J13" s="122"/>
      <c r="K13" s="123"/>
    </row>
    <row r="14" spans="1:14">
      <c r="A14" s="121"/>
      <c r="B14" s="122"/>
      <c r="C14" s="122"/>
      <c r="D14" s="122"/>
      <c r="E14" s="122"/>
      <c r="F14" s="122"/>
      <c r="G14" s="122"/>
      <c r="H14" s="122"/>
      <c r="I14" s="122"/>
      <c r="J14" s="122"/>
      <c r="K14" s="123"/>
    </row>
    <row r="15" spans="1:14">
      <c r="A15" s="121"/>
      <c r="B15" s="122"/>
      <c r="C15" s="122"/>
      <c r="D15" s="122"/>
      <c r="E15" s="122"/>
      <c r="F15" s="122"/>
      <c r="G15" s="122"/>
      <c r="H15" s="122"/>
      <c r="I15" s="122"/>
      <c r="J15" s="122"/>
      <c r="K15" s="123"/>
    </row>
    <row r="16" spans="1:14">
      <c r="A16" s="121"/>
      <c r="B16" s="122"/>
      <c r="C16" s="122"/>
      <c r="D16" s="122"/>
      <c r="E16" s="122"/>
      <c r="F16" s="122"/>
      <c r="G16" s="122"/>
      <c r="H16" s="122"/>
      <c r="I16" s="122"/>
      <c r="J16" s="122"/>
      <c r="K16" s="123"/>
    </row>
    <row r="17" spans="1:11">
      <c r="A17" s="121"/>
      <c r="B17" s="122"/>
      <c r="C17" s="122"/>
      <c r="D17" s="122"/>
      <c r="E17" s="122"/>
      <c r="F17" s="122"/>
      <c r="G17" s="122"/>
      <c r="H17" s="122"/>
      <c r="I17" s="122"/>
      <c r="J17" s="122"/>
      <c r="K17" s="123"/>
    </row>
    <row r="18" spans="1:11">
      <c r="A18" s="121"/>
      <c r="B18" s="122"/>
      <c r="C18" s="122"/>
      <c r="D18" s="122"/>
      <c r="E18" s="122"/>
      <c r="F18" s="122"/>
      <c r="G18" s="122"/>
      <c r="H18" s="122"/>
      <c r="I18" s="122"/>
      <c r="J18" s="122"/>
      <c r="K18" s="123"/>
    </row>
    <row r="19" spans="1:11">
      <c r="A19" s="121"/>
      <c r="B19" s="122"/>
      <c r="C19" s="122"/>
      <c r="D19" s="122"/>
      <c r="E19" s="122"/>
      <c r="F19" s="122"/>
      <c r="G19" s="122"/>
      <c r="H19" s="122"/>
      <c r="I19" s="122"/>
      <c r="J19" s="122"/>
      <c r="K19" s="123"/>
    </row>
    <row r="20" spans="1:11">
      <c r="A20" s="121"/>
      <c r="B20" s="122"/>
      <c r="C20" s="122"/>
      <c r="D20" s="122"/>
      <c r="E20" s="122"/>
      <c r="F20" s="122"/>
      <c r="G20" s="122"/>
      <c r="H20" s="122"/>
      <c r="I20" s="122"/>
      <c r="J20" s="122"/>
      <c r="K20" s="123"/>
    </row>
    <row r="21" spans="1:11">
      <c r="A21" s="121"/>
      <c r="B21" s="122"/>
      <c r="C21" s="122"/>
      <c r="D21" s="122"/>
      <c r="E21" s="122"/>
      <c r="F21" s="122"/>
      <c r="G21" s="122"/>
      <c r="H21" s="122"/>
      <c r="I21" s="122"/>
      <c r="J21" s="122"/>
      <c r="K21" s="123"/>
    </row>
    <row r="22" spans="1:11">
      <c r="A22" s="121"/>
      <c r="B22" s="122"/>
      <c r="C22" s="122"/>
      <c r="D22" s="122"/>
      <c r="E22" s="122"/>
      <c r="F22" s="122"/>
      <c r="G22" s="122"/>
      <c r="H22" s="122"/>
      <c r="I22" s="122"/>
      <c r="J22" s="122"/>
      <c r="K22" s="123"/>
    </row>
    <row r="23" spans="1:11">
      <c r="A23" s="121"/>
      <c r="B23" s="122"/>
      <c r="C23" s="122"/>
      <c r="D23" s="122"/>
      <c r="E23" s="122"/>
      <c r="F23" s="122"/>
      <c r="G23" s="122"/>
      <c r="H23" s="122"/>
      <c r="I23" s="122"/>
      <c r="J23" s="122"/>
      <c r="K23" s="123"/>
    </row>
    <row r="24" spans="1:11">
      <c r="A24" s="121"/>
      <c r="B24" s="122"/>
      <c r="C24" s="122"/>
      <c r="D24" s="122"/>
      <c r="E24" s="122"/>
      <c r="F24" s="122"/>
      <c r="G24" s="122"/>
      <c r="H24" s="122"/>
      <c r="I24" s="122"/>
      <c r="J24" s="122"/>
      <c r="K24" s="123"/>
    </row>
    <row r="25" spans="1:11">
      <c r="A25" s="121"/>
      <c r="B25" s="122"/>
      <c r="C25" s="122"/>
      <c r="D25" s="122"/>
      <c r="E25" s="122"/>
      <c r="F25" s="122"/>
      <c r="G25" s="122"/>
      <c r="H25" s="122"/>
      <c r="I25" s="122"/>
      <c r="J25" s="122"/>
      <c r="K25" s="123"/>
    </row>
    <row r="26" spans="1:11">
      <c r="A26" s="121"/>
      <c r="B26" s="122"/>
      <c r="C26" s="122"/>
      <c r="D26" s="122"/>
      <c r="E26" s="122"/>
      <c r="F26" s="122"/>
      <c r="G26" s="122"/>
      <c r="H26" s="122"/>
      <c r="I26" s="122"/>
      <c r="J26" s="122"/>
      <c r="K26" s="123"/>
    </row>
    <row r="27" spans="1:11">
      <c r="A27" s="121"/>
      <c r="B27" s="122"/>
      <c r="C27" s="122"/>
      <c r="D27" s="122"/>
      <c r="E27" s="122"/>
      <c r="F27" s="122"/>
      <c r="G27" s="122"/>
      <c r="H27" s="122"/>
      <c r="I27" s="122"/>
      <c r="J27" s="122"/>
      <c r="K27" s="123"/>
    </row>
    <row r="28" spans="1:11">
      <c r="A28" s="121"/>
      <c r="B28" s="122"/>
      <c r="C28" s="122"/>
      <c r="D28" s="122"/>
      <c r="E28" s="122"/>
      <c r="F28" s="122"/>
      <c r="G28" s="122"/>
      <c r="H28" s="122"/>
      <c r="I28" s="122"/>
      <c r="J28" s="122"/>
      <c r="K28" s="123"/>
    </row>
    <row r="29" spans="1:11">
      <c r="A29" s="121"/>
      <c r="B29" s="122"/>
      <c r="C29" s="122"/>
      <c r="D29" s="122"/>
      <c r="E29" s="122"/>
      <c r="F29" s="122"/>
      <c r="G29" s="122"/>
      <c r="H29" s="122"/>
      <c r="I29" s="122"/>
      <c r="J29" s="122"/>
      <c r="K29" s="123"/>
    </row>
    <row r="30" spans="1:11">
      <c r="A30" s="121"/>
      <c r="B30" s="122"/>
      <c r="C30" s="122"/>
      <c r="D30" s="122"/>
      <c r="E30" s="122"/>
      <c r="F30" s="122"/>
      <c r="G30" s="122"/>
      <c r="H30" s="122"/>
      <c r="I30" s="122"/>
      <c r="J30" s="122"/>
      <c r="K30" s="123"/>
    </row>
    <row r="31" spans="1:11">
      <c r="A31" s="121"/>
      <c r="B31" s="122"/>
      <c r="C31" s="122"/>
      <c r="D31" s="122"/>
      <c r="E31" s="122"/>
      <c r="F31" s="122"/>
      <c r="G31" s="122"/>
      <c r="H31" s="122"/>
      <c r="I31" s="122"/>
      <c r="J31" s="122"/>
      <c r="K31" s="123"/>
    </row>
    <row r="32" spans="1:11" ht="15" thickBot="1">
      <c r="A32" s="124"/>
      <c r="B32" s="125"/>
      <c r="C32" s="125"/>
      <c r="D32" s="125"/>
      <c r="E32" s="125"/>
      <c r="F32" s="125"/>
      <c r="G32" s="125"/>
      <c r="H32" s="125"/>
      <c r="I32" s="125"/>
      <c r="J32" s="125"/>
      <c r="K32" s="126"/>
    </row>
    <row r="33" spans="10:11" ht="15" thickTop="1"/>
    <row r="34" spans="10:11">
      <c r="J34" s="13" t="s">
        <v>18</v>
      </c>
      <c r="K34" s="14">
        <f ca="1">TODAY()</f>
        <v>42712</v>
      </c>
    </row>
  </sheetData>
  <mergeCells count="1">
    <mergeCell ref="A1:K32"/>
  </mergeCells>
  <printOptions horizontalCentered="1" verticalCentered="1"/>
  <pageMargins left="0.70866141732283472" right="0.70866141732283472" top="0.61" bottom="0.74803149606299213" header="0.31496062992125984" footer="0.31496062992125984"/>
  <pageSetup paperSize="9" orientation="landscape" horizontalDpi="4294967293" vertic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6">
    <tabColor rgb="FFFF0000"/>
  </sheetPr>
  <dimension ref="A1:HV224"/>
  <sheetViews>
    <sheetView showWhiteSpace="0" view="pageLayout" zoomScale="109" zoomScalePageLayoutView="109" workbookViewId="0">
      <selection activeCell="AG14" sqref="AG14"/>
    </sheetView>
  </sheetViews>
  <sheetFormatPr baseColWidth="10" defaultColWidth="10.77734375" defaultRowHeight="14.4"/>
  <cols>
    <col min="1" max="1" width="14.33203125" style="1" customWidth="1"/>
    <col min="2" max="2" width="0.109375" style="1" customWidth="1"/>
    <col min="3" max="33" width="4.109375" style="4" customWidth="1"/>
    <col min="34" max="34" width="4.109375" style="6" customWidth="1"/>
    <col min="35" max="36" width="6.6640625" style="21" customWidth="1"/>
    <col min="37" max="37" width="4.6640625" style="21" customWidth="1"/>
    <col min="38" max="39" width="4.109375" style="21" customWidth="1"/>
    <col min="40" max="230" width="10.77734375" style="21"/>
    <col min="231" max="16384" width="10.77734375" style="1"/>
  </cols>
  <sheetData>
    <row r="1" spans="1:230" ht="14.55" customHeight="1">
      <c r="A1" s="132" t="e">
        <f>#REF!</f>
        <v>#REF!</v>
      </c>
      <c r="B1" s="95"/>
      <c r="C1" s="26" t="e">
        <f>CHOOSE(WEEKDAY(C2,2),"L","M","M","J","V","S","D")</f>
        <v>#REF!</v>
      </c>
      <c r="D1" s="26" t="e">
        <f t="shared" ref="D1:AG1" si="0">CHOOSE(WEEKDAY(D2,2),"L","M","M","J","V","S","D")</f>
        <v>#REF!</v>
      </c>
      <c r="E1" s="26" t="e">
        <f t="shared" si="0"/>
        <v>#REF!</v>
      </c>
      <c r="F1" s="26" t="e">
        <f t="shared" si="0"/>
        <v>#REF!</v>
      </c>
      <c r="G1" s="26" t="e">
        <f t="shared" si="0"/>
        <v>#REF!</v>
      </c>
      <c r="H1" s="26" t="e">
        <f t="shared" si="0"/>
        <v>#REF!</v>
      </c>
      <c r="I1" s="26" t="e">
        <f t="shared" si="0"/>
        <v>#REF!</v>
      </c>
      <c r="J1" s="26" t="e">
        <f t="shared" si="0"/>
        <v>#REF!</v>
      </c>
      <c r="K1" s="26" t="e">
        <f t="shared" si="0"/>
        <v>#REF!</v>
      </c>
      <c r="L1" s="26" t="e">
        <f t="shared" si="0"/>
        <v>#REF!</v>
      </c>
      <c r="M1" s="26" t="e">
        <f t="shared" si="0"/>
        <v>#REF!</v>
      </c>
      <c r="N1" s="26" t="e">
        <f t="shared" si="0"/>
        <v>#REF!</v>
      </c>
      <c r="O1" s="26" t="e">
        <f t="shared" si="0"/>
        <v>#REF!</v>
      </c>
      <c r="P1" s="26" t="e">
        <f t="shared" si="0"/>
        <v>#REF!</v>
      </c>
      <c r="Q1" s="26" t="e">
        <f t="shared" si="0"/>
        <v>#REF!</v>
      </c>
      <c r="R1" s="26" t="e">
        <f t="shared" si="0"/>
        <v>#REF!</v>
      </c>
      <c r="S1" s="26" t="e">
        <f t="shared" si="0"/>
        <v>#REF!</v>
      </c>
      <c r="T1" s="26" t="e">
        <f t="shared" si="0"/>
        <v>#REF!</v>
      </c>
      <c r="U1" s="26" t="e">
        <f t="shared" si="0"/>
        <v>#REF!</v>
      </c>
      <c r="V1" s="26" t="e">
        <f t="shared" si="0"/>
        <v>#REF!</v>
      </c>
      <c r="W1" s="26" t="e">
        <f t="shared" si="0"/>
        <v>#REF!</v>
      </c>
      <c r="X1" s="26" t="e">
        <f t="shared" si="0"/>
        <v>#REF!</v>
      </c>
      <c r="Y1" s="26" t="e">
        <f t="shared" si="0"/>
        <v>#REF!</v>
      </c>
      <c r="Z1" s="26" t="e">
        <f t="shared" si="0"/>
        <v>#REF!</v>
      </c>
      <c r="AA1" s="26" t="e">
        <f t="shared" si="0"/>
        <v>#REF!</v>
      </c>
      <c r="AB1" s="26" t="e">
        <f t="shared" si="0"/>
        <v>#REF!</v>
      </c>
      <c r="AC1" s="26" t="e">
        <f t="shared" si="0"/>
        <v>#REF!</v>
      </c>
      <c r="AD1" s="26" t="e">
        <f t="shared" si="0"/>
        <v>#REF!</v>
      </c>
      <c r="AE1" s="26" t="e">
        <f t="shared" si="0"/>
        <v>#REF!</v>
      </c>
      <c r="AF1" s="26" t="e">
        <f t="shared" si="0"/>
        <v>#REF!</v>
      </c>
      <c r="AG1" s="26" t="e">
        <f t="shared" si="0"/>
        <v>#REF!</v>
      </c>
    </row>
    <row r="2" spans="1:230" ht="14.55" customHeight="1">
      <c r="A2" s="133"/>
      <c r="B2" s="96"/>
      <c r="C2" s="58" t="e">
        <f>$A$1</f>
        <v>#REF!</v>
      </c>
      <c r="D2" s="58" t="e">
        <f>C2+1</f>
        <v>#REF!</v>
      </c>
      <c r="E2" s="58" t="e">
        <f t="shared" ref="E2:AG2" si="1">D2+1</f>
        <v>#REF!</v>
      </c>
      <c r="F2" s="58" t="e">
        <f t="shared" si="1"/>
        <v>#REF!</v>
      </c>
      <c r="G2" s="58" t="e">
        <f t="shared" si="1"/>
        <v>#REF!</v>
      </c>
      <c r="H2" s="58" t="e">
        <f t="shared" si="1"/>
        <v>#REF!</v>
      </c>
      <c r="I2" s="58" t="e">
        <f t="shared" si="1"/>
        <v>#REF!</v>
      </c>
      <c r="J2" s="58" t="e">
        <f t="shared" si="1"/>
        <v>#REF!</v>
      </c>
      <c r="K2" s="58" t="e">
        <f t="shared" si="1"/>
        <v>#REF!</v>
      </c>
      <c r="L2" s="58" t="e">
        <f t="shared" si="1"/>
        <v>#REF!</v>
      </c>
      <c r="M2" s="58" t="e">
        <f t="shared" si="1"/>
        <v>#REF!</v>
      </c>
      <c r="N2" s="58" t="e">
        <f t="shared" si="1"/>
        <v>#REF!</v>
      </c>
      <c r="O2" s="58" t="e">
        <f t="shared" si="1"/>
        <v>#REF!</v>
      </c>
      <c r="P2" s="58" t="e">
        <f t="shared" si="1"/>
        <v>#REF!</v>
      </c>
      <c r="Q2" s="58" t="e">
        <f t="shared" si="1"/>
        <v>#REF!</v>
      </c>
      <c r="R2" s="58" t="e">
        <f t="shared" si="1"/>
        <v>#REF!</v>
      </c>
      <c r="S2" s="58" t="e">
        <f t="shared" si="1"/>
        <v>#REF!</v>
      </c>
      <c r="T2" s="58" t="e">
        <f t="shared" si="1"/>
        <v>#REF!</v>
      </c>
      <c r="U2" s="58" t="e">
        <f t="shared" si="1"/>
        <v>#REF!</v>
      </c>
      <c r="V2" s="58" t="e">
        <f t="shared" si="1"/>
        <v>#REF!</v>
      </c>
      <c r="W2" s="58" t="e">
        <f t="shared" si="1"/>
        <v>#REF!</v>
      </c>
      <c r="X2" s="58" t="e">
        <f t="shared" si="1"/>
        <v>#REF!</v>
      </c>
      <c r="Y2" s="58" t="e">
        <f t="shared" si="1"/>
        <v>#REF!</v>
      </c>
      <c r="Z2" s="58" t="e">
        <f t="shared" si="1"/>
        <v>#REF!</v>
      </c>
      <c r="AA2" s="58" t="e">
        <f t="shared" si="1"/>
        <v>#REF!</v>
      </c>
      <c r="AB2" s="58" t="e">
        <f t="shared" si="1"/>
        <v>#REF!</v>
      </c>
      <c r="AC2" s="58" t="e">
        <f t="shared" si="1"/>
        <v>#REF!</v>
      </c>
      <c r="AD2" s="58" t="e">
        <f t="shared" si="1"/>
        <v>#REF!</v>
      </c>
      <c r="AE2" s="58" t="e">
        <f t="shared" si="1"/>
        <v>#REF!</v>
      </c>
      <c r="AF2" s="58" t="e">
        <f t="shared" si="1"/>
        <v>#REF!</v>
      </c>
      <c r="AG2" s="58" t="e">
        <f t="shared" si="1"/>
        <v>#REF!</v>
      </c>
    </row>
    <row r="3" spans="1:230" ht="14.55" customHeight="1">
      <c r="A3" s="134"/>
      <c r="B3" s="99"/>
      <c r="C3" s="91"/>
      <c r="D3" s="88"/>
      <c r="E3" s="88"/>
      <c r="F3" s="88"/>
      <c r="G3" s="88"/>
      <c r="H3" s="88"/>
      <c r="I3" s="88"/>
      <c r="J3" s="88"/>
      <c r="K3" s="88"/>
      <c r="L3" s="88"/>
      <c r="M3" s="88"/>
      <c r="N3" s="88"/>
      <c r="O3" s="73"/>
      <c r="P3" s="74"/>
      <c r="Q3" s="75"/>
      <c r="R3" s="75"/>
      <c r="S3" s="75"/>
      <c r="T3" s="75"/>
      <c r="U3" s="75"/>
      <c r="V3" s="75"/>
      <c r="W3" s="75"/>
      <c r="X3" s="75"/>
      <c r="Y3" s="75"/>
      <c r="Z3" s="75"/>
      <c r="AA3" s="75"/>
      <c r="AB3" s="75"/>
      <c r="AC3" s="75"/>
      <c r="AD3" s="75"/>
      <c r="AE3" s="75"/>
      <c r="AF3" s="75"/>
      <c r="AG3" s="76"/>
    </row>
    <row r="4" spans="1:230" s="22" customFormat="1" ht="16.95" customHeight="1">
      <c r="A4" s="61"/>
      <c r="B4" s="61"/>
      <c r="C4" s="87" t="s">
        <v>0</v>
      </c>
      <c r="D4" s="87"/>
      <c r="E4" s="87"/>
      <c r="F4" s="87"/>
      <c r="G4" s="87"/>
      <c r="H4" s="87"/>
      <c r="I4" s="87"/>
      <c r="J4" s="87"/>
      <c r="K4" s="87"/>
      <c r="L4" s="87"/>
      <c r="M4" s="87"/>
      <c r="N4" s="87"/>
      <c r="O4" s="87"/>
      <c r="P4" s="87"/>
      <c r="Q4" s="87"/>
      <c r="R4" s="87"/>
      <c r="S4" s="87"/>
      <c r="T4" s="87"/>
      <c r="U4" s="87"/>
      <c r="V4" s="87"/>
      <c r="W4" s="87"/>
      <c r="X4" s="87"/>
      <c r="Y4" s="87"/>
      <c r="Z4" s="87"/>
      <c r="AA4" s="87"/>
      <c r="AB4" s="87"/>
      <c r="AC4" s="87"/>
      <c r="AD4" s="87"/>
      <c r="AE4" s="87"/>
      <c r="AF4" s="87"/>
      <c r="AG4" s="87"/>
      <c r="AH4" s="20"/>
      <c r="AI4" s="21"/>
      <c r="AJ4" s="21"/>
      <c r="AK4" s="21"/>
      <c r="AL4" s="21"/>
      <c r="AM4" s="21"/>
      <c r="AN4" s="21"/>
      <c r="AO4" s="21"/>
      <c r="AP4" s="21"/>
      <c r="AQ4" s="21"/>
      <c r="AR4" s="21"/>
      <c r="AS4" s="21"/>
      <c r="AT4" s="21"/>
      <c r="AU4" s="21"/>
      <c r="AV4" s="21"/>
      <c r="AW4" s="21"/>
      <c r="AX4" s="21"/>
      <c r="AY4" s="21"/>
      <c r="AZ4" s="21"/>
      <c r="BA4" s="21"/>
      <c r="BB4" s="21"/>
      <c r="BC4" s="21"/>
      <c r="BD4" s="21"/>
      <c r="BE4" s="21"/>
      <c r="BF4" s="21"/>
      <c r="BG4" s="21"/>
      <c r="BH4" s="21"/>
      <c r="BI4" s="21"/>
      <c r="BJ4" s="21"/>
      <c r="BK4" s="21"/>
      <c r="BL4" s="21"/>
      <c r="BM4" s="21"/>
      <c r="BN4" s="21"/>
      <c r="BO4" s="21"/>
      <c r="BP4" s="21"/>
      <c r="BQ4" s="21"/>
      <c r="BR4" s="21"/>
      <c r="BS4" s="21"/>
      <c r="BT4" s="21"/>
      <c r="BU4" s="21"/>
      <c r="BV4" s="21"/>
      <c r="BW4" s="21"/>
      <c r="BX4" s="21"/>
      <c r="BY4" s="21"/>
      <c r="BZ4" s="21"/>
      <c r="CA4" s="21"/>
      <c r="CB4" s="21"/>
      <c r="CC4" s="21"/>
      <c r="CD4" s="21"/>
      <c r="CE4" s="21"/>
      <c r="CF4" s="21"/>
      <c r="CG4" s="21"/>
      <c r="CH4" s="21"/>
      <c r="CI4" s="21"/>
      <c r="CJ4" s="21"/>
      <c r="CK4" s="21"/>
      <c r="CL4" s="21"/>
      <c r="CM4" s="21"/>
      <c r="CN4" s="21"/>
      <c r="CO4" s="21"/>
      <c r="CP4" s="21"/>
      <c r="CQ4" s="21"/>
      <c r="CR4" s="21"/>
      <c r="CS4" s="21"/>
      <c r="CT4" s="21"/>
      <c r="CU4" s="21"/>
      <c r="CV4" s="21"/>
      <c r="CW4" s="21"/>
      <c r="CX4" s="21"/>
      <c r="CY4" s="21"/>
      <c r="CZ4" s="21"/>
      <c r="DA4" s="21"/>
      <c r="DB4" s="21"/>
      <c r="DC4" s="21"/>
      <c r="DD4" s="21"/>
      <c r="DE4" s="21"/>
      <c r="DF4" s="21"/>
      <c r="DG4" s="21"/>
      <c r="DH4" s="21"/>
      <c r="DI4" s="21"/>
      <c r="DJ4" s="21"/>
      <c r="DK4" s="21"/>
      <c r="DL4" s="21"/>
      <c r="DM4" s="21"/>
      <c r="DN4" s="21"/>
      <c r="DO4" s="21"/>
      <c r="DP4" s="21"/>
      <c r="DQ4" s="21"/>
      <c r="DR4" s="21"/>
      <c r="DS4" s="21"/>
      <c r="DT4" s="21"/>
      <c r="DU4" s="21"/>
      <c r="DV4" s="21"/>
      <c r="DW4" s="21"/>
      <c r="DX4" s="21"/>
      <c r="DY4" s="21"/>
      <c r="DZ4" s="21"/>
      <c r="EA4" s="21"/>
      <c r="EB4" s="21"/>
      <c r="EC4" s="21"/>
      <c r="ED4" s="21"/>
      <c r="EE4" s="21"/>
      <c r="EF4" s="21"/>
      <c r="EG4" s="21"/>
      <c r="EH4" s="21"/>
      <c r="EI4" s="21"/>
      <c r="EJ4" s="21"/>
      <c r="EK4" s="21"/>
      <c r="EL4" s="21"/>
      <c r="EM4" s="21"/>
      <c r="EN4" s="21"/>
      <c r="EO4" s="21"/>
      <c r="EP4" s="21"/>
      <c r="EQ4" s="21"/>
      <c r="ER4" s="21"/>
      <c r="ES4" s="21"/>
      <c r="ET4" s="21"/>
      <c r="EU4" s="21"/>
      <c r="EV4" s="21"/>
      <c r="EW4" s="21"/>
      <c r="EX4" s="21"/>
      <c r="EY4" s="21"/>
      <c r="EZ4" s="21"/>
      <c r="FA4" s="21"/>
      <c r="FB4" s="21"/>
      <c r="FC4" s="21"/>
      <c r="FD4" s="21"/>
      <c r="FE4" s="21"/>
      <c r="FF4" s="21"/>
      <c r="FG4" s="21"/>
      <c r="FH4" s="21"/>
      <c r="FI4" s="21"/>
      <c r="FJ4" s="21"/>
      <c r="FK4" s="21"/>
      <c r="FL4" s="21"/>
      <c r="FM4" s="21"/>
      <c r="FN4" s="21"/>
      <c r="FO4" s="21"/>
      <c r="FP4" s="21"/>
      <c r="FQ4" s="21"/>
      <c r="FR4" s="21"/>
      <c r="FS4" s="21"/>
      <c r="FT4" s="21"/>
      <c r="FU4" s="21"/>
      <c r="FV4" s="21"/>
      <c r="FW4" s="21"/>
      <c r="FX4" s="21"/>
      <c r="FY4" s="21"/>
      <c r="FZ4" s="21"/>
      <c r="GA4" s="21"/>
      <c r="GB4" s="21"/>
      <c r="GC4" s="21"/>
      <c r="GD4" s="21"/>
      <c r="GE4" s="21"/>
      <c r="GF4" s="21"/>
      <c r="GG4" s="21"/>
      <c r="GH4" s="21"/>
      <c r="GI4" s="21"/>
      <c r="GJ4" s="21"/>
      <c r="GK4" s="21"/>
      <c r="GL4" s="21"/>
      <c r="GM4" s="21"/>
      <c r="GN4" s="21"/>
      <c r="GO4" s="21"/>
      <c r="GP4" s="21"/>
      <c r="GQ4" s="21"/>
      <c r="GR4" s="21"/>
      <c r="GS4" s="21"/>
      <c r="GT4" s="21"/>
      <c r="GU4" s="21"/>
      <c r="GV4" s="21"/>
      <c r="GW4" s="21"/>
      <c r="GX4" s="21"/>
      <c r="GY4" s="21"/>
      <c r="GZ4" s="21"/>
      <c r="HA4" s="21"/>
      <c r="HB4" s="21"/>
      <c r="HC4" s="21"/>
      <c r="HD4" s="21"/>
      <c r="HE4" s="21"/>
      <c r="HF4" s="21"/>
      <c r="HG4" s="21"/>
      <c r="HH4" s="21"/>
      <c r="HI4" s="21"/>
      <c r="HJ4" s="21"/>
      <c r="HK4" s="21"/>
      <c r="HL4" s="21"/>
      <c r="HM4" s="21"/>
      <c r="HN4" s="21"/>
      <c r="HO4" s="21"/>
      <c r="HP4" s="21"/>
      <c r="HQ4" s="21"/>
      <c r="HR4" s="21"/>
      <c r="HS4" s="21"/>
      <c r="HT4" s="21"/>
      <c r="HU4" s="21"/>
      <c r="HV4" s="21"/>
    </row>
    <row r="5" spans="1:230" s="35" customFormat="1" ht="16.95" customHeight="1">
      <c r="A5" s="61"/>
      <c r="B5" s="61"/>
      <c r="C5" s="87"/>
      <c r="D5" s="87"/>
      <c r="E5" s="87"/>
      <c r="F5" s="87"/>
      <c r="G5" s="87"/>
      <c r="H5" s="87"/>
      <c r="I5" s="87"/>
      <c r="J5" s="87"/>
      <c r="K5" s="87"/>
      <c r="L5" s="87"/>
      <c r="M5" s="87"/>
      <c r="N5" s="87" t="s">
        <v>0</v>
      </c>
      <c r="O5" s="87" t="s">
        <v>0</v>
      </c>
      <c r="P5" s="87" t="s">
        <v>1</v>
      </c>
      <c r="Q5" s="87" t="s">
        <v>1</v>
      </c>
      <c r="R5" s="87" t="s">
        <v>0</v>
      </c>
      <c r="S5" s="87" t="s">
        <v>0</v>
      </c>
      <c r="T5" s="87" t="s">
        <v>0</v>
      </c>
      <c r="U5" s="87" t="s">
        <v>0</v>
      </c>
      <c r="V5" s="87" t="s">
        <v>0</v>
      </c>
      <c r="W5" s="87"/>
      <c r="X5" s="87"/>
      <c r="Y5" s="87"/>
      <c r="Z5" s="87"/>
      <c r="AA5" s="87"/>
      <c r="AB5" s="87"/>
      <c r="AC5" s="87"/>
      <c r="AD5" s="87"/>
      <c r="AE5" s="87"/>
      <c r="AF5" s="87"/>
      <c r="AG5" s="87"/>
      <c r="AH5" s="33"/>
      <c r="AI5" s="34"/>
      <c r="AJ5" s="34"/>
      <c r="AK5" s="34"/>
      <c r="AL5" s="34"/>
      <c r="AM5" s="34"/>
      <c r="AN5" s="34"/>
      <c r="AO5" s="34"/>
      <c r="AP5" s="34"/>
      <c r="AQ5" s="34"/>
      <c r="AR5" s="34"/>
      <c r="AS5" s="34"/>
      <c r="AT5" s="34"/>
      <c r="AU5" s="34"/>
      <c r="AV5" s="34"/>
      <c r="AW5" s="34"/>
      <c r="AX5" s="34"/>
      <c r="AY5" s="34"/>
      <c r="AZ5" s="34"/>
      <c r="BA5" s="34"/>
      <c r="BB5" s="34"/>
      <c r="BC5" s="34"/>
      <c r="BD5" s="34"/>
      <c r="BE5" s="34"/>
      <c r="BF5" s="34"/>
      <c r="BG5" s="34"/>
      <c r="BH5" s="34"/>
      <c r="BI5" s="34"/>
      <c r="BJ5" s="34"/>
      <c r="BK5" s="34"/>
      <c r="BL5" s="34"/>
      <c r="BM5" s="34"/>
      <c r="BN5" s="34"/>
      <c r="BO5" s="34"/>
      <c r="BP5" s="34"/>
      <c r="BQ5" s="34"/>
      <c r="BR5" s="34"/>
      <c r="BS5" s="34"/>
      <c r="BT5" s="34"/>
      <c r="BU5" s="34"/>
      <c r="BV5" s="34"/>
      <c r="BW5" s="34"/>
      <c r="BX5" s="34"/>
      <c r="BY5" s="34"/>
      <c r="BZ5" s="34"/>
      <c r="CA5" s="34"/>
      <c r="CB5" s="34"/>
      <c r="CC5" s="34"/>
      <c r="CD5" s="34"/>
      <c r="CE5" s="34"/>
      <c r="CF5" s="34"/>
      <c r="CG5" s="34"/>
      <c r="CH5" s="34"/>
      <c r="CI5" s="34"/>
      <c r="CJ5" s="34"/>
      <c r="CK5" s="34"/>
      <c r="CL5" s="34"/>
      <c r="CM5" s="34"/>
      <c r="CN5" s="34"/>
      <c r="CO5" s="34"/>
      <c r="CP5" s="34"/>
      <c r="CQ5" s="34"/>
      <c r="CR5" s="34"/>
      <c r="CS5" s="34"/>
      <c r="CT5" s="34"/>
      <c r="CU5" s="34"/>
      <c r="CV5" s="34"/>
      <c r="CW5" s="34"/>
      <c r="CX5" s="34"/>
      <c r="CY5" s="34"/>
      <c r="CZ5" s="34"/>
      <c r="DA5" s="34"/>
      <c r="DB5" s="34"/>
      <c r="DC5" s="34"/>
      <c r="DD5" s="34"/>
      <c r="DE5" s="34"/>
      <c r="DF5" s="34"/>
      <c r="DG5" s="34"/>
      <c r="DH5" s="34"/>
      <c r="DI5" s="34"/>
      <c r="DJ5" s="34"/>
      <c r="DK5" s="34"/>
      <c r="DL5" s="34"/>
      <c r="DM5" s="34"/>
      <c r="DN5" s="34"/>
      <c r="DO5" s="34"/>
      <c r="DP5" s="34"/>
      <c r="DQ5" s="34"/>
      <c r="DR5" s="34"/>
      <c r="DS5" s="34"/>
      <c r="DT5" s="34"/>
      <c r="DU5" s="34"/>
      <c r="DV5" s="34"/>
      <c r="DW5" s="34"/>
      <c r="DX5" s="34"/>
      <c r="DY5" s="34"/>
      <c r="DZ5" s="34"/>
      <c r="EA5" s="34"/>
      <c r="EB5" s="34"/>
      <c r="EC5" s="34"/>
      <c r="ED5" s="34"/>
      <c r="EE5" s="34"/>
      <c r="EF5" s="34"/>
      <c r="EG5" s="34"/>
      <c r="EH5" s="34"/>
      <c r="EI5" s="34"/>
      <c r="EJ5" s="34"/>
      <c r="EK5" s="34"/>
      <c r="EL5" s="34"/>
      <c r="EM5" s="34"/>
      <c r="EN5" s="34"/>
      <c r="EO5" s="34"/>
      <c r="EP5" s="34"/>
      <c r="EQ5" s="34"/>
      <c r="ER5" s="34"/>
      <c r="ES5" s="34"/>
      <c r="ET5" s="34"/>
      <c r="EU5" s="34"/>
      <c r="EV5" s="34"/>
      <c r="EW5" s="34"/>
      <c r="EX5" s="34"/>
      <c r="EY5" s="34"/>
      <c r="EZ5" s="34"/>
      <c r="FA5" s="34"/>
      <c r="FB5" s="34"/>
      <c r="FC5" s="34"/>
      <c r="FD5" s="34"/>
      <c r="FE5" s="34"/>
      <c r="FF5" s="34"/>
      <c r="FG5" s="34"/>
      <c r="FH5" s="34"/>
      <c r="FI5" s="34"/>
      <c r="FJ5" s="34"/>
      <c r="FK5" s="34"/>
      <c r="FL5" s="34"/>
      <c r="FM5" s="34"/>
      <c r="FN5" s="34"/>
      <c r="FO5" s="34"/>
      <c r="FP5" s="34"/>
      <c r="FQ5" s="34"/>
      <c r="FR5" s="34"/>
      <c r="FS5" s="34"/>
      <c r="FT5" s="34"/>
      <c r="FU5" s="34"/>
      <c r="FV5" s="34"/>
      <c r="FW5" s="34"/>
      <c r="FX5" s="34"/>
      <c r="FY5" s="34"/>
      <c r="FZ5" s="34"/>
      <c r="GA5" s="34"/>
      <c r="GB5" s="34"/>
      <c r="GC5" s="34"/>
      <c r="GD5" s="34"/>
      <c r="GE5" s="34"/>
      <c r="GF5" s="34"/>
      <c r="GG5" s="34"/>
      <c r="GH5" s="34"/>
      <c r="GI5" s="34"/>
      <c r="GJ5" s="34"/>
      <c r="GK5" s="34"/>
      <c r="GL5" s="34"/>
      <c r="GM5" s="34"/>
      <c r="GN5" s="34"/>
      <c r="GO5" s="34"/>
      <c r="GP5" s="34"/>
      <c r="GQ5" s="34"/>
      <c r="GR5" s="34"/>
      <c r="GS5" s="34"/>
      <c r="GT5" s="34"/>
      <c r="GU5" s="34"/>
      <c r="GV5" s="34"/>
      <c r="GW5" s="34"/>
      <c r="GX5" s="34"/>
      <c r="GY5" s="34"/>
      <c r="GZ5" s="34"/>
      <c r="HA5" s="34"/>
      <c r="HB5" s="34"/>
      <c r="HC5" s="34"/>
      <c r="HD5" s="34"/>
      <c r="HE5" s="34"/>
      <c r="HF5" s="34"/>
      <c r="HG5" s="34"/>
      <c r="HH5" s="34"/>
      <c r="HI5" s="34"/>
      <c r="HJ5" s="34"/>
      <c r="HK5" s="34"/>
      <c r="HL5" s="34"/>
      <c r="HM5" s="34"/>
      <c r="HN5" s="34"/>
      <c r="HO5" s="34"/>
      <c r="HP5" s="34"/>
      <c r="HQ5" s="34"/>
      <c r="HR5" s="34"/>
      <c r="HS5" s="34"/>
      <c r="HT5" s="34"/>
      <c r="HU5" s="34"/>
      <c r="HV5" s="34"/>
    </row>
    <row r="6" spans="1:230" ht="14.55" customHeight="1">
      <c r="A6" s="132" t="e">
        <f>DATE(YEAR(A1),MONTH(A1)+1,DAY(A1))</f>
        <v>#REF!</v>
      </c>
      <c r="B6" s="95"/>
      <c r="C6" s="26" t="e">
        <f>CHOOSE(WEEKDAY(C7,2),"L","M","M","J","V","S","D")</f>
        <v>#REF!</v>
      </c>
      <c r="D6" s="26" t="e">
        <f t="shared" ref="D6:AE6" si="2">CHOOSE(WEEKDAY(D7,2),"L","M","M","J","V","S","D")</f>
        <v>#REF!</v>
      </c>
      <c r="E6" s="26" t="e">
        <f t="shared" si="2"/>
        <v>#REF!</v>
      </c>
      <c r="F6" s="26" t="e">
        <f t="shared" si="2"/>
        <v>#REF!</v>
      </c>
      <c r="G6" s="26" t="e">
        <f t="shared" si="2"/>
        <v>#REF!</v>
      </c>
      <c r="H6" s="26" t="e">
        <f t="shared" si="2"/>
        <v>#REF!</v>
      </c>
      <c r="I6" s="26" t="e">
        <f t="shared" si="2"/>
        <v>#REF!</v>
      </c>
      <c r="J6" s="26" t="e">
        <f t="shared" si="2"/>
        <v>#REF!</v>
      </c>
      <c r="K6" s="26" t="e">
        <f t="shared" si="2"/>
        <v>#REF!</v>
      </c>
      <c r="L6" s="26" t="e">
        <f t="shared" si="2"/>
        <v>#REF!</v>
      </c>
      <c r="M6" s="26" t="e">
        <f t="shared" si="2"/>
        <v>#REF!</v>
      </c>
      <c r="N6" s="26" t="e">
        <f t="shared" si="2"/>
        <v>#REF!</v>
      </c>
      <c r="O6" s="26" t="e">
        <f t="shared" si="2"/>
        <v>#REF!</v>
      </c>
      <c r="P6" s="26" t="e">
        <f t="shared" si="2"/>
        <v>#REF!</v>
      </c>
      <c r="Q6" s="26" t="e">
        <f t="shared" si="2"/>
        <v>#REF!</v>
      </c>
      <c r="R6" s="26" t="e">
        <f t="shared" si="2"/>
        <v>#REF!</v>
      </c>
      <c r="S6" s="26" t="e">
        <f t="shared" si="2"/>
        <v>#REF!</v>
      </c>
      <c r="T6" s="26" t="e">
        <f t="shared" si="2"/>
        <v>#REF!</v>
      </c>
      <c r="U6" s="26" t="e">
        <f t="shared" si="2"/>
        <v>#REF!</v>
      </c>
      <c r="V6" s="26" t="e">
        <f t="shared" si="2"/>
        <v>#REF!</v>
      </c>
      <c r="W6" s="26" t="e">
        <f t="shared" si="2"/>
        <v>#REF!</v>
      </c>
      <c r="X6" s="26" t="e">
        <f t="shared" si="2"/>
        <v>#REF!</v>
      </c>
      <c r="Y6" s="26" t="e">
        <f t="shared" si="2"/>
        <v>#REF!</v>
      </c>
      <c r="Z6" s="26" t="e">
        <f t="shared" si="2"/>
        <v>#REF!</v>
      </c>
      <c r="AA6" s="26" t="e">
        <f t="shared" si="2"/>
        <v>#REF!</v>
      </c>
      <c r="AB6" s="26" t="e">
        <f t="shared" si="2"/>
        <v>#REF!</v>
      </c>
      <c r="AC6" s="26" t="e">
        <f t="shared" si="2"/>
        <v>#REF!</v>
      </c>
      <c r="AD6" s="26" t="e">
        <f t="shared" si="2"/>
        <v>#REF!</v>
      </c>
      <c r="AE6" s="26" t="e">
        <f t="shared" si="2"/>
        <v>#REF!</v>
      </c>
      <c r="AF6" s="29"/>
      <c r="AG6" s="29"/>
    </row>
    <row r="7" spans="1:230" ht="14.55" customHeight="1">
      <c r="A7" s="133"/>
      <c r="B7" s="96"/>
      <c r="C7" s="58" t="e">
        <f>$A$6</f>
        <v>#REF!</v>
      </c>
      <c r="D7" s="58" t="e">
        <f>C7+1</f>
        <v>#REF!</v>
      </c>
      <c r="E7" s="58" t="e">
        <f t="shared" ref="E7:AE7" si="3">D7+1</f>
        <v>#REF!</v>
      </c>
      <c r="F7" s="58" t="e">
        <f t="shared" si="3"/>
        <v>#REF!</v>
      </c>
      <c r="G7" s="58" t="e">
        <f t="shared" si="3"/>
        <v>#REF!</v>
      </c>
      <c r="H7" s="58" t="e">
        <f t="shared" si="3"/>
        <v>#REF!</v>
      </c>
      <c r="I7" s="58" t="e">
        <f t="shared" si="3"/>
        <v>#REF!</v>
      </c>
      <c r="J7" s="58" t="e">
        <f t="shared" si="3"/>
        <v>#REF!</v>
      </c>
      <c r="K7" s="58" t="e">
        <f t="shared" si="3"/>
        <v>#REF!</v>
      </c>
      <c r="L7" s="58" t="e">
        <f t="shared" si="3"/>
        <v>#REF!</v>
      </c>
      <c r="M7" s="58" t="e">
        <f t="shared" si="3"/>
        <v>#REF!</v>
      </c>
      <c r="N7" s="58" t="e">
        <f t="shared" si="3"/>
        <v>#REF!</v>
      </c>
      <c r="O7" s="79" t="e">
        <f t="shared" si="3"/>
        <v>#REF!</v>
      </c>
      <c r="P7" s="79" t="e">
        <f t="shared" si="3"/>
        <v>#REF!</v>
      </c>
      <c r="Q7" s="79" t="e">
        <f t="shared" si="3"/>
        <v>#REF!</v>
      </c>
      <c r="R7" s="79" t="e">
        <f t="shared" si="3"/>
        <v>#REF!</v>
      </c>
      <c r="S7" s="79" t="e">
        <f t="shared" si="3"/>
        <v>#REF!</v>
      </c>
      <c r="T7" s="79" t="e">
        <f t="shared" si="3"/>
        <v>#REF!</v>
      </c>
      <c r="U7" s="79" t="e">
        <f t="shared" si="3"/>
        <v>#REF!</v>
      </c>
      <c r="V7" s="79" t="e">
        <f t="shared" si="3"/>
        <v>#REF!</v>
      </c>
      <c r="W7" s="79" t="e">
        <f t="shared" si="3"/>
        <v>#REF!</v>
      </c>
      <c r="X7" s="79" t="e">
        <f t="shared" si="3"/>
        <v>#REF!</v>
      </c>
      <c r="Y7" s="79" t="e">
        <f t="shared" si="3"/>
        <v>#REF!</v>
      </c>
      <c r="Z7" s="79" t="e">
        <f t="shared" si="3"/>
        <v>#REF!</v>
      </c>
      <c r="AA7" s="58" t="e">
        <f t="shared" si="3"/>
        <v>#REF!</v>
      </c>
      <c r="AB7" s="58" t="e">
        <f t="shared" si="3"/>
        <v>#REF!</v>
      </c>
      <c r="AC7" s="58" t="e">
        <f t="shared" si="3"/>
        <v>#REF!</v>
      </c>
      <c r="AD7" s="58" t="e">
        <f t="shared" si="3"/>
        <v>#REF!</v>
      </c>
      <c r="AE7" s="58" t="e">
        <f t="shared" si="3"/>
        <v>#REF!</v>
      </c>
      <c r="AF7" s="29"/>
      <c r="AG7" s="29"/>
    </row>
    <row r="8" spans="1:230" ht="14.55" customHeight="1">
      <c r="A8" s="134"/>
      <c r="B8" s="99"/>
      <c r="C8" s="74"/>
      <c r="D8" s="75"/>
      <c r="E8" s="75"/>
      <c r="F8" s="75"/>
      <c r="G8" s="75"/>
      <c r="H8" s="75"/>
      <c r="I8" s="75"/>
      <c r="J8" s="75"/>
      <c r="K8" s="75"/>
      <c r="L8" s="75"/>
      <c r="M8" s="78"/>
      <c r="N8" s="78"/>
      <c r="O8" s="141"/>
      <c r="P8" s="141"/>
      <c r="Q8" s="141"/>
      <c r="R8" s="141"/>
      <c r="S8" s="141"/>
      <c r="T8" s="89"/>
      <c r="U8" s="89"/>
      <c r="V8" s="142"/>
      <c r="W8" s="139"/>
      <c r="X8" s="139"/>
      <c r="Y8" s="139"/>
      <c r="Z8" s="139"/>
      <c r="AA8" s="89"/>
      <c r="AB8" s="89"/>
      <c r="AC8" s="142"/>
      <c r="AD8" s="139"/>
      <c r="AE8" s="88"/>
      <c r="AF8" s="6"/>
      <c r="AG8" s="6"/>
    </row>
    <row r="9" spans="1:230" s="22" customFormat="1" ht="16.95" customHeight="1">
      <c r="A9" s="61">
        <f>A4</f>
        <v>0</v>
      </c>
      <c r="B9" s="61"/>
      <c r="C9" s="87"/>
      <c r="D9" s="87"/>
      <c r="E9" s="87"/>
      <c r="F9" s="87"/>
      <c r="G9" s="87"/>
      <c r="H9" s="87"/>
      <c r="I9" s="87"/>
      <c r="J9" s="87"/>
      <c r="K9" s="87"/>
      <c r="L9" s="87"/>
      <c r="M9" s="87"/>
      <c r="N9" s="87"/>
      <c r="O9" s="87"/>
      <c r="P9" s="87"/>
      <c r="Q9" s="87"/>
      <c r="R9" s="87"/>
      <c r="S9" s="87"/>
      <c r="T9" s="87" t="s">
        <v>1</v>
      </c>
      <c r="U9" s="87" t="s">
        <v>1</v>
      </c>
      <c r="V9" s="87" t="s">
        <v>0</v>
      </c>
      <c r="W9" s="87" t="s">
        <v>0</v>
      </c>
      <c r="X9" s="87" t="s">
        <v>0</v>
      </c>
      <c r="Y9" s="87" t="s">
        <v>0</v>
      </c>
      <c r="Z9" s="87" t="s">
        <v>0</v>
      </c>
      <c r="AA9" s="87"/>
      <c r="AB9" s="87"/>
      <c r="AC9" s="87"/>
      <c r="AD9" s="87"/>
      <c r="AE9" s="87"/>
      <c r="AF9" s="6"/>
      <c r="AG9" s="6"/>
      <c r="AH9" s="6"/>
      <c r="AI9" s="21"/>
      <c r="AJ9" s="21"/>
      <c r="AK9" s="21"/>
      <c r="AL9" s="21"/>
      <c r="AM9" s="21"/>
      <c r="AN9" s="21"/>
      <c r="AO9" s="21"/>
      <c r="AP9" s="21"/>
      <c r="AQ9" s="21"/>
      <c r="AR9" s="21"/>
      <c r="AS9" s="21"/>
      <c r="AT9" s="21"/>
      <c r="AU9" s="21"/>
      <c r="AV9" s="21"/>
      <c r="AW9" s="21"/>
      <c r="AX9" s="21"/>
      <c r="AY9" s="21"/>
      <c r="AZ9" s="21"/>
      <c r="BA9" s="21"/>
      <c r="BB9" s="21"/>
      <c r="BC9" s="21"/>
      <c r="BD9" s="21"/>
      <c r="BE9" s="21"/>
      <c r="BF9" s="21"/>
      <c r="BG9" s="21"/>
      <c r="BH9" s="21"/>
      <c r="BI9" s="21"/>
      <c r="BJ9" s="21"/>
      <c r="BK9" s="21"/>
      <c r="BL9" s="21"/>
      <c r="BM9" s="21"/>
      <c r="BN9" s="21"/>
      <c r="BO9" s="21"/>
      <c r="BP9" s="21"/>
      <c r="BQ9" s="21"/>
      <c r="BR9" s="21"/>
      <c r="BS9" s="21"/>
      <c r="BT9" s="21"/>
      <c r="BU9" s="21"/>
      <c r="BV9" s="21"/>
      <c r="BW9" s="21"/>
      <c r="BX9" s="21"/>
      <c r="BY9" s="21"/>
      <c r="BZ9" s="21"/>
      <c r="CA9" s="21"/>
      <c r="CB9" s="21"/>
      <c r="CC9" s="21"/>
      <c r="CD9" s="21"/>
      <c r="CE9" s="21"/>
      <c r="CF9" s="21"/>
      <c r="CG9" s="21"/>
      <c r="CH9" s="21"/>
      <c r="CI9" s="21"/>
      <c r="CJ9" s="21"/>
      <c r="CK9" s="21"/>
      <c r="CL9" s="21"/>
      <c r="CM9" s="21"/>
      <c r="CN9" s="21"/>
      <c r="CO9" s="21"/>
      <c r="CP9" s="21"/>
      <c r="CQ9" s="21"/>
      <c r="CR9" s="21"/>
      <c r="CS9" s="21"/>
      <c r="CT9" s="21"/>
      <c r="CU9" s="21"/>
      <c r="CV9" s="21"/>
      <c r="CW9" s="21"/>
      <c r="CX9" s="21"/>
      <c r="CY9" s="21"/>
      <c r="CZ9" s="21"/>
      <c r="DA9" s="21"/>
      <c r="DB9" s="21"/>
      <c r="DC9" s="21"/>
      <c r="DD9" s="21"/>
      <c r="DE9" s="21"/>
      <c r="DF9" s="21"/>
      <c r="DG9" s="21"/>
      <c r="DH9" s="21"/>
      <c r="DI9" s="21"/>
      <c r="DJ9" s="21"/>
      <c r="DK9" s="21"/>
      <c r="DL9" s="21"/>
      <c r="DM9" s="21"/>
      <c r="DN9" s="21"/>
      <c r="DO9" s="21"/>
      <c r="DP9" s="21"/>
      <c r="DQ9" s="21"/>
      <c r="DR9" s="21"/>
      <c r="DS9" s="21"/>
      <c r="DT9" s="21"/>
      <c r="DU9" s="21"/>
      <c r="DV9" s="21"/>
      <c r="DW9" s="21"/>
      <c r="DX9" s="21"/>
      <c r="DY9" s="21"/>
      <c r="DZ9" s="21"/>
      <c r="EA9" s="21"/>
      <c r="EB9" s="21"/>
      <c r="EC9" s="21"/>
      <c r="ED9" s="21"/>
      <c r="EE9" s="21"/>
      <c r="EF9" s="21"/>
      <c r="EG9" s="21"/>
      <c r="EH9" s="21"/>
      <c r="EI9" s="21"/>
      <c r="EJ9" s="21"/>
      <c r="EK9" s="21"/>
      <c r="EL9" s="21"/>
      <c r="EM9" s="21"/>
      <c r="EN9" s="21"/>
      <c r="EO9" s="21"/>
      <c r="EP9" s="21"/>
      <c r="EQ9" s="21"/>
      <c r="ER9" s="21"/>
      <c r="ES9" s="21"/>
      <c r="ET9" s="21"/>
      <c r="EU9" s="21"/>
      <c r="EV9" s="21"/>
      <c r="EW9" s="21"/>
      <c r="EX9" s="21"/>
      <c r="EY9" s="21"/>
      <c r="EZ9" s="21"/>
      <c r="FA9" s="21"/>
      <c r="FB9" s="21"/>
      <c r="FC9" s="21"/>
      <c r="FD9" s="21"/>
      <c r="FE9" s="21"/>
      <c r="FF9" s="21"/>
      <c r="FG9" s="21"/>
      <c r="FH9" s="21"/>
      <c r="FI9" s="21"/>
      <c r="FJ9" s="21"/>
      <c r="FK9" s="21"/>
      <c r="FL9" s="21"/>
      <c r="FM9" s="21"/>
      <c r="FN9" s="21"/>
      <c r="FO9" s="21"/>
      <c r="FP9" s="21"/>
      <c r="FQ9" s="21"/>
      <c r="FR9" s="21"/>
      <c r="FS9" s="21"/>
      <c r="FT9" s="21"/>
      <c r="FU9" s="21"/>
      <c r="FV9" s="21"/>
      <c r="FW9" s="21"/>
      <c r="FX9" s="21"/>
      <c r="FY9" s="21"/>
      <c r="FZ9" s="21"/>
      <c r="GA9" s="21"/>
      <c r="GB9" s="21"/>
      <c r="GC9" s="21"/>
      <c r="GD9" s="21"/>
      <c r="GE9" s="21"/>
      <c r="GF9" s="21"/>
      <c r="GG9" s="21"/>
      <c r="GH9" s="21"/>
      <c r="GI9" s="21"/>
      <c r="GJ9" s="21"/>
      <c r="GK9" s="21"/>
      <c r="GL9" s="21"/>
      <c r="GM9" s="21"/>
      <c r="GN9" s="21"/>
      <c r="GO9" s="21"/>
      <c r="GP9" s="21"/>
      <c r="GQ9" s="21"/>
      <c r="GR9" s="21"/>
      <c r="GS9" s="21"/>
      <c r="GT9" s="21"/>
      <c r="GU9" s="21"/>
      <c r="GV9" s="21"/>
      <c r="GW9" s="21"/>
      <c r="GX9" s="21"/>
      <c r="GY9" s="21"/>
      <c r="GZ9" s="21"/>
      <c r="HA9" s="21"/>
      <c r="HB9" s="21"/>
      <c r="HC9" s="21"/>
      <c r="HD9" s="21"/>
      <c r="HE9" s="21"/>
      <c r="HF9" s="21"/>
      <c r="HG9" s="21"/>
      <c r="HH9" s="21"/>
      <c r="HI9" s="21"/>
      <c r="HJ9" s="21"/>
      <c r="HK9" s="21"/>
      <c r="HL9" s="21"/>
      <c r="HM9" s="21"/>
      <c r="HN9" s="21"/>
      <c r="HO9" s="21"/>
      <c r="HP9" s="21"/>
      <c r="HQ9" s="21"/>
      <c r="HR9" s="21"/>
      <c r="HS9" s="21"/>
      <c r="HT9" s="21"/>
      <c r="HU9" s="21"/>
      <c r="HV9" s="21"/>
    </row>
    <row r="10" spans="1:230" s="35" customFormat="1" ht="16.95" customHeight="1">
      <c r="A10" s="61">
        <f>A5</f>
        <v>0</v>
      </c>
      <c r="B10" s="61"/>
      <c r="C10" s="87"/>
      <c r="D10" s="87"/>
      <c r="E10" s="87"/>
      <c r="F10" s="87"/>
      <c r="G10" s="87"/>
      <c r="H10" s="87"/>
      <c r="I10" s="87"/>
      <c r="J10" s="87"/>
      <c r="K10" s="87"/>
      <c r="L10" s="87"/>
      <c r="M10" s="87"/>
      <c r="N10" s="87"/>
      <c r="O10" s="87"/>
      <c r="P10" s="87"/>
      <c r="Q10" s="87"/>
      <c r="R10" s="87"/>
      <c r="S10" s="87"/>
      <c r="T10" s="87"/>
      <c r="U10" s="87"/>
      <c r="V10" s="87"/>
      <c r="W10" s="87"/>
      <c r="X10" s="87"/>
      <c r="Y10" s="87"/>
      <c r="Z10" s="87"/>
      <c r="AA10" s="87" t="s">
        <v>1</v>
      </c>
      <c r="AB10" s="87" t="s">
        <v>1</v>
      </c>
      <c r="AC10" s="87" t="s">
        <v>0</v>
      </c>
      <c r="AD10" s="87" t="s">
        <v>0</v>
      </c>
      <c r="AE10" s="87"/>
      <c r="AF10" s="18"/>
      <c r="AG10" s="18"/>
      <c r="AH10" s="18"/>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c r="BK10" s="34"/>
      <c r="BL10" s="34"/>
      <c r="BM10" s="34"/>
      <c r="BN10" s="34"/>
      <c r="BO10" s="34"/>
      <c r="BP10" s="34"/>
      <c r="BQ10" s="34"/>
      <c r="BR10" s="34"/>
      <c r="BS10" s="34"/>
      <c r="BT10" s="34"/>
      <c r="BU10" s="34"/>
      <c r="BV10" s="34"/>
      <c r="BW10" s="34"/>
      <c r="BX10" s="34"/>
      <c r="BY10" s="34"/>
      <c r="BZ10" s="34"/>
      <c r="CA10" s="34"/>
      <c r="CB10" s="34"/>
      <c r="CC10" s="34"/>
      <c r="CD10" s="34"/>
      <c r="CE10" s="34"/>
      <c r="CF10" s="34"/>
      <c r="CG10" s="34"/>
      <c r="CH10" s="34"/>
      <c r="CI10" s="34"/>
      <c r="CJ10" s="34"/>
      <c r="CK10" s="34"/>
      <c r="CL10" s="34"/>
      <c r="CM10" s="34"/>
      <c r="CN10" s="34"/>
      <c r="CO10" s="34"/>
      <c r="CP10" s="34"/>
      <c r="CQ10" s="34"/>
      <c r="CR10" s="34"/>
      <c r="CS10" s="34"/>
      <c r="CT10" s="34"/>
      <c r="CU10" s="34"/>
      <c r="CV10" s="34"/>
      <c r="CW10" s="34"/>
      <c r="CX10" s="34"/>
      <c r="CY10" s="34"/>
      <c r="CZ10" s="34"/>
      <c r="DA10" s="34"/>
      <c r="DB10" s="34"/>
      <c r="DC10" s="34"/>
      <c r="DD10" s="34"/>
      <c r="DE10" s="34"/>
      <c r="DF10" s="34"/>
      <c r="DG10" s="34"/>
      <c r="DH10" s="34"/>
      <c r="DI10" s="34"/>
      <c r="DJ10" s="34"/>
      <c r="DK10" s="34"/>
      <c r="DL10" s="34"/>
      <c r="DM10" s="34"/>
      <c r="DN10" s="34"/>
      <c r="DO10" s="34"/>
      <c r="DP10" s="34"/>
      <c r="DQ10" s="34"/>
      <c r="DR10" s="34"/>
      <c r="DS10" s="34"/>
      <c r="DT10" s="34"/>
      <c r="DU10" s="34"/>
      <c r="DV10" s="34"/>
      <c r="DW10" s="34"/>
      <c r="DX10" s="34"/>
      <c r="DY10" s="34"/>
      <c r="DZ10" s="34"/>
      <c r="EA10" s="34"/>
      <c r="EB10" s="34"/>
      <c r="EC10" s="34"/>
      <c r="ED10" s="34"/>
      <c r="EE10" s="34"/>
      <c r="EF10" s="34"/>
      <c r="EG10" s="34"/>
      <c r="EH10" s="34"/>
      <c r="EI10" s="34"/>
      <c r="EJ10" s="34"/>
      <c r="EK10" s="34"/>
      <c r="EL10" s="34"/>
      <c r="EM10" s="34"/>
      <c r="EN10" s="34"/>
      <c r="EO10" s="34"/>
      <c r="EP10" s="34"/>
      <c r="EQ10" s="34"/>
      <c r="ER10" s="34"/>
      <c r="ES10" s="34"/>
      <c r="ET10" s="34"/>
      <c r="EU10" s="34"/>
      <c r="EV10" s="34"/>
      <c r="EW10" s="34"/>
      <c r="EX10" s="34"/>
      <c r="EY10" s="34"/>
      <c r="EZ10" s="34"/>
      <c r="FA10" s="34"/>
      <c r="FB10" s="34"/>
      <c r="FC10" s="34"/>
      <c r="FD10" s="34"/>
      <c r="FE10" s="34"/>
      <c r="FF10" s="34"/>
      <c r="FG10" s="34"/>
      <c r="FH10" s="34"/>
      <c r="FI10" s="34"/>
      <c r="FJ10" s="34"/>
      <c r="FK10" s="34"/>
      <c r="FL10" s="34"/>
      <c r="FM10" s="34"/>
      <c r="FN10" s="34"/>
      <c r="FO10" s="34"/>
      <c r="FP10" s="34"/>
      <c r="FQ10" s="34"/>
      <c r="FR10" s="34"/>
      <c r="FS10" s="34"/>
      <c r="FT10" s="34"/>
      <c r="FU10" s="34"/>
      <c r="FV10" s="34"/>
      <c r="FW10" s="34"/>
      <c r="FX10" s="34"/>
      <c r="FY10" s="34"/>
      <c r="FZ10" s="34"/>
      <c r="GA10" s="34"/>
      <c r="GB10" s="34"/>
      <c r="GC10" s="34"/>
      <c r="GD10" s="34"/>
      <c r="GE10" s="34"/>
      <c r="GF10" s="34"/>
      <c r="GG10" s="34"/>
      <c r="GH10" s="34"/>
      <c r="GI10" s="34"/>
      <c r="GJ10" s="34"/>
      <c r="GK10" s="34"/>
      <c r="GL10" s="34"/>
      <c r="GM10" s="34"/>
      <c r="GN10" s="34"/>
      <c r="GO10" s="34"/>
      <c r="GP10" s="34"/>
      <c r="GQ10" s="34"/>
      <c r="GR10" s="34"/>
      <c r="GS10" s="34"/>
      <c r="GT10" s="34"/>
      <c r="GU10" s="34"/>
      <c r="GV10" s="34"/>
      <c r="GW10" s="34"/>
      <c r="GX10" s="34"/>
      <c r="GY10" s="34"/>
      <c r="GZ10" s="34"/>
      <c r="HA10" s="34"/>
      <c r="HB10" s="34"/>
      <c r="HC10" s="34"/>
      <c r="HD10" s="34"/>
      <c r="HE10" s="34"/>
      <c r="HF10" s="34"/>
      <c r="HG10" s="34"/>
      <c r="HH10" s="34"/>
      <c r="HI10" s="34"/>
      <c r="HJ10" s="34"/>
      <c r="HK10" s="34"/>
      <c r="HL10" s="34"/>
      <c r="HM10" s="34"/>
      <c r="HN10" s="34"/>
      <c r="HO10" s="34"/>
      <c r="HP10" s="34"/>
      <c r="HQ10" s="34"/>
      <c r="HR10" s="34"/>
      <c r="HS10" s="34"/>
      <c r="HT10" s="34"/>
      <c r="HU10" s="34"/>
      <c r="HV10" s="34"/>
    </row>
    <row r="11" spans="1:230" ht="14.55" customHeight="1">
      <c r="A11" s="135" t="e">
        <f>DATE(YEAR(A1),MONTH(A1)+2,DAY(A1))</f>
        <v>#REF!</v>
      </c>
      <c r="B11" s="97"/>
      <c r="C11" s="26" t="e">
        <f>CHOOSE(WEEKDAY(C12,2),"L","M","M","J","V","S","D")</f>
        <v>#REF!</v>
      </c>
      <c r="D11" s="26" t="e">
        <f t="shared" ref="D11:AG11" si="4">CHOOSE(WEEKDAY(D12,2),"L","M","M","J","V","S","D")</f>
        <v>#REF!</v>
      </c>
      <c r="E11" s="26" t="e">
        <f t="shared" si="4"/>
        <v>#REF!</v>
      </c>
      <c r="F11" s="26" t="e">
        <f t="shared" si="4"/>
        <v>#REF!</v>
      </c>
      <c r="G11" s="26" t="e">
        <f t="shared" si="4"/>
        <v>#REF!</v>
      </c>
      <c r="H11" s="26" t="e">
        <f t="shared" si="4"/>
        <v>#REF!</v>
      </c>
      <c r="I11" s="26" t="e">
        <f t="shared" si="4"/>
        <v>#REF!</v>
      </c>
      <c r="J11" s="26" t="e">
        <f t="shared" si="4"/>
        <v>#REF!</v>
      </c>
      <c r="K11" s="26" t="e">
        <f t="shared" si="4"/>
        <v>#REF!</v>
      </c>
      <c r="L11" s="26" t="e">
        <f t="shared" si="4"/>
        <v>#REF!</v>
      </c>
      <c r="M11" s="26" t="e">
        <f t="shared" si="4"/>
        <v>#REF!</v>
      </c>
      <c r="N11" s="26" t="e">
        <f t="shared" si="4"/>
        <v>#REF!</v>
      </c>
      <c r="O11" s="26" t="e">
        <f t="shared" si="4"/>
        <v>#REF!</v>
      </c>
      <c r="P11" s="26" t="e">
        <f t="shared" si="4"/>
        <v>#REF!</v>
      </c>
      <c r="Q11" s="26" t="e">
        <f t="shared" si="4"/>
        <v>#REF!</v>
      </c>
      <c r="R11" s="26" t="e">
        <f t="shared" si="4"/>
        <v>#REF!</v>
      </c>
      <c r="S11" s="26" t="e">
        <f t="shared" si="4"/>
        <v>#REF!</v>
      </c>
      <c r="T11" s="26" t="e">
        <f t="shared" si="4"/>
        <v>#REF!</v>
      </c>
      <c r="U11" s="26" t="e">
        <f t="shared" si="4"/>
        <v>#REF!</v>
      </c>
      <c r="V11" s="26" t="e">
        <f t="shared" si="4"/>
        <v>#REF!</v>
      </c>
      <c r="W11" s="26" t="e">
        <f t="shared" si="4"/>
        <v>#REF!</v>
      </c>
      <c r="X11" s="26" t="e">
        <f t="shared" si="4"/>
        <v>#REF!</v>
      </c>
      <c r="Y11" s="26" t="e">
        <f t="shared" si="4"/>
        <v>#REF!</v>
      </c>
      <c r="Z11" s="26" t="e">
        <f t="shared" si="4"/>
        <v>#REF!</v>
      </c>
      <c r="AA11" s="26" t="e">
        <f t="shared" si="4"/>
        <v>#REF!</v>
      </c>
      <c r="AB11" s="26" t="e">
        <f t="shared" si="4"/>
        <v>#REF!</v>
      </c>
      <c r="AC11" s="26" t="e">
        <f t="shared" si="4"/>
        <v>#REF!</v>
      </c>
      <c r="AD11" s="26" t="e">
        <f t="shared" si="4"/>
        <v>#REF!</v>
      </c>
      <c r="AE11" s="26" t="e">
        <f t="shared" si="4"/>
        <v>#REF!</v>
      </c>
      <c r="AF11" s="26" t="e">
        <f t="shared" si="4"/>
        <v>#REF!</v>
      </c>
      <c r="AG11" s="26" t="e">
        <f t="shared" si="4"/>
        <v>#REF!</v>
      </c>
    </row>
    <row r="12" spans="1:230" ht="13.95" customHeight="1">
      <c r="A12" s="136"/>
      <c r="B12" s="98"/>
      <c r="C12" s="58" t="e">
        <f>$A$11</f>
        <v>#REF!</v>
      </c>
      <c r="D12" s="58" t="e">
        <f>C12+1</f>
        <v>#REF!</v>
      </c>
      <c r="E12" s="58" t="e">
        <f t="shared" ref="E12:AG12" si="5">D12+1</f>
        <v>#REF!</v>
      </c>
      <c r="F12" s="58" t="e">
        <f t="shared" si="5"/>
        <v>#REF!</v>
      </c>
      <c r="G12" s="58" t="e">
        <f t="shared" si="5"/>
        <v>#REF!</v>
      </c>
      <c r="H12" s="58" t="e">
        <f t="shared" si="5"/>
        <v>#REF!</v>
      </c>
      <c r="I12" s="58" t="e">
        <f t="shared" si="5"/>
        <v>#REF!</v>
      </c>
      <c r="J12" s="58" t="e">
        <f t="shared" si="5"/>
        <v>#REF!</v>
      </c>
      <c r="K12" s="58" t="e">
        <f t="shared" si="5"/>
        <v>#REF!</v>
      </c>
      <c r="L12" s="58" t="e">
        <f t="shared" si="5"/>
        <v>#REF!</v>
      </c>
      <c r="M12" s="58" t="e">
        <f t="shared" si="5"/>
        <v>#REF!</v>
      </c>
      <c r="N12" s="58" t="e">
        <f t="shared" si="5"/>
        <v>#REF!</v>
      </c>
      <c r="O12" s="58" t="e">
        <f t="shared" si="5"/>
        <v>#REF!</v>
      </c>
      <c r="P12" s="58" t="e">
        <f t="shared" si="5"/>
        <v>#REF!</v>
      </c>
      <c r="Q12" s="58" t="e">
        <f t="shared" si="5"/>
        <v>#REF!</v>
      </c>
      <c r="R12" s="58" t="e">
        <f t="shared" si="5"/>
        <v>#REF!</v>
      </c>
      <c r="S12" s="58" t="e">
        <f t="shared" si="5"/>
        <v>#REF!</v>
      </c>
      <c r="T12" s="58" t="e">
        <f t="shared" si="5"/>
        <v>#REF!</v>
      </c>
      <c r="U12" s="58" t="e">
        <f t="shared" si="5"/>
        <v>#REF!</v>
      </c>
      <c r="V12" s="58" t="e">
        <f t="shared" si="5"/>
        <v>#REF!</v>
      </c>
      <c r="W12" s="58" t="e">
        <f t="shared" si="5"/>
        <v>#REF!</v>
      </c>
      <c r="X12" s="58" t="e">
        <f t="shared" si="5"/>
        <v>#REF!</v>
      </c>
      <c r="Y12" s="58" t="e">
        <f t="shared" si="5"/>
        <v>#REF!</v>
      </c>
      <c r="Z12" s="58" t="e">
        <f t="shared" si="5"/>
        <v>#REF!</v>
      </c>
      <c r="AA12" s="58" t="e">
        <f t="shared" si="5"/>
        <v>#REF!</v>
      </c>
      <c r="AB12" s="58" t="e">
        <f t="shared" si="5"/>
        <v>#REF!</v>
      </c>
      <c r="AC12" s="58" t="e">
        <f t="shared" si="5"/>
        <v>#REF!</v>
      </c>
      <c r="AD12" s="58" t="e">
        <f t="shared" si="5"/>
        <v>#REF!</v>
      </c>
      <c r="AE12" s="58" t="e">
        <f t="shared" si="5"/>
        <v>#REF!</v>
      </c>
      <c r="AF12" s="58" t="e">
        <f t="shared" si="5"/>
        <v>#REF!</v>
      </c>
      <c r="AG12" s="58" t="e">
        <f t="shared" si="5"/>
        <v>#REF!</v>
      </c>
    </row>
    <row r="13" spans="1:230" ht="13.95" customHeight="1">
      <c r="A13" s="137"/>
      <c r="B13" s="100"/>
      <c r="C13" s="138"/>
      <c r="D13" s="139"/>
      <c r="E13" s="139"/>
      <c r="F13" s="89"/>
      <c r="G13" s="89"/>
      <c r="H13" s="75"/>
      <c r="I13" s="75"/>
      <c r="J13" s="75"/>
      <c r="K13" s="75"/>
      <c r="L13" s="75"/>
      <c r="M13" s="75"/>
      <c r="N13" s="75"/>
      <c r="O13" s="75"/>
      <c r="P13" s="75"/>
      <c r="Q13" s="75"/>
      <c r="R13" s="75"/>
      <c r="S13" s="75"/>
      <c r="T13" s="75"/>
      <c r="U13" s="75"/>
      <c r="V13" s="75"/>
      <c r="W13" s="75"/>
      <c r="X13" s="75"/>
      <c r="Y13" s="75"/>
      <c r="Z13" s="75"/>
      <c r="AA13" s="75"/>
      <c r="AB13" s="75"/>
      <c r="AC13" s="75"/>
      <c r="AD13" s="75"/>
      <c r="AE13" s="75"/>
      <c r="AF13" s="75"/>
      <c r="AG13" s="76"/>
    </row>
    <row r="14" spans="1:230" s="22" customFormat="1" ht="16.2" customHeight="1">
      <c r="A14" s="61">
        <f>A9</f>
        <v>0</v>
      </c>
      <c r="B14" s="61"/>
      <c r="C14" s="87"/>
      <c r="D14" s="87"/>
      <c r="E14" s="87"/>
      <c r="F14" s="87"/>
      <c r="G14" s="87"/>
      <c r="H14" s="87"/>
      <c r="I14" s="87"/>
      <c r="J14" s="87"/>
      <c r="K14" s="87"/>
      <c r="L14" s="87"/>
      <c r="M14" s="87"/>
      <c r="N14" s="87"/>
      <c r="O14" s="87"/>
      <c r="P14" s="87"/>
      <c r="Q14" s="87"/>
      <c r="R14" s="87"/>
      <c r="S14" s="87"/>
      <c r="T14" s="87" t="s">
        <v>1</v>
      </c>
      <c r="U14" s="87" t="s">
        <v>1</v>
      </c>
      <c r="V14" s="87" t="s">
        <v>0</v>
      </c>
      <c r="W14" s="87" t="s">
        <v>0</v>
      </c>
      <c r="X14" s="87" t="s">
        <v>0</v>
      </c>
      <c r="Y14" s="87" t="s">
        <v>0</v>
      </c>
      <c r="Z14" s="87" t="s">
        <v>0</v>
      </c>
      <c r="AA14" s="87" t="s">
        <v>3</v>
      </c>
      <c r="AB14" s="87" t="s">
        <v>3</v>
      </c>
      <c r="AC14" s="87" t="s">
        <v>2</v>
      </c>
      <c r="AD14" s="87" t="s">
        <v>2</v>
      </c>
      <c r="AE14" s="87" t="s">
        <v>2</v>
      </c>
      <c r="AF14" s="87" t="s">
        <v>2</v>
      </c>
      <c r="AG14" s="87" t="s">
        <v>2</v>
      </c>
      <c r="AH14" s="20"/>
      <c r="AI14" s="21"/>
      <c r="AJ14" s="21"/>
      <c r="AK14" s="21"/>
      <c r="AL14" s="21"/>
      <c r="AM14" s="21"/>
      <c r="AN14" s="21"/>
      <c r="AO14" s="21"/>
      <c r="AP14" s="21"/>
      <c r="AQ14" s="21"/>
      <c r="AR14" s="21"/>
      <c r="AS14" s="21"/>
      <c r="AT14" s="21"/>
      <c r="AU14" s="21"/>
      <c r="AV14" s="21"/>
      <c r="AW14" s="21"/>
      <c r="AX14" s="21"/>
      <c r="AY14" s="21"/>
      <c r="AZ14" s="21"/>
      <c r="BA14" s="21"/>
      <c r="BB14" s="21"/>
      <c r="BC14" s="21"/>
      <c r="BD14" s="21"/>
      <c r="BE14" s="21"/>
      <c r="BF14" s="21"/>
      <c r="BG14" s="21"/>
      <c r="BH14" s="21"/>
      <c r="BI14" s="21"/>
      <c r="BJ14" s="21"/>
      <c r="BK14" s="21"/>
      <c r="BL14" s="21"/>
      <c r="BM14" s="21"/>
      <c r="BN14" s="21"/>
      <c r="BO14" s="21"/>
      <c r="BP14" s="21"/>
      <c r="BQ14" s="21"/>
      <c r="BR14" s="21"/>
      <c r="BS14" s="21"/>
      <c r="BT14" s="21"/>
      <c r="BU14" s="21"/>
      <c r="BV14" s="21"/>
      <c r="BW14" s="21"/>
      <c r="BX14" s="21"/>
      <c r="BY14" s="21"/>
      <c r="BZ14" s="21"/>
      <c r="CA14" s="21"/>
      <c r="CB14" s="21"/>
      <c r="CC14" s="21"/>
      <c r="CD14" s="21"/>
      <c r="CE14" s="21"/>
      <c r="CF14" s="21"/>
      <c r="CG14" s="21"/>
      <c r="CH14" s="21"/>
      <c r="CI14" s="21"/>
      <c r="CJ14" s="21"/>
      <c r="CK14" s="21"/>
      <c r="CL14" s="21"/>
      <c r="CM14" s="21"/>
      <c r="CN14" s="21"/>
      <c r="CO14" s="21"/>
      <c r="CP14" s="21"/>
      <c r="CQ14" s="21"/>
      <c r="CR14" s="21"/>
      <c r="CS14" s="21"/>
      <c r="CT14" s="21"/>
      <c r="CU14" s="21"/>
      <c r="CV14" s="21"/>
      <c r="CW14" s="21"/>
      <c r="CX14" s="21"/>
      <c r="CY14" s="21"/>
      <c r="CZ14" s="21"/>
      <c r="DA14" s="21"/>
      <c r="DB14" s="21"/>
      <c r="DC14" s="21"/>
      <c r="DD14" s="21"/>
      <c r="DE14" s="21"/>
      <c r="DF14" s="21"/>
      <c r="DG14" s="21"/>
      <c r="DH14" s="21"/>
      <c r="DI14" s="21"/>
      <c r="DJ14" s="21"/>
      <c r="DK14" s="21"/>
      <c r="DL14" s="21"/>
      <c r="DM14" s="21"/>
      <c r="DN14" s="21"/>
      <c r="DO14" s="21"/>
      <c r="DP14" s="21"/>
      <c r="DQ14" s="21"/>
      <c r="DR14" s="21"/>
      <c r="DS14" s="21"/>
      <c r="DT14" s="21"/>
      <c r="DU14" s="21"/>
      <c r="DV14" s="21"/>
      <c r="DW14" s="21"/>
      <c r="DX14" s="21"/>
      <c r="DY14" s="21"/>
      <c r="DZ14" s="21"/>
      <c r="EA14" s="21"/>
      <c r="EB14" s="21"/>
      <c r="EC14" s="21"/>
      <c r="ED14" s="21"/>
      <c r="EE14" s="21"/>
      <c r="EF14" s="21"/>
      <c r="EG14" s="21"/>
      <c r="EH14" s="21"/>
      <c r="EI14" s="21"/>
      <c r="EJ14" s="21"/>
      <c r="EK14" s="21"/>
      <c r="EL14" s="21"/>
      <c r="EM14" s="21"/>
      <c r="EN14" s="21"/>
      <c r="EO14" s="21"/>
      <c r="EP14" s="21"/>
      <c r="EQ14" s="21"/>
      <c r="ER14" s="21"/>
      <c r="ES14" s="21"/>
      <c r="ET14" s="21"/>
      <c r="EU14" s="21"/>
      <c r="EV14" s="21"/>
      <c r="EW14" s="21"/>
      <c r="EX14" s="21"/>
      <c r="EY14" s="21"/>
      <c r="EZ14" s="21"/>
      <c r="FA14" s="21"/>
      <c r="FB14" s="21"/>
      <c r="FC14" s="21"/>
      <c r="FD14" s="21"/>
      <c r="FE14" s="21"/>
      <c r="FF14" s="21"/>
      <c r="FG14" s="21"/>
      <c r="FH14" s="21"/>
      <c r="FI14" s="21"/>
      <c r="FJ14" s="21"/>
      <c r="FK14" s="21"/>
      <c r="FL14" s="21"/>
      <c r="FM14" s="21"/>
      <c r="FN14" s="21"/>
      <c r="FO14" s="21"/>
      <c r="FP14" s="21"/>
      <c r="FQ14" s="21"/>
      <c r="FR14" s="21"/>
      <c r="FS14" s="21"/>
      <c r="FT14" s="21"/>
      <c r="FU14" s="21"/>
      <c r="FV14" s="21"/>
      <c r="FW14" s="21"/>
      <c r="FX14" s="21"/>
      <c r="FY14" s="21"/>
      <c r="FZ14" s="21"/>
      <c r="GA14" s="21"/>
      <c r="GB14" s="21"/>
      <c r="GC14" s="21"/>
      <c r="GD14" s="21"/>
      <c r="GE14" s="21"/>
      <c r="GF14" s="21"/>
      <c r="GG14" s="21"/>
      <c r="GH14" s="21"/>
      <c r="GI14" s="21"/>
      <c r="GJ14" s="21"/>
      <c r="GK14" s="21"/>
      <c r="GL14" s="21"/>
      <c r="GM14" s="21"/>
      <c r="GN14" s="21"/>
      <c r="GO14" s="21"/>
      <c r="GP14" s="21"/>
      <c r="GQ14" s="21"/>
      <c r="GR14" s="21"/>
      <c r="GS14" s="21"/>
      <c r="GT14" s="21"/>
      <c r="GU14" s="21"/>
      <c r="GV14" s="21"/>
      <c r="GW14" s="21"/>
      <c r="GX14" s="21"/>
      <c r="GY14" s="21"/>
      <c r="GZ14" s="21"/>
      <c r="HA14" s="21"/>
      <c r="HB14" s="21"/>
      <c r="HC14" s="21"/>
      <c r="HD14" s="21"/>
      <c r="HE14" s="21"/>
      <c r="HF14" s="21"/>
      <c r="HG14" s="21"/>
      <c r="HH14" s="21"/>
      <c r="HI14" s="21"/>
      <c r="HJ14" s="21"/>
      <c r="HK14" s="21"/>
      <c r="HL14" s="21"/>
      <c r="HM14" s="21"/>
      <c r="HN14" s="21"/>
      <c r="HO14" s="21"/>
      <c r="HP14" s="21"/>
      <c r="HQ14" s="21"/>
      <c r="HR14" s="21"/>
      <c r="HS14" s="21"/>
      <c r="HT14" s="21"/>
      <c r="HU14" s="21"/>
      <c r="HV14" s="21"/>
    </row>
    <row r="15" spans="1:230" s="35" customFormat="1" ht="16.2" customHeight="1">
      <c r="A15" s="61">
        <f>A10</f>
        <v>0</v>
      </c>
      <c r="B15" s="61"/>
      <c r="C15" s="87" t="s">
        <v>0</v>
      </c>
      <c r="D15" s="87" t="s">
        <v>0</v>
      </c>
      <c r="E15" s="87" t="s">
        <v>0</v>
      </c>
      <c r="F15" s="87" t="s">
        <v>5</v>
      </c>
      <c r="G15" s="87" t="s">
        <v>5</v>
      </c>
      <c r="H15" s="87" t="s">
        <v>4</v>
      </c>
      <c r="I15" s="87"/>
      <c r="J15" s="87"/>
      <c r="K15" s="87"/>
      <c r="L15" s="87"/>
      <c r="M15" s="87"/>
      <c r="N15" s="87"/>
      <c r="O15" s="87"/>
      <c r="P15" s="87"/>
      <c r="Q15" s="87"/>
      <c r="R15" s="87"/>
      <c r="S15" s="87"/>
      <c r="T15" s="87"/>
      <c r="U15" s="87"/>
      <c r="V15" s="87"/>
      <c r="W15" s="87"/>
      <c r="X15" s="87"/>
      <c r="Y15" s="87"/>
      <c r="Z15" s="87"/>
      <c r="AA15" s="87"/>
      <c r="AB15" s="87"/>
      <c r="AC15" s="87"/>
      <c r="AD15" s="87"/>
      <c r="AE15" s="87"/>
      <c r="AF15" s="87"/>
      <c r="AG15" s="87"/>
      <c r="AH15" s="33"/>
      <c r="AI15" s="34"/>
      <c r="AJ15" s="34"/>
      <c r="AK15" s="34"/>
      <c r="AL15" s="34"/>
      <c r="AM15" s="34"/>
      <c r="AN15" s="34"/>
      <c r="AO15" s="34"/>
      <c r="AP15" s="34"/>
      <c r="AQ15" s="34"/>
      <c r="AR15" s="34"/>
      <c r="AS15" s="34"/>
      <c r="AT15" s="34"/>
      <c r="AU15" s="34"/>
      <c r="AV15" s="34"/>
      <c r="AW15" s="34"/>
      <c r="AX15" s="34"/>
      <c r="AY15" s="34"/>
      <c r="AZ15" s="34"/>
      <c r="BA15" s="34"/>
      <c r="BB15" s="34"/>
      <c r="BC15" s="34"/>
      <c r="BD15" s="34"/>
      <c r="BE15" s="34"/>
      <c r="BF15" s="34"/>
      <c r="BG15" s="34"/>
      <c r="BH15" s="34"/>
      <c r="BI15" s="34"/>
      <c r="BJ15" s="34"/>
      <c r="BK15" s="34"/>
      <c r="BL15" s="34"/>
      <c r="BM15" s="34"/>
      <c r="BN15" s="34"/>
      <c r="BO15" s="34"/>
      <c r="BP15" s="34"/>
      <c r="BQ15" s="34"/>
      <c r="BR15" s="34"/>
      <c r="BS15" s="34"/>
      <c r="BT15" s="34"/>
      <c r="BU15" s="34"/>
      <c r="BV15" s="34"/>
      <c r="BW15" s="34"/>
      <c r="BX15" s="34"/>
      <c r="BY15" s="34"/>
      <c r="BZ15" s="34"/>
      <c r="CA15" s="34"/>
      <c r="CB15" s="34"/>
      <c r="CC15" s="34"/>
      <c r="CD15" s="34"/>
      <c r="CE15" s="34"/>
      <c r="CF15" s="34"/>
      <c r="CG15" s="34"/>
      <c r="CH15" s="34"/>
      <c r="CI15" s="34"/>
      <c r="CJ15" s="34"/>
      <c r="CK15" s="34"/>
      <c r="CL15" s="34"/>
      <c r="CM15" s="34"/>
      <c r="CN15" s="34"/>
      <c r="CO15" s="34"/>
      <c r="CP15" s="34"/>
      <c r="CQ15" s="34"/>
      <c r="CR15" s="34"/>
      <c r="CS15" s="34"/>
      <c r="CT15" s="34"/>
      <c r="CU15" s="34"/>
      <c r="CV15" s="34"/>
      <c r="CW15" s="34"/>
      <c r="CX15" s="34"/>
      <c r="CY15" s="34"/>
      <c r="CZ15" s="34"/>
      <c r="DA15" s="34"/>
      <c r="DB15" s="34"/>
      <c r="DC15" s="34"/>
      <c r="DD15" s="34"/>
      <c r="DE15" s="34"/>
      <c r="DF15" s="34"/>
      <c r="DG15" s="34"/>
      <c r="DH15" s="34"/>
      <c r="DI15" s="34"/>
      <c r="DJ15" s="34"/>
      <c r="DK15" s="34"/>
      <c r="DL15" s="34"/>
      <c r="DM15" s="34"/>
      <c r="DN15" s="34"/>
      <c r="DO15" s="34"/>
      <c r="DP15" s="34"/>
      <c r="DQ15" s="34"/>
      <c r="DR15" s="34"/>
      <c r="DS15" s="34"/>
      <c r="DT15" s="34"/>
      <c r="DU15" s="34"/>
      <c r="DV15" s="34"/>
      <c r="DW15" s="34"/>
      <c r="DX15" s="34"/>
      <c r="DY15" s="34"/>
      <c r="DZ15" s="34"/>
      <c r="EA15" s="34"/>
      <c r="EB15" s="34"/>
      <c r="EC15" s="34"/>
      <c r="ED15" s="34"/>
      <c r="EE15" s="34"/>
      <c r="EF15" s="34"/>
      <c r="EG15" s="34"/>
      <c r="EH15" s="34"/>
      <c r="EI15" s="34"/>
      <c r="EJ15" s="34"/>
      <c r="EK15" s="34"/>
      <c r="EL15" s="34"/>
      <c r="EM15" s="34"/>
      <c r="EN15" s="34"/>
      <c r="EO15" s="34"/>
      <c r="EP15" s="34"/>
      <c r="EQ15" s="34"/>
      <c r="ER15" s="34"/>
      <c r="ES15" s="34"/>
      <c r="ET15" s="34"/>
      <c r="EU15" s="34"/>
      <c r="EV15" s="34"/>
      <c r="EW15" s="34"/>
      <c r="EX15" s="34"/>
      <c r="EY15" s="34"/>
      <c r="EZ15" s="34"/>
      <c r="FA15" s="34"/>
      <c r="FB15" s="34"/>
      <c r="FC15" s="34"/>
      <c r="FD15" s="34"/>
      <c r="FE15" s="34"/>
      <c r="FF15" s="34"/>
      <c r="FG15" s="34"/>
      <c r="FH15" s="34"/>
      <c r="FI15" s="34"/>
      <c r="FJ15" s="34"/>
      <c r="FK15" s="34"/>
      <c r="FL15" s="34"/>
      <c r="FM15" s="34"/>
      <c r="FN15" s="34"/>
      <c r="FO15" s="34"/>
      <c r="FP15" s="34"/>
      <c r="FQ15" s="34"/>
      <c r="FR15" s="34"/>
      <c r="FS15" s="34"/>
      <c r="FT15" s="34"/>
      <c r="FU15" s="34"/>
      <c r="FV15" s="34"/>
      <c r="FW15" s="34"/>
      <c r="FX15" s="34"/>
      <c r="FY15" s="34"/>
      <c r="FZ15" s="34"/>
      <c r="GA15" s="34"/>
      <c r="GB15" s="34"/>
      <c r="GC15" s="34"/>
      <c r="GD15" s="34"/>
      <c r="GE15" s="34"/>
      <c r="GF15" s="34"/>
      <c r="GG15" s="34"/>
      <c r="GH15" s="34"/>
      <c r="GI15" s="34"/>
      <c r="GJ15" s="34"/>
      <c r="GK15" s="34"/>
      <c r="GL15" s="34"/>
      <c r="GM15" s="34"/>
      <c r="GN15" s="34"/>
      <c r="GO15" s="34"/>
      <c r="GP15" s="34"/>
      <c r="GQ15" s="34"/>
      <c r="GR15" s="34"/>
      <c r="GS15" s="34"/>
      <c r="GT15" s="34"/>
      <c r="GU15" s="34"/>
      <c r="GV15" s="34"/>
      <c r="GW15" s="34"/>
      <c r="GX15" s="34"/>
      <c r="GY15" s="34"/>
      <c r="GZ15" s="34"/>
      <c r="HA15" s="34"/>
      <c r="HB15" s="34"/>
      <c r="HC15" s="34"/>
      <c r="HD15" s="34"/>
      <c r="HE15" s="34"/>
      <c r="HF15" s="34"/>
      <c r="HG15" s="34"/>
      <c r="HH15" s="34"/>
      <c r="HI15" s="34"/>
      <c r="HJ15" s="34"/>
      <c r="HK15" s="34"/>
      <c r="HL15" s="34"/>
      <c r="HM15" s="34"/>
      <c r="HN15" s="34"/>
      <c r="HO15" s="34"/>
      <c r="HP15" s="34"/>
      <c r="HQ15" s="34"/>
      <c r="HR15" s="34"/>
      <c r="HS15" s="34"/>
      <c r="HT15" s="34"/>
      <c r="HU15" s="34"/>
      <c r="HV15" s="34"/>
    </row>
    <row r="16" spans="1:230" ht="14.55" customHeight="1">
      <c r="A16" s="135" t="e">
        <f>DATE(YEAR(A1),MONTH(A1)+3,DAY(A1))</f>
        <v>#REF!</v>
      </c>
      <c r="B16" s="97"/>
      <c r="C16" s="26" t="e">
        <f>CHOOSE(WEEKDAY(C17,2),"L","M","M","J","V","S","D")</f>
        <v>#REF!</v>
      </c>
      <c r="D16" s="26" t="e">
        <f t="shared" ref="D16:AF16" si="6">CHOOSE(WEEKDAY(D17,2),"L","M","M","J","V","S","D")</f>
        <v>#REF!</v>
      </c>
      <c r="E16" s="26" t="e">
        <f t="shared" si="6"/>
        <v>#REF!</v>
      </c>
      <c r="F16" s="26" t="e">
        <f t="shared" si="6"/>
        <v>#REF!</v>
      </c>
      <c r="G16" s="26" t="e">
        <f t="shared" si="6"/>
        <v>#REF!</v>
      </c>
      <c r="H16" s="26" t="e">
        <f t="shared" si="6"/>
        <v>#REF!</v>
      </c>
      <c r="I16" s="26" t="e">
        <f t="shared" si="6"/>
        <v>#REF!</v>
      </c>
      <c r="J16" s="26" t="e">
        <f t="shared" si="6"/>
        <v>#REF!</v>
      </c>
      <c r="K16" s="26" t="e">
        <f t="shared" si="6"/>
        <v>#REF!</v>
      </c>
      <c r="L16" s="26" t="e">
        <f t="shared" si="6"/>
        <v>#REF!</v>
      </c>
      <c r="M16" s="26" t="e">
        <f t="shared" si="6"/>
        <v>#REF!</v>
      </c>
      <c r="N16" s="26" t="e">
        <f t="shared" si="6"/>
        <v>#REF!</v>
      </c>
      <c r="O16" s="26" t="e">
        <f t="shared" si="6"/>
        <v>#REF!</v>
      </c>
      <c r="P16" s="26" t="e">
        <f t="shared" si="6"/>
        <v>#REF!</v>
      </c>
      <c r="Q16" s="26" t="e">
        <f t="shared" si="6"/>
        <v>#REF!</v>
      </c>
      <c r="R16" s="26" t="e">
        <f t="shared" si="6"/>
        <v>#REF!</v>
      </c>
      <c r="S16" s="26" t="e">
        <f t="shared" si="6"/>
        <v>#REF!</v>
      </c>
      <c r="T16" s="26" t="e">
        <f t="shared" si="6"/>
        <v>#REF!</v>
      </c>
      <c r="U16" s="26" t="e">
        <f t="shared" si="6"/>
        <v>#REF!</v>
      </c>
      <c r="V16" s="26" t="e">
        <f t="shared" si="6"/>
        <v>#REF!</v>
      </c>
      <c r="W16" s="26" t="e">
        <f t="shared" si="6"/>
        <v>#REF!</v>
      </c>
      <c r="X16" s="26" t="e">
        <f t="shared" si="6"/>
        <v>#REF!</v>
      </c>
      <c r="Y16" s="26" t="e">
        <f t="shared" si="6"/>
        <v>#REF!</v>
      </c>
      <c r="Z16" s="26" t="e">
        <f t="shared" si="6"/>
        <v>#REF!</v>
      </c>
      <c r="AA16" s="26" t="e">
        <f t="shared" si="6"/>
        <v>#REF!</v>
      </c>
      <c r="AB16" s="26" t="e">
        <f t="shared" si="6"/>
        <v>#REF!</v>
      </c>
      <c r="AC16" s="26" t="e">
        <f t="shared" si="6"/>
        <v>#REF!</v>
      </c>
      <c r="AD16" s="26" t="e">
        <f t="shared" si="6"/>
        <v>#REF!</v>
      </c>
      <c r="AE16" s="26" t="e">
        <f t="shared" si="6"/>
        <v>#REF!</v>
      </c>
      <c r="AF16" s="26" t="e">
        <f t="shared" si="6"/>
        <v>#REF!</v>
      </c>
      <c r="AG16" s="20"/>
    </row>
    <row r="17" spans="1:230" ht="14.55" customHeight="1">
      <c r="A17" s="136"/>
      <c r="B17" s="98"/>
      <c r="C17" s="60" t="e">
        <f>$A16</f>
        <v>#REF!</v>
      </c>
      <c r="D17" s="60" t="e">
        <f>C17+1</f>
        <v>#REF!</v>
      </c>
      <c r="E17" s="60" t="e">
        <f t="shared" ref="E17:AF17" si="7">D17+1</f>
        <v>#REF!</v>
      </c>
      <c r="F17" s="60" t="e">
        <f t="shared" si="7"/>
        <v>#REF!</v>
      </c>
      <c r="G17" s="60" t="e">
        <f t="shared" si="7"/>
        <v>#REF!</v>
      </c>
      <c r="H17" s="60" t="e">
        <f t="shared" si="7"/>
        <v>#REF!</v>
      </c>
      <c r="I17" s="60" t="e">
        <f t="shared" si="7"/>
        <v>#REF!</v>
      </c>
      <c r="J17" s="60" t="e">
        <f t="shared" si="7"/>
        <v>#REF!</v>
      </c>
      <c r="K17" s="60" t="e">
        <f t="shared" si="7"/>
        <v>#REF!</v>
      </c>
      <c r="L17" s="79" t="e">
        <f t="shared" si="7"/>
        <v>#REF!</v>
      </c>
      <c r="M17" s="79" t="e">
        <f t="shared" si="7"/>
        <v>#REF!</v>
      </c>
      <c r="N17" s="79" t="e">
        <f t="shared" si="7"/>
        <v>#REF!</v>
      </c>
      <c r="O17" s="79" t="e">
        <f t="shared" si="7"/>
        <v>#REF!</v>
      </c>
      <c r="P17" s="79" t="e">
        <f t="shared" si="7"/>
        <v>#REF!</v>
      </c>
      <c r="Q17" s="79" t="e">
        <f t="shared" si="7"/>
        <v>#REF!</v>
      </c>
      <c r="R17" s="79" t="e">
        <f t="shared" si="7"/>
        <v>#REF!</v>
      </c>
      <c r="S17" s="79" t="e">
        <f t="shared" si="7"/>
        <v>#REF!</v>
      </c>
      <c r="T17" s="79" t="e">
        <f t="shared" si="7"/>
        <v>#REF!</v>
      </c>
      <c r="U17" s="79" t="e">
        <f t="shared" si="7"/>
        <v>#REF!</v>
      </c>
      <c r="V17" s="79" t="e">
        <f t="shared" si="7"/>
        <v>#REF!</v>
      </c>
      <c r="W17" s="79" t="e">
        <f t="shared" si="7"/>
        <v>#REF!</v>
      </c>
      <c r="X17" s="79" t="e">
        <f t="shared" si="7"/>
        <v>#REF!</v>
      </c>
      <c r="Y17" s="79" t="e">
        <f t="shared" si="7"/>
        <v>#REF!</v>
      </c>
      <c r="Z17" s="60" t="e">
        <f t="shared" si="7"/>
        <v>#REF!</v>
      </c>
      <c r="AA17" s="60" t="e">
        <f t="shared" si="7"/>
        <v>#REF!</v>
      </c>
      <c r="AB17" s="60" t="e">
        <f t="shared" si="7"/>
        <v>#REF!</v>
      </c>
      <c r="AC17" s="60" t="e">
        <f t="shared" si="7"/>
        <v>#REF!</v>
      </c>
      <c r="AD17" s="60" t="e">
        <f t="shared" si="7"/>
        <v>#REF!</v>
      </c>
      <c r="AE17" s="60" t="e">
        <f t="shared" si="7"/>
        <v>#REF!</v>
      </c>
      <c r="AF17" s="60" t="e">
        <f t="shared" si="7"/>
        <v>#REF!</v>
      </c>
      <c r="AG17" s="20"/>
    </row>
    <row r="18" spans="1:230" ht="14.55" customHeight="1">
      <c r="A18" s="137"/>
      <c r="B18" s="100"/>
      <c r="C18" s="91"/>
      <c r="D18" s="88"/>
      <c r="E18" s="88"/>
      <c r="F18" s="73"/>
      <c r="G18" s="91"/>
      <c r="H18" s="88"/>
      <c r="I18" s="88"/>
      <c r="J18" s="88"/>
      <c r="K18" s="88"/>
      <c r="L18" s="88"/>
      <c r="M18" s="88"/>
      <c r="N18" s="88"/>
      <c r="O18" s="88"/>
      <c r="P18" s="88"/>
      <c r="Q18" s="88"/>
      <c r="R18" s="88"/>
      <c r="S18" s="89"/>
      <c r="T18" s="89"/>
      <c r="U18" s="89"/>
      <c r="V18" s="80"/>
      <c r="W18" s="90"/>
      <c r="X18" s="89"/>
      <c r="Y18" s="89"/>
      <c r="Z18" s="89"/>
      <c r="AA18" s="89"/>
      <c r="AB18" s="89"/>
      <c r="AC18" s="89"/>
      <c r="AD18" s="89"/>
      <c r="AE18" s="89"/>
      <c r="AF18" s="80"/>
      <c r="AG18" s="20"/>
    </row>
    <row r="19" spans="1:230" s="22" customFormat="1" ht="16.2" customHeight="1">
      <c r="A19" s="61">
        <f>A14</f>
        <v>0</v>
      </c>
      <c r="B19" s="61"/>
      <c r="C19" s="87"/>
      <c r="D19" s="87"/>
      <c r="E19" s="87"/>
      <c r="F19" s="87"/>
      <c r="G19" s="87"/>
      <c r="H19" s="87"/>
      <c r="I19" s="87"/>
      <c r="J19" s="87"/>
      <c r="K19" s="87"/>
      <c r="L19" s="87"/>
      <c r="M19" s="87"/>
      <c r="N19" s="87"/>
      <c r="O19" s="87"/>
      <c r="P19" s="87"/>
      <c r="Q19" s="87" t="s">
        <v>1</v>
      </c>
      <c r="R19" s="87" t="s">
        <v>1</v>
      </c>
      <c r="S19" s="87" t="s">
        <v>0</v>
      </c>
      <c r="T19" s="87" t="s">
        <v>0</v>
      </c>
      <c r="U19" s="87" t="s">
        <v>0</v>
      </c>
      <c r="V19" s="87" t="s">
        <v>0</v>
      </c>
      <c r="W19" s="87" t="s">
        <v>0</v>
      </c>
      <c r="X19" s="87" t="s">
        <v>5</v>
      </c>
      <c r="Y19" s="87" t="s">
        <v>5</v>
      </c>
      <c r="Z19" s="87" t="s">
        <v>4</v>
      </c>
      <c r="AA19" s="87" t="s">
        <v>6</v>
      </c>
      <c r="AB19" s="87" t="s">
        <v>6</v>
      </c>
      <c r="AC19" s="87" t="s">
        <v>6</v>
      </c>
      <c r="AD19" s="87" t="s">
        <v>6</v>
      </c>
      <c r="AE19" s="87"/>
      <c r="AF19" s="87"/>
      <c r="AG19" s="28"/>
      <c r="AH19" s="6"/>
      <c r="AI19" s="21"/>
      <c r="AJ19" s="21"/>
      <c r="AK19" s="21"/>
      <c r="AL19" s="21"/>
      <c r="AM19" s="21"/>
      <c r="AN19" s="21"/>
      <c r="AO19" s="21"/>
      <c r="AP19" s="21"/>
      <c r="AQ19" s="21"/>
      <c r="AR19" s="21"/>
      <c r="AS19" s="21"/>
      <c r="AT19" s="21"/>
      <c r="AU19" s="21"/>
      <c r="AV19" s="21"/>
      <c r="AW19" s="21"/>
      <c r="AX19" s="21"/>
      <c r="AY19" s="21"/>
      <c r="AZ19" s="21"/>
      <c r="BA19" s="21"/>
      <c r="BB19" s="21"/>
      <c r="BC19" s="21"/>
      <c r="BD19" s="21"/>
      <c r="BE19" s="21"/>
      <c r="BF19" s="21"/>
      <c r="BG19" s="21"/>
      <c r="BH19" s="21"/>
      <c r="BI19" s="21"/>
      <c r="BJ19" s="21"/>
      <c r="BK19" s="21"/>
      <c r="BL19" s="21"/>
      <c r="BM19" s="21"/>
      <c r="BN19" s="21"/>
      <c r="BO19" s="21"/>
      <c r="BP19" s="21"/>
      <c r="BQ19" s="21"/>
      <c r="BR19" s="21"/>
      <c r="BS19" s="21"/>
      <c r="BT19" s="21"/>
      <c r="BU19" s="21"/>
      <c r="BV19" s="21"/>
      <c r="BW19" s="21"/>
      <c r="BX19" s="21"/>
      <c r="BY19" s="21"/>
      <c r="BZ19" s="21"/>
      <c r="CA19" s="21"/>
      <c r="CB19" s="21"/>
      <c r="CC19" s="21"/>
      <c r="CD19" s="21"/>
      <c r="CE19" s="21"/>
      <c r="CF19" s="21"/>
      <c r="CG19" s="21"/>
      <c r="CH19" s="21"/>
      <c r="CI19" s="21"/>
      <c r="CJ19" s="21"/>
      <c r="CK19" s="21"/>
      <c r="CL19" s="21"/>
      <c r="CM19" s="21"/>
      <c r="CN19" s="21"/>
      <c r="CO19" s="21"/>
      <c r="CP19" s="21"/>
      <c r="CQ19" s="21"/>
      <c r="CR19" s="21"/>
      <c r="CS19" s="21"/>
      <c r="CT19" s="21"/>
      <c r="CU19" s="21"/>
      <c r="CV19" s="21"/>
      <c r="CW19" s="21"/>
      <c r="CX19" s="21"/>
      <c r="CY19" s="21"/>
      <c r="CZ19" s="21"/>
      <c r="DA19" s="21"/>
      <c r="DB19" s="21"/>
      <c r="DC19" s="21"/>
      <c r="DD19" s="21"/>
      <c r="DE19" s="21"/>
      <c r="DF19" s="21"/>
      <c r="DG19" s="21"/>
      <c r="DH19" s="21"/>
      <c r="DI19" s="21"/>
      <c r="DJ19" s="21"/>
      <c r="DK19" s="21"/>
      <c r="DL19" s="21"/>
      <c r="DM19" s="21"/>
      <c r="DN19" s="21"/>
      <c r="DO19" s="21"/>
      <c r="DP19" s="21"/>
      <c r="DQ19" s="21"/>
      <c r="DR19" s="21"/>
      <c r="DS19" s="21"/>
      <c r="DT19" s="21"/>
      <c r="DU19" s="21"/>
      <c r="DV19" s="21"/>
      <c r="DW19" s="21"/>
      <c r="DX19" s="21"/>
      <c r="DY19" s="21"/>
      <c r="DZ19" s="21"/>
      <c r="EA19" s="21"/>
      <c r="EB19" s="21"/>
      <c r="EC19" s="21"/>
      <c r="ED19" s="21"/>
      <c r="EE19" s="21"/>
      <c r="EF19" s="21"/>
      <c r="EG19" s="21"/>
      <c r="EH19" s="21"/>
      <c r="EI19" s="21"/>
      <c r="EJ19" s="21"/>
      <c r="EK19" s="21"/>
      <c r="EL19" s="21"/>
      <c r="EM19" s="21"/>
      <c r="EN19" s="21"/>
      <c r="EO19" s="21"/>
      <c r="EP19" s="21"/>
      <c r="EQ19" s="21"/>
      <c r="ER19" s="21"/>
      <c r="ES19" s="21"/>
      <c r="ET19" s="21"/>
      <c r="EU19" s="21"/>
      <c r="EV19" s="21"/>
      <c r="EW19" s="21"/>
      <c r="EX19" s="21"/>
      <c r="EY19" s="21"/>
      <c r="EZ19" s="21"/>
      <c r="FA19" s="21"/>
      <c r="FB19" s="21"/>
      <c r="FC19" s="21"/>
      <c r="FD19" s="21"/>
      <c r="FE19" s="21"/>
      <c r="FF19" s="21"/>
      <c r="FG19" s="21"/>
      <c r="FH19" s="21"/>
      <c r="FI19" s="21"/>
      <c r="FJ19" s="21"/>
      <c r="FK19" s="21"/>
      <c r="FL19" s="21"/>
      <c r="FM19" s="21"/>
      <c r="FN19" s="21"/>
      <c r="FO19" s="21"/>
      <c r="FP19" s="21"/>
      <c r="FQ19" s="21"/>
      <c r="FR19" s="21"/>
      <c r="FS19" s="21"/>
      <c r="FT19" s="21"/>
      <c r="FU19" s="21"/>
      <c r="FV19" s="21"/>
      <c r="FW19" s="21"/>
      <c r="FX19" s="21"/>
      <c r="FY19" s="21"/>
      <c r="FZ19" s="21"/>
      <c r="GA19" s="21"/>
      <c r="GB19" s="21"/>
      <c r="GC19" s="21"/>
      <c r="GD19" s="21"/>
      <c r="GE19" s="21"/>
      <c r="GF19" s="21"/>
      <c r="GG19" s="21"/>
      <c r="GH19" s="21"/>
      <c r="GI19" s="21"/>
      <c r="GJ19" s="21"/>
      <c r="GK19" s="21"/>
      <c r="GL19" s="21"/>
      <c r="GM19" s="21"/>
      <c r="GN19" s="21"/>
      <c r="GO19" s="21"/>
      <c r="GP19" s="21"/>
      <c r="GQ19" s="21"/>
      <c r="GR19" s="21"/>
      <c r="GS19" s="21"/>
      <c r="GT19" s="21"/>
      <c r="GU19" s="21"/>
      <c r="GV19" s="21"/>
      <c r="GW19" s="21"/>
      <c r="GX19" s="21"/>
      <c r="GY19" s="21"/>
      <c r="GZ19" s="21"/>
      <c r="HA19" s="21"/>
      <c r="HB19" s="21"/>
      <c r="HC19" s="21"/>
      <c r="HD19" s="21"/>
      <c r="HE19" s="21"/>
      <c r="HF19" s="21"/>
      <c r="HG19" s="21"/>
      <c r="HH19" s="21"/>
      <c r="HI19" s="21"/>
      <c r="HJ19" s="21"/>
      <c r="HK19" s="21"/>
      <c r="HL19" s="21"/>
      <c r="HM19" s="21"/>
      <c r="HN19" s="21"/>
      <c r="HO19" s="21"/>
      <c r="HP19" s="21"/>
      <c r="HQ19" s="21"/>
      <c r="HR19" s="21"/>
      <c r="HS19" s="21"/>
      <c r="HT19" s="21"/>
      <c r="HU19" s="21"/>
      <c r="HV19" s="21"/>
    </row>
    <row r="20" spans="1:230" s="35" customFormat="1" ht="16.2" customHeight="1">
      <c r="A20" s="61">
        <f>A15</f>
        <v>0</v>
      </c>
      <c r="B20" s="61"/>
      <c r="C20" s="87"/>
      <c r="D20" s="87"/>
      <c r="E20" s="87"/>
      <c r="F20" s="87"/>
      <c r="G20" s="87"/>
      <c r="H20" s="87"/>
      <c r="I20" s="87"/>
      <c r="J20" s="87"/>
      <c r="K20" s="87"/>
      <c r="L20" s="87"/>
      <c r="M20" s="87"/>
      <c r="N20" s="87"/>
      <c r="O20" s="87"/>
      <c r="P20" s="87"/>
      <c r="Q20" s="87"/>
      <c r="R20" s="87"/>
      <c r="S20" s="87"/>
      <c r="T20" s="87"/>
      <c r="U20" s="87"/>
      <c r="V20" s="87"/>
      <c r="W20" s="87"/>
      <c r="X20" s="87"/>
      <c r="Y20" s="87"/>
      <c r="Z20" s="87"/>
      <c r="AA20" s="87"/>
      <c r="AB20" s="87"/>
      <c r="AC20" s="87"/>
      <c r="AD20" s="87"/>
      <c r="AE20" s="87"/>
      <c r="AF20" s="87"/>
      <c r="AG20" s="36"/>
      <c r="AH20" s="18"/>
      <c r="AI20" s="34"/>
      <c r="AJ20" s="34"/>
      <c r="AK20" s="34"/>
      <c r="AL20" s="34"/>
      <c r="AM20" s="34"/>
      <c r="AN20" s="34"/>
      <c r="AO20" s="34"/>
      <c r="AP20" s="34"/>
      <c r="AQ20" s="34"/>
      <c r="AR20" s="34"/>
      <c r="AS20" s="34"/>
      <c r="AT20" s="34"/>
      <c r="AU20" s="34"/>
      <c r="AV20" s="34"/>
      <c r="AW20" s="34"/>
      <c r="AX20" s="34"/>
      <c r="AY20" s="34"/>
      <c r="AZ20" s="34"/>
      <c r="BA20" s="34"/>
      <c r="BB20" s="34"/>
      <c r="BC20" s="34"/>
      <c r="BD20" s="34"/>
      <c r="BE20" s="34"/>
      <c r="BF20" s="34"/>
      <c r="BG20" s="34"/>
      <c r="BH20" s="34"/>
      <c r="BI20" s="34"/>
      <c r="BJ20" s="34"/>
      <c r="BK20" s="34"/>
      <c r="BL20" s="34"/>
      <c r="BM20" s="34"/>
      <c r="BN20" s="34"/>
      <c r="BO20" s="34"/>
      <c r="BP20" s="34"/>
      <c r="BQ20" s="34"/>
      <c r="BR20" s="34"/>
      <c r="BS20" s="34"/>
      <c r="BT20" s="34"/>
      <c r="BU20" s="34"/>
      <c r="BV20" s="34"/>
      <c r="BW20" s="34"/>
      <c r="BX20" s="34"/>
      <c r="BY20" s="34"/>
      <c r="BZ20" s="34"/>
      <c r="CA20" s="34"/>
      <c r="CB20" s="34"/>
      <c r="CC20" s="34"/>
      <c r="CD20" s="34"/>
      <c r="CE20" s="34"/>
      <c r="CF20" s="34"/>
      <c r="CG20" s="34"/>
      <c r="CH20" s="34"/>
      <c r="CI20" s="34"/>
      <c r="CJ20" s="34"/>
      <c r="CK20" s="34"/>
      <c r="CL20" s="34"/>
      <c r="CM20" s="34"/>
      <c r="CN20" s="34"/>
      <c r="CO20" s="34"/>
      <c r="CP20" s="34"/>
      <c r="CQ20" s="34"/>
      <c r="CR20" s="34"/>
      <c r="CS20" s="34"/>
      <c r="CT20" s="34"/>
      <c r="CU20" s="34"/>
      <c r="CV20" s="34"/>
      <c r="CW20" s="34"/>
      <c r="CX20" s="34"/>
      <c r="CY20" s="34"/>
      <c r="CZ20" s="34"/>
      <c r="DA20" s="34"/>
      <c r="DB20" s="34"/>
      <c r="DC20" s="34"/>
      <c r="DD20" s="34"/>
      <c r="DE20" s="34"/>
      <c r="DF20" s="34"/>
      <c r="DG20" s="34"/>
      <c r="DH20" s="34"/>
      <c r="DI20" s="34"/>
      <c r="DJ20" s="34"/>
      <c r="DK20" s="34"/>
      <c r="DL20" s="34"/>
      <c r="DM20" s="34"/>
      <c r="DN20" s="34"/>
      <c r="DO20" s="34"/>
      <c r="DP20" s="34"/>
      <c r="DQ20" s="34"/>
      <c r="DR20" s="34"/>
      <c r="DS20" s="34"/>
      <c r="DT20" s="34"/>
      <c r="DU20" s="34"/>
      <c r="DV20" s="34"/>
      <c r="DW20" s="34"/>
      <c r="DX20" s="34"/>
      <c r="DY20" s="34"/>
      <c r="DZ20" s="34"/>
      <c r="EA20" s="34"/>
      <c r="EB20" s="34"/>
      <c r="EC20" s="34"/>
      <c r="ED20" s="34"/>
      <c r="EE20" s="34"/>
      <c r="EF20" s="34"/>
      <c r="EG20" s="34"/>
      <c r="EH20" s="34"/>
      <c r="EI20" s="34"/>
      <c r="EJ20" s="34"/>
      <c r="EK20" s="34"/>
      <c r="EL20" s="34"/>
      <c r="EM20" s="34"/>
      <c r="EN20" s="34"/>
      <c r="EO20" s="34"/>
      <c r="EP20" s="34"/>
      <c r="EQ20" s="34"/>
      <c r="ER20" s="34"/>
      <c r="ES20" s="34"/>
      <c r="ET20" s="34"/>
      <c r="EU20" s="34"/>
      <c r="EV20" s="34"/>
      <c r="EW20" s="34"/>
      <c r="EX20" s="34"/>
      <c r="EY20" s="34"/>
      <c r="EZ20" s="34"/>
      <c r="FA20" s="34"/>
      <c r="FB20" s="34"/>
      <c r="FC20" s="34"/>
      <c r="FD20" s="34"/>
      <c r="FE20" s="34"/>
      <c r="FF20" s="34"/>
      <c r="FG20" s="34"/>
      <c r="FH20" s="34"/>
      <c r="FI20" s="34"/>
      <c r="FJ20" s="34"/>
      <c r="FK20" s="34"/>
      <c r="FL20" s="34"/>
      <c r="FM20" s="34"/>
      <c r="FN20" s="34"/>
      <c r="FO20" s="34"/>
      <c r="FP20" s="34"/>
      <c r="FQ20" s="34"/>
      <c r="FR20" s="34"/>
      <c r="FS20" s="34"/>
      <c r="FT20" s="34"/>
      <c r="FU20" s="34"/>
      <c r="FV20" s="34"/>
      <c r="FW20" s="34"/>
      <c r="FX20" s="34"/>
      <c r="FY20" s="34"/>
      <c r="FZ20" s="34"/>
      <c r="GA20" s="34"/>
      <c r="GB20" s="34"/>
      <c r="GC20" s="34"/>
      <c r="GD20" s="34"/>
      <c r="GE20" s="34"/>
      <c r="GF20" s="34"/>
      <c r="GG20" s="34"/>
      <c r="GH20" s="34"/>
      <c r="GI20" s="34"/>
      <c r="GJ20" s="34"/>
      <c r="GK20" s="34"/>
      <c r="GL20" s="34"/>
      <c r="GM20" s="34"/>
      <c r="GN20" s="34"/>
      <c r="GO20" s="34"/>
      <c r="GP20" s="34"/>
      <c r="GQ20" s="34"/>
      <c r="GR20" s="34"/>
      <c r="GS20" s="34"/>
      <c r="GT20" s="34"/>
      <c r="GU20" s="34"/>
      <c r="GV20" s="34"/>
      <c r="GW20" s="34"/>
      <c r="GX20" s="34"/>
      <c r="GY20" s="34"/>
      <c r="GZ20" s="34"/>
      <c r="HA20" s="34"/>
      <c r="HB20" s="34"/>
      <c r="HC20" s="34"/>
      <c r="HD20" s="34"/>
      <c r="HE20" s="34"/>
      <c r="HF20" s="34"/>
      <c r="HG20" s="34"/>
      <c r="HH20" s="34"/>
      <c r="HI20" s="34"/>
      <c r="HJ20" s="34"/>
      <c r="HK20" s="34"/>
      <c r="HL20" s="34"/>
      <c r="HM20" s="34"/>
      <c r="HN20" s="34"/>
      <c r="HO20" s="34"/>
      <c r="HP20" s="34"/>
      <c r="HQ20" s="34"/>
      <c r="HR20" s="34"/>
      <c r="HS20" s="34"/>
      <c r="HT20" s="34"/>
      <c r="HU20" s="34"/>
      <c r="HV20" s="34"/>
    </row>
    <row r="21" spans="1:230" ht="15" customHeight="1">
      <c r="A21" s="132" t="e">
        <f>DATE(YEAR(A1),MONTH(A1)+4,DAY(A1))</f>
        <v>#REF!</v>
      </c>
      <c r="B21" s="95"/>
      <c r="C21" s="26" t="e">
        <f>CHOOSE(WEEKDAY(C22,2),"L","M","M","J","V","S","D")</f>
        <v>#REF!</v>
      </c>
      <c r="D21" s="26" t="e">
        <f t="shared" ref="D21:AG21" si="8">CHOOSE(WEEKDAY(D22,2),"L","M","M","J","V","S","D")</f>
        <v>#REF!</v>
      </c>
      <c r="E21" s="26" t="e">
        <f t="shared" si="8"/>
        <v>#REF!</v>
      </c>
      <c r="F21" s="26" t="e">
        <f t="shared" si="8"/>
        <v>#REF!</v>
      </c>
      <c r="G21" s="26" t="e">
        <f t="shared" si="8"/>
        <v>#REF!</v>
      </c>
      <c r="H21" s="26" t="e">
        <f t="shared" si="8"/>
        <v>#REF!</v>
      </c>
      <c r="I21" s="26" t="e">
        <f t="shared" si="8"/>
        <v>#REF!</v>
      </c>
      <c r="J21" s="26" t="e">
        <f t="shared" si="8"/>
        <v>#REF!</v>
      </c>
      <c r="K21" s="26" t="e">
        <f t="shared" si="8"/>
        <v>#REF!</v>
      </c>
      <c r="L21" s="26" t="e">
        <f t="shared" si="8"/>
        <v>#REF!</v>
      </c>
      <c r="M21" s="26" t="e">
        <f t="shared" si="8"/>
        <v>#REF!</v>
      </c>
      <c r="N21" s="26" t="e">
        <f t="shared" si="8"/>
        <v>#REF!</v>
      </c>
      <c r="O21" s="26" t="e">
        <f t="shared" si="8"/>
        <v>#REF!</v>
      </c>
      <c r="P21" s="26" t="e">
        <f t="shared" si="8"/>
        <v>#REF!</v>
      </c>
      <c r="Q21" s="26" t="e">
        <f t="shared" si="8"/>
        <v>#REF!</v>
      </c>
      <c r="R21" s="26" t="e">
        <f t="shared" si="8"/>
        <v>#REF!</v>
      </c>
      <c r="S21" s="26" t="e">
        <f t="shared" si="8"/>
        <v>#REF!</v>
      </c>
      <c r="T21" s="26" t="e">
        <f t="shared" si="8"/>
        <v>#REF!</v>
      </c>
      <c r="U21" s="26" t="e">
        <f t="shared" si="8"/>
        <v>#REF!</v>
      </c>
      <c r="V21" s="26" t="e">
        <f t="shared" si="8"/>
        <v>#REF!</v>
      </c>
      <c r="W21" s="26" t="e">
        <f t="shared" si="8"/>
        <v>#REF!</v>
      </c>
      <c r="X21" s="26" t="e">
        <f t="shared" si="8"/>
        <v>#REF!</v>
      </c>
      <c r="Y21" s="26" t="e">
        <f t="shared" si="8"/>
        <v>#REF!</v>
      </c>
      <c r="Z21" s="26" t="e">
        <f t="shared" si="8"/>
        <v>#REF!</v>
      </c>
      <c r="AA21" s="26" t="e">
        <f t="shared" si="8"/>
        <v>#REF!</v>
      </c>
      <c r="AB21" s="26" t="e">
        <f t="shared" si="8"/>
        <v>#REF!</v>
      </c>
      <c r="AC21" s="26" t="e">
        <f t="shared" si="8"/>
        <v>#REF!</v>
      </c>
      <c r="AD21" s="26" t="e">
        <f t="shared" si="8"/>
        <v>#REF!</v>
      </c>
      <c r="AE21" s="26" t="e">
        <f t="shared" si="8"/>
        <v>#REF!</v>
      </c>
      <c r="AF21" s="26" t="e">
        <f t="shared" si="8"/>
        <v>#REF!</v>
      </c>
      <c r="AG21" s="26" t="e">
        <f t="shared" si="8"/>
        <v>#REF!</v>
      </c>
    </row>
    <row r="22" spans="1:230" ht="15" customHeight="1">
      <c r="A22" s="133"/>
      <c r="B22" s="96"/>
      <c r="C22" s="58" t="e">
        <f>$A$21</f>
        <v>#REF!</v>
      </c>
      <c r="D22" s="58" t="e">
        <f>C22+1</f>
        <v>#REF!</v>
      </c>
      <c r="E22" s="58" t="e">
        <f t="shared" ref="E22:AG22" si="9">D22+1</f>
        <v>#REF!</v>
      </c>
      <c r="F22" s="58" t="e">
        <f t="shared" si="9"/>
        <v>#REF!</v>
      </c>
      <c r="G22" s="58" t="e">
        <f t="shared" si="9"/>
        <v>#REF!</v>
      </c>
      <c r="H22" s="58" t="e">
        <f t="shared" si="9"/>
        <v>#REF!</v>
      </c>
      <c r="I22" s="58" t="e">
        <f t="shared" si="9"/>
        <v>#REF!</v>
      </c>
      <c r="J22" s="58" t="e">
        <f t="shared" si="9"/>
        <v>#REF!</v>
      </c>
      <c r="K22" s="58" t="e">
        <f t="shared" si="9"/>
        <v>#REF!</v>
      </c>
      <c r="L22" s="58" t="e">
        <f t="shared" si="9"/>
        <v>#REF!</v>
      </c>
      <c r="M22" s="58" t="e">
        <f t="shared" si="9"/>
        <v>#REF!</v>
      </c>
      <c r="N22" s="58" t="e">
        <f t="shared" si="9"/>
        <v>#REF!</v>
      </c>
      <c r="O22" s="58" t="e">
        <f t="shared" si="9"/>
        <v>#REF!</v>
      </c>
      <c r="P22" s="58" t="e">
        <f t="shared" si="9"/>
        <v>#REF!</v>
      </c>
      <c r="Q22" s="58" t="e">
        <f t="shared" si="9"/>
        <v>#REF!</v>
      </c>
      <c r="R22" s="58" t="e">
        <f t="shared" si="9"/>
        <v>#REF!</v>
      </c>
      <c r="S22" s="58" t="e">
        <f t="shared" si="9"/>
        <v>#REF!</v>
      </c>
      <c r="T22" s="58" t="e">
        <f t="shared" si="9"/>
        <v>#REF!</v>
      </c>
      <c r="U22" s="58" t="e">
        <f t="shared" si="9"/>
        <v>#REF!</v>
      </c>
      <c r="V22" s="58" t="e">
        <f t="shared" si="9"/>
        <v>#REF!</v>
      </c>
      <c r="W22" s="58" t="e">
        <f t="shared" si="9"/>
        <v>#REF!</v>
      </c>
      <c r="X22" s="58" t="e">
        <f t="shared" si="9"/>
        <v>#REF!</v>
      </c>
      <c r="Y22" s="58" t="e">
        <f t="shared" si="9"/>
        <v>#REF!</v>
      </c>
      <c r="Z22" s="58" t="e">
        <f t="shared" si="9"/>
        <v>#REF!</v>
      </c>
      <c r="AA22" s="58" t="e">
        <f t="shared" si="9"/>
        <v>#REF!</v>
      </c>
      <c r="AB22" s="58" t="e">
        <f t="shared" si="9"/>
        <v>#REF!</v>
      </c>
      <c r="AC22" s="58" t="e">
        <f t="shared" si="9"/>
        <v>#REF!</v>
      </c>
      <c r="AD22" s="58" t="e">
        <f t="shared" si="9"/>
        <v>#REF!</v>
      </c>
      <c r="AE22" s="58" t="e">
        <f t="shared" si="9"/>
        <v>#REF!</v>
      </c>
      <c r="AF22" s="58" t="e">
        <f t="shared" si="9"/>
        <v>#REF!</v>
      </c>
      <c r="AG22" s="58" t="e">
        <f t="shared" si="9"/>
        <v>#REF!</v>
      </c>
    </row>
    <row r="23" spans="1:230" ht="15" customHeight="1">
      <c r="A23" s="134"/>
      <c r="B23" s="99"/>
      <c r="C23" s="90"/>
      <c r="D23" s="73"/>
      <c r="E23" s="91"/>
      <c r="F23" s="88"/>
      <c r="G23" s="88"/>
      <c r="H23" s="88"/>
      <c r="I23" s="88"/>
      <c r="J23" s="88"/>
      <c r="K23" s="88"/>
      <c r="L23" s="88"/>
      <c r="M23" s="88"/>
      <c r="N23" s="88"/>
      <c r="O23" s="88"/>
      <c r="P23" s="88"/>
      <c r="Q23" s="88"/>
      <c r="R23" s="88"/>
      <c r="S23" s="88"/>
      <c r="T23" s="73"/>
      <c r="U23" s="91"/>
      <c r="V23" s="88"/>
      <c r="W23" s="88"/>
      <c r="X23" s="88"/>
      <c r="Y23" s="88"/>
      <c r="Z23" s="81"/>
      <c r="AA23" s="81"/>
      <c r="AB23" s="81"/>
      <c r="AC23" s="81"/>
      <c r="AD23" s="81"/>
      <c r="AE23" s="88"/>
      <c r="AF23" s="88"/>
      <c r="AG23" s="73"/>
    </row>
    <row r="24" spans="1:230" s="22" customFormat="1" ht="16.2" customHeight="1">
      <c r="A24" s="61">
        <f>A19</f>
        <v>0</v>
      </c>
      <c r="B24" s="61"/>
      <c r="C24" s="87"/>
      <c r="D24" s="87"/>
      <c r="E24" s="87"/>
      <c r="F24" s="87"/>
      <c r="G24" s="87"/>
      <c r="H24" s="87"/>
      <c r="I24" s="87"/>
      <c r="J24" s="87"/>
      <c r="K24" s="87"/>
      <c r="L24" s="87"/>
      <c r="M24" s="87"/>
      <c r="N24" s="87"/>
      <c r="O24" s="87"/>
      <c r="P24" s="87"/>
      <c r="Q24" s="87"/>
      <c r="R24" s="87"/>
      <c r="S24" s="87"/>
      <c r="T24" s="87"/>
      <c r="U24" s="87"/>
      <c r="V24" s="87"/>
      <c r="W24" s="87"/>
      <c r="X24" s="87"/>
      <c r="Y24" s="87"/>
      <c r="Z24" s="87"/>
      <c r="AA24" s="87"/>
      <c r="AB24" s="87"/>
      <c r="AC24" s="87"/>
      <c r="AD24" s="87"/>
      <c r="AE24" s="87"/>
      <c r="AF24" s="87"/>
      <c r="AG24" s="87"/>
      <c r="AH24" s="20"/>
      <c r="AI24" s="21"/>
      <c r="AJ24" s="21"/>
      <c r="AK24" s="21"/>
      <c r="AL24" s="21"/>
      <c r="AM24" s="21"/>
      <c r="AN24" s="21"/>
      <c r="AO24" s="21"/>
      <c r="AP24" s="21"/>
      <c r="AQ24" s="21"/>
      <c r="AR24" s="21"/>
      <c r="AS24" s="21"/>
      <c r="AT24" s="21"/>
      <c r="AU24" s="21"/>
      <c r="AV24" s="21"/>
      <c r="AW24" s="21"/>
      <c r="AX24" s="21"/>
      <c r="AY24" s="21"/>
      <c r="AZ24" s="21"/>
      <c r="BA24" s="21"/>
      <c r="BB24" s="21"/>
      <c r="BC24" s="21"/>
      <c r="BD24" s="21"/>
      <c r="BE24" s="21"/>
      <c r="BF24" s="21"/>
      <c r="BG24" s="21"/>
      <c r="BH24" s="21"/>
      <c r="BI24" s="21"/>
      <c r="BJ24" s="21"/>
      <c r="BK24" s="21"/>
      <c r="BL24" s="21"/>
      <c r="BM24" s="21"/>
      <c r="BN24" s="21"/>
      <c r="BO24" s="21"/>
      <c r="BP24" s="21"/>
      <c r="BQ24" s="21"/>
      <c r="BR24" s="21"/>
      <c r="BS24" s="21"/>
      <c r="BT24" s="21"/>
      <c r="BU24" s="21"/>
      <c r="BV24" s="21"/>
      <c r="BW24" s="21"/>
      <c r="BX24" s="21"/>
      <c r="BY24" s="21"/>
      <c r="BZ24" s="21"/>
      <c r="CA24" s="21"/>
      <c r="CB24" s="21"/>
      <c r="CC24" s="21"/>
      <c r="CD24" s="21"/>
      <c r="CE24" s="21"/>
      <c r="CF24" s="21"/>
      <c r="CG24" s="21"/>
      <c r="CH24" s="21"/>
      <c r="CI24" s="21"/>
      <c r="CJ24" s="21"/>
      <c r="CK24" s="21"/>
      <c r="CL24" s="21"/>
      <c r="CM24" s="21"/>
      <c r="CN24" s="21"/>
      <c r="CO24" s="21"/>
      <c r="CP24" s="21"/>
      <c r="CQ24" s="21"/>
      <c r="CR24" s="21"/>
      <c r="CS24" s="21"/>
      <c r="CT24" s="21"/>
      <c r="CU24" s="21"/>
      <c r="CV24" s="21"/>
      <c r="CW24" s="21"/>
      <c r="CX24" s="21"/>
      <c r="CY24" s="21"/>
      <c r="CZ24" s="21"/>
      <c r="DA24" s="21"/>
      <c r="DB24" s="21"/>
      <c r="DC24" s="21"/>
      <c r="DD24" s="21"/>
      <c r="DE24" s="21"/>
      <c r="DF24" s="21"/>
      <c r="DG24" s="21"/>
      <c r="DH24" s="21"/>
      <c r="DI24" s="21"/>
      <c r="DJ24" s="21"/>
      <c r="DK24" s="21"/>
      <c r="DL24" s="21"/>
      <c r="DM24" s="21"/>
      <c r="DN24" s="21"/>
      <c r="DO24" s="21"/>
      <c r="DP24" s="21"/>
      <c r="DQ24" s="21"/>
      <c r="DR24" s="21"/>
      <c r="DS24" s="21"/>
      <c r="DT24" s="21"/>
      <c r="DU24" s="21"/>
      <c r="DV24" s="21"/>
      <c r="DW24" s="21"/>
      <c r="DX24" s="21"/>
      <c r="DY24" s="21"/>
      <c r="DZ24" s="21"/>
      <c r="EA24" s="21"/>
      <c r="EB24" s="21"/>
      <c r="EC24" s="21"/>
      <c r="ED24" s="21"/>
      <c r="EE24" s="21"/>
      <c r="EF24" s="21"/>
      <c r="EG24" s="21"/>
      <c r="EH24" s="21"/>
      <c r="EI24" s="21"/>
      <c r="EJ24" s="21"/>
      <c r="EK24" s="21"/>
      <c r="EL24" s="21"/>
      <c r="EM24" s="21"/>
      <c r="EN24" s="21"/>
      <c r="EO24" s="21"/>
      <c r="EP24" s="21"/>
      <c r="EQ24" s="21"/>
      <c r="ER24" s="21"/>
      <c r="ES24" s="21"/>
      <c r="ET24" s="21"/>
      <c r="EU24" s="21"/>
      <c r="EV24" s="21"/>
      <c r="EW24" s="21"/>
      <c r="EX24" s="21"/>
      <c r="EY24" s="21"/>
      <c r="EZ24" s="21"/>
      <c r="FA24" s="21"/>
      <c r="FB24" s="21"/>
      <c r="FC24" s="21"/>
      <c r="FD24" s="21"/>
      <c r="FE24" s="21"/>
      <c r="FF24" s="21"/>
      <c r="FG24" s="21"/>
      <c r="FH24" s="21"/>
      <c r="FI24" s="21"/>
      <c r="FJ24" s="21"/>
      <c r="FK24" s="21"/>
      <c r="FL24" s="21"/>
      <c r="FM24" s="21"/>
      <c r="FN24" s="21"/>
      <c r="FO24" s="21"/>
      <c r="FP24" s="21"/>
      <c r="FQ24" s="21"/>
      <c r="FR24" s="21"/>
      <c r="FS24" s="21"/>
      <c r="FT24" s="21"/>
      <c r="FU24" s="21"/>
      <c r="FV24" s="21"/>
      <c r="FW24" s="21"/>
      <c r="FX24" s="21"/>
      <c r="FY24" s="21"/>
      <c r="FZ24" s="21"/>
      <c r="GA24" s="21"/>
      <c r="GB24" s="21"/>
      <c r="GC24" s="21"/>
      <c r="GD24" s="21"/>
      <c r="GE24" s="21"/>
      <c r="GF24" s="21"/>
      <c r="GG24" s="21"/>
      <c r="GH24" s="21"/>
      <c r="GI24" s="21"/>
      <c r="GJ24" s="21"/>
      <c r="GK24" s="21"/>
      <c r="GL24" s="21"/>
      <c r="GM24" s="21"/>
      <c r="GN24" s="21"/>
      <c r="GO24" s="21"/>
      <c r="GP24" s="21"/>
      <c r="GQ24" s="21"/>
      <c r="GR24" s="21"/>
      <c r="GS24" s="21"/>
      <c r="GT24" s="21"/>
      <c r="GU24" s="21"/>
      <c r="GV24" s="21"/>
      <c r="GW24" s="21"/>
      <c r="GX24" s="21"/>
      <c r="GY24" s="21"/>
      <c r="GZ24" s="21"/>
      <c r="HA24" s="21"/>
      <c r="HB24" s="21"/>
      <c r="HC24" s="21"/>
      <c r="HD24" s="21"/>
      <c r="HE24" s="21"/>
      <c r="HF24" s="21"/>
      <c r="HG24" s="21"/>
      <c r="HH24" s="21"/>
      <c r="HI24" s="21"/>
      <c r="HJ24" s="21"/>
      <c r="HK24" s="21"/>
      <c r="HL24" s="21"/>
      <c r="HM24" s="21"/>
      <c r="HN24" s="21"/>
      <c r="HO24" s="21"/>
      <c r="HP24" s="21"/>
      <c r="HQ24" s="21"/>
      <c r="HR24" s="21"/>
      <c r="HS24" s="21"/>
      <c r="HT24" s="21"/>
      <c r="HU24" s="21"/>
      <c r="HV24" s="21"/>
    </row>
    <row r="25" spans="1:230" s="35" customFormat="1" ht="16.2" customHeight="1">
      <c r="A25" s="61">
        <f>A20</f>
        <v>0</v>
      </c>
      <c r="B25" s="61"/>
      <c r="C25" s="87"/>
      <c r="D25" s="87"/>
      <c r="E25" s="87"/>
      <c r="F25" s="87"/>
      <c r="G25" s="87"/>
      <c r="H25" s="87"/>
      <c r="I25" s="87"/>
      <c r="J25" s="87"/>
      <c r="K25" s="87"/>
      <c r="L25" s="87"/>
      <c r="M25" s="87"/>
      <c r="N25" s="87"/>
      <c r="O25" s="87"/>
      <c r="P25" s="87"/>
      <c r="Q25" s="87"/>
      <c r="R25" s="87"/>
      <c r="S25" s="87"/>
      <c r="T25" s="87"/>
      <c r="U25" s="87"/>
      <c r="V25" s="87"/>
      <c r="W25" s="87"/>
      <c r="X25" s="87"/>
      <c r="Y25" s="87"/>
      <c r="Z25" s="87"/>
      <c r="AA25" s="87"/>
      <c r="AB25" s="87"/>
      <c r="AC25" s="87"/>
      <c r="AD25" s="87"/>
      <c r="AE25" s="87"/>
      <c r="AF25" s="87"/>
      <c r="AG25" s="87"/>
      <c r="AH25" s="33"/>
      <c r="AI25" s="34"/>
      <c r="AJ25" s="34"/>
      <c r="AK25" s="34"/>
      <c r="AL25" s="34"/>
      <c r="AM25" s="34"/>
      <c r="AN25" s="34"/>
      <c r="AO25" s="34"/>
      <c r="AP25" s="34"/>
      <c r="AQ25" s="34"/>
      <c r="AR25" s="34"/>
      <c r="AS25" s="34"/>
      <c r="AT25" s="34"/>
      <c r="AU25" s="34"/>
      <c r="AV25" s="34"/>
      <c r="AW25" s="34"/>
      <c r="AX25" s="34"/>
      <c r="AY25" s="34"/>
      <c r="AZ25" s="34"/>
      <c r="BA25" s="34"/>
      <c r="BB25" s="34"/>
      <c r="BC25" s="34"/>
      <c r="BD25" s="34"/>
      <c r="BE25" s="34"/>
      <c r="BF25" s="34"/>
      <c r="BG25" s="34"/>
      <c r="BH25" s="34"/>
      <c r="BI25" s="34"/>
      <c r="BJ25" s="34"/>
      <c r="BK25" s="34"/>
      <c r="BL25" s="34"/>
      <c r="BM25" s="34"/>
      <c r="BN25" s="34"/>
      <c r="BO25" s="34"/>
      <c r="BP25" s="34"/>
      <c r="BQ25" s="34"/>
      <c r="BR25" s="34"/>
      <c r="BS25" s="34"/>
      <c r="BT25" s="34"/>
      <c r="BU25" s="34"/>
      <c r="BV25" s="34"/>
      <c r="BW25" s="34"/>
      <c r="BX25" s="34"/>
      <c r="BY25" s="34"/>
      <c r="BZ25" s="34"/>
      <c r="CA25" s="34"/>
      <c r="CB25" s="34"/>
      <c r="CC25" s="34"/>
      <c r="CD25" s="34"/>
      <c r="CE25" s="34"/>
      <c r="CF25" s="34"/>
      <c r="CG25" s="34"/>
      <c r="CH25" s="34"/>
      <c r="CI25" s="34"/>
      <c r="CJ25" s="34"/>
      <c r="CK25" s="34"/>
      <c r="CL25" s="34"/>
      <c r="CM25" s="34"/>
      <c r="CN25" s="34"/>
      <c r="CO25" s="34"/>
      <c r="CP25" s="34"/>
      <c r="CQ25" s="34"/>
      <c r="CR25" s="34"/>
      <c r="CS25" s="34"/>
      <c r="CT25" s="34"/>
      <c r="CU25" s="34"/>
      <c r="CV25" s="34"/>
      <c r="CW25" s="34"/>
      <c r="CX25" s="34"/>
      <c r="CY25" s="34"/>
      <c r="CZ25" s="34"/>
      <c r="DA25" s="34"/>
      <c r="DB25" s="34"/>
      <c r="DC25" s="34"/>
      <c r="DD25" s="34"/>
      <c r="DE25" s="34"/>
      <c r="DF25" s="34"/>
      <c r="DG25" s="34"/>
      <c r="DH25" s="34"/>
      <c r="DI25" s="34"/>
      <c r="DJ25" s="34"/>
      <c r="DK25" s="34"/>
      <c r="DL25" s="34"/>
      <c r="DM25" s="34"/>
      <c r="DN25" s="34"/>
      <c r="DO25" s="34"/>
      <c r="DP25" s="34"/>
      <c r="DQ25" s="34"/>
      <c r="DR25" s="34"/>
      <c r="DS25" s="34"/>
      <c r="DT25" s="34"/>
      <c r="DU25" s="34"/>
      <c r="DV25" s="34"/>
      <c r="DW25" s="34"/>
      <c r="DX25" s="34"/>
      <c r="DY25" s="34"/>
      <c r="DZ25" s="34"/>
      <c r="EA25" s="34"/>
      <c r="EB25" s="34"/>
      <c r="EC25" s="34"/>
      <c r="ED25" s="34"/>
      <c r="EE25" s="34"/>
      <c r="EF25" s="34"/>
      <c r="EG25" s="34"/>
      <c r="EH25" s="34"/>
      <c r="EI25" s="34"/>
      <c r="EJ25" s="34"/>
      <c r="EK25" s="34"/>
      <c r="EL25" s="34"/>
      <c r="EM25" s="34"/>
      <c r="EN25" s="34"/>
      <c r="EO25" s="34"/>
      <c r="EP25" s="34"/>
      <c r="EQ25" s="34"/>
      <c r="ER25" s="34"/>
      <c r="ES25" s="34"/>
      <c r="ET25" s="34"/>
      <c r="EU25" s="34"/>
      <c r="EV25" s="34"/>
      <c r="EW25" s="34"/>
      <c r="EX25" s="34"/>
      <c r="EY25" s="34"/>
      <c r="EZ25" s="34"/>
      <c r="FA25" s="34"/>
      <c r="FB25" s="34"/>
      <c r="FC25" s="34"/>
      <c r="FD25" s="34"/>
      <c r="FE25" s="34"/>
      <c r="FF25" s="34"/>
      <c r="FG25" s="34"/>
      <c r="FH25" s="34"/>
      <c r="FI25" s="34"/>
      <c r="FJ25" s="34"/>
      <c r="FK25" s="34"/>
      <c r="FL25" s="34"/>
      <c r="FM25" s="34"/>
      <c r="FN25" s="34"/>
      <c r="FO25" s="34"/>
      <c r="FP25" s="34"/>
      <c r="FQ25" s="34"/>
      <c r="FR25" s="34"/>
      <c r="FS25" s="34"/>
      <c r="FT25" s="34"/>
      <c r="FU25" s="34"/>
      <c r="FV25" s="34"/>
      <c r="FW25" s="34"/>
      <c r="FX25" s="34"/>
      <c r="FY25" s="34"/>
      <c r="FZ25" s="34"/>
      <c r="GA25" s="34"/>
      <c r="GB25" s="34"/>
      <c r="GC25" s="34"/>
      <c r="GD25" s="34"/>
      <c r="GE25" s="34"/>
      <c r="GF25" s="34"/>
      <c r="GG25" s="34"/>
      <c r="GH25" s="34"/>
      <c r="GI25" s="34"/>
      <c r="GJ25" s="34"/>
      <c r="GK25" s="34"/>
      <c r="GL25" s="34"/>
      <c r="GM25" s="34"/>
      <c r="GN25" s="34"/>
      <c r="GO25" s="34"/>
      <c r="GP25" s="34"/>
      <c r="GQ25" s="34"/>
      <c r="GR25" s="34"/>
      <c r="GS25" s="34"/>
      <c r="GT25" s="34"/>
      <c r="GU25" s="34"/>
      <c r="GV25" s="34"/>
      <c r="GW25" s="34"/>
      <c r="GX25" s="34"/>
      <c r="GY25" s="34"/>
      <c r="GZ25" s="34"/>
      <c r="HA25" s="34"/>
      <c r="HB25" s="34"/>
      <c r="HC25" s="34"/>
      <c r="HD25" s="34"/>
      <c r="HE25" s="34"/>
      <c r="HF25" s="34"/>
      <c r="HG25" s="34"/>
      <c r="HH25" s="34"/>
      <c r="HI25" s="34"/>
      <c r="HJ25" s="34"/>
      <c r="HK25" s="34"/>
      <c r="HL25" s="34"/>
      <c r="HM25" s="34"/>
      <c r="HN25" s="34"/>
      <c r="HO25" s="34"/>
      <c r="HP25" s="34"/>
      <c r="HQ25" s="34"/>
      <c r="HR25" s="34"/>
      <c r="HS25" s="34"/>
      <c r="HT25" s="34"/>
      <c r="HU25" s="34"/>
      <c r="HV25" s="34"/>
    </row>
    <row r="26" spans="1:230" ht="15" customHeight="1">
      <c r="A26" s="132" t="e">
        <f>DATE(YEAR(A1),MONTH(A1)+5,DAY(A1))</f>
        <v>#REF!</v>
      </c>
      <c r="B26" s="95"/>
      <c r="C26" s="26" t="e">
        <f>CHOOSE(WEEKDAY(C27,2),"L","M","M","J","V","S","D")</f>
        <v>#REF!</v>
      </c>
      <c r="D26" s="26" t="e">
        <f t="shared" ref="D26:AF26" si="10">CHOOSE(WEEKDAY(D27,2),"L","M","M","J","V","S","D")</f>
        <v>#REF!</v>
      </c>
      <c r="E26" s="26" t="e">
        <f t="shared" si="10"/>
        <v>#REF!</v>
      </c>
      <c r="F26" s="26" t="e">
        <f t="shared" si="10"/>
        <v>#REF!</v>
      </c>
      <c r="G26" s="26" t="e">
        <f t="shared" si="10"/>
        <v>#REF!</v>
      </c>
      <c r="H26" s="26" t="e">
        <f t="shared" si="10"/>
        <v>#REF!</v>
      </c>
      <c r="I26" s="26" t="e">
        <f t="shared" si="10"/>
        <v>#REF!</v>
      </c>
      <c r="J26" s="26" t="e">
        <f t="shared" si="10"/>
        <v>#REF!</v>
      </c>
      <c r="K26" s="26" t="e">
        <f t="shared" si="10"/>
        <v>#REF!</v>
      </c>
      <c r="L26" s="26" t="e">
        <f t="shared" si="10"/>
        <v>#REF!</v>
      </c>
      <c r="M26" s="26" t="e">
        <f t="shared" si="10"/>
        <v>#REF!</v>
      </c>
      <c r="N26" s="26" t="e">
        <f t="shared" si="10"/>
        <v>#REF!</v>
      </c>
      <c r="O26" s="26" t="e">
        <f t="shared" si="10"/>
        <v>#REF!</v>
      </c>
      <c r="P26" s="26" t="e">
        <f t="shared" si="10"/>
        <v>#REF!</v>
      </c>
      <c r="Q26" s="26" t="e">
        <f t="shared" si="10"/>
        <v>#REF!</v>
      </c>
      <c r="R26" s="26" t="e">
        <f t="shared" si="10"/>
        <v>#REF!</v>
      </c>
      <c r="S26" s="26" t="e">
        <f t="shared" si="10"/>
        <v>#REF!</v>
      </c>
      <c r="T26" s="26" t="e">
        <f t="shared" si="10"/>
        <v>#REF!</v>
      </c>
      <c r="U26" s="26" t="e">
        <f t="shared" si="10"/>
        <v>#REF!</v>
      </c>
      <c r="V26" s="26" t="e">
        <f t="shared" si="10"/>
        <v>#REF!</v>
      </c>
      <c r="W26" s="26" t="e">
        <f t="shared" si="10"/>
        <v>#REF!</v>
      </c>
      <c r="X26" s="26" t="e">
        <f t="shared" si="10"/>
        <v>#REF!</v>
      </c>
      <c r="Y26" s="26" t="e">
        <f t="shared" si="10"/>
        <v>#REF!</v>
      </c>
      <c r="Z26" s="26" t="e">
        <f t="shared" si="10"/>
        <v>#REF!</v>
      </c>
      <c r="AA26" s="26" t="e">
        <f t="shared" si="10"/>
        <v>#REF!</v>
      </c>
      <c r="AB26" s="26" t="e">
        <f t="shared" si="10"/>
        <v>#REF!</v>
      </c>
      <c r="AC26" s="26" t="e">
        <f t="shared" si="10"/>
        <v>#REF!</v>
      </c>
      <c r="AD26" s="26" t="e">
        <f t="shared" si="10"/>
        <v>#REF!</v>
      </c>
      <c r="AE26" s="26" t="e">
        <f t="shared" si="10"/>
        <v>#REF!</v>
      </c>
      <c r="AF26" s="26" t="e">
        <f t="shared" si="10"/>
        <v>#REF!</v>
      </c>
      <c r="AG26" s="5"/>
    </row>
    <row r="27" spans="1:230" ht="15" customHeight="1">
      <c r="A27" s="133"/>
      <c r="B27" s="96"/>
      <c r="C27" s="58" t="e">
        <f>$A$26</f>
        <v>#REF!</v>
      </c>
      <c r="D27" s="58" t="e">
        <f>C27+1</f>
        <v>#REF!</v>
      </c>
      <c r="E27" s="58" t="e">
        <f t="shared" ref="E27:AF27" si="11">D27+1</f>
        <v>#REF!</v>
      </c>
      <c r="F27" s="58" t="e">
        <f t="shared" si="11"/>
        <v>#REF!</v>
      </c>
      <c r="G27" s="58" t="e">
        <f t="shared" si="11"/>
        <v>#REF!</v>
      </c>
      <c r="H27" s="58" t="e">
        <f t="shared" si="11"/>
        <v>#REF!</v>
      </c>
      <c r="I27" s="58" t="e">
        <f t="shared" si="11"/>
        <v>#REF!</v>
      </c>
      <c r="J27" s="58" t="e">
        <f t="shared" si="11"/>
        <v>#REF!</v>
      </c>
      <c r="K27" s="58" t="e">
        <f t="shared" si="11"/>
        <v>#REF!</v>
      </c>
      <c r="L27" s="58" t="e">
        <f t="shared" si="11"/>
        <v>#REF!</v>
      </c>
      <c r="M27" s="58" t="e">
        <f t="shared" si="11"/>
        <v>#REF!</v>
      </c>
      <c r="N27" s="58" t="e">
        <f t="shared" si="11"/>
        <v>#REF!</v>
      </c>
      <c r="O27" s="58" t="e">
        <f t="shared" si="11"/>
        <v>#REF!</v>
      </c>
      <c r="P27" s="58" t="e">
        <f t="shared" si="11"/>
        <v>#REF!</v>
      </c>
      <c r="Q27" s="58" t="e">
        <f t="shared" si="11"/>
        <v>#REF!</v>
      </c>
      <c r="R27" s="58" t="e">
        <f t="shared" si="11"/>
        <v>#REF!</v>
      </c>
      <c r="S27" s="58" t="e">
        <f t="shared" si="11"/>
        <v>#REF!</v>
      </c>
      <c r="T27" s="58" t="e">
        <f t="shared" si="11"/>
        <v>#REF!</v>
      </c>
      <c r="U27" s="58" t="e">
        <f t="shared" si="11"/>
        <v>#REF!</v>
      </c>
      <c r="V27" s="58" t="e">
        <f t="shared" si="11"/>
        <v>#REF!</v>
      </c>
      <c r="W27" s="58" t="e">
        <f t="shared" si="11"/>
        <v>#REF!</v>
      </c>
      <c r="X27" s="58" t="e">
        <f t="shared" si="11"/>
        <v>#REF!</v>
      </c>
      <c r="Y27" s="58" t="e">
        <f t="shared" si="11"/>
        <v>#REF!</v>
      </c>
      <c r="Z27" s="58" t="e">
        <f t="shared" si="11"/>
        <v>#REF!</v>
      </c>
      <c r="AA27" s="58" t="e">
        <f t="shared" si="11"/>
        <v>#REF!</v>
      </c>
      <c r="AB27" s="58" t="e">
        <f t="shared" si="11"/>
        <v>#REF!</v>
      </c>
      <c r="AC27" s="58" t="e">
        <f t="shared" si="11"/>
        <v>#REF!</v>
      </c>
      <c r="AD27" s="58" t="e">
        <f t="shared" si="11"/>
        <v>#REF!</v>
      </c>
      <c r="AE27" s="58" t="e">
        <f t="shared" si="11"/>
        <v>#REF!</v>
      </c>
      <c r="AF27" s="58" t="e">
        <f t="shared" si="11"/>
        <v>#REF!</v>
      </c>
      <c r="AG27" s="20"/>
    </row>
    <row r="28" spans="1:230" ht="15" customHeight="1">
      <c r="A28" s="134"/>
      <c r="B28" s="99"/>
      <c r="C28" s="91"/>
      <c r="D28" s="88"/>
      <c r="E28" s="88"/>
      <c r="F28" s="88"/>
      <c r="G28" s="88"/>
      <c r="H28" s="88"/>
      <c r="I28" s="88"/>
      <c r="J28" s="88"/>
      <c r="K28" s="88"/>
      <c r="L28" s="88"/>
      <c r="M28" s="88"/>
      <c r="N28" s="88"/>
      <c r="O28" s="88"/>
      <c r="P28" s="88"/>
      <c r="Q28" s="88"/>
      <c r="R28" s="88"/>
      <c r="S28" s="88"/>
      <c r="T28" s="88"/>
      <c r="U28" s="88"/>
      <c r="V28" s="88"/>
      <c r="W28" s="88"/>
      <c r="X28" s="88"/>
      <c r="Y28" s="88"/>
      <c r="Z28" s="88"/>
      <c r="AA28" s="88"/>
      <c r="AB28" s="88"/>
      <c r="AC28" s="88"/>
      <c r="AD28" s="88"/>
      <c r="AE28" s="88"/>
      <c r="AF28" s="73"/>
      <c r="AG28" s="20"/>
    </row>
    <row r="29" spans="1:230" s="22" customFormat="1" ht="16.2" customHeight="1">
      <c r="A29" s="61">
        <f>A24</f>
        <v>0</v>
      </c>
      <c r="B29" s="61"/>
      <c r="C29" s="87"/>
      <c r="D29" s="87"/>
      <c r="E29" s="87"/>
      <c r="F29" s="87"/>
      <c r="G29" s="87"/>
      <c r="H29" s="87"/>
      <c r="I29" s="87"/>
      <c r="J29" s="87"/>
      <c r="K29" s="87"/>
      <c r="L29" s="87"/>
      <c r="M29" s="87"/>
      <c r="N29" s="87"/>
      <c r="O29" s="87"/>
      <c r="P29" s="87"/>
      <c r="Q29" s="87"/>
      <c r="R29" s="87"/>
      <c r="S29" s="87"/>
      <c r="T29" s="87"/>
      <c r="U29" s="87"/>
      <c r="V29" s="87"/>
      <c r="W29" s="87"/>
      <c r="X29" s="87"/>
      <c r="Y29" s="87"/>
      <c r="Z29" s="87"/>
      <c r="AA29" s="87"/>
      <c r="AB29" s="87"/>
      <c r="AC29" s="87"/>
      <c r="AD29" s="87"/>
      <c r="AE29" s="87"/>
      <c r="AF29" s="87"/>
      <c r="AG29" s="28"/>
      <c r="AH29" s="6"/>
      <c r="AI29" s="21"/>
      <c r="AJ29" s="21"/>
      <c r="AK29" s="21"/>
      <c r="AL29" s="21"/>
      <c r="AM29" s="21"/>
      <c r="AN29" s="21"/>
      <c r="AO29" s="21"/>
      <c r="AP29" s="21"/>
      <c r="AQ29" s="21"/>
      <c r="AR29" s="21"/>
      <c r="AS29" s="21"/>
      <c r="AT29" s="21"/>
      <c r="AU29" s="21"/>
      <c r="AV29" s="21"/>
      <c r="AW29" s="21"/>
      <c r="AX29" s="21"/>
      <c r="AY29" s="21"/>
      <c r="AZ29" s="21"/>
      <c r="BA29" s="21"/>
      <c r="BB29" s="21"/>
      <c r="BC29" s="21"/>
      <c r="BD29" s="21"/>
      <c r="BE29" s="21"/>
      <c r="BF29" s="21"/>
      <c r="BG29" s="21"/>
      <c r="BH29" s="21"/>
      <c r="BI29" s="21"/>
      <c r="BJ29" s="21"/>
      <c r="BK29" s="21"/>
      <c r="BL29" s="21"/>
      <c r="BM29" s="21"/>
      <c r="BN29" s="21"/>
      <c r="BO29" s="21"/>
      <c r="BP29" s="21"/>
      <c r="BQ29" s="21"/>
      <c r="BR29" s="21"/>
      <c r="BS29" s="21"/>
      <c r="BT29" s="21"/>
      <c r="BU29" s="21"/>
      <c r="BV29" s="21"/>
      <c r="BW29" s="21"/>
      <c r="BX29" s="21"/>
      <c r="BY29" s="21"/>
      <c r="BZ29" s="21"/>
      <c r="CA29" s="21"/>
      <c r="CB29" s="21"/>
      <c r="CC29" s="21"/>
      <c r="CD29" s="21"/>
      <c r="CE29" s="21"/>
      <c r="CF29" s="21"/>
      <c r="CG29" s="21"/>
      <c r="CH29" s="21"/>
      <c r="CI29" s="21"/>
      <c r="CJ29" s="21"/>
      <c r="CK29" s="21"/>
      <c r="CL29" s="21"/>
      <c r="CM29" s="21"/>
      <c r="CN29" s="21"/>
      <c r="CO29" s="21"/>
      <c r="CP29" s="21"/>
      <c r="CQ29" s="21"/>
      <c r="CR29" s="21"/>
      <c r="CS29" s="21"/>
      <c r="CT29" s="21"/>
      <c r="CU29" s="21"/>
      <c r="CV29" s="21"/>
      <c r="CW29" s="21"/>
      <c r="CX29" s="21"/>
      <c r="CY29" s="21"/>
      <c r="CZ29" s="21"/>
      <c r="DA29" s="21"/>
      <c r="DB29" s="21"/>
      <c r="DC29" s="21"/>
      <c r="DD29" s="21"/>
      <c r="DE29" s="21"/>
      <c r="DF29" s="21"/>
      <c r="DG29" s="21"/>
      <c r="DH29" s="21"/>
      <c r="DI29" s="21"/>
      <c r="DJ29" s="21"/>
      <c r="DK29" s="21"/>
      <c r="DL29" s="21"/>
      <c r="DM29" s="21"/>
      <c r="DN29" s="21"/>
      <c r="DO29" s="21"/>
      <c r="DP29" s="21"/>
      <c r="DQ29" s="21"/>
      <c r="DR29" s="21"/>
      <c r="DS29" s="21"/>
      <c r="DT29" s="21"/>
      <c r="DU29" s="21"/>
      <c r="DV29" s="21"/>
      <c r="DW29" s="21"/>
      <c r="DX29" s="21"/>
      <c r="DY29" s="21"/>
      <c r="DZ29" s="21"/>
      <c r="EA29" s="21"/>
      <c r="EB29" s="21"/>
      <c r="EC29" s="21"/>
      <c r="ED29" s="21"/>
      <c r="EE29" s="21"/>
      <c r="EF29" s="21"/>
      <c r="EG29" s="21"/>
      <c r="EH29" s="21"/>
      <c r="EI29" s="21"/>
      <c r="EJ29" s="21"/>
      <c r="EK29" s="21"/>
      <c r="EL29" s="21"/>
      <c r="EM29" s="21"/>
      <c r="EN29" s="21"/>
      <c r="EO29" s="21"/>
      <c r="EP29" s="21"/>
      <c r="EQ29" s="21"/>
      <c r="ER29" s="21"/>
      <c r="ES29" s="21"/>
      <c r="ET29" s="21"/>
      <c r="EU29" s="21"/>
      <c r="EV29" s="21"/>
      <c r="EW29" s="21"/>
      <c r="EX29" s="21"/>
      <c r="EY29" s="21"/>
      <c r="EZ29" s="21"/>
      <c r="FA29" s="21"/>
      <c r="FB29" s="21"/>
      <c r="FC29" s="21"/>
      <c r="FD29" s="21"/>
      <c r="FE29" s="21"/>
      <c r="FF29" s="21"/>
      <c r="FG29" s="21"/>
      <c r="FH29" s="21"/>
      <c r="FI29" s="21"/>
      <c r="FJ29" s="21"/>
      <c r="FK29" s="21"/>
      <c r="FL29" s="21"/>
      <c r="FM29" s="21"/>
      <c r="FN29" s="21"/>
      <c r="FO29" s="21"/>
      <c r="FP29" s="21"/>
      <c r="FQ29" s="21"/>
      <c r="FR29" s="21"/>
      <c r="FS29" s="21"/>
      <c r="FT29" s="21"/>
      <c r="FU29" s="21"/>
      <c r="FV29" s="21"/>
      <c r="FW29" s="21"/>
      <c r="FX29" s="21"/>
      <c r="FY29" s="21"/>
      <c r="FZ29" s="21"/>
      <c r="GA29" s="21"/>
      <c r="GB29" s="21"/>
      <c r="GC29" s="21"/>
      <c r="GD29" s="21"/>
      <c r="GE29" s="21"/>
      <c r="GF29" s="21"/>
      <c r="GG29" s="21"/>
      <c r="GH29" s="21"/>
      <c r="GI29" s="21"/>
      <c r="GJ29" s="21"/>
      <c r="GK29" s="21"/>
      <c r="GL29" s="21"/>
      <c r="GM29" s="21"/>
      <c r="GN29" s="21"/>
      <c r="GO29" s="21"/>
      <c r="GP29" s="21"/>
      <c r="GQ29" s="21"/>
      <c r="GR29" s="21"/>
      <c r="GS29" s="21"/>
      <c r="GT29" s="21"/>
      <c r="GU29" s="21"/>
      <c r="GV29" s="21"/>
      <c r="GW29" s="21"/>
      <c r="GX29" s="21"/>
      <c r="GY29" s="21"/>
      <c r="GZ29" s="21"/>
      <c r="HA29" s="21"/>
      <c r="HB29" s="21"/>
      <c r="HC29" s="21"/>
      <c r="HD29" s="21"/>
      <c r="HE29" s="21"/>
      <c r="HF29" s="21"/>
      <c r="HG29" s="21"/>
      <c r="HH29" s="21"/>
      <c r="HI29" s="21"/>
      <c r="HJ29" s="21"/>
      <c r="HK29" s="21"/>
      <c r="HL29" s="21"/>
      <c r="HM29" s="21"/>
      <c r="HN29" s="21"/>
      <c r="HO29" s="21"/>
      <c r="HP29" s="21"/>
      <c r="HQ29" s="21"/>
      <c r="HR29" s="21"/>
      <c r="HS29" s="21"/>
      <c r="HT29" s="21"/>
      <c r="HU29" s="21"/>
      <c r="HV29" s="21"/>
    </row>
    <row r="30" spans="1:230" s="35" customFormat="1" ht="16.2" customHeight="1">
      <c r="A30" s="61">
        <f>A25</f>
        <v>0</v>
      </c>
      <c r="B30" s="61"/>
      <c r="C30" s="87"/>
      <c r="D30" s="87"/>
      <c r="E30" s="87" t="s">
        <v>1</v>
      </c>
      <c r="F30" s="87" t="s">
        <v>1</v>
      </c>
      <c r="G30" s="87" t="s">
        <v>0</v>
      </c>
      <c r="H30" s="87" t="s">
        <v>0</v>
      </c>
      <c r="I30" s="87" t="s">
        <v>0</v>
      </c>
      <c r="J30" s="87" t="s">
        <v>0</v>
      </c>
      <c r="K30" s="87" t="s">
        <v>0</v>
      </c>
      <c r="L30" s="87"/>
      <c r="M30" s="87"/>
      <c r="N30" s="87"/>
      <c r="O30" s="87"/>
      <c r="P30" s="87"/>
      <c r="Q30" s="87"/>
      <c r="R30" s="87"/>
      <c r="S30" s="87"/>
      <c r="T30" s="87"/>
      <c r="U30" s="87"/>
      <c r="V30" s="87"/>
      <c r="W30" s="87"/>
      <c r="X30" s="87"/>
      <c r="Y30" s="87"/>
      <c r="Z30" s="87"/>
      <c r="AA30" s="87"/>
      <c r="AB30" s="87"/>
      <c r="AC30" s="87"/>
      <c r="AD30" s="87"/>
      <c r="AE30" s="87"/>
      <c r="AF30" s="87"/>
      <c r="AG30" s="36"/>
      <c r="AH30" s="18"/>
      <c r="AI30" s="34"/>
      <c r="AJ30" s="34"/>
      <c r="AK30" s="34"/>
      <c r="AL30" s="34"/>
      <c r="AM30" s="34"/>
      <c r="AN30" s="34"/>
      <c r="AO30" s="34"/>
      <c r="AP30" s="34"/>
      <c r="AQ30" s="34"/>
      <c r="AR30" s="34"/>
      <c r="AS30" s="34"/>
      <c r="AT30" s="34"/>
      <c r="AU30" s="34"/>
      <c r="AV30" s="34"/>
      <c r="AW30" s="34"/>
      <c r="AX30" s="34"/>
      <c r="AY30" s="34"/>
      <c r="AZ30" s="34"/>
      <c r="BA30" s="34"/>
      <c r="BB30" s="34"/>
      <c r="BC30" s="34"/>
      <c r="BD30" s="34"/>
      <c r="BE30" s="34"/>
      <c r="BF30" s="34"/>
      <c r="BG30" s="34"/>
      <c r="BH30" s="34"/>
      <c r="BI30" s="34"/>
      <c r="BJ30" s="34"/>
      <c r="BK30" s="34"/>
      <c r="BL30" s="34"/>
      <c r="BM30" s="34"/>
      <c r="BN30" s="34"/>
      <c r="BO30" s="34"/>
      <c r="BP30" s="34"/>
      <c r="BQ30" s="34"/>
      <c r="BR30" s="34"/>
      <c r="BS30" s="34"/>
      <c r="BT30" s="34"/>
      <c r="BU30" s="34"/>
      <c r="BV30" s="34"/>
      <c r="BW30" s="34"/>
      <c r="BX30" s="34"/>
      <c r="BY30" s="34"/>
      <c r="BZ30" s="34"/>
      <c r="CA30" s="34"/>
      <c r="CB30" s="34"/>
      <c r="CC30" s="34"/>
      <c r="CD30" s="34"/>
      <c r="CE30" s="34"/>
      <c r="CF30" s="34"/>
      <c r="CG30" s="34"/>
      <c r="CH30" s="34"/>
      <c r="CI30" s="34"/>
      <c r="CJ30" s="34"/>
      <c r="CK30" s="34"/>
      <c r="CL30" s="34"/>
      <c r="CM30" s="34"/>
      <c r="CN30" s="34"/>
      <c r="CO30" s="34"/>
      <c r="CP30" s="34"/>
      <c r="CQ30" s="34"/>
      <c r="CR30" s="34"/>
      <c r="CS30" s="34"/>
      <c r="CT30" s="34"/>
      <c r="CU30" s="34"/>
      <c r="CV30" s="34"/>
      <c r="CW30" s="34"/>
      <c r="CX30" s="34"/>
      <c r="CY30" s="34"/>
      <c r="CZ30" s="34"/>
      <c r="DA30" s="34"/>
      <c r="DB30" s="34"/>
      <c r="DC30" s="34"/>
      <c r="DD30" s="34"/>
      <c r="DE30" s="34"/>
      <c r="DF30" s="34"/>
      <c r="DG30" s="34"/>
      <c r="DH30" s="34"/>
      <c r="DI30" s="34"/>
      <c r="DJ30" s="34"/>
      <c r="DK30" s="34"/>
      <c r="DL30" s="34"/>
      <c r="DM30" s="34"/>
      <c r="DN30" s="34"/>
      <c r="DO30" s="34"/>
      <c r="DP30" s="34"/>
      <c r="DQ30" s="34"/>
      <c r="DR30" s="34"/>
      <c r="DS30" s="34"/>
      <c r="DT30" s="34"/>
      <c r="DU30" s="34"/>
      <c r="DV30" s="34"/>
      <c r="DW30" s="34"/>
      <c r="DX30" s="34"/>
      <c r="DY30" s="34"/>
      <c r="DZ30" s="34"/>
      <c r="EA30" s="34"/>
      <c r="EB30" s="34"/>
      <c r="EC30" s="34"/>
      <c r="ED30" s="34"/>
      <c r="EE30" s="34"/>
      <c r="EF30" s="34"/>
      <c r="EG30" s="34"/>
      <c r="EH30" s="34"/>
      <c r="EI30" s="34"/>
      <c r="EJ30" s="34"/>
      <c r="EK30" s="34"/>
      <c r="EL30" s="34"/>
      <c r="EM30" s="34"/>
      <c r="EN30" s="34"/>
      <c r="EO30" s="34"/>
      <c r="EP30" s="34"/>
      <c r="EQ30" s="34"/>
      <c r="ER30" s="34"/>
      <c r="ES30" s="34"/>
      <c r="ET30" s="34"/>
      <c r="EU30" s="34"/>
      <c r="EV30" s="34"/>
      <c r="EW30" s="34"/>
      <c r="EX30" s="34"/>
      <c r="EY30" s="34"/>
      <c r="EZ30" s="34"/>
      <c r="FA30" s="34"/>
      <c r="FB30" s="34"/>
      <c r="FC30" s="34"/>
      <c r="FD30" s="34"/>
      <c r="FE30" s="34"/>
      <c r="FF30" s="34"/>
      <c r="FG30" s="34"/>
      <c r="FH30" s="34"/>
      <c r="FI30" s="34"/>
      <c r="FJ30" s="34"/>
      <c r="FK30" s="34"/>
      <c r="FL30" s="34"/>
      <c r="FM30" s="34"/>
      <c r="FN30" s="34"/>
      <c r="FO30" s="34"/>
      <c r="FP30" s="34"/>
      <c r="FQ30" s="34"/>
      <c r="FR30" s="34"/>
      <c r="FS30" s="34"/>
      <c r="FT30" s="34"/>
      <c r="FU30" s="34"/>
      <c r="FV30" s="34"/>
      <c r="FW30" s="34"/>
      <c r="FX30" s="34"/>
      <c r="FY30" s="34"/>
      <c r="FZ30" s="34"/>
      <c r="GA30" s="34"/>
      <c r="GB30" s="34"/>
      <c r="GC30" s="34"/>
      <c r="GD30" s="34"/>
      <c r="GE30" s="34"/>
      <c r="GF30" s="34"/>
      <c r="GG30" s="34"/>
      <c r="GH30" s="34"/>
      <c r="GI30" s="34"/>
      <c r="GJ30" s="34"/>
      <c r="GK30" s="34"/>
      <c r="GL30" s="34"/>
      <c r="GM30" s="34"/>
      <c r="GN30" s="34"/>
      <c r="GO30" s="34"/>
      <c r="GP30" s="34"/>
      <c r="GQ30" s="34"/>
      <c r="GR30" s="34"/>
      <c r="GS30" s="34"/>
      <c r="GT30" s="34"/>
      <c r="GU30" s="34"/>
      <c r="GV30" s="34"/>
      <c r="GW30" s="34"/>
      <c r="GX30" s="34"/>
      <c r="GY30" s="34"/>
      <c r="GZ30" s="34"/>
      <c r="HA30" s="34"/>
      <c r="HB30" s="34"/>
      <c r="HC30" s="34"/>
      <c r="HD30" s="34"/>
      <c r="HE30" s="34"/>
      <c r="HF30" s="34"/>
      <c r="HG30" s="34"/>
      <c r="HH30" s="34"/>
      <c r="HI30" s="34"/>
      <c r="HJ30" s="34"/>
      <c r="HK30" s="34"/>
      <c r="HL30" s="34"/>
      <c r="HM30" s="34"/>
      <c r="HN30" s="34"/>
      <c r="HO30" s="34"/>
      <c r="HP30" s="34"/>
      <c r="HQ30" s="34"/>
      <c r="HR30" s="34"/>
      <c r="HS30" s="34"/>
      <c r="HT30" s="34"/>
      <c r="HU30" s="34"/>
      <c r="HV30" s="34"/>
    </row>
    <row r="31" spans="1:230" ht="15" customHeight="1">
      <c r="A31" s="132" t="e">
        <f>DATE(YEAR(A1),MONTH(A1)+6,DAY(A1))</f>
        <v>#REF!</v>
      </c>
      <c r="B31" s="95"/>
      <c r="C31" s="26" t="e">
        <f>CHOOSE(WEEKDAY(C32,2),"L","M","M","J","V","S","D")</f>
        <v>#REF!</v>
      </c>
      <c r="D31" s="26" t="e">
        <f t="shared" ref="D31:AG31" si="12">CHOOSE(WEEKDAY(D32,2),"L","M","M","J","V","S","D")</f>
        <v>#REF!</v>
      </c>
      <c r="E31" s="26" t="e">
        <f t="shared" si="12"/>
        <v>#REF!</v>
      </c>
      <c r="F31" s="26" t="e">
        <f t="shared" si="12"/>
        <v>#REF!</v>
      </c>
      <c r="G31" s="26" t="e">
        <f t="shared" si="12"/>
        <v>#REF!</v>
      </c>
      <c r="H31" s="26" t="e">
        <f t="shared" si="12"/>
        <v>#REF!</v>
      </c>
      <c r="I31" s="26" t="e">
        <f t="shared" si="12"/>
        <v>#REF!</v>
      </c>
      <c r="J31" s="26" t="e">
        <f t="shared" si="12"/>
        <v>#REF!</v>
      </c>
      <c r="K31" s="26" t="e">
        <f t="shared" si="12"/>
        <v>#REF!</v>
      </c>
      <c r="L31" s="26" t="e">
        <f t="shared" si="12"/>
        <v>#REF!</v>
      </c>
      <c r="M31" s="26" t="e">
        <f t="shared" si="12"/>
        <v>#REF!</v>
      </c>
      <c r="N31" s="26" t="e">
        <f t="shared" si="12"/>
        <v>#REF!</v>
      </c>
      <c r="O31" s="26" t="e">
        <f t="shared" si="12"/>
        <v>#REF!</v>
      </c>
      <c r="P31" s="26" t="e">
        <f t="shared" si="12"/>
        <v>#REF!</v>
      </c>
      <c r="Q31" s="26" t="e">
        <f t="shared" si="12"/>
        <v>#REF!</v>
      </c>
      <c r="R31" s="26" t="e">
        <f t="shared" si="12"/>
        <v>#REF!</v>
      </c>
      <c r="S31" s="26" t="e">
        <f t="shared" si="12"/>
        <v>#REF!</v>
      </c>
      <c r="T31" s="26" t="e">
        <f t="shared" si="12"/>
        <v>#REF!</v>
      </c>
      <c r="U31" s="26" t="e">
        <f t="shared" si="12"/>
        <v>#REF!</v>
      </c>
      <c r="V31" s="26" t="e">
        <f t="shared" si="12"/>
        <v>#REF!</v>
      </c>
      <c r="W31" s="26" t="e">
        <f t="shared" si="12"/>
        <v>#REF!</v>
      </c>
      <c r="X31" s="26" t="e">
        <f t="shared" si="12"/>
        <v>#REF!</v>
      </c>
      <c r="Y31" s="26" t="e">
        <f t="shared" si="12"/>
        <v>#REF!</v>
      </c>
      <c r="Z31" s="26" t="e">
        <f t="shared" si="12"/>
        <v>#REF!</v>
      </c>
      <c r="AA31" s="26" t="e">
        <f t="shared" si="12"/>
        <v>#REF!</v>
      </c>
      <c r="AB31" s="26" t="e">
        <f t="shared" si="12"/>
        <v>#REF!</v>
      </c>
      <c r="AC31" s="26" t="e">
        <f t="shared" si="12"/>
        <v>#REF!</v>
      </c>
      <c r="AD31" s="26" t="e">
        <f t="shared" si="12"/>
        <v>#REF!</v>
      </c>
      <c r="AE31" s="26" t="e">
        <f t="shared" si="12"/>
        <v>#REF!</v>
      </c>
      <c r="AF31" s="26" t="e">
        <f t="shared" si="12"/>
        <v>#REF!</v>
      </c>
      <c r="AG31" s="26" t="e">
        <f t="shared" si="12"/>
        <v>#REF!</v>
      </c>
    </row>
    <row r="32" spans="1:230" ht="15" customHeight="1">
      <c r="A32" s="133"/>
      <c r="B32" s="96"/>
      <c r="C32" s="58" t="e">
        <f>$A$31</f>
        <v>#REF!</v>
      </c>
      <c r="D32" s="58" t="e">
        <f>C32+1</f>
        <v>#REF!</v>
      </c>
      <c r="E32" s="58" t="e">
        <f t="shared" ref="E32:AG32" si="13">D32+1</f>
        <v>#REF!</v>
      </c>
      <c r="F32" s="58" t="e">
        <f t="shared" si="13"/>
        <v>#REF!</v>
      </c>
      <c r="G32" s="58" t="e">
        <f t="shared" si="13"/>
        <v>#REF!</v>
      </c>
      <c r="H32" s="58" t="e">
        <f t="shared" si="13"/>
        <v>#REF!</v>
      </c>
      <c r="I32" s="58" t="e">
        <f t="shared" si="13"/>
        <v>#REF!</v>
      </c>
      <c r="J32" s="58" t="e">
        <f t="shared" si="13"/>
        <v>#REF!</v>
      </c>
      <c r="K32" s="58" t="e">
        <f t="shared" si="13"/>
        <v>#REF!</v>
      </c>
      <c r="L32" s="58" t="e">
        <f t="shared" si="13"/>
        <v>#REF!</v>
      </c>
      <c r="M32" s="58" t="e">
        <f t="shared" si="13"/>
        <v>#REF!</v>
      </c>
      <c r="N32" s="58" t="e">
        <f t="shared" si="13"/>
        <v>#REF!</v>
      </c>
      <c r="O32" s="58" t="e">
        <f t="shared" si="13"/>
        <v>#REF!</v>
      </c>
      <c r="P32" s="58" t="e">
        <f t="shared" si="13"/>
        <v>#REF!</v>
      </c>
      <c r="Q32" s="58" t="e">
        <f t="shared" si="13"/>
        <v>#REF!</v>
      </c>
      <c r="R32" s="58" t="e">
        <f t="shared" si="13"/>
        <v>#REF!</v>
      </c>
      <c r="S32" s="58" t="e">
        <f t="shared" si="13"/>
        <v>#REF!</v>
      </c>
      <c r="T32" s="58" t="e">
        <f t="shared" si="13"/>
        <v>#REF!</v>
      </c>
      <c r="U32" s="58" t="e">
        <f t="shared" si="13"/>
        <v>#REF!</v>
      </c>
      <c r="V32" s="58" t="e">
        <f t="shared" si="13"/>
        <v>#REF!</v>
      </c>
      <c r="W32" s="58" t="e">
        <f t="shared" si="13"/>
        <v>#REF!</v>
      </c>
      <c r="X32" s="58" t="e">
        <f t="shared" si="13"/>
        <v>#REF!</v>
      </c>
      <c r="Y32" s="58" t="e">
        <f t="shared" si="13"/>
        <v>#REF!</v>
      </c>
      <c r="Z32" s="58" t="e">
        <f t="shared" si="13"/>
        <v>#REF!</v>
      </c>
      <c r="AA32" s="58" t="e">
        <f t="shared" si="13"/>
        <v>#REF!</v>
      </c>
      <c r="AB32" s="58" t="e">
        <f t="shared" si="13"/>
        <v>#REF!</v>
      </c>
      <c r="AC32" s="58" t="e">
        <f t="shared" si="13"/>
        <v>#REF!</v>
      </c>
      <c r="AD32" s="58" t="e">
        <f t="shared" si="13"/>
        <v>#REF!</v>
      </c>
      <c r="AE32" s="58" t="e">
        <f t="shared" si="13"/>
        <v>#REF!</v>
      </c>
      <c r="AF32" s="58" t="e">
        <f t="shared" si="13"/>
        <v>#REF!</v>
      </c>
      <c r="AG32" s="58" t="e">
        <f t="shared" si="13"/>
        <v>#REF!</v>
      </c>
    </row>
    <row r="33" spans="1:230" ht="15" customHeight="1">
      <c r="A33" s="140"/>
      <c r="B33" s="101"/>
      <c r="C33" s="74"/>
      <c r="D33" s="75"/>
      <c r="E33" s="75"/>
      <c r="F33" s="75"/>
      <c r="G33" s="75"/>
      <c r="H33" s="75"/>
      <c r="I33" s="75"/>
      <c r="J33" s="75"/>
      <c r="K33" s="75"/>
      <c r="L33" s="81"/>
      <c r="M33" s="81"/>
      <c r="N33" s="81"/>
      <c r="O33" s="81"/>
      <c r="P33" s="81"/>
      <c r="Q33" s="81"/>
      <c r="R33" s="81"/>
      <c r="S33" s="81"/>
      <c r="T33" s="81"/>
      <c r="U33" s="81"/>
      <c r="V33" s="81"/>
      <c r="W33" s="81"/>
      <c r="X33" s="75"/>
      <c r="Y33" s="75"/>
      <c r="Z33" s="81"/>
      <c r="AA33" s="81"/>
      <c r="AB33" s="81"/>
      <c r="AC33" s="81"/>
      <c r="AD33" s="81"/>
      <c r="AE33" s="75"/>
      <c r="AF33" s="75"/>
      <c r="AG33" s="82"/>
    </row>
    <row r="34" spans="1:230" s="22" customFormat="1" ht="16.2" customHeight="1">
      <c r="A34" s="61">
        <f>A29</f>
        <v>0</v>
      </c>
      <c r="B34" s="61"/>
      <c r="C34" s="87"/>
      <c r="D34" s="87"/>
      <c r="E34" s="87"/>
      <c r="F34" s="87"/>
      <c r="G34" s="87"/>
      <c r="H34" s="87"/>
      <c r="I34" s="87"/>
      <c r="J34" s="87"/>
      <c r="K34" s="87"/>
      <c r="L34" s="87"/>
      <c r="M34" s="87"/>
      <c r="N34" s="87"/>
      <c r="O34" s="87"/>
      <c r="P34" s="87"/>
      <c r="Q34" s="87" t="s">
        <v>1</v>
      </c>
      <c r="R34" s="87" t="s">
        <v>1</v>
      </c>
      <c r="S34" s="87" t="s">
        <v>0</v>
      </c>
      <c r="T34" s="87" t="s">
        <v>0</v>
      </c>
      <c r="U34" s="87" t="s">
        <v>0</v>
      </c>
      <c r="V34" s="87" t="s">
        <v>0</v>
      </c>
      <c r="W34" s="87" t="s">
        <v>6</v>
      </c>
      <c r="X34" s="87" t="s">
        <v>7</v>
      </c>
      <c r="Y34" s="87" t="s">
        <v>7</v>
      </c>
      <c r="Z34" s="87" t="s">
        <v>6</v>
      </c>
      <c r="AA34" s="87" t="s">
        <v>6</v>
      </c>
      <c r="AB34" s="87" t="s">
        <v>6</v>
      </c>
      <c r="AC34" s="87" t="s">
        <v>6</v>
      </c>
      <c r="AD34" s="87" t="s">
        <v>6</v>
      </c>
      <c r="AE34" s="87" t="s">
        <v>7</v>
      </c>
      <c r="AF34" s="87" t="s">
        <v>7</v>
      </c>
      <c r="AG34" s="87" t="s">
        <v>6</v>
      </c>
      <c r="AH34" s="20"/>
      <c r="AI34" s="21"/>
      <c r="AJ34" s="21"/>
      <c r="AK34" s="21"/>
      <c r="AL34" s="21"/>
      <c r="AM34" s="21"/>
      <c r="AN34" s="21"/>
      <c r="AO34" s="21"/>
      <c r="AP34" s="21"/>
      <c r="AQ34" s="21"/>
      <c r="AR34" s="21"/>
      <c r="AS34" s="21"/>
      <c r="AT34" s="21"/>
      <c r="AU34" s="21"/>
      <c r="AV34" s="21"/>
      <c r="AW34" s="21"/>
      <c r="AX34" s="21"/>
      <c r="AY34" s="21"/>
      <c r="AZ34" s="21"/>
      <c r="BA34" s="21"/>
      <c r="BB34" s="21"/>
      <c r="BC34" s="21"/>
      <c r="BD34" s="21"/>
      <c r="BE34" s="21"/>
      <c r="BF34" s="21"/>
      <c r="BG34" s="21"/>
      <c r="BH34" s="21"/>
      <c r="BI34" s="21"/>
      <c r="BJ34" s="21"/>
      <c r="BK34" s="21"/>
      <c r="BL34" s="21"/>
      <c r="BM34" s="21"/>
      <c r="BN34" s="21"/>
      <c r="BO34" s="21"/>
      <c r="BP34" s="21"/>
      <c r="BQ34" s="21"/>
      <c r="BR34" s="21"/>
      <c r="BS34" s="21"/>
      <c r="BT34" s="21"/>
      <c r="BU34" s="21"/>
      <c r="BV34" s="21"/>
      <c r="BW34" s="21"/>
      <c r="BX34" s="21"/>
      <c r="BY34" s="21"/>
      <c r="BZ34" s="21"/>
      <c r="CA34" s="21"/>
      <c r="CB34" s="21"/>
      <c r="CC34" s="21"/>
      <c r="CD34" s="21"/>
      <c r="CE34" s="21"/>
      <c r="CF34" s="21"/>
      <c r="CG34" s="21"/>
      <c r="CH34" s="21"/>
      <c r="CI34" s="21"/>
      <c r="CJ34" s="21"/>
      <c r="CK34" s="21"/>
      <c r="CL34" s="21"/>
      <c r="CM34" s="21"/>
      <c r="CN34" s="21"/>
      <c r="CO34" s="21"/>
      <c r="CP34" s="21"/>
      <c r="CQ34" s="21"/>
      <c r="CR34" s="21"/>
      <c r="CS34" s="21"/>
      <c r="CT34" s="21"/>
      <c r="CU34" s="21"/>
      <c r="CV34" s="21"/>
      <c r="CW34" s="21"/>
      <c r="CX34" s="21"/>
      <c r="CY34" s="21"/>
      <c r="CZ34" s="21"/>
      <c r="DA34" s="21"/>
      <c r="DB34" s="21"/>
      <c r="DC34" s="21"/>
      <c r="DD34" s="21"/>
      <c r="DE34" s="21"/>
      <c r="DF34" s="21"/>
      <c r="DG34" s="21"/>
      <c r="DH34" s="21"/>
      <c r="DI34" s="21"/>
      <c r="DJ34" s="21"/>
      <c r="DK34" s="21"/>
      <c r="DL34" s="21"/>
      <c r="DM34" s="21"/>
      <c r="DN34" s="21"/>
      <c r="DO34" s="21"/>
      <c r="DP34" s="21"/>
      <c r="DQ34" s="21"/>
      <c r="DR34" s="21"/>
      <c r="DS34" s="21"/>
      <c r="DT34" s="21"/>
      <c r="DU34" s="21"/>
      <c r="DV34" s="21"/>
      <c r="DW34" s="21"/>
      <c r="DX34" s="21"/>
      <c r="DY34" s="21"/>
      <c r="DZ34" s="21"/>
      <c r="EA34" s="21"/>
      <c r="EB34" s="21"/>
      <c r="EC34" s="21"/>
      <c r="ED34" s="21"/>
      <c r="EE34" s="21"/>
      <c r="EF34" s="21"/>
      <c r="EG34" s="21"/>
      <c r="EH34" s="21"/>
      <c r="EI34" s="21"/>
      <c r="EJ34" s="21"/>
      <c r="EK34" s="21"/>
      <c r="EL34" s="21"/>
      <c r="EM34" s="21"/>
      <c r="EN34" s="21"/>
      <c r="EO34" s="21"/>
      <c r="EP34" s="21"/>
      <c r="EQ34" s="21"/>
      <c r="ER34" s="21"/>
      <c r="ES34" s="21"/>
      <c r="ET34" s="21"/>
      <c r="EU34" s="21"/>
      <c r="EV34" s="21"/>
      <c r="EW34" s="21"/>
      <c r="EX34" s="21"/>
      <c r="EY34" s="21"/>
      <c r="EZ34" s="21"/>
      <c r="FA34" s="21"/>
      <c r="FB34" s="21"/>
      <c r="FC34" s="21"/>
      <c r="FD34" s="21"/>
      <c r="FE34" s="21"/>
      <c r="FF34" s="21"/>
      <c r="FG34" s="21"/>
      <c r="FH34" s="21"/>
      <c r="FI34" s="21"/>
      <c r="FJ34" s="21"/>
      <c r="FK34" s="21"/>
      <c r="FL34" s="21"/>
      <c r="FM34" s="21"/>
      <c r="FN34" s="21"/>
      <c r="FO34" s="21"/>
      <c r="FP34" s="21"/>
      <c r="FQ34" s="21"/>
      <c r="FR34" s="21"/>
      <c r="FS34" s="21"/>
      <c r="FT34" s="21"/>
      <c r="FU34" s="21"/>
      <c r="FV34" s="21"/>
      <c r="FW34" s="21"/>
      <c r="FX34" s="21"/>
      <c r="FY34" s="21"/>
      <c r="FZ34" s="21"/>
      <c r="GA34" s="21"/>
      <c r="GB34" s="21"/>
      <c r="GC34" s="21"/>
      <c r="GD34" s="21"/>
      <c r="GE34" s="21"/>
      <c r="GF34" s="21"/>
      <c r="GG34" s="21"/>
      <c r="GH34" s="21"/>
      <c r="GI34" s="21"/>
      <c r="GJ34" s="21"/>
      <c r="GK34" s="21"/>
      <c r="GL34" s="21"/>
      <c r="GM34" s="21"/>
      <c r="GN34" s="21"/>
      <c r="GO34" s="21"/>
      <c r="GP34" s="21"/>
      <c r="GQ34" s="21"/>
      <c r="GR34" s="21"/>
      <c r="GS34" s="21"/>
      <c r="GT34" s="21"/>
      <c r="GU34" s="21"/>
      <c r="GV34" s="21"/>
      <c r="GW34" s="21"/>
      <c r="GX34" s="21"/>
      <c r="GY34" s="21"/>
      <c r="GZ34" s="21"/>
      <c r="HA34" s="21"/>
      <c r="HB34" s="21"/>
      <c r="HC34" s="21"/>
      <c r="HD34" s="21"/>
      <c r="HE34" s="21"/>
      <c r="HF34" s="21"/>
      <c r="HG34" s="21"/>
      <c r="HH34" s="21"/>
      <c r="HI34" s="21"/>
      <c r="HJ34" s="21"/>
      <c r="HK34" s="21"/>
      <c r="HL34" s="21"/>
      <c r="HM34" s="21"/>
      <c r="HN34" s="21"/>
      <c r="HO34" s="21"/>
      <c r="HP34" s="21"/>
      <c r="HQ34" s="21"/>
      <c r="HR34" s="21"/>
      <c r="HS34" s="21"/>
      <c r="HT34" s="21"/>
      <c r="HU34" s="21"/>
      <c r="HV34" s="21"/>
    </row>
    <row r="35" spans="1:230" s="35" customFormat="1" ht="16.2" customHeight="1">
      <c r="A35" s="61">
        <f>A30</f>
        <v>0</v>
      </c>
      <c r="B35" s="61"/>
      <c r="C35" s="87"/>
      <c r="D35" s="87"/>
      <c r="E35" s="87"/>
      <c r="F35" s="87"/>
      <c r="G35" s="87"/>
      <c r="H35" s="87"/>
      <c r="I35" s="87"/>
      <c r="J35" s="87"/>
      <c r="K35" s="87"/>
      <c r="L35" s="87"/>
      <c r="M35" s="87"/>
      <c r="N35" s="87"/>
      <c r="O35" s="87"/>
      <c r="P35" s="87"/>
      <c r="Q35" s="87"/>
      <c r="R35" s="87"/>
      <c r="S35" s="87"/>
      <c r="T35" s="87"/>
      <c r="U35" s="87"/>
      <c r="V35" s="87"/>
      <c r="W35" s="87"/>
      <c r="X35" s="87"/>
      <c r="Y35" s="87"/>
      <c r="Z35" s="87"/>
      <c r="AA35" s="87"/>
      <c r="AB35" s="87"/>
      <c r="AC35" s="87"/>
      <c r="AD35" s="87"/>
      <c r="AE35" s="87"/>
      <c r="AF35" s="87"/>
      <c r="AG35" s="87"/>
      <c r="AH35" s="33"/>
      <c r="AI35" s="34"/>
      <c r="AJ35" s="34"/>
      <c r="AK35" s="34"/>
      <c r="AL35" s="34"/>
      <c r="AM35" s="34"/>
      <c r="AN35" s="34"/>
      <c r="AO35" s="34"/>
      <c r="AP35" s="34"/>
      <c r="AQ35" s="34"/>
      <c r="AR35" s="34"/>
      <c r="AS35" s="34"/>
      <c r="AT35" s="34"/>
      <c r="AU35" s="34"/>
      <c r="AV35" s="34"/>
      <c r="AW35" s="34"/>
      <c r="AX35" s="34"/>
      <c r="AY35" s="34"/>
      <c r="AZ35" s="34"/>
      <c r="BA35" s="34"/>
      <c r="BB35" s="34"/>
      <c r="BC35" s="34"/>
      <c r="BD35" s="34"/>
      <c r="BE35" s="34"/>
      <c r="BF35" s="34"/>
      <c r="BG35" s="34"/>
      <c r="BH35" s="34"/>
      <c r="BI35" s="34"/>
      <c r="BJ35" s="34"/>
      <c r="BK35" s="34"/>
      <c r="BL35" s="34"/>
      <c r="BM35" s="34"/>
      <c r="BN35" s="34"/>
      <c r="BO35" s="34"/>
      <c r="BP35" s="34"/>
      <c r="BQ35" s="34"/>
      <c r="BR35" s="34"/>
      <c r="BS35" s="34"/>
      <c r="BT35" s="34"/>
      <c r="BU35" s="34"/>
      <c r="BV35" s="34"/>
      <c r="BW35" s="34"/>
      <c r="BX35" s="34"/>
      <c r="BY35" s="34"/>
      <c r="BZ35" s="34"/>
      <c r="CA35" s="34"/>
      <c r="CB35" s="34"/>
      <c r="CC35" s="34"/>
      <c r="CD35" s="34"/>
      <c r="CE35" s="34"/>
      <c r="CF35" s="34"/>
      <c r="CG35" s="34"/>
      <c r="CH35" s="34"/>
      <c r="CI35" s="34"/>
      <c r="CJ35" s="34"/>
      <c r="CK35" s="34"/>
      <c r="CL35" s="34"/>
      <c r="CM35" s="34"/>
      <c r="CN35" s="34"/>
      <c r="CO35" s="34"/>
      <c r="CP35" s="34"/>
      <c r="CQ35" s="34"/>
      <c r="CR35" s="34"/>
      <c r="CS35" s="34"/>
      <c r="CT35" s="34"/>
      <c r="CU35" s="34"/>
      <c r="CV35" s="34"/>
      <c r="CW35" s="34"/>
      <c r="CX35" s="34"/>
      <c r="CY35" s="34"/>
      <c r="CZ35" s="34"/>
      <c r="DA35" s="34"/>
      <c r="DB35" s="34"/>
      <c r="DC35" s="34"/>
      <c r="DD35" s="34"/>
      <c r="DE35" s="34"/>
      <c r="DF35" s="34"/>
      <c r="DG35" s="34"/>
      <c r="DH35" s="34"/>
      <c r="DI35" s="34"/>
      <c r="DJ35" s="34"/>
      <c r="DK35" s="34"/>
      <c r="DL35" s="34"/>
      <c r="DM35" s="34"/>
      <c r="DN35" s="34"/>
      <c r="DO35" s="34"/>
      <c r="DP35" s="34"/>
      <c r="DQ35" s="34"/>
      <c r="DR35" s="34"/>
      <c r="DS35" s="34"/>
      <c r="DT35" s="34"/>
      <c r="DU35" s="34"/>
      <c r="DV35" s="34"/>
      <c r="DW35" s="34"/>
      <c r="DX35" s="34"/>
      <c r="DY35" s="34"/>
      <c r="DZ35" s="34"/>
      <c r="EA35" s="34"/>
      <c r="EB35" s="34"/>
      <c r="EC35" s="34"/>
      <c r="ED35" s="34"/>
      <c r="EE35" s="34"/>
      <c r="EF35" s="34"/>
      <c r="EG35" s="34"/>
      <c r="EH35" s="34"/>
      <c r="EI35" s="34"/>
      <c r="EJ35" s="34"/>
      <c r="EK35" s="34"/>
      <c r="EL35" s="34"/>
      <c r="EM35" s="34"/>
      <c r="EN35" s="34"/>
      <c r="EO35" s="34"/>
      <c r="EP35" s="34"/>
      <c r="EQ35" s="34"/>
      <c r="ER35" s="34"/>
      <c r="ES35" s="34"/>
      <c r="ET35" s="34"/>
      <c r="EU35" s="34"/>
      <c r="EV35" s="34"/>
      <c r="EW35" s="34"/>
      <c r="EX35" s="34"/>
      <c r="EY35" s="34"/>
      <c r="EZ35" s="34"/>
      <c r="FA35" s="34"/>
      <c r="FB35" s="34"/>
      <c r="FC35" s="34"/>
      <c r="FD35" s="34"/>
      <c r="FE35" s="34"/>
      <c r="FF35" s="34"/>
      <c r="FG35" s="34"/>
      <c r="FH35" s="34"/>
      <c r="FI35" s="34"/>
      <c r="FJ35" s="34"/>
      <c r="FK35" s="34"/>
      <c r="FL35" s="34"/>
      <c r="FM35" s="34"/>
      <c r="FN35" s="34"/>
      <c r="FO35" s="34"/>
      <c r="FP35" s="34"/>
      <c r="FQ35" s="34"/>
      <c r="FR35" s="34"/>
      <c r="FS35" s="34"/>
      <c r="FT35" s="34"/>
      <c r="FU35" s="34"/>
      <c r="FV35" s="34"/>
      <c r="FW35" s="34"/>
      <c r="FX35" s="34"/>
      <c r="FY35" s="34"/>
      <c r="FZ35" s="34"/>
      <c r="GA35" s="34"/>
      <c r="GB35" s="34"/>
      <c r="GC35" s="34"/>
      <c r="GD35" s="34"/>
      <c r="GE35" s="34"/>
      <c r="GF35" s="34"/>
      <c r="GG35" s="34"/>
      <c r="GH35" s="34"/>
      <c r="GI35" s="34"/>
      <c r="GJ35" s="34"/>
      <c r="GK35" s="34"/>
      <c r="GL35" s="34"/>
      <c r="GM35" s="34"/>
      <c r="GN35" s="34"/>
      <c r="GO35" s="34"/>
      <c r="GP35" s="34"/>
      <c r="GQ35" s="34"/>
      <c r="GR35" s="34"/>
      <c r="GS35" s="34"/>
      <c r="GT35" s="34"/>
      <c r="GU35" s="34"/>
      <c r="GV35" s="34"/>
      <c r="GW35" s="34"/>
      <c r="GX35" s="34"/>
      <c r="GY35" s="34"/>
      <c r="GZ35" s="34"/>
      <c r="HA35" s="34"/>
      <c r="HB35" s="34"/>
      <c r="HC35" s="34"/>
      <c r="HD35" s="34"/>
      <c r="HE35" s="34"/>
      <c r="HF35" s="34"/>
      <c r="HG35" s="34"/>
      <c r="HH35" s="34"/>
      <c r="HI35" s="34"/>
      <c r="HJ35" s="34"/>
      <c r="HK35" s="34"/>
      <c r="HL35" s="34"/>
      <c r="HM35" s="34"/>
      <c r="HN35" s="34"/>
      <c r="HO35" s="34"/>
      <c r="HP35" s="34"/>
      <c r="HQ35" s="34"/>
      <c r="HR35" s="34"/>
      <c r="HS35" s="34"/>
      <c r="HT35" s="34"/>
      <c r="HU35" s="34"/>
      <c r="HV35" s="34"/>
    </row>
    <row r="36" spans="1:230" ht="15" customHeight="1">
      <c r="A36" s="132" t="e">
        <f>DATE(YEAR(A1),MONTH(A1)+7,DAY(A1))</f>
        <v>#REF!</v>
      </c>
      <c r="B36" s="95"/>
      <c r="C36" s="87" t="e">
        <f>CHOOSE(WEEKDAY(C37,2),"L","M","M","J","V","S","D")</f>
        <v>#REF!</v>
      </c>
      <c r="D36" s="87" t="e">
        <f t="shared" ref="D36:AG36" si="14">CHOOSE(WEEKDAY(D37,2),"L","M","M","J","V","S","D")</f>
        <v>#REF!</v>
      </c>
      <c r="E36" s="87" t="e">
        <f t="shared" si="14"/>
        <v>#REF!</v>
      </c>
      <c r="F36" s="87" t="e">
        <f t="shared" si="14"/>
        <v>#REF!</v>
      </c>
      <c r="G36" s="87" t="e">
        <f t="shared" si="14"/>
        <v>#REF!</v>
      </c>
      <c r="H36" s="87" t="e">
        <f t="shared" si="14"/>
        <v>#REF!</v>
      </c>
      <c r="I36" s="87" t="e">
        <f t="shared" si="14"/>
        <v>#REF!</v>
      </c>
      <c r="J36" s="87" t="e">
        <f t="shared" si="14"/>
        <v>#REF!</v>
      </c>
      <c r="K36" s="87" t="e">
        <f t="shared" si="14"/>
        <v>#REF!</v>
      </c>
      <c r="L36" s="87" t="e">
        <f t="shared" si="14"/>
        <v>#REF!</v>
      </c>
      <c r="M36" s="87" t="e">
        <f t="shared" si="14"/>
        <v>#REF!</v>
      </c>
      <c r="N36" s="87" t="e">
        <f t="shared" si="14"/>
        <v>#REF!</v>
      </c>
      <c r="O36" s="87" t="e">
        <f t="shared" si="14"/>
        <v>#REF!</v>
      </c>
      <c r="P36" s="87" t="e">
        <f t="shared" si="14"/>
        <v>#REF!</v>
      </c>
      <c r="Q36" s="87" t="e">
        <f t="shared" si="14"/>
        <v>#REF!</v>
      </c>
      <c r="R36" s="87" t="e">
        <f t="shared" si="14"/>
        <v>#REF!</v>
      </c>
      <c r="S36" s="87" t="e">
        <f t="shared" si="14"/>
        <v>#REF!</v>
      </c>
      <c r="T36" s="87" t="e">
        <f t="shared" si="14"/>
        <v>#REF!</v>
      </c>
      <c r="U36" s="87" t="e">
        <f t="shared" si="14"/>
        <v>#REF!</v>
      </c>
      <c r="V36" s="87" t="e">
        <f t="shared" si="14"/>
        <v>#REF!</v>
      </c>
      <c r="W36" s="87" t="e">
        <f t="shared" si="14"/>
        <v>#REF!</v>
      </c>
      <c r="X36" s="87" t="e">
        <f t="shared" si="14"/>
        <v>#REF!</v>
      </c>
      <c r="Y36" s="87" t="e">
        <f t="shared" si="14"/>
        <v>#REF!</v>
      </c>
      <c r="Z36" s="87" t="e">
        <f t="shared" si="14"/>
        <v>#REF!</v>
      </c>
      <c r="AA36" s="87" t="e">
        <f t="shared" si="14"/>
        <v>#REF!</v>
      </c>
      <c r="AB36" s="87" t="e">
        <f t="shared" si="14"/>
        <v>#REF!</v>
      </c>
      <c r="AC36" s="87" t="e">
        <f t="shared" si="14"/>
        <v>#REF!</v>
      </c>
      <c r="AD36" s="87" t="e">
        <f t="shared" si="14"/>
        <v>#REF!</v>
      </c>
      <c r="AE36" s="87" t="e">
        <f t="shared" si="14"/>
        <v>#REF!</v>
      </c>
      <c r="AF36" s="87" t="e">
        <f t="shared" si="14"/>
        <v>#REF!</v>
      </c>
      <c r="AG36" s="87" t="e">
        <f t="shared" si="14"/>
        <v>#REF!</v>
      </c>
    </row>
    <row r="37" spans="1:230" ht="15" customHeight="1">
      <c r="A37" s="133"/>
      <c r="B37" s="96"/>
      <c r="C37" s="60" t="e">
        <f>$A$36</f>
        <v>#REF!</v>
      </c>
      <c r="D37" s="60" t="e">
        <f>C37+1</f>
        <v>#REF!</v>
      </c>
      <c r="E37" s="60" t="e">
        <f t="shared" ref="E37:AG37" si="15">D37+1</f>
        <v>#REF!</v>
      </c>
      <c r="F37" s="60" t="e">
        <f t="shared" si="15"/>
        <v>#REF!</v>
      </c>
      <c r="G37" s="60" t="e">
        <f t="shared" si="15"/>
        <v>#REF!</v>
      </c>
      <c r="H37" s="60" t="e">
        <f t="shared" si="15"/>
        <v>#REF!</v>
      </c>
      <c r="I37" s="60" t="e">
        <f t="shared" si="15"/>
        <v>#REF!</v>
      </c>
      <c r="J37" s="60" t="e">
        <f t="shared" si="15"/>
        <v>#REF!</v>
      </c>
      <c r="K37" s="60" t="e">
        <f t="shared" si="15"/>
        <v>#REF!</v>
      </c>
      <c r="L37" s="60" t="e">
        <f t="shared" si="15"/>
        <v>#REF!</v>
      </c>
      <c r="M37" s="60" t="e">
        <f t="shared" si="15"/>
        <v>#REF!</v>
      </c>
      <c r="N37" s="60" t="e">
        <f t="shared" si="15"/>
        <v>#REF!</v>
      </c>
      <c r="O37" s="60" t="e">
        <f t="shared" si="15"/>
        <v>#REF!</v>
      </c>
      <c r="P37" s="60" t="e">
        <f t="shared" si="15"/>
        <v>#REF!</v>
      </c>
      <c r="Q37" s="60" t="e">
        <f t="shared" si="15"/>
        <v>#REF!</v>
      </c>
      <c r="R37" s="60" t="e">
        <f t="shared" si="15"/>
        <v>#REF!</v>
      </c>
      <c r="S37" s="60" t="e">
        <f t="shared" si="15"/>
        <v>#REF!</v>
      </c>
      <c r="T37" s="60" t="e">
        <f t="shared" si="15"/>
        <v>#REF!</v>
      </c>
      <c r="U37" s="60" t="e">
        <f t="shared" si="15"/>
        <v>#REF!</v>
      </c>
      <c r="V37" s="60" t="e">
        <f t="shared" si="15"/>
        <v>#REF!</v>
      </c>
      <c r="W37" s="60" t="e">
        <f t="shared" si="15"/>
        <v>#REF!</v>
      </c>
      <c r="X37" s="60" t="e">
        <f t="shared" si="15"/>
        <v>#REF!</v>
      </c>
      <c r="Y37" s="60" t="e">
        <f t="shared" si="15"/>
        <v>#REF!</v>
      </c>
      <c r="Z37" s="60" t="e">
        <f t="shared" si="15"/>
        <v>#REF!</v>
      </c>
      <c r="AA37" s="60" t="e">
        <f t="shared" si="15"/>
        <v>#REF!</v>
      </c>
      <c r="AB37" s="60" t="e">
        <f t="shared" si="15"/>
        <v>#REF!</v>
      </c>
      <c r="AC37" s="60" t="e">
        <f t="shared" si="15"/>
        <v>#REF!</v>
      </c>
      <c r="AD37" s="60" t="e">
        <f t="shared" si="15"/>
        <v>#REF!</v>
      </c>
      <c r="AE37" s="60" t="e">
        <f t="shared" si="15"/>
        <v>#REF!</v>
      </c>
      <c r="AF37" s="60" t="e">
        <f t="shared" si="15"/>
        <v>#REF!</v>
      </c>
      <c r="AG37" s="60" t="e">
        <f t="shared" si="15"/>
        <v>#REF!</v>
      </c>
    </row>
    <row r="38" spans="1:230" ht="15" customHeight="1">
      <c r="A38" s="134"/>
      <c r="B38" s="99"/>
      <c r="C38" s="83"/>
      <c r="D38" s="81"/>
      <c r="E38" s="81"/>
      <c r="F38" s="81"/>
      <c r="G38" s="88"/>
      <c r="H38" s="88"/>
      <c r="I38" s="81"/>
      <c r="J38" s="81"/>
      <c r="K38" s="81"/>
      <c r="L38" s="81"/>
      <c r="M38" s="81"/>
      <c r="N38" s="81"/>
      <c r="O38" s="81"/>
      <c r="P38" s="81"/>
      <c r="Q38" s="81"/>
      <c r="R38" s="81"/>
      <c r="S38" s="81"/>
      <c r="T38" s="81"/>
      <c r="U38" s="81"/>
      <c r="V38" s="85"/>
      <c r="W38" s="85"/>
      <c r="X38" s="85"/>
      <c r="Y38" s="85"/>
      <c r="Z38" s="85"/>
      <c r="AA38" s="85"/>
      <c r="AB38" s="85"/>
      <c r="AC38" s="85"/>
      <c r="AD38" s="85"/>
      <c r="AE38" s="85"/>
      <c r="AF38" s="85"/>
      <c r="AG38" s="86"/>
    </row>
    <row r="39" spans="1:230" ht="16.2" customHeight="1">
      <c r="A39" s="61">
        <f>A34</f>
        <v>0</v>
      </c>
      <c r="B39" s="61"/>
      <c r="C39" s="87" t="s">
        <v>6</v>
      </c>
      <c r="D39" s="87" t="s">
        <v>6</v>
      </c>
      <c r="E39" s="87" t="s">
        <v>6</v>
      </c>
      <c r="F39" s="87" t="s">
        <v>6</v>
      </c>
      <c r="G39" s="87"/>
      <c r="H39" s="87"/>
      <c r="I39" s="87"/>
      <c r="J39" s="87"/>
      <c r="K39" s="87"/>
      <c r="L39" s="87"/>
      <c r="M39" s="87"/>
      <c r="N39" s="87"/>
      <c r="O39" s="87"/>
      <c r="P39" s="87"/>
      <c r="Q39" s="87"/>
      <c r="R39" s="87"/>
      <c r="S39" s="87"/>
      <c r="T39" s="87"/>
      <c r="U39" s="87"/>
      <c r="V39" s="87"/>
      <c r="W39" s="87"/>
      <c r="X39" s="87"/>
      <c r="Y39" s="87"/>
      <c r="Z39" s="87"/>
      <c r="AA39" s="87"/>
      <c r="AB39" s="87"/>
      <c r="AC39" s="87"/>
      <c r="AD39" s="87"/>
      <c r="AE39" s="87"/>
      <c r="AF39" s="87"/>
      <c r="AG39" s="87"/>
      <c r="AH39" s="20"/>
    </row>
    <row r="40" spans="1:230" s="35" customFormat="1" ht="16.2" customHeight="1">
      <c r="A40" s="61">
        <f>A35</f>
        <v>0</v>
      </c>
      <c r="B40" s="61"/>
      <c r="C40" s="87"/>
      <c r="D40" s="87"/>
      <c r="E40" s="87"/>
      <c r="F40" s="87"/>
      <c r="G40" s="87" t="s">
        <v>1</v>
      </c>
      <c r="H40" s="87" t="s">
        <v>1</v>
      </c>
      <c r="I40" s="87" t="s">
        <v>0</v>
      </c>
      <c r="J40" s="87" t="s">
        <v>0</v>
      </c>
      <c r="K40" s="87" t="s">
        <v>0</v>
      </c>
      <c r="L40" s="87" t="s">
        <v>0</v>
      </c>
      <c r="M40" s="87" t="s">
        <v>0</v>
      </c>
      <c r="N40" s="87" t="s">
        <v>7</v>
      </c>
      <c r="O40" s="87" t="s">
        <v>7</v>
      </c>
      <c r="P40" s="87" t="s">
        <v>6</v>
      </c>
      <c r="Q40" s="87" t="s">
        <v>6</v>
      </c>
      <c r="R40" s="87" t="s">
        <v>6</v>
      </c>
      <c r="S40" s="87" t="s">
        <v>6</v>
      </c>
      <c r="T40" s="87" t="s">
        <v>6</v>
      </c>
      <c r="U40" s="87"/>
      <c r="V40" s="87"/>
      <c r="W40" s="87"/>
      <c r="X40" s="87"/>
      <c r="Y40" s="87"/>
      <c r="Z40" s="87"/>
      <c r="AA40" s="87"/>
      <c r="AB40" s="87"/>
      <c r="AC40" s="87"/>
      <c r="AD40" s="87"/>
      <c r="AE40" s="87"/>
      <c r="AF40" s="87"/>
      <c r="AG40" s="87"/>
      <c r="AH40" s="33"/>
      <c r="AI40" s="34"/>
      <c r="AJ40" s="34"/>
      <c r="AK40" s="34"/>
      <c r="AL40" s="34"/>
      <c r="AM40" s="34"/>
      <c r="AN40" s="34"/>
      <c r="AO40" s="34"/>
      <c r="AP40" s="34"/>
      <c r="AQ40" s="34"/>
      <c r="AR40" s="34"/>
      <c r="AS40" s="34"/>
      <c r="AT40" s="34"/>
      <c r="AU40" s="34"/>
      <c r="AV40" s="34"/>
      <c r="AW40" s="34"/>
      <c r="AX40" s="34"/>
      <c r="AY40" s="34"/>
      <c r="AZ40" s="34"/>
      <c r="BA40" s="34"/>
      <c r="BB40" s="34"/>
      <c r="BC40" s="34"/>
      <c r="BD40" s="34"/>
      <c r="BE40" s="34"/>
      <c r="BF40" s="34"/>
      <c r="BG40" s="34"/>
      <c r="BH40" s="34"/>
      <c r="BI40" s="34"/>
      <c r="BJ40" s="34"/>
      <c r="BK40" s="34"/>
      <c r="BL40" s="34"/>
      <c r="BM40" s="34"/>
      <c r="BN40" s="34"/>
      <c r="BO40" s="34"/>
      <c r="BP40" s="34"/>
      <c r="BQ40" s="34"/>
      <c r="BR40" s="34"/>
      <c r="BS40" s="34"/>
      <c r="BT40" s="34"/>
      <c r="BU40" s="34"/>
      <c r="BV40" s="34"/>
      <c r="BW40" s="34"/>
      <c r="BX40" s="34"/>
      <c r="BY40" s="34"/>
      <c r="BZ40" s="34"/>
      <c r="CA40" s="34"/>
      <c r="CB40" s="34"/>
      <c r="CC40" s="34"/>
      <c r="CD40" s="34"/>
      <c r="CE40" s="34"/>
      <c r="CF40" s="34"/>
      <c r="CG40" s="34"/>
      <c r="CH40" s="34"/>
      <c r="CI40" s="34"/>
      <c r="CJ40" s="34"/>
      <c r="CK40" s="34"/>
      <c r="CL40" s="34"/>
      <c r="CM40" s="34"/>
      <c r="CN40" s="34"/>
      <c r="CO40" s="34"/>
      <c r="CP40" s="34"/>
      <c r="CQ40" s="34"/>
      <c r="CR40" s="34"/>
      <c r="CS40" s="34"/>
      <c r="CT40" s="34"/>
      <c r="CU40" s="34"/>
      <c r="CV40" s="34"/>
      <c r="CW40" s="34"/>
      <c r="CX40" s="34"/>
      <c r="CY40" s="34"/>
      <c r="CZ40" s="34"/>
      <c r="DA40" s="34"/>
      <c r="DB40" s="34"/>
      <c r="DC40" s="34"/>
      <c r="DD40" s="34"/>
      <c r="DE40" s="34"/>
      <c r="DF40" s="34"/>
      <c r="DG40" s="34"/>
      <c r="DH40" s="34"/>
      <c r="DI40" s="34"/>
      <c r="DJ40" s="34"/>
      <c r="DK40" s="34"/>
      <c r="DL40" s="34"/>
      <c r="DM40" s="34"/>
      <c r="DN40" s="34"/>
      <c r="DO40" s="34"/>
      <c r="DP40" s="34"/>
      <c r="DQ40" s="34"/>
      <c r="DR40" s="34"/>
      <c r="DS40" s="34"/>
      <c r="DT40" s="34"/>
      <c r="DU40" s="34"/>
      <c r="DV40" s="34"/>
      <c r="DW40" s="34"/>
      <c r="DX40" s="34"/>
      <c r="DY40" s="34"/>
      <c r="DZ40" s="34"/>
      <c r="EA40" s="34"/>
      <c r="EB40" s="34"/>
      <c r="EC40" s="34"/>
      <c r="ED40" s="34"/>
      <c r="EE40" s="34"/>
      <c r="EF40" s="34"/>
      <c r="EG40" s="34"/>
      <c r="EH40" s="34"/>
      <c r="EI40" s="34"/>
      <c r="EJ40" s="34"/>
      <c r="EK40" s="34"/>
      <c r="EL40" s="34"/>
      <c r="EM40" s="34"/>
      <c r="EN40" s="34"/>
      <c r="EO40" s="34"/>
      <c r="EP40" s="34"/>
      <c r="EQ40" s="34"/>
      <c r="ER40" s="34"/>
      <c r="ES40" s="34"/>
      <c r="ET40" s="34"/>
      <c r="EU40" s="34"/>
      <c r="EV40" s="34"/>
      <c r="EW40" s="34"/>
      <c r="EX40" s="34"/>
      <c r="EY40" s="34"/>
      <c r="EZ40" s="34"/>
      <c r="FA40" s="34"/>
      <c r="FB40" s="34"/>
      <c r="FC40" s="34"/>
      <c r="FD40" s="34"/>
      <c r="FE40" s="34"/>
      <c r="FF40" s="34"/>
      <c r="FG40" s="34"/>
      <c r="FH40" s="34"/>
      <c r="FI40" s="34"/>
      <c r="FJ40" s="34"/>
      <c r="FK40" s="34"/>
      <c r="FL40" s="34"/>
      <c r="FM40" s="34"/>
      <c r="FN40" s="34"/>
      <c r="FO40" s="34"/>
      <c r="FP40" s="34"/>
      <c r="FQ40" s="34"/>
      <c r="FR40" s="34"/>
      <c r="FS40" s="34"/>
      <c r="FT40" s="34"/>
      <c r="FU40" s="34"/>
      <c r="FV40" s="34"/>
      <c r="FW40" s="34"/>
      <c r="FX40" s="34"/>
      <c r="FY40" s="34"/>
      <c r="FZ40" s="34"/>
      <c r="GA40" s="34"/>
      <c r="GB40" s="34"/>
      <c r="GC40" s="34"/>
      <c r="GD40" s="34"/>
      <c r="GE40" s="34"/>
      <c r="GF40" s="34"/>
      <c r="GG40" s="34"/>
      <c r="GH40" s="34"/>
      <c r="GI40" s="34"/>
      <c r="GJ40" s="34"/>
      <c r="GK40" s="34"/>
      <c r="GL40" s="34"/>
      <c r="GM40" s="34"/>
      <c r="GN40" s="34"/>
      <c r="GO40" s="34"/>
      <c r="GP40" s="34"/>
      <c r="GQ40" s="34"/>
      <c r="GR40" s="34"/>
      <c r="GS40" s="34"/>
      <c r="GT40" s="34"/>
      <c r="GU40" s="34"/>
      <c r="GV40" s="34"/>
      <c r="GW40" s="34"/>
      <c r="GX40" s="34"/>
      <c r="GY40" s="34"/>
      <c r="GZ40" s="34"/>
      <c r="HA40" s="34"/>
      <c r="HB40" s="34"/>
      <c r="HC40" s="34"/>
      <c r="HD40" s="34"/>
      <c r="HE40" s="34"/>
      <c r="HF40" s="34"/>
      <c r="HG40" s="34"/>
      <c r="HH40" s="34"/>
      <c r="HI40" s="34"/>
      <c r="HJ40" s="34"/>
      <c r="HK40" s="34"/>
      <c r="HL40" s="34"/>
      <c r="HM40" s="34"/>
      <c r="HN40" s="34"/>
      <c r="HO40" s="34"/>
      <c r="HP40" s="34"/>
      <c r="HQ40" s="34"/>
      <c r="HR40" s="34"/>
      <c r="HS40" s="34"/>
      <c r="HT40" s="34"/>
      <c r="HU40" s="34"/>
      <c r="HV40" s="34"/>
    </row>
    <row r="41" spans="1:230" ht="15" customHeight="1">
      <c r="A41" s="132" t="e">
        <f>DATE(YEAR(A1),MONTH(A1)+8,DAY(A1))</f>
        <v>#REF!</v>
      </c>
      <c r="B41" s="95"/>
      <c r="C41" s="26" t="e">
        <f>CHOOSE(WEEKDAY(C42,2),"L","M","M","J","V","S","D")</f>
        <v>#REF!</v>
      </c>
      <c r="D41" s="26" t="e">
        <f t="shared" ref="D41:AF41" si="16">CHOOSE(WEEKDAY(D42,2),"L","M","M","J","V","S","D")</f>
        <v>#REF!</v>
      </c>
      <c r="E41" s="26" t="e">
        <f t="shared" si="16"/>
        <v>#REF!</v>
      </c>
      <c r="F41" s="26" t="e">
        <f t="shared" si="16"/>
        <v>#REF!</v>
      </c>
      <c r="G41" s="26" t="e">
        <f t="shared" si="16"/>
        <v>#REF!</v>
      </c>
      <c r="H41" s="26" t="e">
        <f t="shared" si="16"/>
        <v>#REF!</v>
      </c>
      <c r="I41" s="26" t="e">
        <f t="shared" si="16"/>
        <v>#REF!</v>
      </c>
      <c r="J41" s="26" t="e">
        <f t="shared" si="16"/>
        <v>#REF!</v>
      </c>
      <c r="K41" s="26" t="e">
        <f t="shared" si="16"/>
        <v>#REF!</v>
      </c>
      <c r="L41" s="26" t="e">
        <f t="shared" si="16"/>
        <v>#REF!</v>
      </c>
      <c r="M41" s="26" t="e">
        <f t="shared" si="16"/>
        <v>#REF!</v>
      </c>
      <c r="N41" s="26" t="e">
        <f t="shared" si="16"/>
        <v>#REF!</v>
      </c>
      <c r="O41" s="26" t="e">
        <f t="shared" si="16"/>
        <v>#REF!</v>
      </c>
      <c r="P41" s="26" t="e">
        <f t="shared" si="16"/>
        <v>#REF!</v>
      </c>
      <c r="Q41" s="26" t="e">
        <f t="shared" si="16"/>
        <v>#REF!</v>
      </c>
      <c r="R41" s="26" t="e">
        <f t="shared" si="16"/>
        <v>#REF!</v>
      </c>
      <c r="S41" s="26" t="e">
        <f t="shared" si="16"/>
        <v>#REF!</v>
      </c>
      <c r="T41" s="26" t="e">
        <f t="shared" si="16"/>
        <v>#REF!</v>
      </c>
      <c r="U41" s="26" t="e">
        <f t="shared" si="16"/>
        <v>#REF!</v>
      </c>
      <c r="V41" s="26" t="e">
        <f t="shared" si="16"/>
        <v>#REF!</v>
      </c>
      <c r="W41" s="26" t="e">
        <f t="shared" si="16"/>
        <v>#REF!</v>
      </c>
      <c r="X41" s="26" t="e">
        <f t="shared" si="16"/>
        <v>#REF!</v>
      </c>
      <c r="Y41" s="26" t="e">
        <f t="shared" si="16"/>
        <v>#REF!</v>
      </c>
      <c r="Z41" s="26" t="e">
        <f t="shared" si="16"/>
        <v>#REF!</v>
      </c>
      <c r="AA41" s="26" t="e">
        <f t="shared" si="16"/>
        <v>#REF!</v>
      </c>
      <c r="AB41" s="26" t="e">
        <f t="shared" si="16"/>
        <v>#REF!</v>
      </c>
      <c r="AC41" s="26" t="e">
        <f t="shared" si="16"/>
        <v>#REF!</v>
      </c>
      <c r="AD41" s="26" t="e">
        <f t="shared" si="16"/>
        <v>#REF!</v>
      </c>
      <c r="AE41" s="26" t="e">
        <f t="shared" si="16"/>
        <v>#REF!</v>
      </c>
      <c r="AF41" s="26" t="e">
        <f t="shared" si="16"/>
        <v>#REF!</v>
      </c>
      <c r="AG41" s="28"/>
    </row>
    <row r="42" spans="1:230" ht="15" customHeight="1">
      <c r="A42" s="133"/>
      <c r="B42" s="96"/>
      <c r="C42" s="58" t="e">
        <f>$A$41</f>
        <v>#REF!</v>
      </c>
      <c r="D42" s="58" t="e">
        <f>C42+1</f>
        <v>#REF!</v>
      </c>
      <c r="E42" s="58" t="e">
        <f t="shared" ref="E42:AF42" si="17">D42+1</f>
        <v>#REF!</v>
      </c>
      <c r="F42" s="58" t="e">
        <f t="shared" si="17"/>
        <v>#REF!</v>
      </c>
      <c r="G42" s="58" t="e">
        <f t="shared" si="17"/>
        <v>#REF!</v>
      </c>
      <c r="H42" s="58" t="e">
        <f t="shared" si="17"/>
        <v>#REF!</v>
      </c>
      <c r="I42" s="58" t="e">
        <f t="shared" si="17"/>
        <v>#REF!</v>
      </c>
      <c r="J42" s="58" t="e">
        <f t="shared" si="17"/>
        <v>#REF!</v>
      </c>
      <c r="K42" s="58" t="e">
        <f t="shared" si="17"/>
        <v>#REF!</v>
      </c>
      <c r="L42" s="58" t="e">
        <f t="shared" si="17"/>
        <v>#REF!</v>
      </c>
      <c r="M42" s="58" t="e">
        <f t="shared" si="17"/>
        <v>#REF!</v>
      </c>
      <c r="N42" s="58" t="e">
        <f t="shared" si="17"/>
        <v>#REF!</v>
      </c>
      <c r="O42" s="58" t="e">
        <f t="shared" si="17"/>
        <v>#REF!</v>
      </c>
      <c r="P42" s="58" t="e">
        <f t="shared" si="17"/>
        <v>#REF!</v>
      </c>
      <c r="Q42" s="58" t="e">
        <f t="shared" si="17"/>
        <v>#REF!</v>
      </c>
      <c r="R42" s="58" t="e">
        <f t="shared" si="17"/>
        <v>#REF!</v>
      </c>
      <c r="S42" s="58" t="e">
        <f t="shared" si="17"/>
        <v>#REF!</v>
      </c>
      <c r="T42" s="58" t="e">
        <f t="shared" si="17"/>
        <v>#REF!</v>
      </c>
      <c r="U42" s="58" t="e">
        <f t="shared" si="17"/>
        <v>#REF!</v>
      </c>
      <c r="V42" s="58" t="e">
        <f t="shared" si="17"/>
        <v>#REF!</v>
      </c>
      <c r="W42" s="58" t="e">
        <f t="shared" si="17"/>
        <v>#REF!</v>
      </c>
      <c r="X42" s="58" t="e">
        <f t="shared" si="17"/>
        <v>#REF!</v>
      </c>
      <c r="Y42" s="58" t="e">
        <f t="shared" si="17"/>
        <v>#REF!</v>
      </c>
      <c r="Z42" s="58" t="e">
        <f t="shared" si="17"/>
        <v>#REF!</v>
      </c>
      <c r="AA42" s="58" t="e">
        <f t="shared" si="17"/>
        <v>#REF!</v>
      </c>
      <c r="AB42" s="58" t="e">
        <f t="shared" si="17"/>
        <v>#REF!</v>
      </c>
      <c r="AC42" s="58" t="e">
        <f t="shared" si="17"/>
        <v>#REF!</v>
      </c>
      <c r="AD42" s="58" t="e">
        <f t="shared" si="17"/>
        <v>#REF!</v>
      </c>
      <c r="AE42" s="58" t="e">
        <f t="shared" si="17"/>
        <v>#REF!</v>
      </c>
      <c r="AF42" s="58" t="e">
        <f t="shared" si="17"/>
        <v>#REF!</v>
      </c>
      <c r="AG42" s="28"/>
    </row>
    <row r="43" spans="1:230" ht="15" customHeight="1">
      <c r="A43" s="134"/>
      <c r="B43" s="99"/>
      <c r="C43" s="83"/>
      <c r="D43" s="81"/>
      <c r="E43" s="81"/>
      <c r="F43" s="75"/>
      <c r="G43" s="75"/>
      <c r="H43" s="75"/>
      <c r="I43" s="75"/>
      <c r="J43" s="75"/>
      <c r="K43" s="75"/>
      <c r="L43" s="75"/>
      <c r="M43" s="75"/>
      <c r="N43" s="75"/>
      <c r="O43" s="75"/>
      <c r="P43" s="75"/>
      <c r="Q43" s="75"/>
      <c r="R43" s="75"/>
      <c r="S43" s="75"/>
      <c r="T43" s="75"/>
      <c r="U43" s="75"/>
      <c r="V43" s="75"/>
      <c r="W43" s="75"/>
      <c r="X43" s="75"/>
      <c r="Y43" s="75"/>
      <c r="Z43" s="75"/>
      <c r="AA43" s="75"/>
      <c r="AB43" s="75"/>
      <c r="AC43" s="75"/>
      <c r="AD43" s="75"/>
      <c r="AE43" s="75"/>
      <c r="AF43" s="76"/>
      <c r="AG43" s="28"/>
    </row>
    <row r="44" spans="1:230" s="22" customFormat="1" ht="16.2" customHeight="1">
      <c r="A44" s="61">
        <f>A39</f>
        <v>0</v>
      </c>
      <c r="B44" s="61"/>
      <c r="C44" s="87"/>
      <c r="D44" s="87"/>
      <c r="E44" s="87"/>
      <c r="F44" s="87"/>
      <c r="G44" s="87"/>
      <c r="H44" s="87"/>
      <c r="I44" s="87"/>
      <c r="J44" s="87"/>
      <c r="K44" s="87"/>
      <c r="L44" s="87"/>
      <c r="M44" s="87"/>
      <c r="N44" s="87"/>
      <c r="O44" s="87"/>
      <c r="P44" s="87"/>
      <c r="Q44" s="87"/>
      <c r="R44" s="87"/>
      <c r="S44" s="87"/>
      <c r="T44" s="87"/>
      <c r="U44" s="87"/>
      <c r="V44" s="87"/>
      <c r="W44" s="87"/>
      <c r="X44" s="87"/>
      <c r="Y44" s="87"/>
      <c r="Z44" s="87"/>
      <c r="AA44" s="87"/>
      <c r="AB44" s="87"/>
      <c r="AC44" s="87"/>
      <c r="AD44" s="87"/>
      <c r="AE44" s="87"/>
      <c r="AF44" s="87"/>
      <c r="AG44" s="28"/>
      <c r="AH44" s="6"/>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row>
    <row r="45" spans="1:230" s="35" customFormat="1" ht="16.2" customHeight="1">
      <c r="A45" s="61">
        <f>A40</f>
        <v>0</v>
      </c>
      <c r="B45" s="61"/>
      <c r="C45" s="87"/>
      <c r="D45" s="87"/>
      <c r="E45" s="87"/>
      <c r="F45" s="87"/>
      <c r="G45" s="87"/>
      <c r="H45" s="87"/>
      <c r="I45" s="87"/>
      <c r="J45" s="87"/>
      <c r="K45" s="87"/>
      <c r="L45" s="87"/>
      <c r="M45" s="87"/>
      <c r="N45" s="87"/>
      <c r="O45" s="87"/>
      <c r="P45" s="87"/>
      <c r="Q45" s="87"/>
      <c r="R45" s="87"/>
      <c r="S45" s="87"/>
      <c r="T45" s="87"/>
      <c r="U45" s="87"/>
      <c r="V45" s="87"/>
      <c r="W45" s="87"/>
      <c r="X45" s="87"/>
      <c r="Y45" s="87"/>
      <c r="Z45" s="87"/>
      <c r="AA45" s="87"/>
      <c r="AB45" s="87"/>
      <c r="AC45" s="87"/>
      <c r="AD45" s="87"/>
      <c r="AE45" s="87"/>
      <c r="AF45" s="87" t="s">
        <v>1</v>
      </c>
      <c r="AG45" s="33"/>
      <c r="AH45" s="18"/>
      <c r="AI45" s="34"/>
      <c r="AJ45" s="34"/>
      <c r="AK45" s="34"/>
      <c r="AL45" s="34"/>
      <c r="AM45" s="34"/>
      <c r="AN45" s="34"/>
      <c r="AO45" s="34"/>
      <c r="AP45" s="34"/>
      <c r="AQ45" s="34"/>
      <c r="AR45" s="34"/>
      <c r="AS45" s="34"/>
      <c r="AT45" s="34"/>
      <c r="AU45" s="34"/>
      <c r="AV45" s="34"/>
      <c r="AW45" s="34"/>
      <c r="AX45" s="34"/>
      <c r="AY45" s="34"/>
      <c r="AZ45" s="34"/>
      <c r="BA45" s="34"/>
      <c r="BB45" s="34"/>
      <c r="BC45" s="34"/>
      <c r="BD45" s="34"/>
      <c r="BE45" s="34"/>
      <c r="BF45" s="34"/>
      <c r="BG45" s="34"/>
      <c r="BH45" s="34"/>
      <c r="BI45" s="34"/>
      <c r="BJ45" s="34"/>
      <c r="BK45" s="34"/>
      <c r="BL45" s="34"/>
      <c r="BM45" s="34"/>
      <c r="BN45" s="34"/>
      <c r="BO45" s="34"/>
      <c r="BP45" s="34"/>
      <c r="BQ45" s="34"/>
      <c r="BR45" s="34"/>
      <c r="BS45" s="34"/>
      <c r="BT45" s="34"/>
      <c r="BU45" s="34"/>
      <c r="BV45" s="34"/>
      <c r="BW45" s="34"/>
      <c r="BX45" s="34"/>
      <c r="BY45" s="34"/>
      <c r="BZ45" s="34"/>
      <c r="CA45" s="34"/>
      <c r="CB45" s="34"/>
      <c r="CC45" s="34"/>
      <c r="CD45" s="34"/>
      <c r="CE45" s="34"/>
      <c r="CF45" s="34"/>
      <c r="CG45" s="34"/>
      <c r="CH45" s="34"/>
      <c r="CI45" s="34"/>
      <c r="CJ45" s="34"/>
      <c r="CK45" s="34"/>
      <c r="CL45" s="34"/>
      <c r="CM45" s="34"/>
      <c r="CN45" s="34"/>
      <c r="CO45" s="34"/>
      <c r="CP45" s="34"/>
      <c r="CQ45" s="34"/>
      <c r="CR45" s="34"/>
      <c r="CS45" s="34"/>
      <c r="CT45" s="34"/>
      <c r="CU45" s="34"/>
      <c r="CV45" s="34"/>
      <c r="CW45" s="34"/>
      <c r="CX45" s="34"/>
      <c r="CY45" s="34"/>
      <c r="CZ45" s="34"/>
      <c r="DA45" s="34"/>
      <c r="DB45" s="34"/>
      <c r="DC45" s="34"/>
      <c r="DD45" s="34"/>
      <c r="DE45" s="34"/>
      <c r="DF45" s="34"/>
      <c r="DG45" s="34"/>
      <c r="DH45" s="34"/>
      <c r="DI45" s="34"/>
      <c r="DJ45" s="34"/>
      <c r="DK45" s="34"/>
      <c r="DL45" s="34"/>
      <c r="DM45" s="34"/>
      <c r="DN45" s="34"/>
      <c r="DO45" s="34"/>
      <c r="DP45" s="34"/>
      <c r="DQ45" s="34"/>
      <c r="DR45" s="34"/>
      <c r="DS45" s="34"/>
      <c r="DT45" s="34"/>
      <c r="DU45" s="34"/>
      <c r="DV45" s="34"/>
      <c r="DW45" s="34"/>
      <c r="DX45" s="34"/>
      <c r="DY45" s="34"/>
      <c r="DZ45" s="34"/>
      <c r="EA45" s="34"/>
      <c r="EB45" s="34"/>
      <c r="EC45" s="34"/>
      <c r="ED45" s="34"/>
      <c r="EE45" s="34"/>
      <c r="EF45" s="34"/>
      <c r="EG45" s="34"/>
      <c r="EH45" s="34"/>
      <c r="EI45" s="34"/>
      <c r="EJ45" s="34"/>
      <c r="EK45" s="34"/>
      <c r="EL45" s="34"/>
      <c r="EM45" s="34"/>
      <c r="EN45" s="34"/>
      <c r="EO45" s="34"/>
      <c r="EP45" s="34"/>
      <c r="EQ45" s="34"/>
      <c r="ER45" s="34"/>
      <c r="ES45" s="34"/>
      <c r="ET45" s="34"/>
      <c r="EU45" s="34"/>
      <c r="EV45" s="34"/>
      <c r="EW45" s="34"/>
      <c r="EX45" s="34"/>
      <c r="EY45" s="34"/>
      <c r="EZ45" s="34"/>
      <c r="FA45" s="34"/>
      <c r="FB45" s="34"/>
      <c r="FC45" s="34"/>
      <c r="FD45" s="34"/>
      <c r="FE45" s="34"/>
      <c r="FF45" s="34"/>
      <c r="FG45" s="34"/>
      <c r="FH45" s="34"/>
      <c r="FI45" s="34"/>
      <c r="FJ45" s="34"/>
      <c r="FK45" s="34"/>
      <c r="FL45" s="34"/>
      <c r="FM45" s="34"/>
      <c r="FN45" s="34"/>
      <c r="FO45" s="34"/>
      <c r="FP45" s="34"/>
      <c r="FQ45" s="34"/>
      <c r="FR45" s="34"/>
      <c r="FS45" s="34"/>
      <c r="FT45" s="34"/>
      <c r="FU45" s="34"/>
      <c r="FV45" s="34"/>
      <c r="FW45" s="34"/>
      <c r="FX45" s="34"/>
      <c r="FY45" s="34"/>
      <c r="FZ45" s="34"/>
      <c r="GA45" s="34"/>
      <c r="GB45" s="34"/>
      <c r="GC45" s="34"/>
      <c r="GD45" s="34"/>
      <c r="GE45" s="34"/>
      <c r="GF45" s="34"/>
      <c r="GG45" s="34"/>
      <c r="GH45" s="34"/>
      <c r="GI45" s="34"/>
      <c r="GJ45" s="34"/>
      <c r="GK45" s="34"/>
      <c r="GL45" s="34"/>
      <c r="GM45" s="34"/>
      <c r="GN45" s="34"/>
      <c r="GO45" s="34"/>
      <c r="GP45" s="34"/>
      <c r="GQ45" s="34"/>
      <c r="GR45" s="34"/>
      <c r="GS45" s="34"/>
      <c r="GT45" s="34"/>
      <c r="GU45" s="34"/>
      <c r="GV45" s="34"/>
      <c r="GW45" s="34"/>
      <c r="GX45" s="34"/>
      <c r="GY45" s="34"/>
      <c r="GZ45" s="34"/>
      <c r="HA45" s="34"/>
      <c r="HB45" s="34"/>
      <c r="HC45" s="34"/>
      <c r="HD45" s="34"/>
      <c r="HE45" s="34"/>
      <c r="HF45" s="34"/>
      <c r="HG45" s="34"/>
      <c r="HH45" s="34"/>
      <c r="HI45" s="34"/>
      <c r="HJ45" s="34"/>
      <c r="HK45" s="34"/>
      <c r="HL45" s="34"/>
      <c r="HM45" s="34"/>
      <c r="HN45" s="34"/>
      <c r="HO45" s="34"/>
      <c r="HP45" s="34"/>
      <c r="HQ45" s="34"/>
      <c r="HR45" s="34"/>
      <c r="HS45" s="34"/>
      <c r="HT45" s="34"/>
      <c r="HU45" s="34"/>
      <c r="HV45" s="34"/>
    </row>
    <row r="46" spans="1:230" ht="15" customHeight="1">
      <c r="A46" s="132" t="e">
        <f>DATE(YEAR(A1),MONTH(A1)+9,DAY(A1))</f>
        <v>#REF!</v>
      </c>
      <c r="B46" s="95"/>
      <c r="C46" s="26" t="e">
        <f>CHOOSE(WEEKDAY(C47,2),"L","M","M","J","V","S","D")</f>
        <v>#REF!</v>
      </c>
      <c r="D46" s="26" t="e">
        <f t="shared" ref="D46:AG46" si="18">CHOOSE(WEEKDAY(D47,2),"L","M","M","J","V","S","D")</f>
        <v>#REF!</v>
      </c>
      <c r="E46" s="26" t="e">
        <f t="shared" si="18"/>
        <v>#REF!</v>
      </c>
      <c r="F46" s="26" t="e">
        <f t="shared" si="18"/>
        <v>#REF!</v>
      </c>
      <c r="G46" s="26" t="e">
        <f t="shared" si="18"/>
        <v>#REF!</v>
      </c>
      <c r="H46" s="26" t="e">
        <f t="shared" si="18"/>
        <v>#REF!</v>
      </c>
      <c r="I46" s="26" t="e">
        <f t="shared" si="18"/>
        <v>#REF!</v>
      </c>
      <c r="J46" s="26" t="e">
        <f t="shared" si="18"/>
        <v>#REF!</v>
      </c>
      <c r="K46" s="26" t="e">
        <f t="shared" si="18"/>
        <v>#REF!</v>
      </c>
      <c r="L46" s="26" t="e">
        <f t="shared" si="18"/>
        <v>#REF!</v>
      </c>
      <c r="M46" s="26" t="e">
        <f t="shared" si="18"/>
        <v>#REF!</v>
      </c>
      <c r="N46" s="26" t="e">
        <f t="shared" si="18"/>
        <v>#REF!</v>
      </c>
      <c r="O46" s="26" t="e">
        <f t="shared" si="18"/>
        <v>#REF!</v>
      </c>
      <c r="P46" s="26" t="e">
        <f t="shared" si="18"/>
        <v>#REF!</v>
      </c>
      <c r="Q46" s="26" t="e">
        <f t="shared" si="18"/>
        <v>#REF!</v>
      </c>
      <c r="R46" s="26" t="e">
        <f t="shared" si="18"/>
        <v>#REF!</v>
      </c>
      <c r="S46" s="26" t="e">
        <f t="shared" si="18"/>
        <v>#REF!</v>
      </c>
      <c r="T46" s="26" t="e">
        <f t="shared" si="18"/>
        <v>#REF!</v>
      </c>
      <c r="U46" s="26" t="e">
        <f t="shared" si="18"/>
        <v>#REF!</v>
      </c>
      <c r="V46" s="26" t="e">
        <f t="shared" si="18"/>
        <v>#REF!</v>
      </c>
      <c r="W46" s="26" t="e">
        <f t="shared" si="18"/>
        <v>#REF!</v>
      </c>
      <c r="X46" s="26" t="e">
        <f t="shared" si="18"/>
        <v>#REF!</v>
      </c>
      <c r="Y46" s="26" t="e">
        <f t="shared" si="18"/>
        <v>#REF!</v>
      </c>
      <c r="Z46" s="26" t="e">
        <f t="shared" si="18"/>
        <v>#REF!</v>
      </c>
      <c r="AA46" s="26" t="e">
        <f t="shared" si="18"/>
        <v>#REF!</v>
      </c>
      <c r="AB46" s="26" t="e">
        <f t="shared" si="18"/>
        <v>#REF!</v>
      </c>
      <c r="AC46" s="26" t="e">
        <f t="shared" si="18"/>
        <v>#REF!</v>
      </c>
      <c r="AD46" s="26" t="e">
        <f t="shared" si="18"/>
        <v>#REF!</v>
      </c>
      <c r="AE46" s="26" t="e">
        <f t="shared" si="18"/>
        <v>#REF!</v>
      </c>
      <c r="AF46" s="26" t="e">
        <f t="shared" si="18"/>
        <v>#REF!</v>
      </c>
      <c r="AG46" s="26" t="e">
        <f t="shared" si="18"/>
        <v>#REF!</v>
      </c>
    </row>
    <row r="47" spans="1:230" ht="15" customHeight="1">
      <c r="A47" s="133"/>
      <c r="B47" s="96"/>
      <c r="C47" s="58" t="e">
        <f>$A$46</f>
        <v>#REF!</v>
      </c>
      <c r="D47" s="58" t="e">
        <f>C47+1</f>
        <v>#REF!</v>
      </c>
      <c r="E47" s="58" t="e">
        <f t="shared" ref="E47:AG47" si="19">D47+1</f>
        <v>#REF!</v>
      </c>
      <c r="F47" s="58" t="e">
        <f t="shared" si="19"/>
        <v>#REF!</v>
      </c>
      <c r="G47" s="58" t="e">
        <f t="shared" si="19"/>
        <v>#REF!</v>
      </c>
      <c r="H47" s="58" t="e">
        <f t="shared" si="19"/>
        <v>#REF!</v>
      </c>
      <c r="I47" s="58" t="e">
        <f t="shared" si="19"/>
        <v>#REF!</v>
      </c>
      <c r="J47" s="58" t="e">
        <f t="shared" si="19"/>
        <v>#REF!</v>
      </c>
      <c r="K47" s="58" t="e">
        <f t="shared" si="19"/>
        <v>#REF!</v>
      </c>
      <c r="L47" s="58" t="e">
        <f t="shared" si="19"/>
        <v>#REF!</v>
      </c>
      <c r="M47" s="58" t="e">
        <f t="shared" si="19"/>
        <v>#REF!</v>
      </c>
      <c r="N47" s="58" t="e">
        <f t="shared" si="19"/>
        <v>#REF!</v>
      </c>
      <c r="O47" s="58" t="e">
        <f t="shared" si="19"/>
        <v>#REF!</v>
      </c>
      <c r="P47" s="58" t="e">
        <f t="shared" si="19"/>
        <v>#REF!</v>
      </c>
      <c r="Q47" s="58" t="e">
        <f t="shared" si="19"/>
        <v>#REF!</v>
      </c>
      <c r="R47" s="58" t="e">
        <f t="shared" si="19"/>
        <v>#REF!</v>
      </c>
      <c r="S47" s="58" t="e">
        <f t="shared" si="19"/>
        <v>#REF!</v>
      </c>
      <c r="T47" s="58" t="e">
        <f t="shared" si="19"/>
        <v>#REF!</v>
      </c>
      <c r="U47" s="58" t="e">
        <f t="shared" si="19"/>
        <v>#REF!</v>
      </c>
      <c r="V47" s="58" t="e">
        <f t="shared" si="19"/>
        <v>#REF!</v>
      </c>
      <c r="W47" s="58" t="e">
        <f t="shared" si="19"/>
        <v>#REF!</v>
      </c>
      <c r="X47" s="58" t="e">
        <f t="shared" si="19"/>
        <v>#REF!</v>
      </c>
      <c r="Y47" s="58" t="e">
        <f t="shared" si="19"/>
        <v>#REF!</v>
      </c>
      <c r="Z47" s="58" t="e">
        <f t="shared" si="19"/>
        <v>#REF!</v>
      </c>
      <c r="AA47" s="58" t="e">
        <f t="shared" si="19"/>
        <v>#REF!</v>
      </c>
      <c r="AB47" s="58" t="e">
        <f t="shared" si="19"/>
        <v>#REF!</v>
      </c>
      <c r="AC47" s="58" t="e">
        <f t="shared" si="19"/>
        <v>#REF!</v>
      </c>
      <c r="AD47" s="58" t="e">
        <f t="shared" si="19"/>
        <v>#REF!</v>
      </c>
      <c r="AE47" s="58" t="e">
        <f t="shared" si="19"/>
        <v>#REF!</v>
      </c>
      <c r="AF47" s="58" t="e">
        <f t="shared" si="19"/>
        <v>#REF!</v>
      </c>
      <c r="AG47" s="58" t="e">
        <f t="shared" si="19"/>
        <v>#REF!</v>
      </c>
    </row>
    <row r="48" spans="1:230" ht="15" customHeight="1">
      <c r="A48" s="134"/>
      <c r="B48" s="99"/>
      <c r="C48" s="74"/>
      <c r="D48" s="75"/>
      <c r="E48" s="75"/>
      <c r="F48" s="75"/>
      <c r="G48" s="75"/>
      <c r="H48" s="75"/>
      <c r="I48" s="75"/>
      <c r="J48" s="75"/>
      <c r="K48" s="75"/>
      <c r="L48" s="75"/>
      <c r="M48" s="75"/>
      <c r="N48" s="75"/>
      <c r="O48" s="75"/>
      <c r="P48" s="75"/>
      <c r="Q48" s="75"/>
      <c r="R48" s="75"/>
      <c r="S48" s="75"/>
      <c r="T48" s="75"/>
      <c r="U48" s="75"/>
      <c r="V48" s="75"/>
      <c r="W48" s="81"/>
      <c r="X48" s="81"/>
      <c r="Y48" s="81"/>
      <c r="Z48" s="81"/>
      <c r="AA48" s="81"/>
      <c r="AB48" s="81"/>
      <c r="AC48" s="81"/>
      <c r="AD48" s="81"/>
      <c r="AE48" s="81"/>
      <c r="AF48" s="81"/>
      <c r="AG48" s="82"/>
    </row>
    <row r="49" spans="1:230" s="22" customFormat="1" ht="16.2" customHeight="1">
      <c r="A49" s="61">
        <f>A44</f>
        <v>0</v>
      </c>
      <c r="B49" s="61"/>
      <c r="C49" s="87"/>
      <c r="D49" s="87"/>
      <c r="E49" s="87"/>
      <c r="F49" s="87"/>
      <c r="G49" s="87"/>
      <c r="H49" s="87"/>
      <c r="I49" s="87"/>
      <c r="J49" s="87"/>
      <c r="K49" s="87"/>
      <c r="L49" s="87"/>
      <c r="M49" s="87"/>
      <c r="N49" s="87"/>
      <c r="O49" s="87"/>
      <c r="P49" s="87" t="s">
        <v>1</v>
      </c>
      <c r="Q49" s="87" t="s">
        <v>1</v>
      </c>
      <c r="R49" s="87" t="s">
        <v>0</v>
      </c>
      <c r="S49" s="87" t="s">
        <v>0</v>
      </c>
      <c r="T49" s="87" t="s">
        <v>0</v>
      </c>
      <c r="U49" s="87" t="s">
        <v>0</v>
      </c>
      <c r="V49" s="87" t="s">
        <v>0</v>
      </c>
      <c r="W49" s="87" t="s">
        <v>3</v>
      </c>
      <c r="X49" s="87" t="s">
        <v>3</v>
      </c>
      <c r="Y49" s="87" t="s">
        <v>2</v>
      </c>
      <c r="Z49" s="87" t="s">
        <v>2</v>
      </c>
      <c r="AA49" s="87" t="s">
        <v>2</v>
      </c>
      <c r="AB49" s="87" t="s">
        <v>2</v>
      </c>
      <c r="AC49" s="87" t="s">
        <v>2</v>
      </c>
      <c r="AD49" s="87"/>
      <c r="AE49" s="87"/>
      <c r="AF49" s="87"/>
      <c r="AG49" s="87"/>
      <c r="AH49" s="20"/>
      <c r="AI49" s="21"/>
      <c r="AJ49" s="21"/>
      <c r="AK49" s="21"/>
      <c r="AL49" s="21"/>
      <c r="AM49" s="21"/>
      <c r="AN49" s="21"/>
      <c r="AO49" s="21"/>
      <c r="AP49" s="21"/>
      <c r="AQ49" s="21"/>
      <c r="AR49" s="21"/>
      <c r="AS49" s="21"/>
      <c r="AT49" s="21"/>
      <c r="AU49" s="21"/>
      <c r="AV49" s="21"/>
      <c r="AW49" s="21"/>
      <c r="AX49" s="21"/>
      <c r="AY49" s="21"/>
      <c r="AZ49" s="21"/>
      <c r="BA49" s="21"/>
      <c r="BB49" s="21"/>
      <c r="BC49" s="21"/>
      <c r="BD49" s="21"/>
      <c r="BE49" s="21"/>
      <c r="BF49" s="21"/>
      <c r="BG49" s="21"/>
      <c r="BH49" s="21"/>
      <c r="BI49" s="21"/>
      <c r="BJ49" s="21"/>
      <c r="BK49" s="21"/>
      <c r="BL49" s="21"/>
      <c r="BM49" s="21"/>
      <c r="BN49" s="21"/>
      <c r="BO49" s="21"/>
      <c r="BP49" s="21"/>
      <c r="BQ49" s="21"/>
      <c r="BR49" s="21"/>
      <c r="BS49" s="21"/>
      <c r="BT49" s="21"/>
      <c r="BU49" s="21"/>
      <c r="BV49" s="21"/>
      <c r="BW49" s="21"/>
      <c r="BX49" s="21"/>
      <c r="BY49" s="21"/>
      <c r="BZ49" s="21"/>
      <c r="CA49" s="21"/>
      <c r="CB49" s="21"/>
      <c r="CC49" s="21"/>
      <c r="CD49" s="21"/>
      <c r="CE49" s="21"/>
      <c r="CF49" s="21"/>
      <c r="CG49" s="21"/>
      <c r="CH49" s="21"/>
      <c r="CI49" s="21"/>
      <c r="CJ49" s="21"/>
      <c r="CK49" s="21"/>
      <c r="CL49" s="21"/>
      <c r="CM49" s="21"/>
      <c r="CN49" s="21"/>
      <c r="CO49" s="21"/>
      <c r="CP49" s="21"/>
      <c r="CQ49" s="21"/>
      <c r="CR49" s="21"/>
      <c r="CS49" s="21"/>
      <c r="CT49" s="21"/>
      <c r="CU49" s="21"/>
      <c r="CV49" s="21"/>
      <c r="CW49" s="21"/>
      <c r="CX49" s="21"/>
      <c r="CY49" s="21"/>
      <c r="CZ49" s="21"/>
      <c r="DA49" s="21"/>
      <c r="DB49" s="21"/>
      <c r="DC49" s="21"/>
      <c r="DD49" s="21"/>
      <c r="DE49" s="21"/>
      <c r="DF49" s="21"/>
      <c r="DG49" s="21"/>
      <c r="DH49" s="21"/>
      <c r="DI49" s="21"/>
      <c r="DJ49" s="21"/>
      <c r="DK49" s="21"/>
      <c r="DL49" s="21"/>
      <c r="DM49" s="21"/>
      <c r="DN49" s="21"/>
      <c r="DO49" s="21"/>
      <c r="DP49" s="21"/>
      <c r="DQ49" s="21"/>
      <c r="DR49" s="21"/>
      <c r="DS49" s="21"/>
      <c r="DT49" s="21"/>
      <c r="DU49" s="21"/>
      <c r="DV49" s="21"/>
      <c r="DW49" s="21"/>
      <c r="DX49" s="21"/>
      <c r="DY49" s="21"/>
      <c r="DZ49" s="21"/>
      <c r="EA49" s="21"/>
      <c r="EB49" s="21"/>
      <c r="EC49" s="21"/>
      <c r="ED49" s="21"/>
      <c r="EE49" s="21"/>
      <c r="EF49" s="21"/>
      <c r="EG49" s="21"/>
      <c r="EH49" s="21"/>
      <c r="EI49" s="21"/>
      <c r="EJ49" s="21"/>
      <c r="EK49" s="21"/>
      <c r="EL49" s="21"/>
      <c r="EM49" s="21"/>
      <c r="EN49" s="21"/>
      <c r="EO49" s="21"/>
      <c r="EP49" s="21"/>
      <c r="EQ49" s="21"/>
      <c r="ER49" s="21"/>
      <c r="ES49" s="21"/>
      <c r="ET49" s="21"/>
      <c r="EU49" s="21"/>
      <c r="EV49" s="21"/>
      <c r="EW49" s="21"/>
      <c r="EX49" s="21"/>
      <c r="EY49" s="21"/>
      <c r="EZ49" s="21"/>
      <c r="FA49" s="21"/>
      <c r="FB49" s="21"/>
      <c r="FC49" s="21"/>
      <c r="FD49" s="21"/>
      <c r="FE49" s="21"/>
      <c r="FF49" s="21"/>
      <c r="FG49" s="21"/>
      <c r="FH49" s="21"/>
      <c r="FI49" s="21"/>
      <c r="FJ49" s="21"/>
      <c r="FK49" s="21"/>
      <c r="FL49" s="21"/>
      <c r="FM49" s="21"/>
      <c r="FN49" s="21"/>
      <c r="FO49" s="21"/>
      <c r="FP49" s="21"/>
      <c r="FQ49" s="21"/>
      <c r="FR49" s="21"/>
      <c r="FS49" s="21"/>
      <c r="FT49" s="21"/>
      <c r="FU49" s="21"/>
      <c r="FV49" s="21"/>
      <c r="FW49" s="21"/>
      <c r="FX49" s="21"/>
      <c r="FY49" s="21"/>
      <c r="FZ49" s="21"/>
      <c r="GA49" s="21"/>
      <c r="GB49" s="21"/>
      <c r="GC49" s="21"/>
      <c r="GD49" s="21"/>
      <c r="GE49" s="21"/>
      <c r="GF49" s="21"/>
      <c r="GG49" s="21"/>
      <c r="GH49" s="21"/>
      <c r="GI49" s="21"/>
      <c r="GJ49" s="21"/>
      <c r="GK49" s="21"/>
      <c r="GL49" s="21"/>
      <c r="GM49" s="21"/>
      <c r="GN49" s="21"/>
      <c r="GO49" s="21"/>
      <c r="GP49" s="21"/>
      <c r="GQ49" s="21"/>
      <c r="GR49" s="21"/>
      <c r="GS49" s="21"/>
      <c r="GT49" s="21"/>
      <c r="GU49" s="21"/>
      <c r="GV49" s="21"/>
      <c r="GW49" s="21"/>
      <c r="GX49" s="21"/>
      <c r="GY49" s="21"/>
      <c r="GZ49" s="21"/>
      <c r="HA49" s="21"/>
      <c r="HB49" s="21"/>
      <c r="HC49" s="21"/>
      <c r="HD49" s="21"/>
      <c r="HE49" s="21"/>
      <c r="HF49" s="21"/>
      <c r="HG49" s="21"/>
      <c r="HH49" s="21"/>
      <c r="HI49" s="21"/>
      <c r="HJ49" s="21"/>
      <c r="HK49" s="21"/>
      <c r="HL49" s="21"/>
      <c r="HM49" s="21"/>
      <c r="HN49" s="21"/>
      <c r="HO49" s="21"/>
      <c r="HP49" s="21"/>
      <c r="HQ49" s="21"/>
      <c r="HR49" s="21"/>
      <c r="HS49" s="21"/>
      <c r="HT49" s="21"/>
      <c r="HU49" s="21"/>
      <c r="HV49" s="21"/>
    </row>
    <row r="50" spans="1:230" s="35" customFormat="1" ht="16.2" customHeight="1">
      <c r="A50" s="61">
        <f>A45</f>
        <v>0</v>
      </c>
      <c r="B50" s="61"/>
      <c r="C50" s="87" t="s">
        <v>1</v>
      </c>
      <c r="D50" s="87" t="s">
        <v>0</v>
      </c>
      <c r="E50" s="87" t="s">
        <v>0</v>
      </c>
      <c r="F50" s="87" t="s">
        <v>0</v>
      </c>
      <c r="G50" s="87" t="s">
        <v>6</v>
      </c>
      <c r="H50" s="87" t="s">
        <v>6</v>
      </c>
      <c r="I50" s="87" t="s">
        <v>7</v>
      </c>
      <c r="J50" s="87" t="s">
        <v>7</v>
      </c>
      <c r="K50" s="87" t="s">
        <v>6</v>
      </c>
      <c r="L50" s="87" t="s">
        <v>6</v>
      </c>
      <c r="M50" s="87" t="s">
        <v>6</v>
      </c>
      <c r="N50" s="87"/>
      <c r="O50" s="87"/>
      <c r="P50" s="87"/>
      <c r="Q50" s="87"/>
      <c r="R50" s="87"/>
      <c r="S50" s="87"/>
      <c r="T50" s="87"/>
      <c r="U50" s="87"/>
      <c r="V50" s="87"/>
      <c r="W50" s="87"/>
      <c r="X50" s="87"/>
      <c r="Y50" s="87"/>
      <c r="Z50" s="87"/>
      <c r="AA50" s="87"/>
      <c r="AB50" s="87"/>
      <c r="AC50" s="87"/>
      <c r="AD50" s="87"/>
      <c r="AE50" s="87"/>
      <c r="AF50" s="87"/>
      <c r="AG50" s="87"/>
      <c r="AH50" s="33"/>
      <c r="AI50" s="34"/>
      <c r="AJ50" s="34"/>
      <c r="AK50" s="34"/>
      <c r="AL50" s="34"/>
      <c r="AM50" s="34"/>
      <c r="AN50" s="34"/>
      <c r="AO50" s="34"/>
      <c r="AP50" s="34"/>
      <c r="AQ50" s="34"/>
      <c r="AR50" s="34"/>
      <c r="AS50" s="34"/>
      <c r="AT50" s="34"/>
      <c r="AU50" s="34"/>
      <c r="AV50" s="34"/>
      <c r="AW50" s="34"/>
      <c r="AX50" s="34"/>
      <c r="AY50" s="34"/>
      <c r="AZ50" s="34"/>
      <c r="BA50" s="34"/>
      <c r="BB50" s="34"/>
      <c r="BC50" s="34"/>
      <c r="BD50" s="34"/>
      <c r="BE50" s="34"/>
      <c r="BF50" s="34"/>
      <c r="BG50" s="34"/>
      <c r="BH50" s="34"/>
      <c r="BI50" s="34"/>
      <c r="BJ50" s="34"/>
      <c r="BK50" s="34"/>
      <c r="BL50" s="34"/>
      <c r="BM50" s="34"/>
      <c r="BN50" s="34"/>
      <c r="BO50" s="34"/>
      <c r="BP50" s="34"/>
      <c r="BQ50" s="34"/>
      <c r="BR50" s="34"/>
      <c r="BS50" s="34"/>
      <c r="BT50" s="34"/>
      <c r="BU50" s="34"/>
      <c r="BV50" s="34"/>
      <c r="BW50" s="34"/>
      <c r="BX50" s="34"/>
      <c r="BY50" s="34"/>
      <c r="BZ50" s="34"/>
      <c r="CA50" s="34"/>
      <c r="CB50" s="34"/>
      <c r="CC50" s="34"/>
      <c r="CD50" s="34"/>
      <c r="CE50" s="34"/>
      <c r="CF50" s="34"/>
      <c r="CG50" s="34"/>
      <c r="CH50" s="34"/>
      <c r="CI50" s="34"/>
      <c r="CJ50" s="34"/>
      <c r="CK50" s="34"/>
      <c r="CL50" s="34"/>
      <c r="CM50" s="34"/>
      <c r="CN50" s="34"/>
      <c r="CO50" s="34"/>
      <c r="CP50" s="34"/>
      <c r="CQ50" s="34"/>
      <c r="CR50" s="34"/>
      <c r="CS50" s="34"/>
      <c r="CT50" s="34"/>
      <c r="CU50" s="34"/>
      <c r="CV50" s="34"/>
      <c r="CW50" s="34"/>
      <c r="CX50" s="34"/>
      <c r="CY50" s="34"/>
      <c r="CZ50" s="34"/>
      <c r="DA50" s="34"/>
      <c r="DB50" s="34"/>
      <c r="DC50" s="34"/>
      <c r="DD50" s="34"/>
      <c r="DE50" s="34"/>
      <c r="DF50" s="34"/>
      <c r="DG50" s="34"/>
      <c r="DH50" s="34"/>
      <c r="DI50" s="34"/>
      <c r="DJ50" s="34"/>
      <c r="DK50" s="34"/>
      <c r="DL50" s="34"/>
      <c r="DM50" s="34"/>
      <c r="DN50" s="34"/>
      <c r="DO50" s="34"/>
      <c r="DP50" s="34"/>
      <c r="DQ50" s="34"/>
      <c r="DR50" s="34"/>
      <c r="DS50" s="34"/>
      <c r="DT50" s="34"/>
      <c r="DU50" s="34"/>
      <c r="DV50" s="34"/>
      <c r="DW50" s="34"/>
      <c r="DX50" s="34"/>
      <c r="DY50" s="34"/>
      <c r="DZ50" s="34"/>
      <c r="EA50" s="34"/>
      <c r="EB50" s="34"/>
      <c r="EC50" s="34"/>
      <c r="ED50" s="34"/>
      <c r="EE50" s="34"/>
      <c r="EF50" s="34"/>
      <c r="EG50" s="34"/>
      <c r="EH50" s="34"/>
      <c r="EI50" s="34"/>
      <c r="EJ50" s="34"/>
      <c r="EK50" s="34"/>
      <c r="EL50" s="34"/>
      <c r="EM50" s="34"/>
      <c r="EN50" s="34"/>
      <c r="EO50" s="34"/>
      <c r="EP50" s="34"/>
      <c r="EQ50" s="34"/>
      <c r="ER50" s="34"/>
      <c r="ES50" s="34"/>
      <c r="ET50" s="34"/>
      <c r="EU50" s="34"/>
      <c r="EV50" s="34"/>
      <c r="EW50" s="34"/>
      <c r="EX50" s="34"/>
      <c r="EY50" s="34"/>
      <c r="EZ50" s="34"/>
      <c r="FA50" s="34"/>
      <c r="FB50" s="34"/>
      <c r="FC50" s="34"/>
      <c r="FD50" s="34"/>
      <c r="FE50" s="34"/>
      <c r="FF50" s="34"/>
      <c r="FG50" s="34"/>
      <c r="FH50" s="34"/>
      <c r="FI50" s="34"/>
      <c r="FJ50" s="34"/>
      <c r="FK50" s="34"/>
      <c r="FL50" s="34"/>
      <c r="FM50" s="34"/>
      <c r="FN50" s="34"/>
      <c r="FO50" s="34"/>
      <c r="FP50" s="34"/>
      <c r="FQ50" s="34"/>
      <c r="FR50" s="34"/>
      <c r="FS50" s="34"/>
      <c r="FT50" s="34"/>
      <c r="FU50" s="34"/>
      <c r="FV50" s="34"/>
      <c r="FW50" s="34"/>
      <c r="FX50" s="34"/>
      <c r="FY50" s="34"/>
      <c r="FZ50" s="34"/>
      <c r="GA50" s="34"/>
      <c r="GB50" s="34"/>
      <c r="GC50" s="34"/>
      <c r="GD50" s="34"/>
      <c r="GE50" s="34"/>
      <c r="GF50" s="34"/>
      <c r="GG50" s="34"/>
      <c r="GH50" s="34"/>
      <c r="GI50" s="34"/>
      <c r="GJ50" s="34"/>
      <c r="GK50" s="34"/>
      <c r="GL50" s="34"/>
      <c r="GM50" s="34"/>
      <c r="GN50" s="34"/>
      <c r="GO50" s="34"/>
      <c r="GP50" s="34"/>
      <c r="GQ50" s="34"/>
      <c r="GR50" s="34"/>
      <c r="GS50" s="34"/>
      <c r="GT50" s="34"/>
      <c r="GU50" s="34"/>
      <c r="GV50" s="34"/>
      <c r="GW50" s="34"/>
      <c r="GX50" s="34"/>
      <c r="GY50" s="34"/>
      <c r="GZ50" s="34"/>
      <c r="HA50" s="34"/>
      <c r="HB50" s="34"/>
      <c r="HC50" s="34"/>
      <c r="HD50" s="34"/>
      <c r="HE50" s="34"/>
      <c r="HF50" s="34"/>
      <c r="HG50" s="34"/>
      <c r="HH50" s="34"/>
      <c r="HI50" s="34"/>
      <c r="HJ50" s="34"/>
      <c r="HK50" s="34"/>
      <c r="HL50" s="34"/>
      <c r="HM50" s="34"/>
      <c r="HN50" s="34"/>
      <c r="HO50" s="34"/>
      <c r="HP50" s="34"/>
      <c r="HQ50" s="34"/>
      <c r="HR50" s="34"/>
      <c r="HS50" s="34"/>
      <c r="HT50" s="34"/>
      <c r="HU50" s="34"/>
      <c r="HV50" s="34"/>
    </row>
    <row r="51" spans="1:230" ht="15" customHeight="1">
      <c r="A51" s="132" t="e">
        <f>DATE(YEAR(A1),MONTH(A1)+10,DAY(A1))</f>
        <v>#REF!</v>
      </c>
      <c r="B51" s="95"/>
      <c r="C51" s="87" t="e">
        <f>CHOOSE(WEEKDAY(C52,2),"L","M","M","J","V","S","D")</f>
        <v>#REF!</v>
      </c>
      <c r="D51" s="87" t="e">
        <f t="shared" ref="D51:AF51" si="20">CHOOSE(WEEKDAY(D52,2),"L","M","M","J","V","S","D")</f>
        <v>#REF!</v>
      </c>
      <c r="E51" s="87" t="e">
        <f t="shared" si="20"/>
        <v>#REF!</v>
      </c>
      <c r="F51" s="87" t="e">
        <f t="shared" si="20"/>
        <v>#REF!</v>
      </c>
      <c r="G51" s="87" t="e">
        <f t="shared" si="20"/>
        <v>#REF!</v>
      </c>
      <c r="H51" s="87" t="e">
        <f t="shared" si="20"/>
        <v>#REF!</v>
      </c>
      <c r="I51" s="87" t="e">
        <f t="shared" si="20"/>
        <v>#REF!</v>
      </c>
      <c r="J51" s="87" t="e">
        <f t="shared" si="20"/>
        <v>#REF!</v>
      </c>
      <c r="K51" s="87" t="e">
        <f t="shared" si="20"/>
        <v>#REF!</v>
      </c>
      <c r="L51" s="87" t="e">
        <f t="shared" si="20"/>
        <v>#REF!</v>
      </c>
      <c r="M51" s="87" t="e">
        <f t="shared" si="20"/>
        <v>#REF!</v>
      </c>
      <c r="N51" s="87" t="e">
        <f t="shared" si="20"/>
        <v>#REF!</v>
      </c>
      <c r="O51" s="87" t="e">
        <f t="shared" si="20"/>
        <v>#REF!</v>
      </c>
      <c r="P51" s="87" t="e">
        <f t="shared" si="20"/>
        <v>#REF!</v>
      </c>
      <c r="Q51" s="87" t="e">
        <f t="shared" si="20"/>
        <v>#REF!</v>
      </c>
      <c r="R51" s="87" t="e">
        <f t="shared" si="20"/>
        <v>#REF!</v>
      </c>
      <c r="S51" s="87" t="e">
        <f t="shared" si="20"/>
        <v>#REF!</v>
      </c>
      <c r="T51" s="87" t="e">
        <f t="shared" si="20"/>
        <v>#REF!</v>
      </c>
      <c r="U51" s="87" t="e">
        <f t="shared" si="20"/>
        <v>#REF!</v>
      </c>
      <c r="V51" s="87" t="e">
        <f t="shared" si="20"/>
        <v>#REF!</v>
      </c>
      <c r="W51" s="87" t="e">
        <f t="shared" si="20"/>
        <v>#REF!</v>
      </c>
      <c r="X51" s="87" t="e">
        <f t="shared" si="20"/>
        <v>#REF!</v>
      </c>
      <c r="Y51" s="87" t="e">
        <f t="shared" si="20"/>
        <v>#REF!</v>
      </c>
      <c r="Z51" s="87" t="e">
        <f t="shared" si="20"/>
        <v>#REF!</v>
      </c>
      <c r="AA51" s="87" t="e">
        <f t="shared" si="20"/>
        <v>#REF!</v>
      </c>
      <c r="AB51" s="87" t="e">
        <f t="shared" si="20"/>
        <v>#REF!</v>
      </c>
      <c r="AC51" s="87" t="e">
        <f t="shared" si="20"/>
        <v>#REF!</v>
      </c>
      <c r="AD51" s="87" t="e">
        <f t="shared" si="20"/>
        <v>#REF!</v>
      </c>
      <c r="AE51" s="87" t="e">
        <f t="shared" si="20"/>
        <v>#REF!</v>
      </c>
      <c r="AF51" s="87" t="e">
        <f t="shared" si="20"/>
        <v>#REF!</v>
      </c>
      <c r="AG51" s="28"/>
    </row>
    <row r="52" spans="1:230" ht="15" customHeight="1">
      <c r="A52" s="133"/>
      <c r="B52" s="96"/>
      <c r="C52" s="58" t="e">
        <f>$A$51</f>
        <v>#REF!</v>
      </c>
      <c r="D52" s="58" t="e">
        <f>C52+1</f>
        <v>#REF!</v>
      </c>
      <c r="E52" s="58" t="e">
        <f t="shared" ref="E52:AF52" si="21">D52+1</f>
        <v>#REF!</v>
      </c>
      <c r="F52" s="58" t="e">
        <f t="shared" si="21"/>
        <v>#REF!</v>
      </c>
      <c r="G52" s="58" t="e">
        <f t="shared" si="21"/>
        <v>#REF!</v>
      </c>
      <c r="H52" s="58" t="e">
        <f t="shared" si="21"/>
        <v>#REF!</v>
      </c>
      <c r="I52" s="58" t="e">
        <f t="shared" si="21"/>
        <v>#REF!</v>
      </c>
      <c r="J52" s="58" t="e">
        <f t="shared" si="21"/>
        <v>#REF!</v>
      </c>
      <c r="K52" s="58" t="e">
        <f t="shared" si="21"/>
        <v>#REF!</v>
      </c>
      <c r="L52" s="58" t="e">
        <f t="shared" si="21"/>
        <v>#REF!</v>
      </c>
      <c r="M52" s="58" t="e">
        <f t="shared" si="21"/>
        <v>#REF!</v>
      </c>
      <c r="N52" s="58" t="e">
        <f t="shared" si="21"/>
        <v>#REF!</v>
      </c>
      <c r="O52" s="58" t="e">
        <f t="shared" si="21"/>
        <v>#REF!</v>
      </c>
      <c r="P52" s="58" t="e">
        <f t="shared" si="21"/>
        <v>#REF!</v>
      </c>
      <c r="Q52" s="58" t="e">
        <f t="shared" si="21"/>
        <v>#REF!</v>
      </c>
      <c r="R52" s="58" t="e">
        <f t="shared" si="21"/>
        <v>#REF!</v>
      </c>
      <c r="S52" s="58" t="e">
        <f t="shared" si="21"/>
        <v>#REF!</v>
      </c>
      <c r="T52" s="58" t="e">
        <f t="shared" si="21"/>
        <v>#REF!</v>
      </c>
      <c r="U52" s="58" t="e">
        <f t="shared" si="21"/>
        <v>#REF!</v>
      </c>
      <c r="V52" s="58" t="e">
        <f t="shared" si="21"/>
        <v>#REF!</v>
      </c>
      <c r="W52" s="58" t="e">
        <f t="shared" si="21"/>
        <v>#REF!</v>
      </c>
      <c r="X52" s="58" t="e">
        <f t="shared" si="21"/>
        <v>#REF!</v>
      </c>
      <c r="Y52" s="58" t="e">
        <f t="shared" si="21"/>
        <v>#REF!</v>
      </c>
      <c r="Z52" s="58" t="e">
        <f t="shared" si="21"/>
        <v>#REF!</v>
      </c>
      <c r="AA52" s="58" t="e">
        <f t="shared" si="21"/>
        <v>#REF!</v>
      </c>
      <c r="AB52" s="58" t="e">
        <f t="shared" si="21"/>
        <v>#REF!</v>
      </c>
      <c r="AC52" s="58" t="e">
        <f t="shared" si="21"/>
        <v>#REF!</v>
      </c>
      <c r="AD52" s="58" t="e">
        <f t="shared" si="21"/>
        <v>#REF!</v>
      </c>
      <c r="AE52" s="58" t="e">
        <f t="shared" si="21"/>
        <v>#REF!</v>
      </c>
      <c r="AF52" s="58" t="e">
        <f t="shared" si="21"/>
        <v>#REF!</v>
      </c>
      <c r="AG52" s="28"/>
    </row>
    <row r="53" spans="1:230" ht="15" customHeight="1">
      <c r="A53" s="134"/>
      <c r="B53" s="99"/>
      <c r="C53" s="83"/>
      <c r="D53" s="81"/>
      <c r="E53" s="81"/>
      <c r="F53" s="84"/>
      <c r="G53" s="81"/>
      <c r="H53" s="75"/>
      <c r="I53" s="75"/>
      <c r="J53" s="75"/>
      <c r="K53" s="75"/>
      <c r="L53" s="75"/>
      <c r="M53" s="75"/>
      <c r="N53" s="75"/>
      <c r="O53" s="75"/>
      <c r="P53" s="75"/>
      <c r="Q53" s="75"/>
      <c r="R53" s="75"/>
      <c r="S53" s="75"/>
      <c r="T53" s="75"/>
      <c r="U53" s="75"/>
      <c r="V53" s="75"/>
      <c r="W53" s="75"/>
      <c r="X53" s="75"/>
      <c r="Y53" s="75"/>
      <c r="Z53" s="75"/>
      <c r="AA53" s="75"/>
      <c r="AB53" s="75"/>
      <c r="AC53" s="75"/>
      <c r="AD53" s="75"/>
      <c r="AE53" s="75"/>
      <c r="AF53" s="76"/>
      <c r="AG53" s="28"/>
    </row>
    <row r="54" spans="1:230" s="22" customFormat="1" ht="16.2" customHeight="1">
      <c r="A54" s="61">
        <f>A49</f>
        <v>0</v>
      </c>
      <c r="B54" s="61"/>
      <c r="C54" s="87"/>
      <c r="D54" s="87"/>
      <c r="E54" s="87"/>
      <c r="F54" s="87"/>
      <c r="G54" s="87"/>
      <c r="H54" s="87"/>
      <c r="I54" s="87"/>
      <c r="J54" s="87"/>
      <c r="K54" s="87"/>
      <c r="L54" s="87"/>
      <c r="M54" s="87"/>
      <c r="N54" s="87"/>
      <c r="O54" s="87"/>
      <c r="P54" s="87"/>
      <c r="Q54" s="87"/>
      <c r="R54" s="87"/>
      <c r="S54" s="87"/>
      <c r="T54" s="87"/>
      <c r="U54" s="87"/>
      <c r="V54" s="87"/>
      <c r="W54" s="87"/>
      <c r="X54" s="87"/>
      <c r="Y54" s="87"/>
      <c r="Z54" s="87"/>
      <c r="AA54" s="87"/>
      <c r="AB54" s="87"/>
      <c r="AC54" s="87"/>
      <c r="AD54" s="87"/>
      <c r="AE54" s="87"/>
      <c r="AF54" s="87"/>
      <c r="AG54" s="28"/>
      <c r="AH54" s="6"/>
      <c r="AI54" s="21"/>
      <c r="AJ54" s="21"/>
      <c r="AK54" s="21"/>
      <c r="AL54" s="21"/>
      <c r="AM54" s="21"/>
      <c r="AN54" s="21"/>
      <c r="AO54" s="21"/>
      <c r="AP54" s="21"/>
      <c r="AQ54" s="21"/>
      <c r="AR54" s="21"/>
      <c r="AS54" s="21"/>
      <c r="AT54" s="21"/>
      <c r="AU54" s="21"/>
      <c r="AV54" s="21"/>
      <c r="AW54" s="21"/>
      <c r="AX54" s="21"/>
      <c r="AY54" s="21"/>
      <c r="AZ54" s="21"/>
      <c r="BA54" s="21"/>
      <c r="BB54" s="21"/>
      <c r="BC54" s="21"/>
      <c r="BD54" s="21"/>
      <c r="BE54" s="21"/>
      <c r="BF54" s="21"/>
      <c r="BG54" s="21"/>
      <c r="BH54" s="21"/>
      <c r="BI54" s="21"/>
      <c r="BJ54" s="21"/>
      <c r="BK54" s="21"/>
      <c r="BL54" s="21"/>
      <c r="BM54" s="21"/>
      <c r="BN54" s="21"/>
      <c r="BO54" s="21"/>
      <c r="BP54" s="21"/>
      <c r="BQ54" s="21"/>
      <c r="BR54" s="21"/>
      <c r="BS54" s="21"/>
      <c r="BT54" s="21"/>
      <c r="BU54" s="21"/>
      <c r="BV54" s="21"/>
      <c r="BW54" s="21"/>
      <c r="BX54" s="21"/>
      <c r="BY54" s="21"/>
      <c r="BZ54" s="21"/>
      <c r="CA54" s="21"/>
      <c r="CB54" s="21"/>
      <c r="CC54" s="21"/>
      <c r="CD54" s="21"/>
      <c r="CE54" s="21"/>
      <c r="CF54" s="21"/>
      <c r="CG54" s="21"/>
      <c r="CH54" s="21"/>
      <c r="CI54" s="21"/>
      <c r="CJ54" s="21"/>
      <c r="CK54" s="21"/>
      <c r="CL54" s="21"/>
      <c r="CM54" s="21"/>
      <c r="CN54" s="21"/>
      <c r="CO54" s="21"/>
      <c r="CP54" s="21"/>
      <c r="CQ54" s="21"/>
      <c r="CR54" s="21"/>
      <c r="CS54" s="21"/>
      <c r="CT54" s="21"/>
      <c r="CU54" s="21"/>
      <c r="CV54" s="21"/>
      <c r="CW54" s="21"/>
      <c r="CX54" s="21"/>
      <c r="CY54" s="21"/>
      <c r="CZ54" s="21"/>
      <c r="DA54" s="21"/>
      <c r="DB54" s="21"/>
      <c r="DC54" s="21"/>
      <c r="DD54" s="21"/>
      <c r="DE54" s="21"/>
      <c r="DF54" s="21"/>
      <c r="DG54" s="21"/>
      <c r="DH54" s="21"/>
      <c r="DI54" s="21"/>
      <c r="DJ54" s="21"/>
      <c r="DK54" s="21"/>
      <c r="DL54" s="21"/>
      <c r="DM54" s="21"/>
      <c r="DN54" s="21"/>
      <c r="DO54" s="21"/>
      <c r="DP54" s="21"/>
      <c r="DQ54" s="21"/>
      <c r="DR54" s="21"/>
      <c r="DS54" s="21"/>
      <c r="DT54" s="21"/>
      <c r="DU54" s="21"/>
      <c r="DV54" s="21"/>
      <c r="DW54" s="21"/>
      <c r="DX54" s="21"/>
      <c r="DY54" s="21"/>
      <c r="DZ54" s="21"/>
      <c r="EA54" s="21"/>
      <c r="EB54" s="21"/>
      <c r="EC54" s="21"/>
      <c r="ED54" s="21"/>
      <c r="EE54" s="21"/>
      <c r="EF54" s="21"/>
      <c r="EG54" s="21"/>
      <c r="EH54" s="21"/>
      <c r="EI54" s="21"/>
      <c r="EJ54" s="21"/>
      <c r="EK54" s="21"/>
      <c r="EL54" s="21"/>
      <c r="EM54" s="21"/>
      <c r="EN54" s="21"/>
      <c r="EO54" s="21"/>
      <c r="EP54" s="21"/>
      <c r="EQ54" s="21"/>
      <c r="ER54" s="21"/>
      <c r="ES54" s="21"/>
      <c r="ET54" s="21"/>
      <c r="EU54" s="21"/>
      <c r="EV54" s="21"/>
      <c r="EW54" s="21"/>
      <c r="EX54" s="21"/>
      <c r="EY54" s="21"/>
      <c r="EZ54" s="21"/>
      <c r="FA54" s="21"/>
      <c r="FB54" s="21"/>
      <c r="FC54" s="21"/>
      <c r="FD54" s="21"/>
      <c r="FE54" s="21"/>
      <c r="FF54" s="21"/>
      <c r="FG54" s="21"/>
      <c r="FH54" s="21"/>
      <c r="FI54" s="21"/>
      <c r="FJ54" s="21"/>
      <c r="FK54" s="21"/>
      <c r="FL54" s="21"/>
      <c r="FM54" s="21"/>
      <c r="FN54" s="21"/>
      <c r="FO54" s="21"/>
      <c r="FP54" s="21"/>
      <c r="FQ54" s="21"/>
      <c r="FR54" s="21"/>
      <c r="FS54" s="21"/>
      <c r="FT54" s="21"/>
      <c r="FU54" s="21"/>
      <c r="FV54" s="21"/>
      <c r="FW54" s="21"/>
      <c r="FX54" s="21"/>
      <c r="FY54" s="21"/>
      <c r="FZ54" s="21"/>
      <c r="GA54" s="21"/>
      <c r="GB54" s="21"/>
      <c r="GC54" s="21"/>
      <c r="GD54" s="21"/>
      <c r="GE54" s="21"/>
      <c r="GF54" s="21"/>
      <c r="GG54" s="21"/>
      <c r="GH54" s="21"/>
      <c r="GI54" s="21"/>
      <c r="GJ54" s="21"/>
      <c r="GK54" s="21"/>
      <c r="GL54" s="21"/>
      <c r="GM54" s="21"/>
      <c r="GN54" s="21"/>
      <c r="GO54" s="21"/>
      <c r="GP54" s="21"/>
      <c r="GQ54" s="21"/>
      <c r="GR54" s="21"/>
      <c r="GS54" s="21"/>
      <c r="GT54" s="21"/>
      <c r="GU54" s="21"/>
      <c r="GV54" s="21"/>
      <c r="GW54" s="21"/>
      <c r="GX54" s="21"/>
      <c r="GY54" s="21"/>
      <c r="GZ54" s="21"/>
      <c r="HA54" s="21"/>
      <c r="HB54" s="21"/>
      <c r="HC54" s="21"/>
      <c r="HD54" s="21"/>
      <c r="HE54" s="21"/>
      <c r="HF54" s="21"/>
      <c r="HG54" s="21"/>
      <c r="HH54" s="21"/>
      <c r="HI54" s="21"/>
      <c r="HJ54" s="21"/>
      <c r="HK54" s="21"/>
      <c r="HL54" s="21"/>
      <c r="HM54" s="21"/>
      <c r="HN54" s="21"/>
      <c r="HO54" s="21"/>
      <c r="HP54" s="21"/>
      <c r="HQ54" s="21"/>
      <c r="HR54" s="21"/>
      <c r="HS54" s="21"/>
      <c r="HT54" s="21"/>
      <c r="HU54" s="21"/>
      <c r="HV54" s="21"/>
    </row>
    <row r="55" spans="1:230" s="35" customFormat="1" ht="16.2" customHeight="1">
      <c r="A55" s="61">
        <f>A50</f>
        <v>0</v>
      </c>
      <c r="B55" s="61"/>
      <c r="C55" s="87"/>
      <c r="D55" s="87"/>
      <c r="E55" s="87"/>
      <c r="F55" s="87"/>
      <c r="G55" s="87"/>
      <c r="H55" s="87"/>
      <c r="I55" s="87"/>
      <c r="J55" s="87"/>
      <c r="K55" s="87"/>
      <c r="L55" s="87"/>
      <c r="M55" s="87"/>
      <c r="N55" s="87"/>
      <c r="O55" s="87"/>
      <c r="P55" s="87"/>
      <c r="Q55" s="87"/>
      <c r="R55" s="87"/>
      <c r="S55" s="87"/>
      <c r="T55" s="87"/>
      <c r="U55" s="87"/>
      <c r="V55" s="87"/>
      <c r="W55" s="87"/>
      <c r="X55" s="87"/>
      <c r="Y55" s="87"/>
      <c r="Z55" s="87"/>
      <c r="AA55" s="87"/>
      <c r="AB55" s="87"/>
      <c r="AC55" s="87"/>
      <c r="AD55" s="87"/>
      <c r="AE55" s="87"/>
      <c r="AF55" s="87"/>
      <c r="AG55" s="36"/>
      <c r="AH55" s="18"/>
      <c r="AI55" s="34"/>
      <c r="AJ55" s="34"/>
      <c r="AK55" s="34"/>
      <c r="AL55" s="34"/>
      <c r="AM55" s="34"/>
      <c r="AN55" s="34"/>
      <c r="AO55" s="34"/>
      <c r="AP55" s="34"/>
      <c r="AQ55" s="34"/>
      <c r="AR55" s="34"/>
      <c r="AS55" s="34"/>
      <c r="AT55" s="34"/>
      <c r="AU55" s="34"/>
      <c r="AV55" s="34"/>
      <c r="AW55" s="34"/>
      <c r="AX55" s="34"/>
      <c r="AY55" s="34"/>
      <c r="AZ55" s="34"/>
      <c r="BA55" s="34"/>
      <c r="BB55" s="34"/>
      <c r="BC55" s="34"/>
      <c r="BD55" s="34"/>
      <c r="BE55" s="34"/>
      <c r="BF55" s="34"/>
      <c r="BG55" s="34"/>
      <c r="BH55" s="34"/>
      <c r="BI55" s="34"/>
      <c r="BJ55" s="34"/>
      <c r="BK55" s="34"/>
      <c r="BL55" s="34"/>
      <c r="BM55" s="34"/>
      <c r="BN55" s="34"/>
      <c r="BO55" s="34"/>
      <c r="BP55" s="34"/>
      <c r="BQ55" s="34"/>
      <c r="BR55" s="34"/>
      <c r="BS55" s="34"/>
      <c r="BT55" s="34"/>
      <c r="BU55" s="34"/>
      <c r="BV55" s="34"/>
      <c r="BW55" s="34"/>
      <c r="BX55" s="34"/>
      <c r="BY55" s="34"/>
      <c r="BZ55" s="34"/>
      <c r="CA55" s="34"/>
      <c r="CB55" s="34"/>
      <c r="CC55" s="34"/>
      <c r="CD55" s="34"/>
      <c r="CE55" s="34"/>
      <c r="CF55" s="34"/>
      <c r="CG55" s="34"/>
      <c r="CH55" s="34"/>
      <c r="CI55" s="34"/>
      <c r="CJ55" s="34"/>
      <c r="CK55" s="34"/>
      <c r="CL55" s="34"/>
      <c r="CM55" s="34"/>
      <c r="CN55" s="34"/>
      <c r="CO55" s="34"/>
      <c r="CP55" s="34"/>
      <c r="CQ55" s="34"/>
      <c r="CR55" s="34"/>
      <c r="CS55" s="34"/>
      <c r="CT55" s="34"/>
      <c r="CU55" s="34"/>
      <c r="CV55" s="34"/>
      <c r="CW55" s="34"/>
      <c r="CX55" s="34"/>
      <c r="CY55" s="34"/>
      <c r="CZ55" s="34"/>
      <c r="DA55" s="34"/>
      <c r="DB55" s="34"/>
      <c r="DC55" s="34"/>
      <c r="DD55" s="34"/>
      <c r="DE55" s="34"/>
      <c r="DF55" s="34"/>
      <c r="DG55" s="34"/>
      <c r="DH55" s="34"/>
      <c r="DI55" s="34"/>
      <c r="DJ55" s="34"/>
      <c r="DK55" s="34"/>
      <c r="DL55" s="34"/>
      <c r="DM55" s="34"/>
      <c r="DN55" s="34"/>
      <c r="DO55" s="34"/>
      <c r="DP55" s="34"/>
      <c r="DQ55" s="34"/>
      <c r="DR55" s="34"/>
      <c r="DS55" s="34"/>
      <c r="DT55" s="34"/>
      <c r="DU55" s="34"/>
      <c r="DV55" s="34"/>
      <c r="DW55" s="34"/>
      <c r="DX55" s="34"/>
      <c r="DY55" s="34"/>
      <c r="DZ55" s="34"/>
      <c r="EA55" s="34"/>
      <c r="EB55" s="34"/>
      <c r="EC55" s="34"/>
      <c r="ED55" s="34"/>
      <c r="EE55" s="34"/>
      <c r="EF55" s="34"/>
      <c r="EG55" s="34"/>
      <c r="EH55" s="34"/>
      <c r="EI55" s="34"/>
      <c r="EJ55" s="34"/>
      <c r="EK55" s="34"/>
      <c r="EL55" s="34"/>
      <c r="EM55" s="34"/>
      <c r="EN55" s="34"/>
      <c r="EO55" s="34"/>
      <c r="EP55" s="34"/>
      <c r="EQ55" s="34"/>
      <c r="ER55" s="34"/>
      <c r="ES55" s="34"/>
      <c r="ET55" s="34"/>
      <c r="EU55" s="34"/>
      <c r="EV55" s="34"/>
      <c r="EW55" s="34"/>
      <c r="EX55" s="34"/>
      <c r="EY55" s="34"/>
      <c r="EZ55" s="34"/>
      <c r="FA55" s="34"/>
      <c r="FB55" s="34"/>
      <c r="FC55" s="34"/>
      <c r="FD55" s="34"/>
      <c r="FE55" s="34"/>
      <c r="FF55" s="34"/>
      <c r="FG55" s="34"/>
      <c r="FH55" s="34"/>
      <c r="FI55" s="34"/>
      <c r="FJ55" s="34"/>
      <c r="FK55" s="34"/>
      <c r="FL55" s="34"/>
      <c r="FM55" s="34"/>
      <c r="FN55" s="34"/>
      <c r="FO55" s="34"/>
      <c r="FP55" s="34"/>
      <c r="FQ55" s="34"/>
      <c r="FR55" s="34"/>
      <c r="FS55" s="34"/>
      <c r="FT55" s="34"/>
      <c r="FU55" s="34"/>
      <c r="FV55" s="34"/>
      <c r="FW55" s="34"/>
      <c r="FX55" s="34"/>
      <c r="FY55" s="34"/>
      <c r="FZ55" s="34"/>
      <c r="GA55" s="34"/>
      <c r="GB55" s="34"/>
      <c r="GC55" s="34"/>
      <c r="GD55" s="34"/>
      <c r="GE55" s="34"/>
      <c r="GF55" s="34"/>
      <c r="GG55" s="34"/>
      <c r="GH55" s="34"/>
      <c r="GI55" s="34"/>
      <c r="GJ55" s="34"/>
      <c r="GK55" s="34"/>
      <c r="GL55" s="34"/>
      <c r="GM55" s="34"/>
      <c r="GN55" s="34"/>
      <c r="GO55" s="34"/>
      <c r="GP55" s="34"/>
      <c r="GQ55" s="34"/>
      <c r="GR55" s="34"/>
      <c r="GS55" s="34"/>
      <c r="GT55" s="34"/>
      <c r="GU55" s="34"/>
      <c r="GV55" s="34"/>
      <c r="GW55" s="34"/>
      <c r="GX55" s="34"/>
      <c r="GY55" s="34"/>
      <c r="GZ55" s="34"/>
      <c r="HA55" s="34"/>
      <c r="HB55" s="34"/>
      <c r="HC55" s="34"/>
      <c r="HD55" s="34"/>
      <c r="HE55" s="34"/>
      <c r="HF55" s="34"/>
      <c r="HG55" s="34"/>
      <c r="HH55" s="34"/>
      <c r="HI55" s="34"/>
      <c r="HJ55" s="34"/>
      <c r="HK55" s="34"/>
      <c r="HL55" s="34"/>
      <c r="HM55" s="34"/>
      <c r="HN55" s="34"/>
      <c r="HO55" s="34"/>
      <c r="HP55" s="34"/>
      <c r="HQ55" s="34"/>
      <c r="HR55" s="34"/>
      <c r="HS55" s="34"/>
      <c r="HT55" s="34"/>
      <c r="HU55" s="34"/>
      <c r="HV55" s="34"/>
    </row>
    <row r="56" spans="1:230" ht="15" customHeight="1">
      <c r="A56" s="132" t="e">
        <f>DATE(YEAR(A1),MONTH(A1)+11,DAY(A1))</f>
        <v>#REF!</v>
      </c>
      <c r="B56" s="95"/>
      <c r="C56" s="26" t="e">
        <f>CHOOSE(WEEKDAY(C57,2),"L","M","M","J","V","S","D")</f>
        <v>#REF!</v>
      </c>
      <c r="D56" s="26" t="e">
        <f t="shared" ref="D56:AG56" si="22">CHOOSE(WEEKDAY(D57,2),"L","M","M","J","V","S","D")</f>
        <v>#REF!</v>
      </c>
      <c r="E56" s="26" t="e">
        <f t="shared" si="22"/>
        <v>#REF!</v>
      </c>
      <c r="F56" s="26" t="e">
        <f t="shared" si="22"/>
        <v>#REF!</v>
      </c>
      <c r="G56" s="26" t="e">
        <f t="shared" si="22"/>
        <v>#REF!</v>
      </c>
      <c r="H56" s="26" t="e">
        <f t="shared" si="22"/>
        <v>#REF!</v>
      </c>
      <c r="I56" s="26" t="e">
        <f t="shared" si="22"/>
        <v>#REF!</v>
      </c>
      <c r="J56" s="26" t="e">
        <f t="shared" si="22"/>
        <v>#REF!</v>
      </c>
      <c r="K56" s="26" t="e">
        <f t="shared" si="22"/>
        <v>#REF!</v>
      </c>
      <c r="L56" s="26" t="e">
        <f t="shared" si="22"/>
        <v>#REF!</v>
      </c>
      <c r="M56" s="26" t="e">
        <f t="shared" si="22"/>
        <v>#REF!</v>
      </c>
      <c r="N56" s="26" t="e">
        <f t="shared" si="22"/>
        <v>#REF!</v>
      </c>
      <c r="O56" s="26" t="e">
        <f t="shared" si="22"/>
        <v>#REF!</v>
      </c>
      <c r="P56" s="26" t="e">
        <f t="shared" si="22"/>
        <v>#REF!</v>
      </c>
      <c r="Q56" s="26" t="e">
        <f t="shared" si="22"/>
        <v>#REF!</v>
      </c>
      <c r="R56" s="26" t="e">
        <f t="shared" si="22"/>
        <v>#REF!</v>
      </c>
      <c r="S56" s="26" t="e">
        <f t="shared" si="22"/>
        <v>#REF!</v>
      </c>
      <c r="T56" s="26" t="e">
        <f t="shared" si="22"/>
        <v>#REF!</v>
      </c>
      <c r="U56" s="26" t="e">
        <f t="shared" si="22"/>
        <v>#REF!</v>
      </c>
      <c r="V56" s="26" t="e">
        <f t="shared" si="22"/>
        <v>#REF!</v>
      </c>
      <c r="W56" s="26" t="e">
        <f t="shared" si="22"/>
        <v>#REF!</v>
      </c>
      <c r="X56" s="26" t="e">
        <f t="shared" si="22"/>
        <v>#REF!</v>
      </c>
      <c r="Y56" s="26" t="e">
        <f t="shared" si="22"/>
        <v>#REF!</v>
      </c>
      <c r="Z56" s="26" t="e">
        <f t="shared" si="22"/>
        <v>#REF!</v>
      </c>
      <c r="AA56" s="94" t="e">
        <f t="shared" si="22"/>
        <v>#REF!</v>
      </c>
      <c r="AB56" s="94" t="e">
        <f t="shared" si="22"/>
        <v>#REF!</v>
      </c>
      <c r="AC56" s="94" t="e">
        <f t="shared" si="22"/>
        <v>#REF!</v>
      </c>
      <c r="AD56" s="26" t="e">
        <f t="shared" si="22"/>
        <v>#REF!</v>
      </c>
      <c r="AE56" s="26" t="e">
        <f t="shared" si="22"/>
        <v>#REF!</v>
      </c>
      <c r="AF56" s="26" t="e">
        <f t="shared" si="22"/>
        <v>#REF!</v>
      </c>
      <c r="AG56" s="26" t="e">
        <f t="shared" si="22"/>
        <v>#REF!</v>
      </c>
    </row>
    <row r="57" spans="1:230" ht="15" customHeight="1">
      <c r="A57" s="133"/>
      <c r="B57" s="96"/>
      <c r="C57" s="58" t="e">
        <f>$A$56</f>
        <v>#REF!</v>
      </c>
      <c r="D57" s="58" t="e">
        <f>C57+1</f>
        <v>#REF!</v>
      </c>
      <c r="E57" s="58" t="e">
        <f t="shared" ref="E57:AG57" si="23">D57+1</f>
        <v>#REF!</v>
      </c>
      <c r="F57" s="58" t="e">
        <f t="shared" si="23"/>
        <v>#REF!</v>
      </c>
      <c r="G57" s="58" t="e">
        <f t="shared" si="23"/>
        <v>#REF!</v>
      </c>
      <c r="H57" s="58" t="e">
        <f t="shared" si="23"/>
        <v>#REF!</v>
      </c>
      <c r="I57" s="58" t="e">
        <f t="shared" si="23"/>
        <v>#REF!</v>
      </c>
      <c r="J57" s="58" t="e">
        <f t="shared" si="23"/>
        <v>#REF!</v>
      </c>
      <c r="K57" s="58" t="e">
        <f t="shared" si="23"/>
        <v>#REF!</v>
      </c>
      <c r="L57" s="58" t="e">
        <f t="shared" si="23"/>
        <v>#REF!</v>
      </c>
      <c r="M57" s="58" t="e">
        <f t="shared" si="23"/>
        <v>#REF!</v>
      </c>
      <c r="N57" s="58" t="e">
        <f t="shared" si="23"/>
        <v>#REF!</v>
      </c>
      <c r="O57" s="58" t="e">
        <f t="shared" si="23"/>
        <v>#REF!</v>
      </c>
      <c r="P57" s="58" t="e">
        <f t="shared" si="23"/>
        <v>#REF!</v>
      </c>
      <c r="Q57" s="58" t="e">
        <f t="shared" si="23"/>
        <v>#REF!</v>
      </c>
      <c r="R57" s="58" t="e">
        <f t="shared" si="23"/>
        <v>#REF!</v>
      </c>
      <c r="S57" s="58" t="e">
        <f t="shared" si="23"/>
        <v>#REF!</v>
      </c>
      <c r="T57" s="58" t="e">
        <f t="shared" si="23"/>
        <v>#REF!</v>
      </c>
      <c r="U57" s="58" t="e">
        <f t="shared" si="23"/>
        <v>#REF!</v>
      </c>
      <c r="V57" s="58" t="e">
        <f t="shared" si="23"/>
        <v>#REF!</v>
      </c>
      <c r="W57" s="58" t="e">
        <f t="shared" si="23"/>
        <v>#REF!</v>
      </c>
      <c r="X57" s="58" t="e">
        <f t="shared" si="23"/>
        <v>#REF!</v>
      </c>
      <c r="Y57" s="58" t="e">
        <f t="shared" si="23"/>
        <v>#REF!</v>
      </c>
      <c r="Z57" s="58" t="e">
        <f t="shared" si="23"/>
        <v>#REF!</v>
      </c>
      <c r="AA57" s="58" t="e">
        <f t="shared" si="23"/>
        <v>#REF!</v>
      </c>
      <c r="AB57" s="58" t="e">
        <f t="shared" si="23"/>
        <v>#REF!</v>
      </c>
      <c r="AC57" s="58" t="e">
        <f t="shared" si="23"/>
        <v>#REF!</v>
      </c>
      <c r="AD57" s="58" t="e">
        <f t="shared" si="23"/>
        <v>#REF!</v>
      </c>
      <c r="AE57" s="58" t="e">
        <f t="shared" si="23"/>
        <v>#REF!</v>
      </c>
      <c r="AF57" s="58" t="e">
        <f t="shared" si="23"/>
        <v>#REF!</v>
      </c>
      <c r="AG57" s="58" t="e">
        <f t="shared" si="23"/>
        <v>#REF!</v>
      </c>
    </row>
    <row r="58" spans="1:230" ht="15" customHeight="1">
      <c r="A58" s="134"/>
      <c r="B58" s="99"/>
      <c r="C58" s="91"/>
      <c r="D58" s="88"/>
      <c r="E58" s="88"/>
      <c r="F58" s="88"/>
      <c r="G58" s="88"/>
      <c r="H58" s="88"/>
      <c r="I58" s="88"/>
      <c r="J58" s="88"/>
      <c r="K58" s="88"/>
      <c r="L58" s="88"/>
      <c r="M58" s="88"/>
      <c r="N58" s="88"/>
      <c r="O58" s="88"/>
      <c r="P58" s="88"/>
      <c r="Q58" s="88"/>
      <c r="R58" s="88"/>
      <c r="S58" s="88"/>
      <c r="T58" s="88"/>
      <c r="U58" s="88"/>
      <c r="V58" s="88"/>
      <c r="W58" s="88"/>
      <c r="X58" s="88"/>
      <c r="Y58" s="81"/>
      <c r="Z58" s="81"/>
      <c r="AA58" s="81"/>
      <c r="AB58" s="81"/>
      <c r="AC58" s="81"/>
      <c r="AD58" s="84"/>
      <c r="AE58" s="81"/>
      <c r="AF58" s="81"/>
      <c r="AG58" s="82"/>
    </row>
    <row r="59" spans="1:230" s="22" customFormat="1" ht="16.2" customHeight="1">
      <c r="A59" s="61">
        <f>A54</f>
        <v>0</v>
      </c>
      <c r="B59" s="61"/>
      <c r="C59" s="87"/>
      <c r="D59" s="87"/>
      <c r="E59" s="87"/>
      <c r="F59" s="87"/>
      <c r="G59" s="87"/>
      <c r="H59" s="87"/>
      <c r="I59" s="87"/>
      <c r="J59" s="87"/>
      <c r="K59" s="87"/>
      <c r="L59" s="87"/>
      <c r="M59" s="87"/>
      <c r="N59" s="87"/>
      <c r="O59" s="87"/>
      <c r="P59" s="87"/>
      <c r="Q59" s="87"/>
      <c r="R59" s="87"/>
      <c r="S59" s="87"/>
      <c r="T59" s="87"/>
      <c r="U59" s="87"/>
      <c r="V59" s="87"/>
      <c r="W59" s="87"/>
      <c r="X59" s="87"/>
      <c r="Y59" s="87"/>
      <c r="Z59" s="87"/>
      <c r="AA59" s="87"/>
      <c r="AB59" s="87"/>
      <c r="AC59" s="87"/>
      <c r="AD59" s="87" t="s">
        <v>0</v>
      </c>
      <c r="AE59" s="87" t="s">
        <v>4</v>
      </c>
      <c r="AF59" s="87" t="s">
        <v>5</v>
      </c>
      <c r="AG59" s="87" t="s">
        <v>5</v>
      </c>
      <c r="AH59" s="20"/>
      <c r="AI59" s="21"/>
      <c r="AJ59" s="21"/>
      <c r="AK59" s="21"/>
      <c r="AL59" s="21"/>
      <c r="AM59" s="21"/>
      <c r="AN59" s="21"/>
      <c r="AO59" s="21"/>
      <c r="AP59" s="21"/>
      <c r="AQ59" s="21"/>
      <c r="AR59" s="21"/>
      <c r="AS59" s="21"/>
      <c r="AT59" s="21"/>
      <c r="AU59" s="21"/>
      <c r="AV59" s="21"/>
      <c r="AW59" s="21"/>
      <c r="AX59" s="21"/>
      <c r="AY59" s="21"/>
      <c r="AZ59" s="21"/>
      <c r="BA59" s="21"/>
      <c r="BB59" s="21"/>
      <c r="BC59" s="21"/>
      <c r="BD59" s="21"/>
      <c r="BE59" s="21"/>
      <c r="BF59" s="21"/>
      <c r="BG59" s="21"/>
      <c r="BH59" s="21"/>
      <c r="BI59" s="21"/>
      <c r="BJ59" s="21"/>
      <c r="BK59" s="21"/>
      <c r="BL59" s="21"/>
      <c r="BM59" s="21"/>
      <c r="BN59" s="21"/>
      <c r="BO59" s="21"/>
      <c r="BP59" s="21"/>
      <c r="BQ59" s="21"/>
      <c r="BR59" s="21"/>
      <c r="BS59" s="21"/>
      <c r="BT59" s="21"/>
      <c r="BU59" s="21"/>
      <c r="BV59" s="21"/>
      <c r="BW59" s="21"/>
      <c r="BX59" s="21"/>
      <c r="BY59" s="21"/>
      <c r="BZ59" s="21"/>
      <c r="CA59" s="21"/>
      <c r="CB59" s="21"/>
      <c r="CC59" s="21"/>
      <c r="CD59" s="21"/>
      <c r="CE59" s="21"/>
      <c r="CF59" s="21"/>
      <c r="CG59" s="21"/>
      <c r="CH59" s="21"/>
      <c r="CI59" s="21"/>
      <c r="CJ59" s="21"/>
      <c r="CK59" s="21"/>
      <c r="CL59" s="21"/>
      <c r="CM59" s="21"/>
      <c r="CN59" s="21"/>
      <c r="CO59" s="21"/>
      <c r="CP59" s="21"/>
      <c r="CQ59" s="21"/>
      <c r="CR59" s="21"/>
      <c r="CS59" s="21"/>
      <c r="CT59" s="21"/>
      <c r="CU59" s="21"/>
      <c r="CV59" s="21"/>
      <c r="CW59" s="21"/>
      <c r="CX59" s="21"/>
      <c r="CY59" s="21"/>
      <c r="CZ59" s="21"/>
      <c r="DA59" s="21"/>
      <c r="DB59" s="21"/>
      <c r="DC59" s="21"/>
      <c r="DD59" s="21"/>
      <c r="DE59" s="21"/>
      <c r="DF59" s="21"/>
      <c r="DG59" s="21"/>
      <c r="DH59" s="21"/>
      <c r="DI59" s="21"/>
      <c r="DJ59" s="21"/>
      <c r="DK59" s="21"/>
      <c r="DL59" s="21"/>
      <c r="DM59" s="21"/>
      <c r="DN59" s="21"/>
      <c r="DO59" s="21"/>
      <c r="DP59" s="21"/>
      <c r="DQ59" s="21"/>
      <c r="DR59" s="21"/>
      <c r="DS59" s="21"/>
      <c r="DT59" s="21"/>
      <c r="DU59" s="21"/>
      <c r="DV59" s="21"/>
      <c r="DW59" s="21"/>
      <c r="DX59" s="21"/>
      <c r="DY59" s="21"/>
      <c r="DZ59" s="21"/>
      <c r="EA59" s="21"/>
      <c r="EB59" s="21"/>
      <c r="EC59" s="21"/>
      <c r="ED59" s="21"/>
      <c r="EE59" s="21"/>
      <c r="EF59" s="21"/>
      <c r="EG59" s="21"/>
      <c r="EH59" s="21"/>
      <c r="EI59" s="21"/>
      <c r="EJ59" s="21"/>
      <c r="EK59" s="21"/>
      <c r="EL59" s="21"/>
      <c r="EM59" s="21"/>
      <c r="EN59" s="21"/>
      <c r="EO59" s="21"/>
      <c r="EP59" s="21"/>
      <c r="EQ59" s="21"/>
      <c r="ER59" s="21"/>
      <c r="ES59" s="21"/>
      <c r="ET59" s="21"/>
      <c r="EU59" s="21"/>
      <c r="EV59" s="21"/>
      <c r="EW59" s="21"/>
      <c r="EX59" s="21"/>
      <c r="EY59" s="21"/>
      <c r="EZ59" s="21"/>
      <c r="FA59" s="21"/>
      <c r="FB59" s="21"/>
      <c r="FC59" s="21"/>
      <c r="FD59" s="21"/>
      <c r="FE59" s="21"/>
      <c r="FF59" s="21"/>
      <c r="FG59" s="21"/>
      <c r="FH59" s="21"/>
      <c r="FI59" s="21"/>
      <c r="FJ59" s="21"/>
      <c r="FK59" s="21"/>
      <c r="FL59" s="21"/>
      <c r="FM59" s="21"/>
      <c r="FN59" s="21"/>
      <c r="FO59" s="21"/>
      <c r="FP59" s="21"/>
      <c r="FQ59" s="21"/>
      <c r="FR59" s="21"/>
      <c r="FS59" s="21"/>
      <c r="FT59" s="21"/>
      <c r="FU59" s="21"/>
      <c r="FV59" s="21"/>
      <c r="FW59" s="21"/>
      <c r="FX59" s="21"/>
      <c r="FY59" s="21"/>
      <c r="FZ59" s="21"/>
      <c r="GA59" s="21"/>
      <c r="GB59" s="21"/>
      <c r="GC59" s="21"/>
      <c r="GD59" s="21"/>
      <c r="GE59" s="21"/>
      <c r="GF59" s="21"/>
      <c r="GG59" s="21"/>
      <c r="GH59" s="21"/>
      <c r="GI59" s="21"/>
      <c r="GJ59" s="21"/>
      <c r="GK59" s="21"/>
      <c r="GL59" s="21"/>
      <c r="GM59" s="21"/>
      <c r="GN59" s="21"/>
      <c r="GO59" s="21"/>
      <c r="GP59" s="21"/>
      <c r="GQ59" s="21"/>
      <c r="GR59" s="21"/>
      <c r="GS59" s="21"/>
      <c r="GT59" s="21"/>
      <c r="GU59" s="21"/>
      <c r="GV59" s="21"/>
      <c r="GW59" s="21"/>
      <c r="GX59" s="21"/>
      <c r="GY59" s="21"/>
      <c r="GZ59" s="21"/>
      <c r="HA59" s="21"/>
      <c r="HB59" s="21"/>
      <c r="HC59" s="21"/>
      <c r="HD59" s="21"/>
      <c r="HE59" s="21"/>
      <c r="HF59" s="21"/>
      <c r="HG59" s="21"/>
      <c r="HH59" s="21"/>
      <c r="HI59" s="21"/>
      <c r="HJ59" s="21"/>
      <c r="HK59" s="21"/>
      <c r="HL59" s="21"/>
      <c r="HM59" s="21"/>
      <c r="HN59" s="21"/>
      <c r="HO59" s="21"/>
      <c r="HP59" s="21"/>
      <c r="HQ59" s="21"/>
      <c r="HR59" s="21"/>
      <c r="HS59" s="21"/>
      <c r="HT59" s="21"/>
      <c r="HU59" s="21"/>
      <c r="HV59" s="21"/>
    </row>
    <row r="60" spans="1:230" s="35" customFormat="1" ht="16.2" customHeight="1">
      <c r="A60" s="61">
        <f>A55</f>
        <v>0</v>
      </c>
      <c r="B60" s="61"/>
      <c r="C60" s="87"/>
      <c r="D60" s="87" t="s">
        <v>5</v>
      </c>
      <c r="E60" s="87" t="s">
        <v>5</v>
      </c>
      <c r="F60" s="87" t="s">
        <v>4</v>
      </c>
      <c r="G60" s="87" t="s">
        <v>6</v>
      </c>
      <c r="H60" s="87" t="s">
        <v>6</v>
      </c>
      <c r="I60" s="87" t="s">
        <v>6</v>
      </c>
      <c r="J60" s="87" t="s">
        <v>6</v>
      </c>
      <c r="K60" s="87" t="s">
        <v>7</v>
      </c>
      <c r="L60" s="87" t="s">
        <v>7</v>
      </c>
      <c r="M60" s="87" t="s">
        <v>6</v>
      </c>
      <c r="N60" s="87"/>
      <c r="O60" s="87"/>
      <c r="P60" s="87"/>
      <c r="Q60" s="87"/>
      <c r="R60" s="87"/>
      <c r="S60" s="87"/>
      <c r="T60" s="87"/>
      <c r="U60" s="87"/>
      <c r="V60" s="87"/>
      <c r="W60" s="87"/>
      <c r="X60" s="87"/>
      <c r="Y60" s="87"/>
      <c r="Z60" s="87"/>
      <c r="AA60" s="87"/>
      <c r="AB60" s="87"/>
      <c r="AC60" s="87"/>
      <c r="AD60" s="87"/>
      <c r="AE60" s="87"/>
      <c r="AF60" s="87"/>
      <c r="AG60" s="87"/>
      <c r="AH60" s="33"/>
      <c r="AI60" s="34"/>
      <c r="AJ60" s="34"/>
      <c r="AK60" s="34"/>
      <c r="AL60" s="34"/>
      <c r="AM60" s="34"/>
      <c r="AN60" s="34"/>
      <c r="AO60" s="34"/>
      <c r="AP60" s="34"/>
      <c r="AQ60" s="34"/>
      <c r="AR60" s="34"/>
      <c r="AS60" s="34"/>
      <c r="AT60" s="34"/>
      <c r="AU60" s="34"/>
      <c r="AV60" s="34"/>
      <c r="AW60" s="34"/>
      <c r="AX60" s="34"/>
      <c r="AY60" s="34"/>
      <c r="AZ60" s="34"/>
      <c r="BA60" s="34"/>
      <c r="BB60" s="34"/>
      <c r="BC60" s="34"/>
      <c r="BD60" s="34"/>
      <c r="BE60" s="34"/>
      <c r="BF60" s="34"/>
      <c r="BG60" s="34"/>
      <c r="BH60" s="34"/>
      <c r="BI60" s="34"/>
      <c r="BJ60" s="34"/>
      <c r="BK60" s="34"/>
      <c r="BL60" s="34"/>
      <c r="BM60" s="34"/>
      <c r="BN60" s="34"/>
      <c r="BO60" s="34"/>
      <c r="BP60" s="34"/>
      <c r="BQ60" s="34"/>
      <c r="BR60" s="34"/>
      <c r="BS60" s="34"/>
      <c r="BT60" s="34"/>
      <c r="BU60" s="34"/>
      <c r="BV60" s="34"/>
      <c r="BW60" s="34"/>
      <c r="BX60" s="34"/>
      <c r="BY60" s="34"/>
      <c r="BZ60" s="34"/>
      <c r="CA60" s="34"/>
      <c r="CB60" s="34"/>
      <c r="CC60" s="34"/>
      <c r="CD60" s="34"/>
      <c r="CE60" s="34"/>
      <c r="CF60" s="34"/>
      <c r="CG60" s="34"/>
      <c r="CH60" s="34"/>
      <c r="CI60" s="34"/>
      <c r="CJ60" s="34"/>
      <c r="CK60" s="34"/>
      <c r="CL60" s="34"/>
      <c r="CM60" s="34"/>
      <c r="CN60" s="34"/>
      <c r="CO60" s="34"/>
      <c r="CP60" s="34"/>
      <c r="CQ60" s="34"/>
      <c r="CR60" s="34"/>
      <c r="CS60" s="34"/>
      <c r="CT60" s="34"/>
      <c r="CU60" s="34"/>
      <c r="CV60" s="34"/>
      <c r="CW60" s="34"/>
      <c r="CX60" s="34"/>
      <c r="CY60" s="34"/>
      <c r="CZ60" s="34"/>
      <c r="DA60" s="34"/>
      <c r="DB60" s="34"/>
      <c r="DC60" s="34"/>
      <c r="DD60" s="34"/>
      <c r="DE60" s="34"/>
      <c r="DF60" s="34"/>
      <c r="DG60" s="34"/>
      <c r="DH60" s="34"/>
      <c r="DI60" s="34"/>
      <c r="DJ60" s="34"/>
      <c r="DK60" s="34"/>
      <c r="DL60" s="34"/>
      <c r="DM60" s="34"/>
      <c r="DN60" s="34"/>
      <c r="DO60" s="34"/>
      <c r="DP60" s="34"/>
      <c r="DQ60" s="34"/>
      <c r="DR60" s="34"/>
      <c r="DS60" s="34"/>
      <c r="DT60" s="34"/>
      <c r="DU60" s="34"/>
      <c r="DV60" s="34"/>
      <c r="DW60" s="34"/>
      <c r="DX60" s="34"/>
      <c r="DY60" s="34"/>
      <c r="DZ60" s="34"/>
      <c r="EA60" s="34"/>
      <c r="EB60" s="34"/>
      <c r="EC60" s="34"/>
      <c r="ED60" s="34"/>
      <c r="EE60" s="34"/>
      <c r="EF60" s="34"/>
      <c r="EG60" s="34"/>
      <c r="EH60" s="34"/>
      <c r="EI60" s="34"/>
      <c r="EJ60" s="34"/>
      <c r="EK60" s="34"/>
      <c r="EL60" s="34"/>
      <c r="EM60" s="34"/>
      <c r="EN60" s="34"/>
      <c r="EO60" s="34"/>
      <c r="EP60" s="34"/>
      <c r="EQ60" s="34"/>
      <c r="ER60" s="34"/>
      <c r="ES60" s="34"/>
      <c r="ET60" s="34"/>
      <c r="EU60" s="34"/>
      <c r="EV60" s="34"/>
      <c r="EW60" s="34"/>
      <c r="EX60" s="34"/>
      <c r="EY60" s="34"/>
      <c r="EZ60" s="34"/>
      <c r="FA60" s="34"/>
      <c r="FB60" s="34"/>
      <c r="FC60" s="34"/>
      <c r="FD60" s="34"/>
      <c r="FE60" s="34"/>
      <c r="FF60" s="34"/>
      <c r="FG60" s="34"/>
      <c r="FH60" s="34"/>
      <c r="FI60" s="34"/>
      <c r="FJ60" s="34"/>
      <c r="FK60" s="34"/>
      <c r="FL60" s="34"/>
      <c r="FM60" s="34"/>
      <c r="FN60" s="34"/>
      <c r="FO60" s="34"/>
      <c r="FP60" s="34"/>
      <c r="FQ60" s="34"/>
      <c r="FR60" s="34"/>
      <c r="FS60" s="34"/>
      <c r="FT60" s="34"/>
      <c r="FU60" s="34"/>
      <c r="FV60" s="34"/>
      <c r="FW60" s="34"/>
      <c r="FX60" s="34"/>
      <c r="FY60" s="34"/>
      <c r="FZ60" s="34"/>
      <c r="GA60" s="34"/>
      <c r="GB60" s="34"/>
      <c r="GC60" s="34"/>
      <c r="GD60" s="34"/>
      <c r="GE60" s="34"/>
      <c r="GF60" s="34"/>
      <c r="GG60" s="34"/>
      <c r="GH60" s="34"/>
      <c r="GI60" s="34"/>
      <c r="GJ60" s="34"/>
      <c r="GK60" s="34"/>
      <c r="GL60" s="34"/>
      <c r="GM60" s="34"/>
      <c r="GN60" s="34"/>
      <c r="GO60" s="34"/>
      <c r="GP60" s="34"/>
      <c r="GQ60" s="34"/>
      <c r="GR60" s="34"/>
      <c r="GS60" s="34"/>
      <c r="GT60" s="34"/>
      <c r="GU60" s="34"/>
      <c r="GV60" s="34"/>
      <c r="GW60" s="34"/>
      <c r="GX60" s="34"/>
      <c r="GY60" s="34"/>
      <c r="GZ60" s="34"/>
      <c r="HA60" s="34"/>
      <c r="HB60" s="34"/>
      <c r="HC60" s="34"/>
      <c r="HD60" s="34"/>
      <c r="HE60" s="34"/>
      <c r="HF60" s="34"/>
      <c r="HG60" s="34"/>
      <c r="HH60" s="34"/>
      <c r="HI60" s="34"/>
      <c r="HJ60" s="34"/>
      <c r="HK60" s="34"/>
      <c r="HL60" s="34"/>
      <c r="HM60" s="34"/>
      <c r="HN60" s="34"/>
      <c r="HO60" s="34"/>
      <c r="HP60" s="34"/>
      <c r="HQ60" s="34"/>
      <c r="HR60" s="34"/>
      <c r="HS60" s="34"/>
      <c r="HT60" s="34"/>
      <c r="HU60" s="34"/>
      <c r="HV60" s="34"/>
    </row>
    <row r="61" spans="1:230">
      <c r="C61" s="27"/>
      <c r="D61" s="27"/>
      <c r="E61" s="27"/>
      <c r="F61" s="27"/>
      <c r="G61" s="27"/>
      <c r="H61" s="27"/>
      <c r="I61" s="27"/>
      <c r="J61" s="27"/>
      <c r="K61" s="27"/>
      <c r="L61" s="27"/>
      <c r="M61" s="27"/>
      <c r="N61" s="27"/>
      <c r="O61" s="27"/>
      <c r="P61" s="27"/>
      <c r="Q61" s="27"/>
      <c r="R61" s="27"/>
      <c r="S61" s="27"/>
      <c r="T61" s="27"/>
      <c r="U61" s="27"/>
      <c r="V61" s="27"/>
      <c r="W61" s="27"/>
      <c r="X61" s="27"/>
      <c r="Y61" s="27"/>
      <c r="Z61" s="27"/>
      <c r="AA61" s="27"/>
      <c r="AB61" s="27"/>
      <c r="AC61" s="27"/>
      <c r="AD61" s="27"/>
      <c r="AE61" s="27"/>
      <c r="AF61" s="27"/>
      <c r="AG61" s="27"/>
    </row>
    <row r="62" spans="1:230">
      <c r="C62" s="27"/>
      <c r="D62" s="27"/>
      <c r="E62" s="27"/>
      <c r="F62" s="27"/>
      <c r="G62" s="27"/>
      <c r="H62" s="27"/>
      <c r="I62" s="27"/>
      <c r="J62" s="27"/>
      <c r="K62" s="27"/>
      <c r="L62" s="27"/>
      <c r="M62" s="27"/>
      <c r="N62" s="27"/>
      <c r="O62" s="27"/>
      <c r="P62" s="27"/>
      <c r="Q62" s="27"/>
      <c r="R62" s="27"/>
      <c r="S62" s="27"/>
      <c r="T62" s="27"/>
      <c r="U62" s="27"/>
      <c r="V62" s="27"/>
      <c r="W62" s="27"/>
      <c r="X62" s="27"/>
      <c r="Y62" s="27"/>
      <c r="Z62" s="27"/>
      <c r="AA62" s="27"/>
      <c r="AB62" s="27"/>
      <c r="AC62" s="27"/>
      <c r="AD62" s="27"/>
      <c r="AE62" s="27"/>
      <c r="AF62" s="27"/>
      <c r="AG62" s="27"/>
    </row>
    <row r="63" spans="1:230">
      <c r="C63" s="27"/>
      <c r="D63" s="27"/>
      <c r="E63" s="27"/>
      <c r="F63" s="27"/>
      <c r="G63" s="27"/>
      <c r="H63" s="27"/>
      <c r="I63" s="27"/>
      <c r="J63" s="27"/>
      <c r="K63" s="27"/>
      <c r="L63" s="27"/>
      <c r="M63" s="27"/>
      <c r="N63" s="27"/>
      <c r="O63" s="27"/>
      <c r="P63" s="27"/>
      <c r="Q63" s="27"/>
      <c r="R63" s="27"/>
      <c r="S63" s="27"/>
      <c r="T63" s="27"/>
      <c r="U63" s="27"/>
      <c r="V63" s="27"/>
      <c r="W63" s="27"/>
      <c r="X63" s="27"/>
      <c r="Y63" s="27"/>
      <c r="Z63" s="27"/>
      <c r="AA63" s="27"/>
      <c r="AB63" s="27"/>
      <c r="AC63" s="27"/>
      <c r="AD63" s="27"/>
      <c r="AE63" s="27"/>
      <c r="AF63" s="27"/>
      <c r="AG63" s="27"/>
    </row>
    <row r="64" spans="1:230">
      <c r="A64" s="21"/>
      <c r="B64" s="21"/>
      <c r="C64" s="27"/>
      <c r="D64" s="27"/>
      <c r="E64" s="27"/>
      <c r="F64" s="27"/>
      <c r="G64" s="27"/>
      <c r="H64" s="27"/>
      <c r="I64" s="27"/>
      <c r="J64" s="27"/>
      <c r="K64" s="27"/>
      <c r="L64" s="27"/>
      <c r="M64" s="27"/>
      <c r="N64" s="27"/>
      <c r="O64" s="27"/>
      <c r="P64" s="27"/>
      <c r="Q64" s="27"/>
      <c r="R64" s="27"/>
      <c r="S64" s="27"/>
      <c r="T64" s="27"/>
      <c r="U64" s="27"/>
      <c r="V64" s="27"/>
      <c r="W64" s="27"/>
      <c r="X64" s="27"/>
      <c r="Y64" s="27"/>
      <c r="Z64" s="27"/>
      <c r="AA64" s="27"/>
      <c r="AB64" s="27"/>
      <c r="AC64" s="27"/>
      <c r="AD64" s="27"/>
      <c r="AE64" s="27"/>
      <c r="AF64" s="27"/>
      <c r="AG64" s="27"/>
    </row>
    <row r="65" spans="3:33">
      <c r="C65" s="27"/>
      <c r="D65" s="27"/>
      <c r="E65" s="27"/>
      <c r="F65" s="27"/>
      <c r="G65" s="27"/>
      <c r="H65" s="27"/>
      <c r="I65" s="27"/>
      <c r="J65" s="27"/>
      <c r="K65" s="27"/>
      <c r="L65" s="27"/>
      <c r="M65" s="27"/>
      <c r="N65" s="27"/>
      <c r="O65" s="27"/>
      <c r="P65" s="27"/>
      <c r="Q65" s="27"/>
      <c r="R65" s="27"/>
      <c r="S65" s="27"/>
      <c r="T65" s="27"/>
      <c r="U65" s="27"/>
      <c r="V65" s="27"/>
      <c r="W65" s="27"/>
      <c r="X65" s="27"/>
      <c r="Y65" s="27"/>
      <c r="Z65" s="27"/>
      <c r="AA65" s="27"/>
      <c r="AB65" s="27"/>
      <c r="AC65" s="27"/>
      <c r="AD65" s="27"/>
      <c r="AE65" s="27"/>
      <c r="AF65" s="27"/>
      <c r="AG65" s="27"/>
    </row>
    <row r="66" spans="3:33">
      <c r="C66" s="27"/>
      <c r="D66" s="27"/>
      <c r="E66" s="27"/>
      <c r="F66" s="27"/>
      <c r="G66" s="27"/>
      <c r="H66" s="27"/>
      <c r="I66" s="27"/>
      <c r="J66" s="27"/>
      <c r="K66" s="27"/>
      <c r="L66" s="27"/>
      <c r="M66" s="27"/>
      <c r="N66" s="27"/>
      <c r="O66" s="27"/>
      <c r="P66" s="27"/>
      <c r="Q66" s="27"/>
      <c r="R66" s="27"/>
      <c r="S66" s="27"/>
      <c r="T66" s="27"/>
      <c r="U66" s="27"/>
      <c r="V66" s="27"/>
      <c r="W66" s="27"/>
      <c r="X66" s="27"/>
      <c r="Y66" s="27"/>
      <c r="Z66" s="27"/>
      <c r="AA66" s="27"/>
      <c r="AB66" s="131" t="s">
        <v>25</v>
      </c>
      <c r="AC66" s="131"/>
      <c r="AD66" s="131"/>
      <c r="AE66" s="129">
        <f ca="1">TODAY()</f>
        <v>42712</v>
      </c>
      <c r="AF66" s="130"/>
      <c r="AG66" s="27"/>
    </row>
    <row r="67" spans="3:33">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row>
    <row r="68" spans="3:33">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row>
    <row r="69" spans="3:33">
      <c r="C69" s="27"/>
      <c r="D69" s="27"/>
      <c r="E69" s="27"/>
      <c r="F69" s="27"/>
      <c r="G69" s="27"/>
      <c r="H69" s="27"/>
      <c r="I69" s="27"/>
      <c r="J69" s="27"/>
      <c r="K69" s="27"/>
      <c r="L69" s="27"/>
      <c r="M69" s="27"/>
      <c r="N69" s="27"/>
      <c r="O69" s="27"/>
      <c r="P69" s="27"/>
      <c r="Q69" s="27"/>
      <c r="R69" s="27"/>
      <c r="S69" s="27"/>
      <c r="T69" s="27"/>
      <c r="U69" s="27"/>
      <c r="V69" s="27"/>
      <c r="W69" s="27"/>
      <c r="X69" s="27"/>
      <c r="Y69" s="27"/>
      <c r="Z69" s="27"/>
      <c r="AA69" s="27"/>
      <c r="AB69" s="27"/>
      <c r="AC69" s="27"/>
      <c r="AD69" s="27"/>
      <c r="AE69" s="27"/>
      <c r="AF69" s="27"/>
      <c r="AG69" s="27"/>
    </row>
    <row r="70" spans="3:33">
      <c r="C70" s="27"/>
      <c r="D70" s="27"/>
      <c r="E70" s="27"/>
      <c r="F70" s="27"/>
      <c r="G70" s="27"/>
      <c r="H70" s="27"/>
      <c r="I70" s="27"/>
      <c r="J70" s="27"/>
      <c r="K70" s="27"/>
      <c r="L70" s="27"/>
      <c r="M70" s="27"/>
      <c r="N70" s="27"/>
      <c r="O70" s="27"/>
      <c r="P70" s="27"/>
      <c r="Q70" s="27"/>
      <c r="R70" s="27"/>
      <c r="S70" s="27"/>
      <c r="T70" s="27"/>
      <c r="U70" s="27"/>
      <c r="V70" s="27"/>
      <c r="W70" s="27"/>
      <c r="X70" s="27"/>
      <c r="Y70" s="27"/>
      <c r="Z70" s="27"/>
      <c r="AA70" s="27"/>
      <c r="AB70" s="27"/>
      <c r="AC70" s="27"/>
      <c r="AD70" s="27"/>
      <c r="AE70" s="27"/>
      <c r="AF70" s="27"/>
      <c r="AG70" s="27"/>
    </row>
    <row r="71" spans="3:33" ht="21" customHeight="1">
      <c r="C71" s="27"/>
      <c r="D71" s="27"/>
      <c r="E71" s="27"/>
      <c r="F71" s="27"/>
      <c r="G71" s="27" t="s">
        <v>0</v>
      </c>
      <c r="H71" s="27"/>
      <c r="I71" s="27"/>
      <c r="J71" s="27"/>
      <c r="K71" s="27"/>
      <c r="L71" s="27"/>
      <c r="M71" s="27"/>
      <c r="N71" s="27"/>
      <c r="O71" s="27"/>
      <c r="P71" s="27"/>
      <c r="Q71" s="27"/>
      <c r="R71" s="27"/>
      <c r="S71" s="27"/>
      <c r="T71" s="27"/>
      <c r="U71" s="27"/>
      <c r="V71" s="27"/>
      <c r="W71" s="27"/>
      <c r="X71" s="27"/>
      <c r="Y71" s="27"/>
      <c r="Z71" s="27"/>
      <c r="AA71" s="27"/>
      <c r="AB71" s="27"/>
      <c r="AC71" s="27"/>
      <c r="AD71" s="27"/>
      <c r="AE71" s="27"/>
      <c r="AF71" s="27"/>
      <c r="AG71" s="27"/>
    </row>
    <row r="72" spans="3:33" ht="21" customHeight="1">
      <c r="C72" s="27"/>
      <c r="D72" s="27"/>
      <c r="E72" s="27"/>
      <c r="F72" s="27"/>
      <c r="G72" s="27" t="s">
        <v>1</v>
      </c>
      <c r="H72" s="27"/>
      <c r="I72" s="27"/>
      <c r="J72" s="27"/>
      <c r="K72" s="27"/>
      <c r="L72" s="27"/>
      <c r="M72" s="27"/>
      <c r="N72" s="27"/>
      <c r="O72" s="27"/>
      <c r="P72" s="27"/>
      <c r="Q72" s="27"/>
      <c r="R72" s="27"/>
      <c r="S72" s="27"/>
      <c r="T72" s="27"/>
      <c r="U72" s="27"/>
      <c r="V72" s="27"/>
      <c r="W72" s="27"/>
      <c r="X72" s="27"/>
      <c r="Y72" s="27"/>
      <c r="Z72" s="27"/>
      <c r="AA72" s="27"/>
      <c r="AB72" s="27"/>
      <c r="AC72" s="27"/>
      <c r="AD72" s="27"/>
      <c r="AE72" s="27"/>
      <c r="AF72" s="27"/>
      <c r="AG72" s="27"/>
    </row>
    <row r="73" spans="3:33" ht="21" customHeight="1">
      <c r="C73" s="27"/>
      <c r="D73" s="27"/>
      <c r="E73" s="27"/>
      <c r="F73" s="27"/>
      <c r="G73" s="27" t="s">
        <v>2</v>
      </c>
      <c r="H73" s="27"/>
      <c r="I73" s="27"/>
      <c r="J73" s="27"/>
      <c r="K73" s="27"/>
      <c r="L73" s="27"/>
      <c r="M73" s="27"/>
      <c r="N73" s="27"/>
      <c r="O73" s="27"/>
      <c r="P73" s="27"/>
      <c r="Q73" s="27"/>
      <c r="R73" s="27"/>
      <c r="S73" s="27"/>
      <c r="T73" s="27"/>
      <c r="U73" s="27"/>
      <c r="V73" s="27"/>
      <c r="W73" s="27"/>
      <c r="X73" s="27"/>
      <c r="Y73" s="27"/>
      <c r="Z73" s="27"/>
      <c r="AA73" s="27"/>
      <c r="AB73" s="27"/>
      <c r="AC73" s="27"/>
      <c r="AD73" s="27"/>
      <c r="AE73" s="27"/>
      <c r="AF73" s="27"/>
      <c r="AG73" s="27"/>
    </row>
    <row r="74" spans="3:33" ht="21" customHeight="1">
      <c r="C74" s="27"/>
      <c r="D74" s="27"/>
      <c r="E74" s="27"/>
      <c r="F74" s="27"/>
      <c r="G74" s="27" t="s">
        <v>3</v>
      </c>
      <c r="H74" s="27"/>
      <c r="I74" s="27"/>
      <c r="J74" s="27"/>
      <c r="K74" s="27"/>
      <c r="L74" s="27"/>
      <c r="M74" s="27"/>
      <c r="N74" s="27"/>
      <c r="O74" s="27"/>
      <c r="P74" s="27"/>
      <c r="Q74" s="27"/>
      <c r="R74" s="27"/>
      <c r="S74" s="27"/>
      <c r="T74" s="27"/>
      <c r="U74" s="27"/>
      <c r="V74" s="27"/>
      <c r="W74" s="27"/>
      <c r="X74" s="27"/>
      <c r="Y74" s="27"/>
      <c r="Z74" s="27"/>
      <c r="AA74" s="27"/>
      <c r="AB74" s="27"/>
      <c r="AC74" s="27"/>
      <c r="AD74" s="27"/>
      <c r="AE74" s="27"/>
      <c r="AF74" s="27"/>
      <c r="AG74" s="27"/>
    </row>
    <row r="75" spans="3:33" ht="21" customHeight="1">
      <c r="C75" s="27"/>
      <c r="D75" s="27"/>
      <c r="E75" s="27"/>
      <c r="F75" s="27"/>
      <c r="G75" s="27" t="s">
        <v>6</v>
      </c>
      <c r="H75" s="27"/>
      <c r="I75" s="27"/>
      <c r="J75" s="27"/>
      <c r="K75" s="27"/>
      <c r="L75" s="27"/>
      <c r="M75" s="27"/>
      <c r="N75" s="27"/>
      <c r="O75" s="27"/>
      <c r="P75" s="27"/>
      <c r="Q75" s="27"/>
      <c r="R75" s="27"/>
      <c r="S75" s="27"/>
      <c r="T75" s="27"/>
      <c r="U75" s="27"/>
      <c r="V75" s="27"/>
      <c r="W75" s="27"/>
      <c r="X75" s="27"/>
      <c r="Y75" s="27"/>
      <c r="Z75" s="27"/>
      <c r="AA75" s="27"/>
      <c r="AB75" s="27"/>
      <c r="AC75" s="27"/>
      <c r="AD75" s="27"/>
      <c r="AE75" s="27"/>
      <c r="AF75" s="27"/>
      <c r="AG75" s="27"/>
    </row>
    <row r="76" spans="3:33" ht="21" customHeight="1">
      <c r="C76" s="27"/>
      <c r="D76" s="27"/>
      <c r="E76" s="27"/>
      <c r="F76" s="27"/>
      <c r="G76" s="27" t="s">
        <v>7</v>
      </c>
      <c r="H76" s="27"/>
      <c r="I76" s="27"/>
      <c r="J76" s="27"/>
      <c r="K76" s="27"/>
      <c r="L76" s="27"/>
      <c r="M76" s="27"/>
      <c r="N76" s="27"/>
      <c r="O76" s="27"/>
      <c r="P76" s="27"/>
      <c r="Q76" s="27"/>
      <c r="R76" s="27"/>
      <c r="S76" s="27"/>
      <c r="T76" s="27"/>
      <c r="U76" s="27"/>
      <c r="V76" s="27"/>
      <c r="W76" s="27"/>
      <c r="X76" s="27"/>
      <c r="Y76" s="27"/>
      <c r="Z76" s="27"/>
      <c r="AA76" s="27"/>
      <c r="AB76" s="27"/>
      <c r="AC76" s="27"/>
      <c r="AD76" s="27"/>
      <c r="AE76" s="27"/>
      <c r="AF76" s="27"/>
      <c r="AG76" s="27"/>
    </row>
    <row r="77" spans="3:33" ht="21" customHeight="1">
      <c r="C77" s="27"/>
      <c r="D77" s="27"/>
      <c r="E77" s="27"/>
      <c r="F77" s="27"/>
      <c r="G77" s="27" t="s">
        <v>4</v>
      </c>
      <c r="H77" s="27"/>
      <c r="I77" s="27"/>
      <c r="J77" s="27"/>
      <c r="K77" s="27"/>
      <c r="L77" s="27"/>
      <c r="M77" s="27"/>
      <c r="N77" s="27"/>
      <c r="O77" s="27"/>
      <c r="P77" s="27"/>
      <c r="Q77" s="27"/>
      <c r="R77" s="27"/>
      <c r="S77" s="27"/>
      <c r="T77" s="27"/>
      <c r="U77" s="27"/>
      <c r="V77" s="27"/>
      <c r="W77" s="27"/>
      <c r="X77" s="27"/>
      <c r="Y77" s="27"/>
      <c r="Z77" s="27"/>
      <c r="AA77" s="27"/>
      <c r="AB77" s="27"/>
      <c r="AC77" s="27"/>
      <c r="AD77" s="27"/>
      <c r="AE77" s="27"/>
      <c r="AF77" s="27"/>
      <c r="AG77" s="27"/>
    </row>
    <row r="78" spans="3:33" ht="21" customHeight="1">
      <c r="C78" s="27"/>
      <c r="D78" s="27"/>
      <c r="E78" s="27"/>
      <c r="F78" s="27"/>
      <c r="G78" s="27" t="s">
        <v>5</v>
      </c>
      <c r="H78" s="27"/>
      <c r="I78" s="27"/>
      <c r="J78" s="27"/>
      <c r="K78" s="27"/>
      <c r="L78" s="27"/>
      <c r="M78" s="27"/>
      <c r="N78" s="27"/>
      <c r="O78" s="27"/>
      <c r="P78" s="27"/>
      <c r="Q78" s="27"/>
      <c r="R78" s="27"/>
      <c r="S78" s="27"/>
      <c r="T78" s="27"/>
      <c r="U78" s="27"/>
      <c r="V78" s="27"/>
      <c r="W78" s="27"/>
      <c r="X78" s="27"/>
      <c r="Y78" s="27"/>
      <c r="Z78" s="27"/>
      <c r="AA78" s="27"/>
      <c r="AB78" s="27"/>
      <c r="AC78" s="27"/>
      <c r="AD78" s="27"/>
      <c r="AE78" s="27"/>
      <c r="AF78" s="27"/>
      <c r="AG78" s="27"/>
    </row>
    <row r="79" spans="3:33" ht="21" customHeight="1">
      <c r="C79" s="27"/>
      <c r="D79" s="27"/>
      <c r="E79" s="27"/>
      <c r="F79" s="27"/>
      <c r="G79" s="27"/>
      <c r="H79" s="27"/>
      <c r="I79" s="27"/>
      <c r="J79" s="27"/>
      <c r="K79" s="27"/>
      <c r="L79" s="27"/>
      <c r="M79" s="27"/>
      <c r="N79" s="27"/>
      <c r="O79" s="27"/>
      <c r="P79" s="27"/>
      <c r="Q79" s="27"/>
      <c r="R79" s="27"/>
      <c r="S79" s="27"/>
      <c r="T79" s="27"/>
      <c r="U79" s="27"/>
      <c r="V79" s="27"/>
      <c r="W79" s="27"/>
      <c r="X79" s="27"/>
      <c r="Y79" s="27"/>
      <c r="Z79" s="27"/>
      <c r="AA79" s="27"/>
      <c r="AB79" s="27"/>
      <c r="AC79" s="27"/>
      <c r="AD79" s="27"/>
      <c r="AE79" s="27"/>
      <c r="AF79" s="27"/>
      <c r="AG79" s="27"/>
    </row>
    <row r="80" spans="3:33" ht="21" customHeight="1">
      <c r="C80" s="27"/>
      <c r="D80" s="27"/>
      <c r="E80" s="27"/>
      <c r="F80" s="27"/>
      <c r="G80" s="27"/>
      <c r="H80" s="27"/>
      <c r="I80" s="27"/>
      <c r="J80" s="30"/>
      <c r="K80" s="30"/>
      <c r="L80" s="30"/>
      <c r="M80" s="30"/>
      <c r="N80" s="30"/>
      <c r="O80" s="30"/>
      <c r="P80" s="30"/>
      <c r="Q80" s="30"/>
      <c r="R80" s="30"/>
      <c r="S80" s="30"/>
      <c r="T80" s="30"/>
      <c r="U80" s="30"/>
      <c r="V80" s="27"/>
      <c r="W80" s="27"/>
      <c r="X80" s="27"/>
      <c r="Y80" s="27"/>
      <c r="Z80" s="27"/>
      <c r="AA80" s="127"/>
      <c r="AB80" s="128"/>
      <c r="AC80" s="128"/>
      <c r="AD80" s="128"/>
      <c r="AE80" s="128"/>
      <c r="AF80" s="27"/>
      <c r="AG80" s="27"/>
    </row>
    <row r="81" spans="3:33" ht="21" customHeight="1">
      <c r="C81" s="27"/>
      <c r="D81" s="27"/>
      <c r="E81" s="27"/>
      <c r="F81" s="27"/>
      <c r="G81" s="27"/>
      <c r="H81" s="27"/>
      <c r="I81" s="27"/>
      <c r="J81" s="31"/>
      <c r="K81" s="31"/>
      <c r="L81" s="31"/>
      <c r="M81" s="31"/>
      <c r="N81" s="31"/>
      <c r="O81" s="31"/>
      <c r="P81" s="31"/>
      <c r="Q81" s="31"/>
      <c r="R81" s="31"/>
      <c r="S81" s="31"/>
      <c r="T81" s="31"/>
      <c r="U81" s="31"/>
      <c r="V81" s="27"/>
      <c r="W81" s="27"/>
      <c r="X81" s="27"/>
      <c r="Y81" s="27"/>
      <c r="Z81" s="27"/>
      <c r="AA81" s="31"/>
      <c r="AB81" s="31"/>
      <c r="AC81" s="31"/>
      <c r="AD81" s="31"/>
      <c r="AE81" s="31"/>
      <c r="AF81" s="27"/>
      <c r="AG81" s="27"/>
    </row>
    <row r="82" spans="3:33" ht="21" customHeight="1">
      <c r="C82" s="27"/>
      <c r="D82" s="27"/>
      <c r="E82" s="27"/>
      <c r="F82" s="27"/>
      <c r="G82" s="27"/>
      <c r="H82" s="27"/>
      <c r="I82" s="27"/>
      <c r="J82" s="31"/>
      <c r="K82" s="31"/>
      <c r="L82" s="31"/>
      <c r="M82" s="31"/>
      <c r="N82" s="31"/>
      <c r="O82" s="31"/>
      <c r="P82" s="31"/>
      <c r="Q82" s="31"/>
      <c r="R82" s="31"/>
      <c r="S82" s="31"/>
      <c r="T82" s="31"/>
      <c r="U82" s="31"/>
      <c r="V82" s="27"/>
      <c r="W82" s="27"/>
      <c r="X82" s="27"/>
      <c r="Y82" s="27"/>
      <c r="Z82" s="27"/>
      <c r="AA82" s="31"/>
      <c r="AB82" s="31"/>
      <c r="AC82" s="31"/>
      <c r="AD82" s="31"/>
      <c r="AE82" s="31"/>
      <c r="AF82" s="27"/>
      <c r="AG82" s="27"/>
    </row>
    <row r="83" spans="3:33" ht="21" customHeight="1">
      <c r="C83" s="27"/>
      <c r="D83" s="27"/>
      <c r="E83" s="27"/>
      <c r="F83" s="27"/>
      <c r="G83" s="27"/>
      <c r="H83" s="27"/>
      <c r="I83" s="27"/>
      <c r="J83" s="31"/>
      <c r="K83" s="31"/>
      <c r="L83" s="31"/>
      <c r="M83" s="31"/>
      <c r="N83" s="31"/>
      <c r="O83" s="31"/>
      <c r="P83" s="31"/>
      <c r="Q83" s="31"/>
      <c r="R83" s="31"/>
      <c r="S83" s="31"/>
      <c r="T83" s="31"/>
      <c r="U83" s="31"/>
      <c r="V83" s="27"/>
      <c r="W83" s="27"/>
      <c r="X83" s="27"/>
      <c r="Y83" s="27"/>
      <c r="Z83" s="27"/>
      <c r="AA83" s="31"/>
      <c r="AB83" s="31"/>
      <c r="AC83" s="31"/>
      <c r="AD83" s="31"/>
      <c r="AE83" s="31"/>
      <c r="AF83" s="27"/>
      <c r="AG83" s="27"/>
    </row>
    <row r="84" spans="3:33" ht="21" customHeight="1">
      <c r="C84" s="27"/>
      <c r="D84" s="27"/>
      <c r="E84" s="27"/>
      <c r="F84" s="27"/>
      <c r="G84" s="27"/>
      <c r="H84" s="27"/>
      <c r="I84" s="27"/>
      <c r="J84" s="31"/>
      <c r="K84" s="31"/>
      <c r="L84" s="31"/>
      <c r="M84" s="31"/>
      <c r="N84" s="31"/>
      <c r="O84" s="31"/>
      <c r="P84" s="31"/>
      <c r="Q84" s="31"/>
      <c r="R84" s="31"/>
      <c r="S84" s="31"/>
      <c r="T84" s="31"/>
      <c r="U84" s="31"/>
      <c r="V84" s="27"/>
      <c r="W84" s="27"/>
      <c r="X84" s="27"/>
      <c r="Y84" s="27"/>
      <c r="Z84" s="27"/>
      <c r="AA84" s="31"/>
      <c r="AB84" s="31"/>
      <c r="AC84" s="31"/>
      <c r="AD84" s="31"/>
      <c r="AE84" s="31"/>
      <c r="AF84" s="27"/>
      <c r="AG84" s="27"/>
    </row>
    <row r="85" spans="3:33" ht="21" customHeight="1">
      <c r="C85" s="27"/>
      <c r="D85" s="27"/>
      <c r="E85" s="27"/>
      <c r="F85" s="27"/>
      <c r="G85" s="27"/>
      <c r="H85" s="27"/>
      <c r="I85" s="27"/>
      <c r="J85" s="31"/>
      <c r="K85" s="31"/>
      <c r="L85" s="31"/>
      <c r="M85" s="31"/>
      <c r="N85" s="31"/>
      <c r="O85" s="31"/>
      <c r="P85" s="31"/>
      <c r="Q85" s="31"/>
      <c r="R85" s="31"/>
      <c r="S85" s="31"/>
      <c r="T85" s="31"/>
      <c r="U85" s="31"/>
      <c r="V85" s="27"/>
      <c r="W85" s="27"/>
      <c r="X85" s="27"/>
      <c r="Y85" s="27"/>
      <c r="Z85" s="27"/>
      <c r="AA85" s="31"/>
      <c r="AB85" s="31"/>
      <c r="AC85" s="31"/>
      <c r="AD85" s="31"/>
      <c r="AE85" s="31"/>
      <c r="AF85" s="27"/>
      <c r="AG85" s="27"/>
    </row>
    <row r="86" spans="3:33" ht="21" customHeight="1">
      <c r="C86" s="27"/>
      <c r="D86" s="27"/>
      <c r="E86" s="27"/>
      <c r="F86" s="27"/>
      <c r="G86" s="27"/>
      <c r="H86" s="27"/>
      <c r="I86" s="27"/>
      <c r="J86" s="31"/>
      <c r="K86" s="31"/>
      <c r="L86" s="31"/>
      <c r="M86" s="31"/>
      <c r="N86" s="31"/>
      <c r="O86" s="31"/>
      <c r="P86" s="31"/>
      <c r="Q86" s="31"/>
      <c r="R86" s="31"/>
      <c r="S86" s="31"/>
      <c r="T86" s="31"/>
      <c r="U86" s="31"/>
      <c r="V86" s="27"/>
      <c r="W86" s="27"/>
      <c r="X86" s="27"/>
      <c r="Y86" s="27"/>
      <c r="Z86" s="27"/>
      <c r="AA86" s="31"/>
      <c r="AB86" s="31"/>
      <c r="AC86" s="31"/>
      <c r="AD86" s="31"/>
      <c r="AE86" s="31"/>
      <c r="AF86" s="27"/>
      <c r="AG86" s="27"/>
    </row>
    <row r="87" spans="3:33" ht="21" customHeight="1">
      <c r="C87" s="27"/>
      <c r="D87" s="27"/>
      <c r="E87" s="27"/>
      <c r="F87" s="27"/>
      <c r="G87" s="27"/>
      <c r="H87" s="27"/>
      <c r="I87" s="27"/>
      <c r="J87" s="31"/>
      <c r="K87" s="31"/>
      <c r="L87" s="31"/>
      <c r="M87" s="31"/>
      <c r="N87" s="31"/>
      <c r="O87" s="31"/>
      <c r="P87" s="31"/>
      <c r="Q87" s="31"/>
      <c r="R87" s="31"/>
      <c r="S87" s="31"/>
      <c r="T87" s="31"/>
      <c r="U87" s="31"/>
      <c r="V87" s="27"/>
      <c r="W87" s="27"/>
      <c r="X87" s="27"/>
      <c r="Y87" s="27"/>
      <c r="Z87" s="27"/>
      <c r="AA87" s="31"/>
      <c r="AB87" s="31"/>
      <c r="AC87" s="31"/>
      <c r="AD87" s="31"/>
      <c r="AE87" s="31"/>
      <c r="AF87" s="27"/>
      <c r="AG87" s="27"/>
    </row>
    <row r="88" spans="3:33" ht="21" customHeight="1">
      <c r="C88" s="27"/>
      <c r="D88" s="27"/>
      <c r="E88" s="27"/>
      <c r="F88" s="27"/>
      <c r="G88" s="27"/>
      <c r="H88" s="27"/>
      <c r="I88" s="27"/>
      <c r="J88" s="31"/>
      <c r="K88" s="31"/>
      <c r="L88" s="31"/>
      <c r="M88" s="31"/>
      <c r="N88" s="31"/>
      <c r="O88" s="31"/>
      <c r="P88" s="31"/>
      <c r="Q88" s="31"/>
      <c r="R88" s="31"/>
      <c r="S88" s="31"/>
      <c r="T88" s="31"/>
      <c r="U88" s="31"/>
      <c r="V88" s="27"/>
      <c r="W88" s="27"/>
      <c r="X88" s="27"/>
      <c r="Y88" s="27"/>
      <c r="Z88" s="27"/>
      <c r="AA88" s="31"/>
      <c r="AB88" s="31"/>
      <c r="AC88" s="31"/>
      <c r="AD88" s="31"/>
      <c r="AE88" s="31"/>
      <c r="AF88" s="27"/>
      <c r="AG88" s="27"/>
    </row>
    <row r="89" spans="3:33" ht="21" customHeight="1">
      <c r="C89" s="27"/>
      <c r="D89" s="27"/>
      <c r="E89" s="27"/>
      <c r="F89" s="27"/>
      <c r="G89" s="27"/>
      <c r="H89" s="27"/>
      <c r="I89" s="27"/>
      <c r="J89" s="31"/>
      <c r="K89" s="31"/>
      <c r="L89" s="31"/>
      <c r="M89" s="31"/>
      <c r="N89" s="31"/>
      <c r="O89" s="31"/>
      <c r="P89" s="31"/>
      <c r="Q89" s="31"/>
      <c r="R89" s="31"/>
      <c r="S89" s="31"/>
      <c r="T89" s="31"/>
      <c r="U89" s="31"/>
      <c r="V89" s="27"/>
      <c r="W89" s="27"/>
      <c r="X89" s="27"/>
      <c r="Y89" s="27"/>
      <c r="Z89" s="27"/>
      <c r="AA89" s="31"/>
      <c r="AB89" s="31"/>
      <c r="AC89" s="31"/>
      <c r="AD89" s="31"/>
      <c r="AE89" s="31"/>
      <c r="AF89" s="27"/>
      <c r="AG89" s="27"/>
    </row>
    <row r="90" spans="3:33" ht="21" customHeight="1">
      <c r="C90" s="27"/>
      <c r="D90" s="27"/>
      <c r="E90" s="27"/>
      <c r="F90" s="27"/>
      <c r="G90" s="27"/>
      <c r="H90" s="27"/>
      <c r="I90" s="27"/>
      <c r="J90" s="31"/>
      <c r="K90" s="31"/>
      <c r="L90" s="31"/>
      <c r="M90" s="31"/>
      <c r="N90" s="31"/>
      <c r="O90" s="31"/>
      <c r="P90" s="31"/>
      <c r="Q90" s="31"/>
      <c r="R90" s="31"/>
      <c r="S90" s="31"/>
      <c r="T90" s="31"/>
      <c r="U90" s="31"/>
      <c r="V90" s="27"/>
      <c r="W90" s="27"/>
      <c r="X90" s="27"/>
      <c r="Y90" s="27"/>
      <c r="Z90" s="27"/>
      <c r="AA90" s="31"/>
      <c r="AB90" s="31"/>
      <c r="AC90" s="31"/>
      <c r="AD90" s="31"/>
      <c r="AE90" s="31"/>
      <c r="AF90" s="27"/>
      <c r="AG90" s="27"/>
    </row>
    <row r="91" spans="3:33" ht="21" customHeight="1">
      <c r="C91" s="27"/>
      <c r="D91" s="27"/>
      <c r="E91" s="27"/>
      <c r="F91" s="27"/>
      <c r="G91" s="27"/>
      <c r="H91" s="27"/>
      <c r="I91" s="27"/>
      <c r="J91" s="31"/>
      <c r="K91" s="31"/>
      <c r="L91" s="31"/>
      <c r="M91" s="31"/>
      <c r="N91" s="31"/>
      <c r="O91" s="31"/>
      <c r="P91" s="31"/>
      <c r="Q91" s="31"/>
      <c r="R91" s="31"/>
      <c r="S91" s="31"/>
      <c r="T91" s="31"/>
      <c r="U91" s="31"/>
      <c r="V91" s="27"/>
      <c r="W91" s="27"/>
      <c r="X91" s="27"/>
      <c r="Y91" s="27"/>
      <c r="Z91" s="27"/>
      <c r="AA91" s="31"/>
      <c r="AB91" s="31"/>
      <c r="AC91" s="31"/>
      <c r="AD91" s="31"/>
      <c r="AE91" s="31"/>
      <c r="AF91" s="27"/>
      <c r="AG91" s="27"/>
    </row>
    <row r="92" spans="3:33" ht="21" customHeight="1">
      <c r="C92" s="27"/>
      <c r="D92" s="27"/>
      <c r="E92" s="27"/>
      <c r="F92" s="27"/>
      <c r="G92" s="27"/>
      <c r="H92" s="27"/>
      <c r="I92" s="27"/>
      <c r="J92" s="31"/>
      <c r="K92" s="31"/>
      <c r="L92" s="31"/>
      <c r="M92" s="31"/>
      <c r="N92" s="31"/>
      <c r="O92" s="31"/>
      <c r="P92" s="31"/>
      <c r="Q92" s="31"/>
      <c r="R92" s="31"/>
      <c r="S92" s="31"/>
      <c r="T92" s="31"/>
      <c r="U92" s="31"/>
      <c r="V92" s="27"/>
      <c r="W92" s="27"/>
      <c r="X92" s="27"/>
      <c r="Y92" s="27"/>
      <c r="Z92" s="27"/>
      <c r="AA92" s="31"/>
      <c r="AB92" s="31"/>
      <c r="AC92" s="31"/>
      <c r="AD92" s="31"/>
      <c r="AE92" s="31"/>
      <c r="AF92" s="27"/>
      <c r="AG92" s="27"/>
    </row>
    <row r="93" spans="3:33" ht="21" customHeight="1">
      <c r="C93" s="27"/>
      <c r="D93" s="27"/>
      <c r="E93" s="27"/>
      <c r="F93" s="27"/>
      <c r="G93" s="27"/>
      <c r="H93" s="27"/>
      <c r="I93" s="27"/>
      <c r="J93" s="31"/>
      <c r="K93" s="31"/>
      <c r="L93" s="31"/>
      <c r="M93" s="31"/>
      <c r="N93" s="31"/>
      <c r="O93" s="31"/>
      <c r="P93" s="31"/>
      <c r="Q93" s="31"/>
      <c r="R93" s="31"/>
      <c r="S93" s="31"/>
      <c r="T93" s="31"/>
      <c r="U93" s="31"/>
      <c r="V93" s="27"/>
      <c r="W93" s="27"/>
      <c r="X93" s="27"/>
      <c r="Y93" s="27"/>
      <c r="Z93" s="27"/>
      <c r="AA93" s="31"/>
      <c r="AB93" s="31"/>
      <c r="AC93" s="31"/>
      <c r="AD93" s="31"/>
      <c r="AE93" s="31"/>
      <c r="AF93" s="27"/>
      <c r="AG93" s="27"/>
    </row>
    <row r="94" spans="3:33" ht="16.05" customHeight="1">
      <c r="C94" s="27"/>
      <c r="D94" s="27"/>
      <c r="E94" s="27"/>
      <c r="F94" s="27"/>
      <c r="G94" s="27"/>
      <c r="H94" s="27"/>
      <c r="I94" s="27"/>
      <c r="J94" s="31"/>
      <c r="K94" s="31"/>
      <c r="L94" s="31"/>
      <c r="M94" s="31"/>
      <c r="N94" s="31"/>
      <c r="O94" s="31"/>
      <c r="P94" s="31"/>
      <c r="Q94" s="31"/>
      <c r="R94" s="31"/>
      <c r="S94" s="31"/>
      <c r="T94" s="31"/>
      <c r="U94" s="31"/>
      <c r="V94" s="27"/>
      <c r="W94" s="27"/>
      <c r="X94" s="27"/>
      <c r="Y94" s="27"/>
      <c r="Z94" s="27"/>
      <c r="AA94" s="31"/>
      <c r="AB94" s="31"/>
      <c r="AC94" s="31"/>
      <c r="AD94" s="31"/>
      <c r="AE94" s="31"/>
      <c r="AF94" s="27"/>
      <c r="AG94" s="27"/>
    </row>
    <row r="95" spans="3:33" ht="21" customHeight="1">
      <c r="C95" s="27"/>
      <c r="D95" s="27"/>
      <c r="E95" s="27"/>
      <c r="F95" s="27"/>
      <c r="G95" s="27"/>
      <c r="H95" s="27"/>
      <c r="I95" s="27"/>
      <c r="J95" s="31"/>
      <c r="K95" s="31"/>
      <c r="L95" s="31"/>
      <c r="M95" s="31"/>
      <c r="N95" s="31"/>
      <c r="O95" s="31"/>
      <c r="P95" s="31"/>
      <c r="Q95" s="31"/>
      <c r="R95" s="31"/>
      <c r="S95" s="31"/>
      <c r="T95" s="31"/>
      <c r="U95" s="31"/>
      <c r="V95" s="27"/>
      <c r="W95" s="27"/>
      <c r="X95" s="27"/>
      <c r="Y95" s="27"/>
      <c r="Z95" s="27"/>
      <c r="AA95" s="31"/>
      <c r="AB95" s="31"/>
      <c r="AC95" s="31"/>
      <c r="AD95" s="31"/>
      <c r="AE95" s="31"/>
      <c r="AF95" s="27"/>
      <c r="AG95" s="27"/>
    </row>
    <row r="96" spans="3:33" ht="21" customHeight="1">
      <c r="C96" s="27"/>
      <c r="D96" s="27"/>
      <c r="E96" s="27"/>
      <c r="F96" s="27"/>
      <c r="G96" s="27"/>
      <c r="H96" s="27"/>
      <c r="I96" s="27"/>
      <c r="J96" s="31"/>
      <c r="K96" s="31"/>
      <c r="L96" s="31"/>
      <c r="M96" s="31"/>
      <c r="N96" s="31"/>
      <c r="O96" s="31"/>
      <c r="P96" s="31"/>
      <c r="Q96" s="31"/>
      <c r="R96" s="31"/>
      <c r="S96" s="31"/>
      <c r="T96" s="31"/>
      <c r="U96" s="31"/>
      <c r="V96" s="27"/>
      <c r="W96" s="27"/>
      <c r="X96" s="27"/>
      <c r="Y96" s="27"/>
      <c r="Z96" s="27"/>
      <c r="AA96" s="31"/>
      <c r="AB96" s="31"/>
      <c r="AC96" s="31"/>
      <c r="AD96" s="31"/>
      <c r="AE96" s="31"/>
      <c r="AF96" s="27"/>
      <c r="AG96" s="27"/>
    </row>
    <row r="97" spans="3:33" ht="21" customHeight="1">
      <c r="C97" s="27"/>
      <c r="D97" s="27"/>
      <c r="E97" s="27"/>
      <c r="F97" s="27"/>
      <c r="G97" s="27"/>
      <c r="H97" s="27"/>
      <c r="I97" s="27"/>
      <c r="J97" s="31"/>
      <c r="K97" s="31"/>
      <c r="L97" s="31"/>
      <c r="M97" s="31"/>
      <c r="N97" s="31"/>
      <c r="O97" s="31"/>
      <c r="P97" s="31"/>
      <c r="Q97" s="31"/>
      <c r="R97" s="31"/>
      <c r="S97" s="31"/>
      <c r="T97" s="31"/>
      <c r="U97" s="31"/>
      <c r="V97" s="27"/>
      <c r="W97" s="27"/>
      <c r="X97" s="27"/>
      <c r="Y97" s="27"/>
      <c r="Z97" s="27"/>
      <c r="AA97" s="31"/>
      <c r="AB97" s="31"/>
      <c r="AC97" s="31"/>
      <c r="AD97" s="31"/>
      <c r="AE97" s="31"/>
      <c r="AF97" s="27"/>
      <c r="AG97" s="27"/>
    </row>
    <row r="98" spans="3:33" ht="18">
      <c r="C98" s="27"/>
      <c r="D98" s="27"/>
      <c r="E98" s="27"/>
      <c r="F98" s="27"/>
      <c r="G98" s="27"/>
      <c r="H98" s="27"/>
      <c r="I98" s="27"/>
      <c r="J98" s="31"/>
      <c r="K98" s="31"/>
      <c r="L98" s="31"/>
      <c r="M98" s="31"/>
      <c r="N98" s="31"/>
      <c r="O98" s="31"/>
      <c r="P98" s="31"/>
      <c r="Q98" s="31"/>
      <c r="R98" s="31"/>
      <c r="S98" s="31"/>
      <c r="T98" s="31"/>
      <c r="U98" s="31"/>
      <c r="V98" s="27"/>
      <c r="W98" s="27"/>
      <c r="X98" s="27"/>
      <c r="Y98" s="27"/>
      <c r="Z98" s="27"/>
      <c r="AA98" s="31"/>
      <c r="AB98" s="31"/>
      <c r="AC98" s="31"/>
      <c r="AD98" s="31"/>
      <c r="AE98" s="31"/>
      <c r="AF98" s="27"/>
      <c r="AG98" s="27"/>
    </row>
    <row r="99" spans="3:33" ht="18">
      <c r="C99" s="27"/>
      <c r="D99" s="27"/>
      <c r="E99" s="27"/>
      <c r="F99" s="27"/>
      <c r="G99" s="27"/>
      <c r="H99" s="27"/>
      <c r="I99" s="27"/>
      <c r="J99" s="31"/>
      <c r="K99" s="31"/>
      <c r="L99" s="31"/>
      <c r="M99" s="31"/>
      <c r="N99" s="31"/>
      <c r="O99" s="31"/>
      <c r="P99" s="31"/>
      <c r="Q99" s="31"/>
      <c r="R99" s="31"/>
      <c r="S99" s="31"/>
      <c r="T99" s="31"/>
      <c r="U99" s="31"/>
      <c r="V99" s="27"/>
      <c r="W99" s="27"/>
      <c r="X99" s="27"/>
      <c r="Y99" s="27"/>
      <c r="Z99" s="27"/>
      <c r="AA99" s="31"/>
      <c r="AB99" s="31"/>
      <c r="AC99" s="31"/>
      <c r="AD99" s="31"/>
      <c r="AE99" s="31"/>
      <c r="AF99" s="27"/>
      <c r="AG99" s="27"/>
    </row>
    <row r="100" spans="3:33" ht="18">
      <c r="C100" s="27"/>
      <c r="D100" s="27"/>
      <c r="E100" s="27"/>
      <c r="F100" s="27"/>
      <c r="G100" s="27"/>
      <c r="H100" s="27"/>
      <c r="I100" s="27"/>
      <c r="J100" s="31"/>
      <c r="K100" s="31"/>
      <c r="L100" s="31"/>
      <c r="M100" s="31"/>
      <c r="N100" s="31"/>
      <c r="O100" s="31"/>
      <c r="P100" s="31"/>
      <c r="Q100" s="31"/>
      <c r="R100" s="31"/>
      <c r="S100" s="31"/>
      <c r="T100" s="31"/>
      <c r="U100" s="31"/>
      <c r="V100" s="27"/>
      <c r="W100" s="27"/>
      <c r="X100" s="27"/>
      <c r="Y100" s="27"/>
      <c r="Z100" s="27"/>
      <c r="AA100" s="31"/>
      <c r="AB100" s="31"/>
      <c r="AC100" s="31"/>
      <c r="AD100" s="31"/>
      <c r="AE100" s="31"/>
      <c r="AF100" s="27"/>
      <c r="AG100" s="27"/>
    </row>
    <row r="101" spans="3:33" ht="18">
      <c r="C101" s="27"/>
      <c r="D101" s="27"/>
      <c r="E101" s="27"/>
      <c r="F101" s="27"/>
      <c r="G101" s="27"/>
      <c r="H101" s="27"/>
      <c r="I101" s="27"/>
      <c r="J101" s="31"/>
      <c r="K101" s="31"/>
      <c r="L101" s="31"/>
      <c r="M101" s="31"/>
      <c r="N101" s="31"/>
      <c r="O101" s="31"/>
      <c r="P101" s="31"/>
      <c r="Q101" s="31"/>
      <c r="R101" s="31"/>
      <c r="S101" s="31"/>
      <c r="T101" s="31"/>
      <c r="U101" s="31"/>
      <c r="V101" s="27"/>
      <c r="W101" s="27"/>
      <c r="X101" s="27"/>
      <c r="Y101" s="27"/>
      <c r="Z101" s="27"/>
      <c r="AA101" s="31"/>
      <c r="AB101" s="31"/>
      <c r="AC101" s="31"/>
      <c r="AD101" s="31"/>
      <c r="AE101" s="31"/>
      <c r="AF101" s="27"/>
      <c r="AG101" s="27"/>
    </row>
    <row r="102" spans="3:33" ht="18">
      <c r="C102" s="27"/>
      <c r="D102" s="27"/>
      <c r="E102" s="27"/>
      <c r="F102" s="27"/>
      <c r="G102" s="27"/>
      <c r="H102" s="27"/>
      <c r="I102" s="27"/>
      <c r="J102" s="31"/>
      <c r="K102" s="31"/>
      <c r="L102" s="31"/>
      <c r="M102" s="31"/>
      <c r="N102" s="31"/>
      <c r="O102" s="31"/>
      <c r="P102" s="31"/>
      <c r="Q102" s="31"/>
      <c r="R102" s="31"/>
      <c r="S102" s="31"/>
      <c r="T102" s="31"/>
      <c r="U102" s="31"/>
      <c r="V102" s="27"/>
      <c r="W102" s="27"/>
      <c r="X102" s="27"/>
      <c r="Y102" s="27"/>
      <c r="Z102" s="27"/>
      <c r="AA102" s="31"/>
      <c r="AB102" s="31"/>
      <c r="AC102" s="31"/>
      <c r="AD102" s="31"/>
      <c r="AE102" s="31"/>
      <c r="AF102" s="27"/>
      <c r="AG102" s="27"/>
    </row>
    <row r="103" spans="3:33" ht="18">
      <c r="C103" s="27"/>
      <c r="D103" s="27"/>
      <c r="E103" s="27"/>
      <c r="F103" s="27"/>
      <c r="G103" s="27"/>
      <c r="H103" s="27"/>
      <c r="I103" s="27"/>
      <c r="J103" s="31"/>
      <c r="K103" s="31"/>
      <c r="L103" s="31"/>
      <c r="M103" s="31"/>
      <c r="N103" s="31"/>
      <c r="O103" s="31"/>
      <c r="P103" s="31"/>
      <c r="Q103" s="31"/>
      <c r="R103" s="31"/>
      <c r="S103" s="31"/>
      <c r="T103" s="31"/>
      <c r="U103" s="31"/>
      <c r="V103" s="27"/>
      <c r="W103" s="27"/>
      <c r="X103" s="27"/>
      <c r="Y103" s="27"/>
      <c r="Z103" s="27"/>
      <c r="AA103" s="31"/>
      <c r="AB103" s="31"/>
      <c r="AC103" s="31"/>
      <c r="AD103" s="31"/>
      <c r="AE103" s="31"/>
      <c r="AF103" s="27"/>
      <c r="AG103" s="27"/>
    </row>
    <row r="104" spans="3:33" ht="18">
      <c r="C104" s="27"/>
      <c r="D104" s="27"/>
      <c r="E104" s="27"/>
      <c r="F104" s="27"/>
      <c r="G104" s="27"/>
      <c r="H104" s="27"/>
      <c r="I104" s="27"/>
      <c r="J104" s="31"/>
      <c r="K104" s="31"/>
      <c r="L104" s="31"/>
      <c r="M104" s="31"/>
      <c r="N104" s="31"/>
      <c r="O104" s="31"/>
      <c r="P104" s="31"/>
      <c r="Q104" s="31"/>
      <c r="R104" s="31"/>
      <c r="S104" s="31"/>
      <c r="T104" s="31"/>
      <c r="U104" s="31"/>
      <c r="V104" s="27"/>
      <c r="W104" s="27"/>
      <c r="X104" s="27"/>
      <c r="Y104" s="27"/>
      <c r="Z104" s="27"/>
      <c r="AA104" s="31"/>
      <c r="AB104" s="31"/>
      <c r="AC104" s="31"/>
      <c r="AD104" s="31"/>
      <c r="AE104" s="31"/>
      <c r="AF104" s="27"/>
      <c r="AG104" s="27"/>
    </row>
    <row r="105" spans="3:33" ht="18">
      <c r="C105" s="27"/>
      <c r="D105" s="27"/>
      <c r="E105" s="27"/>
      <c r="F105" s="27"/>
      <c r="G105" s="27"/>
      <c r="H105" s="27"/>
      <c r="I105" s="27"/>
      <c r="J105" s="31"/>
      <c r="K105" s="31"/>
      <c r="L105" s="31"/>
      <c r="M105" s="31"/>
      <c r="N105" s="31"/>
      <c r="O105" s="31"/>
      <c r="P105" s="31"/>
      <c r="Q105" s="31"/>
      <c r="R105" s="31"/>
      <c r="S105" s="31"/>
      <c r="T105" s="31"/>
      <c r="U105" s="31"/>
      <c r="V105" s="27"/>
      <c r="W105" s="27"/>
      <c r="X105" s="27"/>
      <c r="Y105" s="27"/>
      <c r="Z105" s="27"/>
      <c r="AA105" s="31"/>
      <c r="AB105" s="31"/>
      <c r="AC105" s="31"/>
      <c r="AD105" s="31"/>
      <c r="AE105" s="31"/>
      <c r="AF105" s="27"/>
      <c r="AG105" s="27"/>
    </row>
    <row r="106" spans="3:33">
      <c r="C106" s="27"/>
      <c r="D106" s="27"/>
      <c r="E106" s="27"/>
      <c r="F106" s="27"/>
      <c r="G106" s="27"/>
      <c r="H106" s="27"/>
      <c r="I106" s="27"/>
      <c r="J106" s="27"/>
      <c r="K106" s="27"/>
      <c r="L106" s="27"/>
      <c r="M106" s="27"/>
      <c r="N106" s="27"/>
      <c r="O106" s="27"/>
      <c r="P106" s="27"/>
      <c r="Q106" s="27"/>
      <c r="R106" s="27"/>
      <c r="S106" s="27"/>
      <c r="T106" s="27"/>
      <c r="U106" s="27"/>
      <c r="V106" s="27"/>
      <c r="W106" s="27"/>
      <c r="X106" s="27"/>
      <c r="Y106" s="27"/>
      <c r="Z106" s="27"/>
      <c r="AA106" s="27"/>
      <c r="AB106" s="27"/>
      <c r="AC106" s="27"/>
      <c r="AD106" s="27"/>
      <c r="AE106" s="27"/>
      <c r="AF106" s="27"/>
      <c r="AG106" s="27"/>
    </row>
    <row r="107" spans="3:33">
      <c r="C107" s="27"/>
      <c r="D107" s="27"/>
      <c r="E107" s="27"/>
      <c r="F107" s="27"/>
      <c r="G107" s="27"/>
      <c r="H107" s="27"/>
      <c r="I107" s="27"/>
      <c r="J107" s="27"/>
      <c r="K107" s="27"/>
      <c r="L107" s="27"/>
      <c r="M107" s="27"/>
      <c r="N107" s="27"/>
      <c r="O107" s="27"/>
      <c r="P107" s="27"/>
      <c r="Q107" s="27"/>
      <c r="R107" s="27"/>
      <c r="S107" s="27"/>
      <c r="T107" s="27"/>
      <c r="U107" s="27"/>
      <c r="V107" s="27"/>
      <c r="W107" s="27"/>
      <c r="X107" s="27"/>
      <c r="Y107" s="27"/>
      <c r="Z107" s="27"/>
      <c r="AA107" s="27"/>
      <c r="AB107" s="27"/>
      <c r="AC107" s="27"/>
      <c r="AD107" s="27"/>
      <c r="AE107" s="27"/>
      <c r="AF107" s="27"/>
      <c r="AG107" s="27"/>
    </row>
    <row r="108" spans="3:33">
      <c r="C108" s="27"/>
      <c r="D108" s="27"/>
      <c r="E108" s="27"/>
      <c r="F108" s="27"/>
      <c r="G108" s="27"/>
      <c r="H108" s="27"/>
      <c r="I108" s="27"/>
      <c r="J108" s="27"/>
      <c r="K108" s="27"/>
      <c r="L108" s="27"/>
      <c r="M108" s="27"/>
      <c r="N108" s="27"/>
      <c r="O108" s="27"/>
      <c r="P108" s="27"/>
      <c r="Q108" s="27"/>
      <c r="R108" s="27"/>
      <c r="S108" s="27"/>
      <c r="T108" s="27"/>
      <c r="U108" s="27"/>
      <c r="V108" s="27"/>
      <c r="W108" s="27"/>
      <c r="X108" s="27"/>
      <c r="Y108" s="27"/>
      <c r="Z108" s="27"/>
      <c r="AA108" s="27"/>
      <c r="AB108" s="27"/>
      <c r="AC108" s="27"/>
      <c r="AD108" s="27"/>
      <c r="AE108" s="27"/>
      <c r="AF108" s="27"/>
      <c r="AG108" s="27"/>
    </row>
    <row r="109" spans="3:33">
      <c r="C109" s="27"/>
      <c r="D109" s="27"/>
      <c r="E109" s="27"/>
      <c r="F109" s="27"/>
      <c r="G109" s="27"/>
      <c r="H109" s="27"/>
      <c r="I109" s="27"/>
      <c r="J109" s="27"/>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27"/>
    </row>
    <row r="110" spans="3:33">
      <c r="C110" s="27"/>
      <c r="D110" s="27"/>
      <c r="E110" s="27"/>
      <c r="F110" s="27"/>
      <c r="G110" s="27"/>
      <c r="H110" s="27"/>
      <c r="I110" s="27"/>
      <c r="J110" s="27"/>
      <c r="K110" s="27"/>
      <c r="L110" s="27"/>
      <c r="M110" s="27"/>
      <c r="N110" s="27"/>
      <c r="O110" s="27"/>
      <c r="P110" s="27"/>
      <c r="Q110" s="27"/>
      <c r="R110" s="27"/>
      <c r="S110" s="27"/>
      <c r="T110" s="27"/>
      <c r="U110" s="27"/>
      <c r="V110" s="27"/>
      <c r="W110" s="27"/>
      <c r="X110" s="27"/>
      <c r="Y110" s="27"/>
      <c r="Z110" s="27"/>
      <c r="AA110" s="27"/>
      <c r="AB110" s="27"/>
      <c r="AC110" s="27"/>
      <c r="AD110" s="27"/>
      <c r="AE110" s="27"/>
      <c r="AF110" s="27"/>
      <c r="AG110" s="27"/>
    </row>
    <row r="111" spans="3:33">
      <c r="C111" s="27"/>
      <c r="D111" s="27"/>
      <c r="E111" s="27"/>
      <c r="F111" s="27"/>
      <c r="G111" s="27"/>
      <c r="H111" s="27"/>
      <c r="I111" s="27"/>
      <c r="J111" s="27"/>
      <c r="K111" s="27"/>
      <c r="L111" s="27"/>
      <c r="M111" s="27"/>
      <c r="N111" s="27"/>
      <c r="O111" s="27"/>
      <c r="P111" s="27"/>
      <c r="Q111" s="27"/>
      <c r="R111" s="27"/>
      <c r="S111" s="27"/>
      <c r="T111" s="27"/>
      <c r="U111" s="27"/>
      <c r="V111" s="27"/>
      <c r="W111" s="27"/>
      <c r="X111" s="27"/>
      <c r="Y111" s="27"/>
      <c r="Z111" s="27"/>
      <c r="AA111" s="27"/>
      <c r="AB111" s="27"/>
      <c r="AC111" s="27"/>
      <c r="AD111" s="27"/>
      <c r="AE111" s="27"/>
      <c r="AF111" s="27"/>
      <c r="AG111" s="27"/>
    </row>
    <row r="112" spans="3:33">
      <c r="C112" s="27"/>
      <c r="D112" s="27"/>
      <c r="E112" s="27"/>
      <c r="F112" s="27"/>
      <c r="G112" s="27"/>
      <c r="H112" s="27"/>
      <c r="I112" s="27"/>
      <c r="J112" s="27"/>
      <c r="K112" s="27"/>
      <c r="L112" s="27"/>
      <c r="M112" s="27"/>
      <c r="N112" s="27"/>
      <c r="O112" s="27"/>
      <c r="P112" s="27"/>
      <c r="Q112" s="27"/>
      <c r="R112" s="27"/>
      <c r="S112" s="27"/>
      <c r="T112" s="27"/>
      <c r="U112" s="27"/>
      <c r="V112" s="27"/>
      <c r="W112" s="27"/>
      <c r="X112" s="27"/>
      <c r="Y112" s="27"/>
      <c r="Z112" s="27"/>
      <c r="AA112" s="27"/>
      <c r="AB112" s="27"/>
      <c r="AC112" s="27"/>
      <c r="AD112" s="27"/>
      <c r="AE112" s="27"/>
      <c r="AF112" s="27"/>
      <c r="AG112" s="27"/>
    </row>
    <row r="113" spans="3:33">
      <c r="C113" s="27"/>
      <c r="D113" s="27"/>
      <c r="E113" s="27"/>
      <c r="F113" s="27"/>
      <c r="G113" s="27"/>
      <c r="H113" s="27"/>
      <c r="I113" s="27"/>
      <c r="J113" s="27"/>
      <c r="K113" s="27"/>
      <c r="L113" s="27"/>
      <c r="M113" s="27"/>
      <c r="N113" s="27"/>
      <c r="O113" s="27"/>
      <c r="P113" s="27"/>
      <c r="Q113" s="27"/>
      <c r="R113" s="27"/>
      <c r="S113" s="27"/>
      <c r="T113" s="27"/>
      <c r="U113" s="27"/>
      <c r="V113" s="27"/>
      <c r="W113" s="27"/>
      <c r="X113" s="27"/>
      <c r="Y113" s="27"/>
      <c r="Z113" s="27"/>
      <c r="AA113" s="27"/>
      <c r="AB113" s="27"/>
      <c r="AC113" s="27"/>
      <c r="AD113" s="27"/>
      <c r="AE113" s="27"/>
      <c r="AF113" s="27"/>
      <c r="AG113" s="27"/>
    </row>
    <row r="114" spans="3:33">
      <c r="C114" s="27"/>
      <c r="D114" s="27"/>
      <c r="E114" s="27"/>
      <c r="F114" s="27"/>
      <c r="G114" s="27"/>
      <c r="H114" s="27"/>
      <c r="I114" s="27"/>
      <c r="J114" s="27"/>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row>
    <row r="115" spans="3:33">
      <c r="C115" s="27"/>
      <c r="D115" s="27"/>
      <c r="E115" s="27"/>
      <c r="F115" s="27"/>
      <c r="G115" s="27"/>
      <c r="H115" s="27"/>
      <c r="I115" s="27"/>
      <c r="J115" s="27"/>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row>
    <row r="116" spans="3:33">
      <c r="C116" s="27"/>
      <c r="D116" s="27"/>
      <c r="E116" s="27"/>
      <c r="F116" s="27"/>
      <c r="G116" s="27"/>
      <c r="H116" s="27"/>
      <c r="I116" s="27"/>
      <c r="J116" s="27"/>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row>
    <row r="117" spans="3:33">
      <c r="C117" s="27"/>
      <c r="D117" s="27"/>
      <c r="E117" s="27"/>
      <c r="F117" s="27"/>
      <c r="G117" s="27"/>
      <c r="H117" s="27"/>
      <c r="I117" s="27"/>
      <c r="J117" s="27"/>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row>
    <row r="118" spans="3:33">
      <c r="C118" s="27"/>
      <c r="D118" s="27"/>
      <c r="E118" s="27"/>
      <c r="F118" s="27"/>
      <c r="G118" s="27"/>
      <c r="H118" s="27"/>
      <c r="I118" s="27"/>
      <c r="J118" s="27"/>
      <c r="K118" s="27"/>
      <c r="L118" s="27"/>
      <c r="M118" s="27"/>
      <c r="N118" s="27"/>
      <c r="O118" s="27"/>
      <c r="P118" s="27"/>
      <c r="Q118" s="27"/>
      <c r="R118" s="27"/>
      <c r="S118" s="27"/>
      <c r="T118" s="27"/>
      <c r="U118" s="27"/>
      <c r="V118" s="27"/>
      <c r="W118" s="27"/>
      <c r="X118" s="27"/>
      <c r="Y118" s="27"/>
      <c r="Z118" s="27"/>
      <c r="AA118" s="27"/>
      <c r="AB118" s="27"/>
      <c r="AC118" s="27"/>
      <c r="AD118" s="27"/>
      <c r="AE118" s="27"/>
      <c r="AF118" s="27"/>
      <c r="AG118" s="27"/>
    </row>
    <row r="119" spans="3:33">
      <c r="C119" s="27"/>
      <c r="D119" s="27"/>
      <c r="E119" s="27"/>
      <c r="F119" s="27"/>
      <c r="G119" s="27"/>
      <c r="H119" s="27"/>
      <c r="I119" s="27"/>
      <c r="J119" s="27"/>
      <c r="K119" s="27"/>
      <c r="L119" s="27"/>
      <c r="M119" s="27"/>
      <c r="N119" s="27"/>
      <c r="O119" s="27"/>
      <c r="P119" s="27"/>
      <c r="Q119" s="27"/>
      <c r="R119" s="27"/>
      <c r="S119" s="27"/>
      <c r="T119" s="27"/>
      <c r="U119" s="27"/>
      <c r="V119" s="27"/>
      <c r="W119" s="27"/>
      <c r="X119" s="27"/>
      <c r="Y119" s="27"/>
      <c r="Z119" s="27"/>
      <c r="AA119" s="27"/>
      <c r="AB119" s="27"/>
      <c r="AC119" s="27"/>
      <c r="AD119" s="27"/>
      <c r="AE119" s="27"/>
      <c r="AF119" s="27"/>
      <c r="AG119" s="27"/>
    </row>
    <row r="120" spans="3:33">
      <c r="C120" s="27"/>
      <c r="D120" s="27"/>
      <c r="E120" s="27"/>
      <c r="F120" s="27"/>
      <c r="G120" s="27"/>
      <c r="H120" s="27"/>
      <c r="I120" s="27"/>
      <c r="J120" s="27"/>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row>
    <row r="121" spans="3:33">
      <c r="C121" s="27"/>
      <c r="D121" s="27"/>
      <c r="E121" s="27"/>
      <c r="F121" s="27"/>
      <c r="G121" s="27"/>
      <c r="H121" s="27"/>
      <c r="I121" s="27"/>
      <c r="J121" s="27"/>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row>
    <row r="122" spans="3:33">
      <c r="C122" s="27"/>
      <c r="D122" s="27"/>
      <c r="E122" s="27"/>
      <c r="F122" s="27"/>
      <c r="G122" s="27"/>
      <c r="H122" s="27"/>
      <c r="I122" s="27"/>
      <c r="J122" s="27"/>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row>
    <row r="123" spans="3:33">
      <c r="C123" s="27"/>
      <c r="D123" s="27"/>
      <c r="E123" s="27"/>
      <c r="F123" s="27"/>
      <c r="G123" s="27"/>
      <c r="H123" s="27"/>
      <c r="I123" s="27"/>
      <c r="J123" s="27"/>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row>
    <row r="124" spans="3:33">
      <c r="C124" s="27"/>
      <c r="D124" s="27"/>
      <c r="E124" s="27"/>
      <c r="F124" s="27"/>
      <c r="G124" s="27"/>
      <c r="H124" s="27"/>
      <c r="I124" s="27"/>
      <c r="J124" s="27"/>
      <c r="K124" s="27"/>
      <c r="L124" s="27"/>
      <c r="M124" s="27"/>
      <c r="N124" s="27"/>
      <c r="O124" s="27"/>
      <c r="P124" s="27"/>
      <c r="Q124" s="27"/>
      <c r="R124" s="27"/>
      <c r="S124" s="27"/>
      <c r="T124" s="27"/>
      <c r="U124" s="27"/>
      <c r="V124" s="27"/>
      <c r="W124" s="27"/>
      <c r="X124" s="27"/>
      <c r="Y124" s="27"/>
      <c r="Z124" s="27"/>
      <c r="AA124" s="27"/>
      <c r="AB124" s="27"/>
      <c r="AC124" s="27"/>
      <c r="AD124" s="27"/>
      <c r="AE124" s="27"/>
      <c r="AF124" s="27"/>
      <c r="AG124" s="27"/>
    </row>
    <row r="125" spans="3:33">
      <c r="C125" s="27"/>
      <c r="D125" s="27"/>
      <c r="E125" s="27"/>
      <c r="F125" s="27"/>
      <c r="G125" s="27"/>
      <c r="H125" s="27"/>
      <c r="I125" s="27"/>
      <c r="J125" s="27"/>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row>
    <row r="126" spans="3:33">
      <c r="C126" s="27"/>
      <c r="D126" s="27"/>
      <c r="E126" s="27"/>
      <c r="F126" s="27"/>
      <c r="G126" s="27"/>
      <c r="H126" s="27"/>
      <c r="I126" s="27"/>
      <c r="J126" s="27"/>
      <c r="K126" s="27"/>
      <c r="L126" s="27"/>
      <c r="M126" s="27"/>
      <c r="N126" s="27"/>
      <c r="O126" s="27"/>
      <c r="P126" s="27"/>
      <c r="Q126" s="27"/>
      <c r="R126" s="27"/>
      <c r="S126" s="27"/>
      <c r="T126" s="27"/>
      <c r="U126" s="27"/>
      <c r="V126" s="27"/>
      <c r="W126" s="27"/>
      <c r="X126" s="27"/>
      <c r="Y126" s="27"/>
      <c r="Z126" s="27"/>
      <c r="AA126" s="27"/>
      <c r="AB126" s="27"/>
      <c r="AC126" s="27"/>
      <c r="AD126" s="27"/>
      <c r="AE126" s="27"/>
      <c r="AF126" s="27"/>
      <c r="AG126" s="27"/>
    </row>
    <row r="127" spans="3:33">
      <c r="C127" s="27"/>
      <c r="D127" s="27"/>
      <c r="E127" s="27"/>
      <c r="F127" s="27"/>
      <c r="G127" s="27"/>
      <c r="H127" s="27"/>
      <c r="I127" s="27"/>
      <c r="J127" s="27"/>
      <c r="K127" s="27"/>
      <c r="L127" s="27"/>
      <c r="M127" s="27"/>
      <c r="N127" s="27"/>
      <c r="O127" s="27"/>
      <c r="P127" s="27"/>
      <c r="Q127" s="27"/>
      <c r="R127" s="27"/>
      <c r="S127" s="27"/>
      <c r="T127" s="27"/>
      <c r="U127" s="27"/>
      <c r="V127" s="27"/>
      <c r="W127" s="27"/>
      <c r="X127" s="27"/>
      <c r="Y127" s="27"/>
      <c r="Z127" s="27"/>
      <c r="AA127" s="27"/>
      <c r="AB127" s="27"/>
      <c r="AC127" s="27"/>
      <c r="AD127" s="27"/>
      <c r="AE127" s="27"/>
      <c r="AF127" s="27"/>
      <c r="AG127" s="27"/>
    </row>
    <row r="128" spans="3:33">
      <c r="C128" s="27"/>
      <c r="D128" s="27"/>
      <c r="E128" s="27"/>
      <c r="F128" s="27"/>
      <c r="G128" s="27"/>
      <c r="H128" s="27"/>
      <c r="I128" s="27"/>
      <c r="J128" s="27"/>
      <c r="K128" s="27"/>
      <c r="L128" s="27"/>
      <c r="M128" s="27"/>
      <c r="N128" s="27"/>
      <c r="O128" s="27"/>
      <c r="P128" s="27"/>
      <c r="Q128" s="27"/>
      <c r="R128" s="27"/>
      <c r="S128" s="27"/>
      <c r="T128" s="27"/>
      <c r="U128" s="27"/>
      <c r="V128" s="27"/>
      <c r="W128" s="27"/>
      <c r="X128" s="27"/>
      <c r="Y128" s="27"/>
      <c r="Z128" s="27"/>
      <c r="AA128" s="27"/>
      <c r="AB128" s="27"/>
      <c r="AC128" s="27"/>
      <c r="AD128" s="27"/>
      <c r="AE128" s="27"/>
      <c r="AF128" s="27"/>
      <c r="AG128" s="27"/>
    </row>
    <row r="129" spans="3:33">
      <c r="C129" s="27"/>
      <c r="D129" s="27"/>
      <c r="E129" s="27"/>
      <c r="F129" s="27"/>
      <c r="G129" s="27"/>
      <c r="H129" s="27"/>
      <c r="I129" s="27"/>
      <c r="J129" s="27"/>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row>
    <row r="130" spans="3:33">
      <c r="C130" s="27"/>
      <c r="D130" s="27"/>
      <c r="E130" s="27"/>
      <c r="F130" s="27"/>
      <c r="G130" s="27"/>
      <c r="H130" s="27"/>
      <c r="I130" s="27"/>
      <c r="J130" s="27"/>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row>
    <row r="131" spans="3:33">
      <c r="C131" s="27"/>
      <c r="D131" s="27"/>
      <c r="E131" s="27"/>
      <c r="F131" s="27"/>
      <c r="G131" s="27"/>
      <c r="H131" s="27"/>
      <c r="I131" s="27"/>
      <c r="J131" s="27"/>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row>
    <row r="132" spans="3:33">
      <c r="C132" s="27"/>
      <c r="D132" s="27"/>
      <c r="E132" s="27"/>
      <c r="F132" s="27"/>
      <c r="G132" s="27"/>
      <c r="H132" s="27"/>
      <c r="I132" s="27"/>
      <c r="J132" s="27"/>
      <c r="K132" s="27"/>
      <c r="L132" s="27"/>
      <c r="M132" s="27"/>
      <c r="N132" s="27"/>
      <c r="O132" s="27"/>
      <c r="P132" s="27"/>
      <c r="Q132" s="27"/>
      <c r="R132" s="27"/>
      <c r="S132" s="27"/>
      <c r="T132" s="27"/>
      <c r="U132" s="27"/>
      <c r="V132" s="27"/>
      <c r="W132" s="27"/>
      <c r="X132" s="27"/>
      <c r="Y132" s="27"/>
      <c r="Z132" s="27"/>
      <c r="AA132" s="27"/>
      <c r="AB132" s="27"/>
      <c r="AC132" s="27"/>
      <c r="AD132" s="27"/>
      <c r="AE132" s="27"/>
      <c r="AF132" s="27"/>
      <c r="AG132" s="27"/>
    </row>
    <row r="133" spans="3:33">
      <c r="C133" s="27"/>
      <c r="D133" s="27"/>
      <c r="E133" s="27"/>
      <c r="F133" s="27"/>
      <c r="G133" s="27"/>
      <c r="H133" s="27"/>
      <c r="I133" s="27"/>
      <c r="J133" s="27"/>
      <c r="K133" s="27"/>
      <c r="L133" s="27"/>
      <c r="M133" s="27"/>
      <c r="N133" s="27"/>
      <c r="O133" s="27"/>
      <c r="P133" s="27"/>
      <c r="Q133" s="27"/>
      <c r="R133" s="27"/>
      <c r="S133" s="27"/>
      <c r="T133" s="27"/>
      <c r="U133" s="27"/>
      <c r="V133" s="27"/>
      <c r="W133" s="27"/>
      <c r="X133" s="27"/>
      <c r="Y133" s="27"/>
      <c r="Z133" s="27"/>
      <c r="AA133" s="27"/>
      <c r="AB133" s="27"/>
      <c r="AC133" s="27"/>
      <c r="AD133" s="27"/>
      <c r="AE133" s="27"/>
      <c r="AF133" s="27"/>
      <c r="AG133" s="27"/>
    </row>
    <row r="134" spans="3:33">
      <c r="C134" s="27"/>
      <c r="D134" s="27"/>
      <c r="E134" s="27"/>
      <c r="F134" s="27"/>
      <c r="G134" s="27"/>
      <c r="H134" s="27"/>
      <c r="I134" s="27"/>
      <c r="J134" s="27"/>
      <c r="K134" s="27"/>
      <c r="L134" s="27"/>
      <c r="M134" s="27"/>
      <c r="N134" s="27"/>
      <c r="O134" s="27"/>
      <c r="P134" s="27"/>
      <c r="Q134" s="27"/>
      <c r="R134" s="27"/>
      <c r="S134" s="27"/>
      <c r="T134" s="27"/>
      <c r="U134" s="27"/>
      <c r="V134" s="27"/>
      <c r="W134" s="27"/>
      <c r="X134" s="27"/>
      <c r="Y134" s="27"/>
      <c r="Z134" s="27"/>
      <c r="AA134" s="27"/>
      <c r="AB134" s="27"/>
      <c r="AC134" s="27"/>
      <c r="AD134" s="27"/>
      <c r="AE134" s="27"/>
      <c r="AF134" s="27"/>
      <c r="AG134" s="27"/>
    </row>
    <row r="135" spans="3:33">
      <c r="C135" s="27"/>
      <c r="D135" s="27"/>
      <c r="E135" s="27"/>
      <c r="F135" s="27"/>
      <c r="G135" s="27"/>
      <c r="H135" s="27"/>
      <c r="I135" s="27"/>
      <c r="J135" s="27"/>
      <c r="K135" s="27"/>
      <c r="L135" s="27"/>
      <c r="M135" s="27"/>
      <c r="N135" s="27"/>
      <c r="O135" s="27"/>
      <c r="P135" s="27"/>
      <c r="Q135" s="27"/>
      <c r="R135" s="27"/>
      <c r="S135" s="27"/>
      <c r="T135" s="27"/>
      <c r="U135" s="27"/>
      <c r="V135" s="27"/>
      <c r="W135" s="27"/>
      <c r="X135" s="27"/>
      <c r="Y135" s="27"/>
      <c r="Z135" s="27"/>
      <c r="AA135" s="27"/>
      <c r="AB135" s="27"/>
      <c r="AC135" s="27"/>
      <c r="AD135" s="27"/>
      <c r="AE135" s="27"/>
      <c r="AF135" s="27"/>
      <c r="AG135" s="27"/>
    </row>
    <row r="136" spans="3:33">
      <c r="C136" s="27"/>
      <c r="D136" s="27"/>
      <c r="E136" s="27"/>
      <c r="F136" s="27"/>
      <c r="G136" s="27"/>
      <c r="H136" s="27"/>
      <c r="I136" s="27"/>
      <c r="J136" s="27"/>
      <c r="K136" s="27"/>
      <c r="L136" s="27"/>
      <c r="M136" s="27"/>
      <c r="N136" s="27"/>
      <c r="O136" s="27"/>
      <c r="P136" s="27"/>
      <c r="Q136" s="27"/>
      <c r="R136" s="27"/>
      <c r="S136" s="27"/>
      <c r="T136" s="27"/>
      <c r="U136" s="27"/>
      <c r="V136" s="27"/>
      <c r="W136" s="27"/>
      <c r="X136" s="27"/>
      <c r="Y136" s="27"/>
      <c r="Z136" s="27"/>
      <c r="AA136" s="27"/>
      <c r="AB136" s="27"/>
      <c r="AC136" s="27"/>
      <c r="AD136" s="27"/>
      <c r="AE136" s="27"/>
      <c r="AF136" s="27"/>
      <c r="AG136" s="27"/>
    </row>
    <row r="137" spans="3:33">
      <c r="C137" s="27"/>
      <c r="D137" s="27"/>
      <c r="E137" s="27"/>
      <c r="F137" s="27"/>
      <c r="G137" s="27"/>
      <c r="H137" s="27"/>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row>
    <row r="138" spans="3:33">
      <c r="C138" s="27"/>
      <c r="D138" s="27"/>
      <c r="E138" s="27"/>
      <c r="F138" s="27"/>
      <c r="G138" s="27"/>
      <c r="H138" s="27"/>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row>
    <row r="139" spans="3:33">
      <c r="C139" s="27"/>
      <c r="D139" s="27"/>
      <c r="E139" s="27"/>
      <c r="F139" s="27"/>
      <c r="G139" s="27"/>
      <c r="H139" s="27"/>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row>
    <row r="140" spans="3:33">
      <c r="C140" s="27"/>
      <c r="D140" s="27"/>
      <c r="E140" s="27"/>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row>
    <row r="141" spans="3:33">
      <c r="C141" s="27"/>
      <c r="D141" s="27"/>
      <c r="E141" s="27"/>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row>
    <row r="142" spans="3:33">
      <c r="C142" s="27"/>
      <c r="D142" s="27"/>
      <c r="E142" s="27"/>
      <c r="F142" s="27"/>
      <c r="G142" s="27"/>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row>
    <row r="143" spans="3:33">
      <c r="C143" s="27"/>
      <c r="D143" s="27"/>
      <c r="E143" s="27"/>
      <c r="F143" s="27"/>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row>
    <row r="144" spans="3:33">
      <c r="C144" s="27"/>
      <c r="D144" s="27"/>
      <c r="E144" s="27"/>
      <c r="F144" s="27"/>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row>
    <row r="145" spans="3:33">
      <c r="C145" s="27"/>
      <c r="D145" s="27"/>
      <c r="E145" s="27"/>
      <c r="F145" s="27"/>
      <c r="G145" s="27"/>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row>
    <row r="146" spans="3:33">
      <c r="C146" s="27"/>
      <c r="D146" s="27"/>
      <c r="E146" s="27"/>
      <c r="F146" s="27"/>
      <c r="G146" s="27"/>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row>
    <row r="147" spans="3:33">
      <c r="C147" s="27"/>
      <c r="D147" s="27"/>
      <c r="E147" s="27"/>
      <c r="F147" s="27"/>
      <c r="G147" s="27"/>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row>
    <row r="148" spans="3:33">
      <c r="C148" s="27"/>
      <c r="D148" s="27"/>
      <c r="E148" s="27"/>
      <c r="F148" s="27"/>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row>
    <row r="149" spans="3:33">
      <c r="C149" s="27"/>
      <c r="D149" s="27"/>
      <c r="E149" s="27"/>
      <c r="F149" s="27"/>
      <c r="G149" s="27"/>
      <c r="H149" s="27"/>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row>
    <row r="150" spans="3:33">
      <c r="C150" s="27"/>
      <c r="D150" s="27"/>
      <c r="E150" s="27"/>
      <c r="F150" s="27"/>
      <c r="G150" s="27"/>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row>
    <row r="151" spans="3:33">
      <c r="C151" s="27"/>
      <c r="D151" s="27"/>
      <c r="E151" s="27"/>
      <c r="F151" s="27"/>
      <c r="G151" s="27"/>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row>
    <row r="152" spans="3:33">
      <c r="C152" s="27"/>
      <c r="D152" s="27"/>
      <c r="E152" s="27"/>
      <c r="F152" s="27"/>
      <c r="G152" s="27"/>
      <c r="H152" s="27"/>
      <c r="I152" s="27"/>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row>
    <row r="153" spans="3:33">
      <c r="C153" s="27"/>
      <c r="D153" s="27"/>
      <c r="E153" s="27"/>
      <c r="F153" s="27"/>
      <c r="G153" s="27"/>
      <c r="H153" s="27"/>
      <c r="I153" s="27"/>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row>
    <row r="154" spans="3:33">
      <c r="C154" s="27"/>
      <c r="D154" s="27"/>
      <c r="E154" s="27"/>
      <c r="F154" s="27"/>
      <c r="G154" s="27"/>
      <c r="H154" s="27"/>
      <c r="I154" s="27"/>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row>
    <row r="155" spans="3:33">
      <c r="C155" s="27"/>
      <c r="D155" s="27"/>
      <c r="E155" s="27"/>
      <c r="F155" s="27"/>
      <c r="G155" s="27"/>
      <c r="H155" s="27"/>
      <c r="I155" s="27"/>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row>
    <row r="156" spans="3:33">
      <c r="C156" s="27"/>
      <c r="D156" s="27"/>
      <c r="E156" s="27"/>
      <c r="F156" s="27"/>
      <c r="G156" s="27"/>
      <c r="H156" s="27"/>
      <c r="I156" s="27"/>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row>
    <row r="157" spans="3:33">
      <c r="C157" s="27"/>
      <c r="D157" s="27"/>
      <c r="E157" s="27"/>
      <c r="F157" s="27"/>
      <c r="G157" s="27"/>
      <c r="H157" s="27"/>
      <c r="I157" s="27"/>
      <c r="J157" s="27"/>
      <c r="K157" s="27"/>
      <c r="L157" s="27"/>
      <c r="M157" s="27"/>
      <c r="N157" s="27"/>
      <c r="O157" s="27"/>
      <c r="P157" s="27"/>
      <c r="Q157" s="27"/>
      <c r="R157" s="27"/>
      <c r="S157" s="27"/>
      <c r="T157" s="27"/>
      <c r="U157" s="27"/>
      <c r="V157" s="27"/>
      <c r="W157" s="27"/>
      <c r="X157" s="27"/>
      <c r="Y157" s="27"/>
      <c r="Z157" s="27"/>
      <c r="AA157" s="27"/>
      <c r="AB157" s="27"/>
      <c r="AC157" s="27"/>
      <c r="AD157" s="27"/>
      <c r="AE157" s="27"/>
      <c r="AF157" s="27"/>
      <c r="AG157" s="27"/>
    </row>
    <row r="158" spans="3:33">
      <c r="C158" s="27"/>
      <c r="D158" s="27"/>
      <c r="E158" s="27"/>
      <c r="F158" s="27"/>
      <c r="G158" s="27"/>
      <c r="H158" s="27"/>
      <c r="I158" s="27"/>
      <c r="J158" s="27"/>
      <c r="K158" s="27"/>
      <c r="L158" s="27"/>
      <c r="M158" s="27"/>
      <c r="N158" s="27"/>
      <c r="O158" s="27"/>
      <c r="P158" s="27"/>
      <c r="Q158" s="27"/>
      <c r="R158" s="27"/>
      <c r="S158" s="27"/>
      <c r="T158" s="27"/>
      <c r="U158" s="27"/>
      <c r="V158" s="27"/>
      <c r="W158" s="27"/>
      <c r="X158" s="27"/>
      <c r="Y158" s="27"/>
      <c r="Z158" s="27"/>
      <c r="AA158" s="27"/>
      <c r="AB158" s="27"/>
      <c r="AC158" s="27"/>
      <c r="AD158" s="27"/>
      <c r="AE158" s="27"/>
      <c r="AF158" s="27"/>
      <c r="AG158" s="27"/>
    </row>
    <row r="159" spans="3:33">
      <c r="C159" s="27"/>
      <c r="D159" s="27"/>
      <c r="E159" s="27"/>
      <c r="F159" s="27"/>
      <c r="G159" s="27"/>
      <c r="H159" s="27"/>
      <c r="I159" s="27"/>
      <c r="J159" s="27"/>
      <c r="K159" s="27"/>
      <c r="L159" s="27"/>
      <c r="M159" s="27"/>
      <c r="N159" s="27"/>
      <c r="O159" s="27"/>
      <c r="P159" s="27"/>
      <c r="Q159" s="27"/>
      <c r="R159" s="27"/>
      <c r="S159" s="27"/>
      <c r="T159" s="27"/>
      <c r="U159" s="27"/>
      <c r="V159" s="27"/>
      <c r="W159" s="27"/>
      <c r="X159" s="27"/>
      <c r="Y159" s="27"/>
      <c r="Z159" s="27"/>
      <c r="AA159" s="27"/>
      <c r="AB159" s="27"/>
      <c r="AC159" s="27"/>
      <c r="AD159" s="27"/>
      <c r="AE159" s="27"/>
      <c r="AF159" s="27"/>
      <c r="AG159" s="27"/>
    </row>
    <row r="160" spans="3:33">
      <c r="C160" s="27"/>
      <c r="D160" s="27"/>
      <c r="E160" s="27"/>
      <c r="F160" s="27"/>
      <c r="G160" s="27"/>
      <c r="H160" s="27"/>
      <c r="I160" s="27"/>
      <c r="J160" s="27"/>
      <c r="K160" s="27"/>
      <c r="L160" s="27"/>
      <c r="M160" s="27"/>
      <c r="N160" s="27"/>
      <c r="O160" s="27"/>
      <c r="P160" s="27"/>
      <c r="Q160" s="27"/>
      <c r="R160" s="27"/>
      <c r="S160" s="27"/>
      <c r="T160" s="27"/>
      <c r="U160" s="27"/>
      <c r="V160" s="27"/>
      <c r="W160" s="27"/>
      <c r="X160" s="27"/>
      <c r="Y160" s="27"/>
      <c r="Z160" s="27"/>
      <c r="AA160" s="27"/>
      <c r="AB160" s="27"/>
      <c r="AC160" s="27"/>
      <c r="AD160" s="27"/>
      <c r="AE160" s="27"/>
      <c r="AF160" s="27"/>
      <c r="AG160" s="27"/>
    </row>
    <row r="161" spans="3:33">
      <c r="C161" s="27"/>
      <c r="D161" s="27"/>
      <c r="E161" s="27"/>
      <c r="F161" s="27"/>
      <c r="G161" s="27"/>
      <c r="H161" s="27"/>
      <c r="I161" s="27"/>
      <c r="J161" s="27"/>
      <c r="K161" s="27"/>
      <c r="L161" s="27"/>
      <c r="M161" s="27"/>
      <c r="N161" s="27"/>
      <c r="O161" s="27"/>
      <c r="P161" s="27"/>
      <c r="Q161" s="27"/>
      <c r="R161" s="27"/>
      <c r="S161" s="27"/>
      <c r="T161" s="27"/>
      <c r="U161" s="27"/>
      <c r="V161" s="27"/>
      <c r="W161" s="27"/>
      <c r="X161" s="27"/>
      <c r="Y161" s="27"/>
      <c r="Z161" s="27"/>
      <c r="AA161" s="27"/>
      <c r="AB161" s="27"/>
      <c r="AC161" s="27"/>
      <c r="AD161" s="27"/>
      <c r="AE161" s="27"/>
      <c r="AF161" s="27"/>
      <c r="AG161" s="27"/>
    </row>
    <row r="162" spans="3:33">
      <c r="C162" s="27"/>
      <c r="D162" s="27"/>
      <c r="E162" s="27"/>
      <c r="F162" s="27"/>
      <c r="G162" s="27"/>
      <c r="H162" s="27"/>
      <c r="I162" s="27"/>
      <c r="J162" s="27"/>
      <c r="K162" s="27"/>
      <c r="L162" s="27"/>
      <c r="M162" s="27"/>
      <c r="N162" s="27"/>
      <c r="O162" s="27"/>
      <c r="P162" s="27"/>
      <c r="Q162" s="27"/>
      <c r="R162" s="27"/>
      <c r="S162" s="27"/>
      <c r="T162" s="27"/>
      <c r="U162" s="27"/>
      <c r="V162" s="27"/>
      <c r="W162" s="27"/>
      <c r="X162" s="27"/>
      <c r="Y162" s="27"/>
      <c r="Z162" s="27"/>
      <c r="AA162" s="27"/>
      <c r="AB162" s="27"/>
      <c r="AC162" s="27"/>
      <c r="AD162" s="27"/>
      <c r="AE162" s="27"/>
      <c r="AF162" s="27"/>
      <c r="AG162" s="27"/>
    </row>
    <row r="163" spans="3:33">
      <c r="C163" s="27"/>
      <c r="D163" s="27"/>
      <c r="E163" s="27"/>
      <c r="F163" s="27"/>
      <c r="G163" s="27"/>
      <c r="H163" s="27"/>
      <c r="I163" s="27"/>
      <c r="J163" s="27"/>
      <c r="K163" s="27"/>
      <c r="L163" s="27"/>
      <c r="M163" s="27"/>
      <c r="N163" s="27"/>
      <c r="O163" s="27"/>
      <c r="P163" s="27"/>
      <c r="Q163" s="27"/>
      <c r="R163" s="27"/>
      <c r="S163" s="27"/>
      <c r="T163" s="27"/>
      <c r="U163" s="27"/>
      <c r="V163" s="27"/>
      <c r="W163" s="27"/>
      <c r="X163" s="27"/>
      <c r="Y163" s="27"/>
      <c r="Z163" s="27"/>
      <c r="AA163" s="27"/>
      <c r="AB163" s="27"/>
      <c r="AC163" s="27"/>
      <c r="AD163" s="27"/>
      <c r="AE163" s="27"/>
      <c r="AF163" s="27"/>
      <c r="AG163" s="27"/>
    </row>
    <row r="164" spans="3:33">
      <c r="C164" s="27"/>
      <c r="D164" s="27"/>
      <c r="E164" s="27"/>
      <c r="F164" s="27"/>
      <c r="G164" s="27"/>
      <c r="H164" s="27"/>
      <c r="I164" s="27"/>
      <c r="J164" s="27"/>
      <c r="K164" s="27"/>
      <c r="L164" s="27"/>
      <c r="M164" s="27"/>
      <c r="N164" s="27"/>
      <c r="O164" s="27"/>
      <c r="P164" s="27"/>
      <c r="Q164" s="27"/>
      <c r="R164" s="27"/>
      <c r="S164" s="27"/>
      <c r="T164" s="27"/>
      <c r="U164" s="27"/>
      <c r="V164" s="27"/>
      <c r="W164" s="27"/>
      <c r="X164" s="27"/>
      <c r="Y164" s="27"/>
      <c r="Z164" s="27"/>
      <c r="AA164" s="27"/>
      <c r="AB164" s="27"/>
      <c r="AC164" s="27"/>
      <c r="AD164" s="27"/>
      <c r="AE164" s="27"/>
      <c r="AF164" s="27"/>
      <c r="AG164" s="27"/>
    </row>
    <row r="165" spans="3:33">
      <c r="C165" s="27"/>
      <c r="D165" s="27"/>
      <c r="E165" s="27"/>
      <c r="F165" s="27"/>
      <c r="G165" s="27"/>
      <c r="H165" s="27"/>
      <c r="I165" s="27"/>
      <c r="J165" s="27"/>
      <c r="K165" s="27"/>
      <c r="L165" s="27"/>
      <c r="M165" s="27"/>
      <c r="N165" s="27"/>
      <c r="O165" s="27"/>
      <c r="P165" s="27"/>
      <c r="Q165" s="27"/>
      <c r="R165" s="27"/>
      <c r="S165" s="27"/>
      <c r="T165" s="27"/>
      <c r="U165" s="27"/>
      <c r="V165" s="27"/>
      <c r="W165" s="27"/>
      <c r="X165" s="27"/>
      <c r="Y165" s="27"/>
      <c r="Z165" s="27"/>
      <c r="AA165" s="27"/>
      <c r="AB165" s="27"/>
      <c r="AC165" s="27"/>
      <c r="AD165" s="27"/>
      <c r="AE165" s="27"/>
      <c r="AF165" s="27"/>
      <c r="AG165" s="27"/>
    </row>
    <row r="166" spans="3:33">
      <c r="C166" s="27"/>
      <c r="D166" s="27"/>
      <c r="E166" s="27"/>
      <c r="F166" s="27"/>
      <c r="G166" s="27"/>
      <c r="H166" s="27"/>
      <c r="I166" s="27"/>
      <c r="J166" s="27"/>
      <c r="K166" s="27"/>
      <c r="L166" s="27"/>
      <c r="M166" s="27"/>
      <c r="N166" s="27"/>
      <c r="O166" s="27"/>
      <c r="P166" s="27"/>
      <c r="Q166" s="27"/>
      <c r="R166" s="27"/>
      <c r="S166" s="27"/>
      <c r="T166" s="27"/>
      <c r="U166" s="27"/>
      <c r="V166" s="27"/>
      <c r="W166" s="27"/>
      <c r="X166" s="27"/>
      <c r="Y166" s="27"/>
      <c r="Z166" s="27"/>
      <c r="AA166" s="27"/>
      <c r="AB166" s="27"/>
      <c r="AC166" s="27"/>
      <c r="AD166" s="27"/>
      <c r="AE166" s="27"/>
      <c r="AF166" s="27"/>
      <c r="AG166" s="27"/>
    </row>
    <row r="167" spans="3:33">
      <c r="C167" s="27"/>
      <c r="D167" s="27"/>
      <c r="E167" s="27"/>
      <c r="F167" s="27"/>
      <c r="G167" s="27"/>
      <c r="H167" s="27"/>
      <c r="I167" s="27"/>
      <c r="J167" s="27"/>
      <c r="K167" s="27"/>
      <c r="L167" s="27"/>
      <c r="M167" s="27"/>
      <c r="N167" s="27"/>
      <c r="O167" s="27"/>
      <c r="P167" s="27"/>
      <c r="Q167" s="27"/>
      <c r="R167" s="27"/>
      <c r="S167" s="27"/>
      <c r="T167" s="27"/>
      <c r="U167" s="27"/>
      <c r="V167" s="27"/>
      <c r="W167" s="27"/>
      <c r="X167" s="27"/>
      <c r="Y167" s="27"/>
      <c r="Z167" s="27"/>
      <c r="AA167" s="27"/>
      <c r="AB167" s="27"/>
      <c r="AC167" s="27"/>
      <c r="AD167" s="27"/>
      <c r="AE167" s="27"/>
      <c r="AF167" s="27"/>
      <c r="AG167" s="27"/>
    </row>
    <row r="168" spans="3:33">
      <c r="C168" s="27"/>
      <c r="D168" s="27"/>
      <c r="E168" s="27"/>
      <c r="F168" s="27"/>
      <c r="G168" s="27"/>
      <c r="H168" s="27"/>
      <c r="I168" s="27"/>
      <c r="J168" s="27"/>
      <c r="K168" s="27"/>
      <c r="L168" s="27"/>
      <c r="M168" s="27"/>
      <c r="N168" s="27"/>
      <c r="O168" s="27"/>
      <c r="P168" s="27"/>
      <c r="Q168" s="27"/>
      <c r="R168" s="27"/>
      <c r="S168" s="27"/>
      <c r="T168" s="27"/>
      <c r="U168" s="27"/>
      <c r="V168" s="27"/>
      <c r="W168" s="27"/>
      <c r="X168" s="27"/>
      <c r="Y168" s="27"/>
      <c r="Z168" s="27"/>
      <c r="AA168" s="27"/>
      <c r="AB168" s="27"/>
      <c r="AC168" s="27"/>
      <c r="AD168" s="27"/>
      <c r="AE168" s="27"/>
      <c r="AF168" s="27"/>
      <c r="AG168" s="27"/>
    </row>
    <row r="169" spans="3:33">
      <c r="C169" s="27"/>
      <c r="D169" s="27"/>
      <c r="E169" s="27"/>
      <c r="F169" s="27"/>
      <c r="G169" s="27"/>
      <c r="H169" s="27"/>
      <c r="I169" s="27"/>
      <c r="J169" s="27"/>
      <c r="K169" s="27"/>
      <c r="L169" s="27"/>
      <c r="M169" s="27"/>
      <c r="N169" s="27"/>
      <c r="O169" s="27"/>
      <c r="P169" s="27"/>
      <c r="Q169" s="27"/>
      <c r="R169" s="27"/>
      <c r="S169" s="27"/>
      <c r="T169" s="27"/>
      <c r="U169" s="27"/>
      <c r="V169" s="27"/>
      <c r="W169" s="27"/>
      <c r="X169" s="27"/>
      <c r="Y169" s="27"/>
      <c r="Z169" s="27"/>
      <c r="AA169" s="27"/>
      <c r="AB169" s="27"/>
      <c r="AC169" s="27"/>
      <c r="AD169" s="27"/>
      <c r="AE169" s="27"/>
      <c r="AF169" s="27"/>
      <c r="AG169" s="27"/>
    </row>
    <row r="170" spans="3:33">
      <c r="C170" s="27"/>
      <c r="D170" s="27"/>
      <c r="E170" s="27"/>
      <c r="F170" s="27"/>
      <c r="G170" s="27"/>
      <c r="H170" s="27"/>
      <c r="I170" s="27"/>
      <c r="J170" s="27"/>
      <c r="K170" s="27"/>
      <c r="L170" s="27"/>
      <c r="M170" s="27"/>
      <c r="N170" s="27"/>
      <c r="O170" s="27"/>
      <c r="P170" s="27"/>
      <c r="Q170" s="27"/>
      <c r="R170" s="27"/>
      <c r="S170" s="27"/>
      <c r="T170" s="27"/>
      <c r="U170" s="27"/>
      <c r="V170" s="27"/>
      <c r="W170" s="27"/>
      <c r="X170" s="27"/>
      <c r="Y170" s="27"/>
      <c r="Z170" s="27"/>
      <c r="AA170" s="27"/>
      <c r="AB170" s="27"/>
      <c r="AC170" s="27"/>
      <c r="AD170" s="27"/>
      <c r="AE170" s="27"/>
      <c r="AF170" s="27"/>
      <c r="AG170" s="27"/>
    </row>
    <row r="171" spans="3:33">
      <c r="C171" s="27"/>
      <c r="D171" s="27"/>
      <c r="E171" s="27"/>
      <c r="F171" s="27"/>
      <c r="G171" s="27"/>
      <c r="H171" s="27"/>
      <c r="I171" s="27"/>
      <c r="J171" s="27"/>
      <c r="K171" s="27"/>
      <c r="L171" s="27"/>
      <c r="M171" s="27"/>
      <c r="N171" s="27"/>
      <c r="O171" s="27"/>
      <c r="P171" s="27"/>
      <c r="Q171" s="27"/>
      <c r="R171" s="27"/>
      <c r="S171" s="27"/>
      <c r="T171" s="27"/>
      <c r="U171" s="27"/>
      <c r="V171" s="27"/>
      <c r="W171" s="27"/>
      <c r="X171" s="27"/>
      <c r="Y171" s="27"/>
      <c r="Z171" s="27"/>
      <c r="AA171" s="27"/>
      <c r="AB171" s="27"/>
      <c r="AC171" s="27"/>
      <c r="AD171" s="27"/>
      <c r="AE171" s="27"/>
      <c r="AF171" s="27"/>
      <c r="AG171" s="27"/>
    </row>
    <row r="172" spans="3:33">
      <c r="C172" s="27"/>
      <c r="D172" s="27"/>
      <c r="E172" s="27"/>
      <c r="F172" s="27"/>
      <c r="G172" s="27"/>
      <c r="H172" s="27"/>
      <c r="I172" s="27"/>
      <c r="J172" s="27"/>
      <c r="K172" s="27"/>
      <c r="L172" s="27"/>
      <c r="M172" s="27"/>
      <c r="N172" s="27"/>
      <c r="O172" s="27"/>
      <c r="P172" s="27"/>
      <c r="Q172" s="27"/>
      <c r="R172" s="27"/>
      <c r="S172" s="27"/>
      <c r="T172" s="27"/>
      <c r="U172" s="27"/>
      <c r="V172" s="27"/>
      <c r="W172" s="27"/>
      <c r="X172" s="27"/>
      <c r="Y172" s="27"/>
      <c r="Z172" s="27"/>
      <c r="AA172" s="27"/>
      <c r="AB172" s="27"/>
      <c r="AC172" s="27"/>
      <c r="AD172" s="27"/>
      <c r="AE172" s="27"/>
      <c r="AF172" s="27"/>
      <c r="AG172" s="27"/>
    </row>
    <row r="173" spans="3:33">
      <c r="C173" s="27"/>
      <c r="D173" s="27"/>
      <c r="E173" s="27"/>
      <c r="F173" s="27"/>
      <c r="G173" s="27"/>
      <c r="H173" s="27"/>
      <c r="I173" s="27"/>
      <c r="J173" s="27"/>
      <c r="K173" s="27"/>
      <c r="L173" s="27"/>
      <c r="M173" s="27"/>
      <c r="N173" s="27"/>
      <c r="O173" s="27"/>
      <c r="P173" s="27"/>
      <c r="Q173" s="27"/>
      <c r="R173" s="27"/>
      <c r="S173" s="27"/>
      <c r="T173" s="27"/>
      <c r="U173" s="27"/>
      <c r="V173" s="27"/>
      <c r="W173" s="27"/>
      <c r="X173" s="27"/>
      <c r="Y173" s="27"/>
      <c r="Z173" s="27"/>
      <c r="AA173" s="27"/>
      <c r="AB173" s="27"/>
      <c r="AC173" s="27"/>
      <c r="AD173" s="27"/>
      <c r="AE173" s="27"/>
      <c r="AF173" s="27"/>
      <c r="AG173" s="27"/>
    </row>
    <row r="174" spans="3:33">
      <c r="C174" s="27"/>
      <c r="D174" s="27"/>
      <c r="E174" s="27"/>
      <c r="F174" s="27"/>
      <c r="G174" s="27"/>
      <c r="H174" s="27"/>
      <c r="I174" s="27"/>
      <c r="J174" s="27"/>
      <c r="K174" s="27"/>
      <c r="L174" s="27"/>
      <c r="M174" s="27"/>
      <c r="N174" s="27"/>
      <c r="O174" s="27"/>
      <c r="P174" s="27"/>
      <c r="Q174" s="27"/>
      <c r="R174" s="27"/>
      <c r="S174" s="27"/>
      <c r="T174" s="27"/>
      <c r="U174" s="27"/>
      <c r="V174" s="27"/>
      <c r="W174" s="27"/>
      <c r="X174" s="27"/>
      <c r="Y174" s="27"/>
      <c r="Z174" s="27"/>
      <c r="AA174" s="27"/>
      <c r="AB174" s="27"/>
      <c r="AC174" s="27"/>
      <c r="AD174" s="27"/>
      <c r="AE174" s="27"/>
      <c r="AF174" s="27"/>
      <c r="AG174" s="27"/>
    </row>
    <row r="175" spans="3:33">
      <c r="C175" s="27"/>
      <c r="D175" s="27"/>
      <c r="E175" s="27"/>
      <c r="F175" s="27"/>
      <c r="G175" s="27"/>
      <c r="H175" s="27"/>
      <c r="I175" s="27"/>
      <c r="J175" s="27"/>
      <c r="K175" s="27"/>
      <c r="L175" s="27"/>
      <c r="M175" s="27"/>
      <c r="N175" s="27"/>
      <c r="O175" s="27"/>
      <c r="P175" s="27"/>
      <c r="Q175" s="27"/>
      <c r="R175" s="27"/>
      <c r="S175" s="27"/>
      <c r="T175" s="27"/>
      <c r="U175" s="27"/>
      <c r="V175" s="27"/>
      <c r="W175" s="27"/>
      <c r="X175" s="27"/>
      <c r="Y175" s="27"/>
      <c r="Z175" s="27"/>
      <c r="AA175" s="27"/>
      <c r="AB175" s="27"/>
      <c r="AC175" s="27"/>
      <c r="AD175" s="27"/>
      <c r="AE175" s="27"/>
      <c r="AF175" s="27"/>
      <c r="AG175" s="27"/>
    </row>
    <row r="176" spans="3:33">
      <c r="C176" s="27"/>
      <c r="D176" s="27"/>
      <c r="E176" s="27"/>
      <c r="F176" s="27"/>
      <c r="G176" s="27"/>
      <c r="H176" s="27"/>
      <c r="I176" s="27"/>
      <c r="J176" s="27"/>
      <c r="K176" s="27"/>
      <c r="L176" s="27"/>
      <c r="M176" s="27"/>
      <c r="N176" s="27"/>
      <c r="O176" s="27"/>
      <c r="P176" s="27"/>
      <c r="Q176" s="27"/>
      <c r="R176" s="27"/>
      <c r="S176" s="27"/>
      <c r="T176" s="27"/>
      <c r="U176" s="27"/>
      <c r="V176" s="27"/>
      <c r="W176" s="27"/>
      <c r="X176" s="27"/>
      <c r="Y176" s="27"/>
      <c r="Z176" s="27"/>
      <c r="AA176" s="27"/>
      <c r="AB176" s="27"/>
      <c r="AC176" s="27"/>
      <c r="AD176" s="27"/>
      <c r="AE176" s="27"/>
      <c r="AF176" s="27"/>
      <c r="AG176" s="27"/>
    </row>
    <row r="177" spans="3:33">
      <c r="C177" s="27"/>
      <c r="D177" s="27"/>
      <c r="E177" s="27"/>
      <c r="F177" s="27"/>
      <c r="G177" s="27"/>
      <c r="H177" s="27"/>
      <c r="I177" s="27"/>
      <c r="J177" s="27"/>
      <c r="K177" s="27"/>
      <c r="L177" s="27"/>
      <c r="M177" s="27"/>
      <c r="N177" s="27"/>
      <c r="O177" s="27"/>
      <c r="P177" s="27"/>
      <c r="Q177" s="27"/>
      <c r="R177" s="27"/>
      <c r="S177" s="27"/>
      <c r="T177" s="27"/>
      <c r="U177" s="27"/>
      <c r="V177" s="27"/>
      <c r="W177" s="27"/>
      <c r="X177" s="27"/>
      <c r="Y177" s="27"/>
      <c r="Z177" s="27"/>
      <c r="AA177" s="27"/>
      <c r="AB177" s="27"/>
      <c r="AC177" s="27"/>
      <c r="AD177" s="27"/>
      <c r="AE177" s="27"/>
      <c r="AF177" s="27"/>
      <c r="AG177" s="27"/>
    </row>
    <row r="178" spans="3:33">
      <c r="C178" s="27"/>
      <c r="D178" s="27"/>
      <c r="E178" s="27"/>
      <c r="F178" s="27"/>
      <c r="G178" s="27"/>
      <c r="H178" s="27"/>
      <c r="I178" s="27"/>
      <c r="J178" s="27"/>
      <c r="K178" s="27"/>
      <c r="L178" s="27"/>
      <c r="M178" s="27"/>
      <c r="N178" s="27"/>
      <c r="O178" s="27"/>
      <c r="P178" s="27"/>
      <c r="Q178" s="27"/>
      <c r="R178" s="27"/>
      <c r="S178" s="27"/>
      <c r="T178" s="27"/>
      <c r="U178" s="27"/>
      <c r="V178" s="27"/>
      <c r="W178" s="27"/>
      <c r="X178" s="27"/>
      <c r="Y178" s="27"/>
      <c r="Z178" s="27"/>
      <c r="AA178" s="27"/>
      <c r="AB178" s="27"/>
      <c r="AC178" s="27"/>
      <c r="AD178" s="27"/>
      <c r="AE178" s="27"/>
      <c r="AF178" s="27"/>
      <c r="AG178" s="27"/>
    </row>
    <row r="179" spans="3:33">
      <c r="C179" s="27"/>
      <c r="D179" s="27"/>
      <c r="E179" s="27"/>
      <c r="F179" s="27"/>
      <c r="G179" s="27"/>
      <c r="H179" s="27"/>
      <c r="I179" s="27"/>
      <c r="J179" s="27"/>
      <c r="K179" s="27"/>
      <c r="L179" s="27"/>
      <c r="M179" s="27"/>
      <c r="N179" s="27"/>
      <c r="O179" s="27"/>
      <c r="P179" s="27"/>
      <c r="Q179" s="27"/>
      <c r="R179" s="27"/>
      <c r="S179" s="27"/>
      <c r="T179" s="27"/>
      <c r="U179" s="27"/>
      <c r="V179" s="27"/>
      <c r="W179" s="27"/>
      <c r="X179" s="27"/>
      <c r="Y179" s="27"/>
      <c r="Z179" s="27"/>
      <c r="AA179" s="27"/>
      <c r="AB179" s="27"/>
      <c r="AC179" s="27"/>
      <c r="AD179" s="27"/>
      <c r="AE179" s="27"/>
      <c r="AF179" s="27"/>
      <c r="AG179" s="27"/>
    </row>
    <row r="180" spans="3:33">
      <c r="C180" s="27"/>
      <c r="D180" s="27"/>
      <c r="E180" s="27"/>
      <c r="F180" s="27"/>
      <c r="G180" s="27"/>
      <c r="H180" s="27"/>
      <c r="I180" s="27"/>
      <c r="J180" s="27"/>
      <c r="K180" s="27"/>
      <c r="L180" s="27"/>
      <c r="M180" s="27"/>
      <c r="N180" s="27"/>
      <c r="O180" s="27"/>
      <c r="P180" s="27"/>
      <c r="Q180" s="27"/>
      <c r="R180" s="27"/>
      <c r="S180" s="27"/>
      <c r="T180" s="27"/>
      <c r="U180" s="27"/>
      <c r="V180" s="27"/>
      <c r="W180" s="27"/>
      <c r="X180" s="27"/>
      <c r="Y180" s="27"/>
      <c r="Z180" s="27"/>
      <c r="AA180" s="27"/>
      <c r="AB180" s="27"/>
      <c r="AC180" s="27"/>
      <c r="AD180" s="27"/>
      <c r="AE180" s="27"/>
      <c r="AF180" s="27"/>
      <c r="AG180" s="27"/>
    </row>
    <row r="181" spans="3:33">
      <c r="C181" s="27"/>
      <c r="D181" s="27"/>
      <c r="E181" s="27"/>
      <c r="F181" s="27"/>
      <c r="G181" s="27"/>
      <c r="H181" s="27"/>
      <c r="I181" s="27"/>
      <c r="J181" s="27"/>
      <c r="K181" s="27"/>
      <c r="L181" s="27"/>
      <c r="M181" s="27"/>
      <c r="N181" s="27"/>
      <c r="O181" s="27"/>
      <c r="P181" s="27"/>
      <c r="Q181" s="27"/>
      <c r="R181" s="27"/>
      <c r="S181" s="27"/>
      <c r="T181" s="27"/>
      <c r="U181" s="27"/>
      <c r="V181" s="27"/>
      <c r="W181" s="27"/>
      <c r="X181" s="27"/>
      <c r="Y181" s="27"/>
      <c r="Z181" s="27"/>
      <c r="AA181" s="27"/>
      <c r="AB181" s="27"/>
      <c r="AC181" s="27"/>
      <c r="AD181" s="27"/>
      <c r="AE181" s="27"/>
      <c r="AF181" s="27"/>
      <c r="AG181" s="27"/>
    </row>
    <row r="182" spans="3:33">
      <c r="C182" s="27"/>
      <c r="D182" s="27"/>
      <c r="E182" s="27"/>
      <c r="F182" s="27"/>
      <c r="G182" s="27"/>
      <c r="H182" s="27"/>
      <c r="I182" s="27"/>
      <c r="J182" s="27"/>
      <c r="K182" s="27"/>
      <c r="L182" s="27"/>
      <c r="M182" s="27"/>
      <c r="N182" s="27"/>
      <c r="O182" s="27"/>
      <c r="P182" s="27"/>
      <c r="Q182" s="27"/>
      <c r="R182" s="27"/>
      <c r="S182" s="27"/>
      <c r="T182" s="27"/>
      <c r="U182" s="27"/>
      <c r="V182" s="27"/>
      <c r="W182" s="27"/>
      <c r="X182" s="27"/>
      <c r="Y182" s="27"/>
      <c r="Z182" s="27"/>
      <c r="AA182" s="27"/>
      <c r="AB182" s="27"/>
      <c r="AC182" s="27"/>
      <c r="AD182" s="27"/>
      <c r="AE182" s="27"/>
      <c r="AF182" s="27"/>
      <c r="AG182" s="27"/>
    </row>
    <row r="183" spans="3:33">
      <c r="C183" s="27"/>
      <c r="D183" s="27"/>
      <c r="E183" s="27"/>
      <c r="F183" s="27"/>
      <c r="G183" s="27"/>
      <c r="H183" s="27"/>
      <c r="I183" s="27"/>
      <c r="J183" s="27"/>
      <c r="K183" s="27"/>
      <c r="L183" s="27"/>
      <c r="M183" s="27"/>
      <c r="N183" s="27"/>
      <c r="O183" s="27"/>
      <c r="P183" s="27"/>
      <c r="Q183" s="27"/>
      <c r="R183" s="27"/>
      <c r="S183" s="27"/>
      <c r="T183" s="27"/>
      <c r="U183" s="27"/>
      <c r="V183" s="27"/>
      <c r="W183" s="27"/>
      <c r="X183" s="27"/>
      <c r="Y183" s="27"/>
      <c r="Z183" s="27"/>
      <c r="AA183" s="27"/>
      <c r="AB183" s="27"/>
      <c r="AC183" s="27"/>
      <c r="AD183" s="27"/>
      <c r="AE183" s="27"/>
      <c r="AF183" s="27"/>
      <c r="AG183" s="27"/>
    </row>
    <row r="184" spans="3:33">
      <c r="C184" s="27"/>
      <c r="D184" s="27"/>
      <c r="E184" s="27"/>
      <c r="F184" s="27"/>
      <c r="G184" s="27"/>
      <c r="H184" s="27"/>
      <c r="I184" s="27"/>
      <c r="J184" s="27"/>
      <c r="K184" s="27"/>
      <c r="L184" s="27"/>
      <c r="M184" s="27"/>
      <c r="N184" s="27"/>
      <c r="O184" s="27"/>
      <c r="P184" s="27"/>
      <c r="Q184" s="27"/>
      <c r="R184" s="27"/>
      <c r="S184" s="27"/>
      <c r="T184" s="27"/>
      <c r="U184" s="27"/>
      <c r="V184" s="27"/>
      <c r="W184" s="27"/>
      <c r="X184" s="27"/>
      <c r="Y184" s="27"/>
      <c r="Z184" s="27"/>
      <c r="AA184" s="27"/>
      <c r="AB184" s="27"/>
      <c r="AC184" s="27"/>
      <c r="AD184" s="27"/>
      <c r="AE184" s="27"/>
      <c r="AF184" s="27"/>
      <c r="AG184" s="27"/>
    </row>
    <row r="185" spans="3:33">
      <c r="C185" s="27"/>
      <c r="D185" s="27"/>
      <c r="E185" s="27"/>
      <c r="F185" s="27"/>
      <c r="G185" s="27"/>
      <c r="H185" s="27"/>
      <c r="I185" s="27"/>
      <c r="J185" s="27"/>
      <c r="K185" s="27"/>
      <c r="L185" s="27"/>
      <c r="M185" s="27"/>
      <c r="N185" s="27"/>
      <c r="O185" s="27"/>
      <c r="P185" s="27"/>
      <c r="Q185" s="27"/>
      <c r="R185" s="27"/>
      <c r="S185" s="27"/>
      <c r="T185" s="27"/>
      <c r="U185" s="27"/>
      <c r="V185" s="27"/>
      <c r="W185" s="27"/>
      <c r="X185" s="27"/>
      <c r="Y185" s="27"/>
      <c r="Z185" s="27"/>
      <c r="AA185" s="27"/>
      <c r="AB185" s="27"/>
      <c r="AC185" s="27"/>
      <c r="AD185" s="27"/>
      <c r="AE185" s="27"/>
      <c r="AF185" s="27"/>
      <c r="AG185" s="27"/>
    </row>
    <row r="186" spans="3:33">
      <c r="C186" s="27"/>
      <c r="D186" s="27"/>
      <c r="E186" s="27"/>
      <c r="F186" s="27"/>
      <c r="G186" s="27"/>
      <c r="H186" s="27"/>
      <c r="I186" s="27"/>
      <c r="J186" s="27"/>
      <c r="K186" s="27"/>
      <c r="L186" s="27"/>
      <c r="M186" s="27"/>
      <c r="N186" s="27"/>
      <c r="O186" s="27"/>
      <c r="P186" s="27"/>
      <c r="Q186" s="27"/>
      <c r="R186" s="27"/>
      <c r="S186" s="27"/>
      <c r="T186" s="27"/>
      <c r="U186" s="27"/>
      <c r="V186" s="27"/>
      <c r="W186" s="27"/>
      <c r="X186" s="27"/>
      <c r="Y186" s="27"/>
      <c r="Z186" s="27"/>
      <c r="AA186" s="27"/>
      <c r="AB186" s="27"/>
      <c r="AC186" s="27"/>
      <c r="AD186" s="27"/>
      <c r="AE186" s="27"/>
      <c r="AF186" s="27"/>
      <c r="AG186" s="27"/>
    </row>
    <row r="187" spans="3:33">
      <c r="C187" s="27"/>
      <c r="D187" s="27"/>
      <c r="E187" s="27"/>
      <c r="F187" s="27"/>
      <c r="G187" s="27"/>
      <c r="H187" s="27"/>
      <c r="I187" s="27"/>
      <c r="J187" s="27"/>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row>
    <row r="188" spans="3:33">
      <c r="C188" s="27"/>
      <c r="D188" s="27"/>
      <c r="E188" s="27"/>
      <c r="F188" s="27"/>
      <c r="G188" s="27"/>
      <c r="H188" s="27"/>
      <c r="I188" s="27"/>
      <c r="J188" s="27"/>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row>
    <row r="189" spans="3:33">
      <c r="C189" s="27"/>
      <c r="D189" s="27"/>
      <c r="E189" s="27"/>
      <c r="F189" s="27"/>
      <c r="G189" s="27"/>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row>
    <row r="190" spans="3:33">
      <c r="C190" s="27"/>
      <c r="D190" s="27"/>
      <c r="E190" s="27"/>
      <c r="F190" s="27"/>
      <c r="G190" s="27"/>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row>
    <row r="191" spans="3:33">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row>
    <row r="192" spans="3:33">
      <c r="C192" s="27"/>
      <c r="D192" s="27"/>
      <c r="E192" s="27"/>
      <c r="F192" s="27"/>
      <c r="G192" s="27"/>
      <c r="H192" s="27"/>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row>
    <row r="193" spans="3:33">
      <c r="C193" s="27"/>
      <c r="D193" s="27"/>
      <c r="E193" s="27"/>
      <c r="F193" s="27"/>
      <c r="G193" s="27"/>
      <c r="H193" s="27"/>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row>
    <row r="194" spans="3:33">
      <c r="C194" s="27"/>
      <c r="D194" s="27"/>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row>
    <row r="195" spans="3:33">
      <c r="C195" s="27"/>
      <c r="D195" s="27"/>
      <c r="E195" s="27"/>
      <c r="F195" s="27"/>
      <c r="G195" s="27"/>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row>
    <row r="196" spans="3:33">
      <c r="C196" s="27"/>
      <c r="D196" s="27"/>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row>
    <row r="197" spans="3:33">
      <c r="C197" s="27"/>
      <c r="D197" s="27"/>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row>
    <row r="198" spans="3:33">
      <c r="C198" s="27"/>
      <c r="D198" s="27"/>
      <c r="E198" s="27"/>
      <c r="F198" s="27"/>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row>
    <row r="199" spans="3:33">
      <c r="C199" s="27"/>
      <c r="D199" s="27"/>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row>
    <row r="200" spans="3:33">
      <c r="C200" s="27"/>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row>
    <row r="201" spans="3:33">
      <c r="C201" s="27"/>
      <c r="D201" s="27"/>
      <c r="E201" s="27"/>
      <c r="F201" s="27"/>
      <c r="G201" s="27"/>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row>
    <row r="202" spans="3:33">
      <c r="C202" s="27"/>
      <c r="D202" s="27"/>
      <c r="E202" s="27"/>
      <c r="F202" s="27"/>
      <c r="G202" s="27"/>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row>
    <row r="203" spans="3:33">
      <c r="C203" s="27"/>
      <c r="D203" s="27"/>
      <c r="E203" s="27"/>
      <c r="F203" s="27"/>
      <c r="G203" s="27"/>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row>
    <row r="204" spans="3:33">
      <c r="C204" s="27"/>
      <c r="D204" s="27"/>
      <c r="E204" s="27"/>
      <c r="F204" s="27"/>
      <c r="G204" s="27"/>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row>
    <row r="205" spans="3:33">
      <c r="C205" s="27"/>
      <c r="D205" s="27"/>
      <c r="E205" s="27"/>
      <c r="F205" s="27"/>
      <c r="G205" s="27"/>
      <c r="H205" s="27"/>
      <c r="I205" s="27"/>
      <c r="J205" s="27"/>
      <c r="K205" s="27"/>
      <c r="L205" s="27"/>
      <c r="M205" s="27"/>
      <c r="N205" s="27"/>
      <c r="O205" s="27"/>
      <c r="P205" s="27"/>
      <c r="Q205" s="27"/>
      <c r="R205" s="27"/>
      <c r="S205" s="27"/>
      <c r="T205" s="27"/>
      <c r="U205" s="27"/>
      <c r="V205" s="27"/>
      <c r="W205" s="27"/>
      <c r="X205" s="27"/>
      <c r="Y205" s="27"/>
      <c r="Z205" s="27"/>
      <c r="AA205" s="27"/>
      <c r="AB205" s="27"/>
      <c r="AC205" s="27"/>
      <c r="AD205" s="27"/>
      <c r="AE205" s="27"/>
      <c r="AF205" s="27"/>
      <c r="AG205" s="27"/>
    </row>
    <row r="206" spans="3:33">
      <c r="C206" s="27"/>
      <c r="D206" s="27"/>
      <c r="E206" s="27"/>
      <c r="F206" s="27"/>
      <c r="G206" s="27"/>
      <c r="H206" s="27"/>
      <c r="I206" s="27"/>
      <c r="J206" s="27"/>
      <c r="K206" s="27"/>
      <c r="L206" s="27"/>
      <c r="M206" s="27"/>
      <c r="N206" s="27"/>
      <c r="O206" s="27"/>
      <c r="P206" s="27"/>
      <c r="Q206" s="27"/>
      <c r="R206" s="27"/>
      <c r="S206" s="27"/>
      <c r="T206" s="27"/>
      <c r="U206" s="27"/>
      <c r="V206" s="27"/>
      <c r="W206" s="27"/>
      <c r="X206" s="27"/>
      <c r="Y206" s="27"/>
      <c r="Z206" s="27"/>
      <c r="AA206" s="27"/>
      <c r="AB206" s="27"/>
      <c r="AC206" s="27"/>
      <c r="AD206" s="27"/>
      <c r="AE206" s="27"/>
      <c r="AF206" s="27"/>
      <c r="AG206" s="27"/>
    </row>
    <row r="207" spans="3:33">
      <c r="C207" s="27"/>
      <c r="D207" s="27"/>
      <c r="E207" s="27"/>
      <c r="F207" s="27"/>
      <c r="G207" s="27"/>
      <c r="H207" s="27"/>
      <c r="I207" s="27"/>
      <c r="J207" s="27"/>
      <c r="K207" s="27"/>
      <c r="L207" s="27"/>
      <c r="M207" s="27"/>
      <c r="N207" s="27"/>
      <c r="O207" s="27"/>
      <c r="P207" s="27"/>
      <c r="Q207" s="27"/>
      <c r="R207" s="27"/>
      <c r="S207" s="27"/>
      <c r="T207" s="27"/>
      <c r="U207" s="27"/>
      <c r="V207" s="27"/>
      <c r="W207" s="27"/>
      <c r="X207" s="27"/>
      <c r="Y207" s="27"/>
      <c r="Z207" s="27"/>
      <c r="AA207" s="27"/>
      <c r="AB207" s="27"/>
      <c r="AC207" s="27"/>
      <c r="AD207" s="27"/>
      <c r="AE207" s="27"/>
      <c r="AF207" s="27"/>
      <c r="AG207" s="27"/>
    </row>
    <row r="208" spans="3:33">
      <c r="C208" s="27"/>
      <c r="D208" s="27"/>
      <c r="E208" s="27"/>
      <c r="F208" s="27"/>
      <c r="G208" s="27"/>
      <c r="H208" s="27"/>
      <c r="I208" s="27"/>
      <c r="J208" s="27"/>
      <c r="K208" s="27"/>
      <c r="L208" s="27"/>
      <c r="M208" s="27"/>
      <c r="N208" s="27"/>
      <c r="O208" s="27"/>
      <c r="P208" s="27"/>
      <c r="Q208" s="27"/>
      <c r="R208" s="27"/>
      <c r="S208" s="27"/>
      <c r="T208" s="27"/>
      <c r="U208" s="27"/>
      <c r="V208" s="27"/>
      <c r="W208" s="27"/>
      <c r="X208" s="27"/>
      <c r="Y208" s="27"/>
      <c r="Z208" s="27"/>
      <c r="AA208" s="27"/>
      <c r="AB208" s="27"/>
      <c r="AC208" s="27"/>
      <c r="AD208" s="27"/>
      <c r="AE208" s="27"/>
      <c r="AF208" s="27"/>
      <c r="AG208" s="27"/>
    </row>
    <row r="209" spans="3:33">
      <c r="C209" s="27"/>
      <c r="D209" s="27"/>
      <c r="E209" s="27"/>
      <c r="F209" s="27"/>
      <c r="G209" s="27"/>
      <c r="H209" s="27"/>
      <c r="I209" s="27"/>
      <c r="J209" s="27"/>
      <c r="K209" s="27"/>
      <c r="L209" s="27"/>
      <c r="M209" s="27"/>
      <c r="N209" s="27"/>
      <c r="O209" s="27"/>
      <c r="P209" s="27"/>
      <c r="Q209" s="27"/>
      <c r="R209" s="27"/>
      <c r="S209" s="27"/>
      <c r="T209" s="27"/>
      <c r="U209" s="27"/>
      <c r="V209" s="27"/>
      <c r="W209" s="27"/>
      <c r="X209" s="27"/>
      <c r="Y209" s="27"/>
      <c r="Z209" s="27"/>
      <c r="AA209" s="27"/>
      <c r="AB209" s="27"/>
      <c r="AC209" s="27"/>
      <c r="AD209" s="27"/>
      <c r="AE209" s="27"/>
      <c r="AF209" s="27"/>
      <c r="AG209" s="27"/>
    </row>
    <row r="210" spans="3:33">
      <c r="C210" s="27"/>
      <c r="D210" s="27"/>
      <c r="E210" s="27"/>
      <c r="F210" s="27"/>
      <c r="G210" s="27"/>
      <c r="H210" s="27"/>
      <c r="I210" s="27"/>
      <c r="J210" s="27"/>
      <c r="K210" s="27"/>
      <c r="L210" s="27"/>
      <c r="M210" s="27"/>
      <c r="N210" s="27"/>
      <c r="O210" s="27"/>
      <c r="P210" s="27"/>
      <c r="Q210" s="27"/>
      <c r="R210" s="27"/>
      <c r="S210" s="27"/>
      <c r="T210" s="27"/>
      <c r="U210" s="27"/>
      <c r="V210" s="27"/>
      <c r="W210" s="27"/>
      <c r="X210" s="27"/>
      <c r="Y210" s="27"/>
      <c r="Z210" s="27"/>
      <c r="AA210" s="27"/>
      <c r="AB210" s="27"/>
      <c r="AC210" s="27"/>
      <c r="AD210" s="27"/>
      <c r="AE210" s="27"/>
      <c r="AF210" s="27"/>
      <c r="AG210" s="27"/>
    </row>
    <row r="211" spans="3:33">
      <c r="C211" s="27"/>
      <c r="D211" s="27"/>
      <c r="E211" s="27"/>
      <c r="F211" s="27"/>
      <c r="G211" s="27"/>
      <c r="H211" s="27"/>
      <c r="I211" s="27"/>
      <c r="J211" s="27"/>
      <c r="K211" s="27"/>
      <c r="L211" s="27"/>
      <c r="M211" s="27"/>
      <c r="N211" s="27"/>
      <c r="O211" s="27"/>
      <c r="P211" s="27"/>
      <c r="Q211" s="27"/>
      <c r="R211" s="27"/>
      <c r="S211" s="27"/>
      <c r="T211" s="27"/>
      <c r="U211" s="27"/>
      <c r="V211" s="27"/>
      <c r="W211" s="27"/>
      <c r="X211" s="27"/>
      <c r="Y211" s="27"/>
      <c r="Z211" s="27"/>
      <c r="AA211" s="27"/>
      <c r="AB211" s="27"/>
      <c r="AC211" s="27"/>
      <c r="AD211" s="27"/>
      <c r="AE211" s="27"/>
      <c r="AF211" s="27"/>
      <c r="AG211" s="27"/>
    </row>
    <row r="212" spans="3:33">
      <c r="C212" s="27"/>
      <c r="D212" s="27"/>
      <c r="E212" s="27"/>
      <c r="F212" s="27"/>
      <c r="G212" s="27"/>
      <c r="H212" s="27"/>
      <c r="I212" s="27"/>
      <c r="J212" s="27"/>
      <c r="K212" s="27"/>
      <c r="L212" s="27"/>
      <c r="M212" s="27"/>
      <c r="N212" s="27"/>
      <c r="O212" s="27"/>
      <c r="P212" s="27"/>
      <c r="Q212" s="27"/>
      <c r="R212" s="27"/>
      <c r="S212" s="27"/>
      <c r="T212" s="27"/>
      <c r="U212" s="27"/>
      <c r="V212" s="27"/>
      <c r="W212" s="27"/>
      <c r="X212" s="27"/>
      <c r="Y212" s="27"/>
      <c r="Z212" s="27"/>
      <c r="AA212" s="27"/>
      <c r="AB212" s="27"/>
      <c r="AC212" s="27"/>
      <c r="AD212" s="27"/>
      <c r="AE212" s="27"/>
      <c r="AF212" s="27"/>
      <c r="AG212" s="27"/>
    </row>
    <row r="213" spans="3:33">
      <c r="C213" s="27"/>
      <c r="D213" s="27"/>
      <c r="E213" s="27"/>
      <c r="F213" s="27"/>
      <c r="G213" s="27"/>
      <c r="H213" s="27"/>
      <c r="I213" s="27"/>
      <c r="J213" s="27"/>
      <c r="K213" s="27"/>
      <c r="L213" s="27"/>
      <c r="M213" s="27"/>
      <c r="N213" s="27"/>
      <c r="O213" s="27"/>
      <c r="P213" s="27"/>
      <c r="Q213" s="27"/>
      <c r="R213" s="27"/>
      <c r="S213" s="27"/>
      <c r="T213" s="27"/>
      <c r="U213" s="27"/>
      <c r="V213" s="27"/>
      <c r="W213" s="27"/>
      <c r="X213" s="27"/>
      <c r="Y213" s="27"/>
      <c r="Z213" s="27"/>
      <c r="AA213" s="27"/>
      <c r="AB213" s="27"/>
      <c r="AC213" s="27"/>
      <c r="AD213" s="27"/>
      <c r="AE213" s="27"/>
      <c r="AF213" s="27"/>
      <c r="AG213" s="27"/>
    </row>
    <row r="214" spans="3:33">
      <c r="C214" s="27"/>
      <c r="D214" s="27"/>
      <c r="E214" s="27"/>
      <c r="F214" s="27"/>
      <c r="G214" s="27"/>
      <c r="H214" s="27"/>
      <c r="I214" s="27"/>
      <c r="J214" s="27"/>
      <c r="K214" s="27"/>
      <c r="L214" s="27"/>
      <c r="M214" s="27"/>
      <c r="N214" s="27"/>
      <c r="O214" s="27"/>
      <c r="P214" s="27"/>
      <c r="Q214" s="27"/>
      <c r="R214" s="27"/>
      <c r="S214" s="27"/>
      <c r="T214" s="27"/>
      <c r="U214" s="27"/>
      <c r="V214" s="27"/>
      <c r="W214" s="27"/>
      <c r="X214" s="27"/>
      <c r="Y214" s="27"/>
      <c r="Z214" s="27"/>
      <c r="AA214" s="27"/>
      <c r="AB214" s="27"/>
      <c r="AC214" s="27"/>
      <c r="AD214" s="27"/>
      <c r="AE214" s="27"/>
      <c r="AF214" s="27"/>
      <c r="AG214" s="27"/>
    </row>
    <row r="215" spans="3:33">
      <c r="C215" s="27"/>
      <c r="D215" s="27"/>
      <c r="E215" s="27"/>
      <c r="F215" s="27"/>
      <c r="G215" s="27"/>
      <c r="H215" s="27"/>
      <c r="I215" s="27"/>
      <c r="J215" s="27"/>
      <c r="K215" s="27"/>
      <c r="L215" s="27"/>
      <c r="M215" s="27"/>
      <c r="N215" s="27"/>
      <c r="O215" s="27"/>
      <c r="P215" s="27"/>
      <c r="Q215" s="27"/>
      <c r="R215" s="27"/>
      <c r="S215" s="27"/>
      <c r="T215" s="27"/>
      <c r="U215" s="27"/>
      <c r="V215" s="27"/>
      <c r="W215" s="27"/>
      <c r="X215" s="27"/>
      <c r="Y215" s="27"/>
      <c r="Z215" s="27"/>
      <c r="AA215" s="27"/>
      <c r="AB215" s="27"/>
      <c r="AC215" s="27"/>
      <c r="AD215" s="27"/>
      <c r="AE215" s="27"/>
      <c r="AF215" s="27"/>
      <c r="AG215" s="27"/>
    </row>
    <row r="216" spans="3:33">
      <c r="C216" s="27"/>
      <c r="D216" s="27"/>
      <c r="E216" s="27"/>
      <c r="F216" s="27"/>
      <c r="G216" s="27"/>
      <c r="H216" s="27"/>
      <c r="I216" s="27"/>
      <c r="J216" s="27"/>
      <c r="K216" s="27"/>
      <c r="L216" s="27"/>
      <c r="M216" s="27"/>
      <c r="N216" s="27"/>
      <c r="O216" s="27"/>
      <c r="P216" s="27"/>
      <c r="Q216" s="27"/>
      <c r="R216" s="27"/>
      <c r="S216" s="27"/>
      <c r="T216" s="27"/>
      <c r="U216" s="27"/>
      <c r="V216" s="27"/>
      <c r="W216" s="27"/>
      <c r="X216" s="27"/>
      <c r="Y216" s="27"/>
      <c r="Z216" s="27"/>
      <c r="AA216" s="27"/>
      <c r="AB216" s="27"/>
      <c r="AC216" s="27"/>
      <c r="AD216" s="27"/>
      <c r="AE216" s="27"/>
      <c r="AF216" s="27"/>
      <c r="AG216" s="27"/>
    </row>
    <row r="217" spans="3:33">
      <c r="C217" s="27"/>
      <c r="D217" s="27"/>
      <c r="E217" s="27"/>
      <c r="F217" s="27"/>
      <c r="G217" s="27"/>
      <c r="H217" s="27"/>
      <c r="I217" s="27"/>
      <c r="J217" s="27"/>
      <c r="K217" s="27"/>
      <c r="L217" s="27"/>
      <c r="M217" s="27"/>
      <c r="N217" s="27"/>
      <c r="O217" s="27"/>
      <c r="P217" s="27"/>
      <c r="Q217" s="27"/>
      <c r="R217" s="27"/>
      <c r="S217" s="27"/>
      <c r="T217" s="27"/>
      <c r="U217" s="27"/>
      <c r="V217" s="27"/>
      <c r="W217" s="27"/>
      <c r="X217" s="27"/>
      <c r="Y217" s="27"/>
      <c r="Z217" s="27"/>
      <c r="AA217" s="27"/>
      <c r="AB217" s="27"/>
      <c r="AC217" s="27"/>
      <c r="AD217" s="27"/>
      <c r="AE217" s="27"/>
      <c r="AF217" s="27"/>
      <c r="AG217" s="27"/>
    </row>
    <row r="218" spans="3:33">
      <c r="C218" s="27"/>
      <c r="D218" s="27"/>
      <c r="E218" s="27"/>
      <c r="F218" s="27"/>
      <c r="G218" s="27"/>
      <c r="H218" s="27"/>
      <c r="I218" s="27"/>
      <c r="J218" s="27"/>
      <c r="K218" s="27"/>
      <c r="L218" s="27"/>
      <c r="M218" s="27"/>
      <c r="N218" s="27"/>
      <c r="O218" s="27"/>
      <c r="P218" s="27"/>
      <c r="Q218" s="27"/>
      <c r="R218" s="27"/>
      <c r="S218" s="27"/>
      <c r="T218" s="27"/>
      <c r="U218" s="27"/>
      <c r="V218" s="27"/>
      <c r="W218" s="27"/>
      <c r="X218" s="27"/>
      <c r="Y218" s="27"/>
      <c r="Z218" s="27"/>
      <c r="AA218" s="27"/>
      <c r="AB218" s="27"/>
      <c r="AC218" s="27"/>
      <c r="AD218" s="27"/>
      <c r="AE218" s="27"/>
      <c r="AF218" s="27"/>
      <c r="AG218" s="27"/>
    </row>
    <row r="219" spans="3:33">
      <c r="C219" s="27"/>
      <c r="D219" s="27"/>
      <c r="E219" s="27"/>
      <c r="F219" s="27"/>
      <c r="G219" s="27"/>
      <c r="H219" s="27"/>
      <c r="I219" s="27"/>
      <c r="J219" s="27"/>
      <c r="K219" s="27"/>
      <c r="L219" s="27"/>
      <c r="M219" s="27"/>
      <c r="N219" s="27"/>
      <c r="O219" s="27"/>
      <c r="P219" s="27"/>
      <c r="Q219" s="27"/>
      <c r="R219" s="27"/>
      <c r="S219" s="27"/>
      <c r="T219" s="27"/>
      <c r="U219" s="27"/>
      <c r="V219" s="27"/>
      <c r="W219" s="27"/>
      <c r="X219" s="27"/>
      <c r="Y219" s="27"/>
      <c r="Z219" s="27"/>
      <c r="AA219" s="27"/>
      <c r="AB219" s="27"/>
      <c r="AC219" s="27"/>
      <c r="AD219" s="27"/>
      <c r="AE219" s="27"/>
      <c r="AF219" s="27"/>
      <c r="AG219" s="27"/>
    </row>
    <row r="220" spans="3:33">
      <c r="C220" s="27"/>
      <c r="D220" s="27"/>
      <c r="E220" s="27"/>
      <c r="F220" s="27"/>
      <c r="G220" s="27"/>
      <c r="H220" s="27"/>
      <c r="I220" s="27"/>
      <c r="J220" s="27"/>
      <c r="K220" s="27"/>
      <c r="L220" s="27"/>
      <c r="M220" s="27"/>
      <c r="N220" s="27"/>
      <c r="O220" s="27"/>
      <c r="P220" s="27"/>
      <c r="Q220" s="27"/>
      <c r="R220" s="27"/>
      <c r="S220" s="27"/>
      <c r="T220" s="27"/>
      <c r="U220" s="27"/>
      <c r="V220" s="27"/>
      <c r="W220" s="27"/>
      <c r="X220" s="27"/>
      <c r="Y220" s="27"/>
      <c r="Z220" s="27"/>
      <c r="AA220" s="27"/>
      <c r="AB220" s="27"/>
      <c r="AC220" s="27"/>
      <c r="AD220" s="27"/>
      <c r="AE220" s="27"/>
      <c r="AF220" s="27"/>
      <c r="AG220" s="27"/>
    </row>
    <row r="221" spans="3:33">
      <c r="C221" s="27"/>
      <c r="D221" s="27"/>
      <c r="E221" s="27"/>
      <c r="F221" s="27"/>
      <c r="G221" s="27"/>
      <c r="H221" s="27"/>
      <c r="I221" s="27"/>
      <c r="J221" s="27"/>
      <c r="K221" s="27"/>
      <c r="L221" s="27"/>
      <c r="M221" s="27"/>
      <c r="N221" s="27"/>
      <c r="O221" s="27"/>
      <c r="P221" s="27"/>
      <c r="Q221" s="27"/>
      <c r="R221" s="27"/>
      <c r="S221" s="27"/>
      <c r="T221" s="27"/>
      <c r="U221" s="27"/>
      <c r="V221" s="27"/>
      <c r="W221" s="27"/>
      <c r="X221" s="27"/>
      <c r="Y221" s="27"/>
      <c r="Z221" s="27"/>
      <c r="AA221" s="27"/>
      <c r="AB221" s="27"/>
      <c r="AC221" s="27"/>
      <c r="AD221" s="27"/>
      <c r="AE221" s="27"/>
      <c r="AF221" s="27"/>
      <c r="AG221" s="27"/>
    </row>
    <row r="222" spans="3:33">
      <c r="C222" s="27"/>
      <c r="D222" s="27"/>
      <c r="E222" s="27"/>
      <c r="F222" s="27"/>
      <c r="G222" s="27"/>
      <c r="H222" s="27"/>
      <c r="I222" s="27"/>
      <c r="J222" s="27"/>
      <c r="K222" s="27"/>
      <c r="L222" s="27"/>
      <c r="M222" s="27"/>
      <c r="N222" s="27"/>
      <c r="O222" s="27"/>
      <c r="P222" s="27"/>
      <c r="Q222" s="27"/>
      <c r="R222" s="27"/>
      <c r="S222" s="27"/>
      <c r="T222" s="27"/>
      <c r="U222" s="27"/>
      <c r="V222" s="27"/>
      <c r="W222" s="27"/>
      <c r="X222" s="27"/>
      <c r="Y222" s="27"/>
      <c r="Z222" s="27"/>
      <c r="AA222" s="27"/>
      <c r="AB222" s="27"/>
      <c r="AC222" s="27"/>
      <c r="AD222" s="27"/>
      <c r="AE222" s="27"/>
      <c r="AF222" s="27"/>
      <c r="AG222" s="27"/>
    </row>
    <row r="223" spans="3:33">
      <c r="C223" s="27"/>
      <c r="D223" s="27"/>
      <c r="E223" s="27"/>
      <c r="F223" s="27"/>
      <c r="G223" s="27"/>
      <c r="H223" s="27"/>
      <c r="I223" s="27"/>
      <c r="J223" s="27"/>
      <c r="K223" s="27"/>
      <c r="L223" s="27"/>
      <c r="M223" s="27"/>
      <c r="N223" s="27"/>
      <c r="O223" s="27"/>
      <c r="P223" s="27"/>
      <c r="Q223" s="27"/>
      <c r="R223" s="27"/>
      <c r="S223" s="27"/>
      <c r="T223" s="27"/>
      <c r="U223" s="27"/>
      <c r="V223" s="27"/>
      <c r="W223" s="27"/>
      <c r="X223" s="27"/>
      <c r="Y223" s="27"/>
      <c r="Z223" s="27"/>
      <c r="AA223" s="27"/>
      <c r="AB223" s="27"/>
      <c r="AC223" s="27"/>
      <c r="AD223" s="27"/>
      <c r="AE223" s="27"/>
      <c r="AF223" s="27"/>
      <c r="AG223" s="27"/>
    </row>
    <row r="224" spans="3:33">
      <c r="C224" s="27"/>
      <c r="D224" s="27"/>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row>
  </sheetData>
  <mergeCells count="19">
    <mergeCell ref="A6:A8"/>
    <mergeCell ref="A1:A3"/>
    <mergeCell ref="O8:S8"/>
    <mergeCell ref="V8:Z8"/>
    <mergeCell ref="AC8:AD8"/>
    <mergeCell ref="A36:A38"/>
    <mergeCell ref="A51:A53"/>
    <mergeCell ref="A46:A48"/>
    <mergeCell ref="A11:A13"/>
    <mergeCell ref="C13:E13"/>
    <mergeCell ref="A21:A23"/>
    <mergeCell ref="A16:A18"/>
    <mergeCell ref="A31:A33"/>
    <mergeCell ref="A26:A28"/>
    <mergeCell ref="AA80:AE80"/>
    <mergeCell ref="AE66:AF66"/>
    <mergeCell ref="AB66:AD66"/>
    <mergeCell ref="A56:A58"/>
    <mergeCell ref="A41:A43"/>
  </mergeCells>
  <phoneticPr fontId="19" type="noConversion"/>
  <conditionalFormatting sqref="T82:U105 AA82:AA105">
    <cfRule type="cellIs" dxfId="154" priority="195" operator="greaterThan">
      <formula>35</formula>
    </cfRule>
  </conditionalFormatting>
  <conditionalFormatting sqref="C1:AG5">
    <cfRule type="expression" dxfId="153" priority="114">
      <formula>WEEKDAY(C$2,2)&gt;5</formula>
    </cfRule>
  </conditionalFormatting>
  <conditionalFormatting sqref="C6:AE7 C8:O8 T8:V8 AA8:AC8 AE8">
    <cfRule type="expression" dxfId="152" priority="127">
      <formula>WEEKDAY(C$7,2)&gt;5</formula>
    </cfRule>
  </conditionalFormatting>
  <conditionalFormatting sqref="C11:AG12 C13 F13:AG13 C14:S14 AA14:AG14">
    <cfRule type="expression" dxfId="151" priority="137">
      <formula>WEEKDAY(C$12,2)&gt;5</formula>
    </cfRule>
  </conditionalFormatting>
  <conditionalFormatting sqref="C16:AF20">
    <cfRule type="expression" dxfId="150" priority="136">
      <formula>WEEKDAY(C$17,2)&gt;5</formula>
    </cfRule>
  </conditionalFormatting>
  <conditionalFormatting sqref="C21:AG25">
    <cfRule type="expression" dxfId="149" priority="135">
      <formula>WEEKDAY(C$22,2)&gt;5</formula>
    </cfRule>
  </conditionalFormatting>
  <conditionalFormatting sqref="C26:AF28">
    <cfRule type="expression" dxfId="148" priority="134">
      <formula>WEEKDAY(C$27,2)&gt;5</formula>
    </cfRule>
  </conditionalFormatting>
  <conditionalFormatting sqref="C36:AG38">
    <cfRule type="expression" dxfId="147" priority="133">
      <formula>WEEKDAY(C$37,2)&gt;5</formula>
    </cfRule>
  </conditionalFormatting>
  <conditionalFormatting sqref="C41:AF43">
    <cfRule type="expression" dxfId="146" priority="132">
      <formula>WEEKDAY(C$42,2)&gt;5</formula>
    </cfRule>
  </conditionalFormatting>
  <conditionalFormatting sqref="C46:AG48">
    <cfRule type="expression" dxfId="145" priority="131">
      <formula>WEEKDAY(C$47,2)&gt;5</formula>
    </cfRule>
  </conditionalFormatting>
  <conditionalFormatting sqref="C51:AF53">
    <cfRule type="expression" dxfId="144" priority="104">
      <formula>WEEKDAY(C$52,2)&gt;5</formula>
    </cfRule>
  </conditionalFormatting>
  <conditionalFormatting sqref="C56:AG58">
    <cfRule type="expression" dxfId="143" priority="111">
      <formula>WEEKDAY(C$57,2)&gt;5</formula>
    </cfRule>
  </conditionalFormatting>
  <conditionalFormatting sqref="C31:AG33">
    <cfRule type="expression" dxfId="142" priority="128">
      <formula>WEEKDAY(C$32,2)&gt;5</formula>
    </cfRule>
  </conditionalFormatting>
  <conditionalFormatting sqref="AE6:AE8">
    <cfRule type="expression" dxfId="141" priority="112">
      <formula>DAY($AE$7)=1</formula>
    </cfRule>
  </conditionalFormatting>
  <conditionalFormatting sqref="A4:AG5">
    <cfRule type="expression" dxfId="140" priority="139">
      <formula>MOD(ROW(),2)</formula>
    </cfRule>
  </conditionalFormatting>
  <conditionalFormatting sqref="A9:B10 A14:B15">
    <cfRule type="expression" dxfId="139" priority="138">
      <formula>MOD(ROW(),2)</formula>
    </cfRule>
  </conditionalFormatting>
  <conditionalFormatting sqref="A19:B20 A39:B40 A24:B25 A29:B30 A34:B35 A44:B45 A49:B50">
    <cfRule type="expression" dxfId="138" priority="196">
      <formula>MOD(ROW(),2)</formula>
    </cfRule>
  </conditionalFormatting>
  <conditionalFormatting sqref="A54:B55 A59:B60">
    <cfRule type="expression" dxfId="137" priority="130">
      <formula>MOD(ROW(),2)</formula>
    </cfRule>
  </conditionalFormatting>
  <conditionalFormatting sqref="C9:AE10">
    <cfRule type="expression" dxfId="136" priority="86">
      <formula>WEEKDAY(C$7,2)&gt;5</formula>
    </cfRule>
  </conditionalFormatting>
  <conditionalFormatting sqref="C9:AE10">
    <cfRule type="expression" dxfId="135" priority="87">
      <formula>MOD(ROW(),2)</formula>
    </cfRule>
  </conditionalFormatting>
  <conditionalFormatting sqref="C15:AG15">
    <cfRule type="expression" dxfId="134" priority="83">
      <formula>WEEKDAY(C$12,2)&gt;5</formula>
    </cfRule>
  </conditionalFormatting>
  <conditionalFormatting sqref="C15:AG15 C14:S14 AA14:AG14">
    <cfRule type="expression" dxfId="133" priority="84">
      <formula>MOD(ROW(),2)</formula>
    </cfRule>
  </conditionalFormatting>
  <conditionalFormatting sqref="C54:AF55">
    <cfRule type="expression" dxfId="132" priority="77">
      <formula>WEEKDAY(C$52,2)&gt;5</formula>
    </cfRule>
  </conditionalFormatting>
  <conditionalFormatting sqref="C54:AF55">
    <cfRule type="expression" dxfId="131" priority="78">
      <formula>MOD(ROW(),2)</formula>
    </cfRule>
  </conditionalFormatting>
  <conditionalFormatting sqref="AE9:AE10">
    <cfRule type="expression" dxfId="130" priority="67">
      <formula>DAY($AE$7)=1</formula>
    </cfRule>
  </conditionalFormatting>
  <conditionalFormatting sqref="T14:Z14">
    <cfRule type="expression" dxfId="129" priority="65">
      <formula>WEEKDAY(T$12,2)&gt;5</formula>
    </cfRule>
  </conditionalFormatting>
  <conditionalFormatting sqref="T14:Z14">
    <cfRule type="expression" dxfId="128" priority="66">
      <formula>MOD(ROW(),2)</formula>
    </cfRule>
  </conditionalFormatting>
  <conditionalFormatting sqref="C19:AF20">
    <cfRule type="expression" dxfId="127" priority="54">
      <formula>MOD(ROW(),2)</formula>
    </cfRule>
  </conditionalFormatting>
  <conditionalFormatting sqref="C24:AG25">
    <cfRule type="expression" dxfId="126" priority="45">
      <formula>MOD(ROW(),2)</formula>
    </cfRule>
  </conditionalFormatting>
  <conditionalFormatting sqref="C24:AG25">
    <cfRule type="expression" dxfId="125" priority="43">
      <formula>OR(C24="CAS",C24="CAS.")</formula>
    </cfRule>
  </conditionalFormatting>
  <conditionalFormatting sqref="C29:AF30">
    <cfRule type="expression" dxfId="124" priority="35">
      <formula>WEEKDAY(C$27,2)&gt;5</formula>
    </cfRule>
  </conditionalFormatting>
  <conditionalFormatting sqref="C29:AF30">
    <cfRule type="expression" dxfId="123" priority="36">
      <formula>MOD(ROW(),2)</formula>
    </cfRule>
  </conditionalFormatting>
  <conditionalFormatting sqref="C29:AF30">
    <cfRule type="expression" dxfId="122" priority="34">
      <formula>OR(C29="CAS",C29="CAS.")</formula>
    </cfRule>
  </conditionalFormatting>
  <conditionalFormatting sqref="C34:AG35">
    <cfRule type="expression" dxfId="121" priority="29">
      <formula>WEEKDAY(C$32,2)&gt;5</formula>
    </cfRule>
  </conditionalFormatting>
  <conditionalFormatting sqref="C34:AG35">
    <cfRule type="expression" dxfId="120" priority="30">
      <formula>MOD(ROW(),2)</formula>
    </cfRule>
  </conditionalFormatting>
  <conditionalFormatting sqref="C34:AG35">
    <cfRule type="expression" dxfId="119" priority="27">
      <formula>OR(C34="CAS",C34="CAS.")</formula>
    </cfRule>
  </conditionalFormatting>
  <conditionalFormatting sqref="C39:AG40">
    <cfRule type="expression" dxfId="118" priority="25">
      <formula>WEEKDAY(C$37,2)&gt;5</formula>
    </cfRule>
  </conditionalFormatting>
  <conditionalFormatting sqref="C39:AG40">
    <cfRule type="expression" dxfId="117" priority="26">
      <formula>MOD(ROW(),2)</formula>
    </cfRule>
  </conditionalFormatting>
  <conditionalFormatting sqref="C39:AG40">
    <cfRule type="expression" dxfId="116" priority="24">
      <formula>OR(C39="CAS",C39="CAS.")</formula>
    </cfRule>
  </conditionalFormatting>
  <conditionalFormatting sqref="C44:AF45">
    <cfRule type="expression" dxfId="115" priority="22">
      <formula>WEEKDAY(C$42,2)&gt;5</formula>
    </cfRule>
  </conditionalFormatting>
  <conditionalFormatting sqref="C44:AF45">
    <cfRule type="expression" dxfId="114" priority="23">
      <formula>MOD(ROW(),2)</formula>
    </cfRule>
  </conditionalFormatting>
  <conditionalFormatting sqref="C44:AF45">
    <cfRule type="expression" dxfId="113" priority="21">
      <formula>OR(C44="CAS",C44="CAS.")</formula>
    </cfRule>
  </conditionalFormatting>
  <conditionalFormatting sqref="C49:AG50">
    <cfRule type="expression" dxfId="112" priority="19">
      <formula>WEEKDAY(C$47,2)&gt;5</formula>
    </cfRule>
  </conditionalFormatting>
  <conditionalFormatting sqref="C49:AG50">
    <cfRule type="expression" dxfId="111" priority="20">
      <formula>MOD(ROW(),2)</formula>
    </cfRule>
  </conditionalFormatting>
  <conditionalFormatting sqref="C49:AG50">
    <cfRule type="expression" dxfId="110" priority="18">
      <formula>OR(C49="CAS",C49="CAS.")</formula>
    </cfRule>
  </conditionalFormatting>
  <conditionalFormatting sqref="C59:AG60">
    <cfRule type="expression" dxfId="109" priority="16">
      <formula>WEEKDAY(C$57,2)&gt;5</formula>
    </cfRule>
  </conditionalFormatting>
  <conditionalFormatting sqref="C59:AG60">
    <cfRule type="expression" dxfId="108" priority="17">
      <formula>MOD(ROW(),2)</formula>
    </cfRule>
  </conditionalFormatting>
  <conditionalFormatting sqref="C4:AG5 C9:AE10 C54:AF55 C14:AG15 C19:AF20 C59:AG60">
    <cfRule type="expression" dxfId="107" priority="1832">
      <formula>OR(AND(C4="CAS",#REF!=1,#REF!&lt;5),AND(C4="CAS",#REF!=2,#REF!&lt;8),AND(C4="CAS",#REF!&gt;2))</formula>
    </cfRule>
  </conditionalFormatting>
  <dataValidations count="2">
    <dataValidation type="list" allowBlank="1" showInputMessage="1" showErrorMessage="1" sqref="C4:AH5 C54:AF55 C9:AE10 AH49:AH50 AH34:AH35 AH24:AH25 AA14:AH15 C14:S15 T15:Z15 AH39:AH40">
      <formula1>$G$71:$G$79</formula1>
    </dataValidation>
    <dataValidation type="list" allowBlank="1" showInputMessage="1" showErrorMessage="1" sqref="C49:AG50 C19:AF20 T14:Z14 C24:AG25 C39:AG40 C44:AF45 C59:AG60 C29:AF30 C34:AG35">
      <formula1>$G$72:$G$80</formula1>
    </dataValidation>
  </dataValidations>
  <printOptions horizontalCentered="1" verticalCentered="1"/>
  <pageMargins left="0" right="0" top="0.24" bottom="0.2" header="0.16" footer="0.12"/>
  <pageSetup paperSize="9" scale="90" orientation="landscape" horizontalDpi="4294967293" r:id="rId1"/>
  <headerFooter>
    <oddFooter>Page &amp;P</oddFooter>
  </headerFooter>
  <rowBreaks count="11" manualBreakCount="11">
    <brk id="5" max="16383" man="1"/>
    <brk id="10" max="16383" man="1"/>
    <brk id="15" max="16383" man="1"/>
    <brk id="20" max="16383" man="1"/>
    <brk id="25" max="16383" man="1"/>
    <brk id="30" max="16383" man="1"/>
    <brk id="35" max="16383" man="1"/>
    <brk id="40" max="16383" man="1"/>
    <brk id="45" max="16383" man="1"/>
    <brk id="50" max="16383" man="1"/>
    <brk id="55" max="16383" man="1"/>
  </rowBreaks>
  <extLst>
    <ext xmlns:mx="http://schemas.microsoft.com/office/mac/excel/2008/main" uri="{64002731-A6B0-56B0-2670-7721B7C09600}">
      <mx:PLV Mode="1" OnePage="0" WScale="9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7">
    <tabColor rgb="FFFF0000"/>
  </sheetPr>
  <dimension ref="A1:DN47"/>
  <sheetViews>
    <sheetView tabSelected="1" topLeftCell="N1" zoomScale="125" zoomScaleNormal="107" zoomScalePageLayoutView="107" workbookViewId="0">
      <selection activeCell="DH9" sqref="DH9"/>
    </sheetView>
  </sheetViews>
  <sheetFormatPr baseColWidth="10" defaultColWidth="10.77734375" defaultRowHeight="14.4"/>
  <cols>
    <col min="1" max="1" width="10.77734375" style="1"/>
    <col min="2" max="31" width="3.6640625" style="1" customWidth="1"/>
    <col min="32" max="32" width="4.88671875" style="1" bestFit="1" customWidth="1"/>
    <col min="33" max="34" width="4.88671875" style="1" hidden="1" customWidth="1"/>
    <col min="35" max="35" width="5.6640625" style="1" hidden="1" customWidth="1"/>
    <col min="36" max="36" width="4.33203125" style="63" hidden="1" customWidth="1"/>
    <col min="37" max="37" width="3.21875" style="59" hidden="1" customWidth="1"/>
    <col min="38" max="69" width="5.6640625" style="1" hidden="1" customWidth="1"/>
    <col min="70" max="70" width="10.77734375" style="1" hidden="1" customWidth="1"/>
    <col min="71" max="71" width="3" style="1" hidden="1" customWidth="1"/>
    <col min="72" max="72" width="10.77734375" style="1" hidden="1" customWidth="1"/>
    <col min="73" max="73" width="3" style="1" hidden="1" customWidth="1"/>
    <col min="74" max="74" width="10.77734375" style="1" hidden="1" customWidth="1"/>
    <col min="75" max="75" width="5.109375" style="1" hidden="1" customWidth="1"/>
    <col min="76" max="76" width="10.77734375" style="1" hidden="1" customWidth="1"/>
    <col min="77" max="77" width="2" style="1" hidden="1" customWidth="1"/>
    <col min="78" max="78" width="20.5546875" style="1" hidden="1" customWidth="1"/>
    <col min="79" max="79" width="4.33203125" style="1" hidden="1" customWidth="1"/>
    <col min="80" max="80" width="2" style="1" hidden="1" customWidth="1"/>
    <col min="81" max="81" width="20" style="1" hidden="1" customWidth="1"/>
    <col min="82" max="82" width="9.21875" style="1" hidden="1" customWidth="1"/>
    <col min="83" max="83" width="5.109375" style="1" hidden="1" customWidth="1"/>
    <col min="84" max="84" width="5.6640625" style="1" hidden="1" customWidth="1"/>
    <col min="85" max="85" width="5.109375" style="1" hidden="1" customWidth="1"/>
    <col min="86" max="87" width="4.44140625" style="1" hidden="1" customWidth="1"/>
    <col min="88" max="88" width="5.5546875" style="1" hidden="1" customWidth="1"/>
    <col min="89" max="89" width="4.77734375" style="1" hidden="1" customWidth="1"/>
    <col min="90" max="90" width="18" style="1" hidden="1" customWidth="1"/>
    <col min="91" max="91" width="4.6640625" style="1" hidden="1" customWidth="1"/>
    <col min="92" max="92" width="5.33203125" style="1" hidden="1" customWidth="1"/>
    <col min="93" max="94" width="9.44140625" style="1" hidden="1" customWidth="1"/>
    <col min="95" max="95" width="2" style="1" hidden="1" customWidth="1"/>
    <col min="96" max="96" width="4.44140625" style="1" hidden="1" customWidth="1"/>
    <col min="97" max="97" width="5.33203125" style="1" hidden="1" customWidth="1"/>
    <col min="98" max="98" width="5.5546875" style="1" hidden="1" customWidth="1"/>
    <col min="99" max="99" width="0" style="1" hidden="1" customWidth="1"/>
    <col min="100" max="100" width="3.88671875" style="1" hidden="1" customWidth="1"/>
    <col min="101" max="104" width="0" style="1" hidden="1" customWidth="1"/>
    <col min="105" max="105" width="10.77734375" style="1"/>
    <col min="106" max="106" width="31.77734375" style="1" customWidth="1"/>
    <col min="107" max="108" width="10.77734375" style="1"/>
    <col min="109" max="112" width="6.44140625" style="1" customWidth="1"/>
    <col min="113" max="113" width="10.6640625" style="1" customWidth="1"/>
    <col min="114" max="114" width="10.77734375" style="1"/>
    <col min="115" max="118" width="6.44140625" style="1" customWidth="1"/>
    <col min="119" max="16384" width="10.77734375" style="1"/>
  </cols>
  <sheetData>
    <row r="1" spans="1:118" ht="14.55" customHeight="1">
      <c r="A1" s="158"/>
      <c r="B1" s="122"/>
      <c r="C1" s="122"/>
      <c r="D1" s="122"/>
      <c r="E1" s="122"/>
      <c r="F1" s="122"/>
      <c r="G1" s="122"/>
      <c r="H1" s="122"/>
      <c r="I1" s="122"/>
      <c r="J1" s="122"/>
      <c r="K1" s="122"/>
      <c r="L1" s="122"/>
      <c r="M1" s="122"/>
      <c r="N1" s="122"/>
      <c r="O1" s="122"/>
      <c r="P1" s="122"/>
      <c r="Q1" s="122"/>
      <c r="R1" s="122"/>
      <c r="S1" s="122"/>
      <c r="T1" s="122"/>
      <c r="U1" s="122"/>
      <c r="V1" s="122"/>
      <c r="W1" s="122"/>
      <c r="X1" s="122"/>
      <c r="Y1" s="122"/>
      <c r="Z1" s="122"/>
      <c r="AA1" s="122"/>
      <c r="AB1" s="122"/>
      <c r="AC1" s="122"/>
      <c r="AD1" s="122"/>
      <c r="AE1" s="122"/>
      <c r="AF1" s="122"/>
      <c r="AG1" s="114"/>
      <c r="AH1" s="114"/>
    </row>
    <row r="2" spans="1:118" ht="21" customHeight="1">
      <c r="A2" s="170" t="e">
        <f>#REF!</f>
        <v>#REF!</v>
      </c>
      <c r="B2" s="165"/>
      <c r="C2" s="165"/>
      <c r="D2" s="165"/>
      <c r="E2" s="165"/>
      <c r="F2" s="165"/>
      <c r="G2" s="37"/>
      <c r="H2" s="37"/>
      <c r="I2" s="37"/>
      <c r="J2" s="37"/>
      <c r="K2" s="37"/>
      <c r="L2" s="37"/>
      <c r="M2" s="37"/>
      <c r="N2" s="37"/>
      <c r="O2" s="37"/>
      <c r="P2" s="37"/>
      <c r="Q2" s="37"/>
      <c r="R2" s="37"/>
      <c r="S2" s="37"/>
      <c r="T2" s="37"/>
      <c r="U2" s="37"/>
      <c r="V2" s="37"/>
      <c r="W2" s="37"/>
      <c r="X2" s="37"/>
      <c r="Y2" s="37"/>
      <c r="Z2" s="37"/>
      <c r="AA2" s="37"/>
      <c r="AB2" s="37"/>
      <c r="AC2" s="37"/>
      <c r="AD2" s="37"/>
      <c r="AE2" s="37"/>
      <c r="AF2" s="37"/>
      <c r="AG2" s="114"/>
      <c r="AH2" s="114"/>
      <c r="AL2" s="77" t="e">
        <f>YEAR(#REF!)</f>
        <v>#REF!</v>
      </c>
      <c r="CC2" s="1" t="e">
        <f>COUNTIF(#REF!,"=CA")&amp; " CA"</f>
        <v>#REF!</v>
      </c>
      <c r="CD2" s="1" t="s">
        <v>0</v>
      </c>
      <c r="CO2" s="1" t="s">
        <v>36</v>
      </c>
      <c r="CP2" s="1" t="s">
        <v>37</v>
      </c>
      <c r="CQ2" s="1">
        <f>SUM(CO2,CP2)</f>
        <v>0</v>
      </c>
    </row>
    <row r="3" spans="1:118" ht="14.25" customHeight="1">
      <c r="A3" s="4">
        <v>1</v>
      </c>
      <c r="B3" s="10"/>
      <c r="C3" s="10"/>
      <c r="D3" s="10"/>
      <c r="E3" s="10"/>
      <c r="F3" s="10"/>
      <c r="G3" s="45"/>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L3" s="21"/>
      <c r="BW3" s="1">
        <v>2015</v>
      </c>
      <c r="CO3" s="1" t="s">
        <v>38</v>
      </c>
      <c r="CP3" s="1" t="s">
        <v>39</v>
      </c>
      <c r="CQ3" s="109">
        <f>SUM(CO3,CP3)</f>
        <v>0</v>
      </c>
    </row>
    <row r="4" spans="1:118" ht="21" customHeight="1" thickBot="1">
      <c r="A4" s="171" t="e">
        <f>CONCATENATE("CONGES  ",AN," PREVISIONS")</f>
        <v>#REF!</v>
      </c>
      <c r="B4" s="139"/>
      <c r="C4" s="139"/>
      <c r="D4" s="139"/>
      <c r="E4" s="139"/>
      <c r="F4" s="139"/>
      <c r="G4" s="139"/>
      <c r="H4" s="139"/>
      <c r="I4" s="139"/>
      <c r="J4" s="139"/>
      <c r="K4" s="139"/>
      <c r="L4" s="139"/>
      <c r="M4" s="139"/>
      <c r="N4" s="139"/>
      <c r="O4" s="139"/>
      <c r="P4" s="139"/>
      <c r="Q4" s="139"/>
      <c r="R4" s="139"/>
      <c r="S4" s="139"/>
      <c r="T4" s="139"/>
      <c r="U4" s="139"/>
      <c r="V4" s="139"/>
      <c r="W4" s="139"/>
      <c r="X4" s="139"/>
      <c r="Y4" s="139"/>
      <c r="Z4" s="139"/>
      <c r="AA4" s="139"/>
      <c r="AB4" s="139"/>
      <c r="AC4" s="139"/>
      <c r="AD4" s="139"/>
      <c r="AE4" s="139"/>
      <c r="AF4" s="161"/>
      <c r="AG4" s="116"/>
      <c r="AH4" s="116"/>
      <c r="BW4" s="1">
        <v>2016</v>
      </c>
      <c r="DD4" s="1" t="s">
        <v>43</v>
      </c>
      <c r="DF4" s="177">
        <f>COUNTIF($B$7:$AF$18,"&lt;&gt;0")</f>
        <v>75</v>
      </c>
    </row>
    <row r="5" spans="1:118" ht="14.55" customHeight="1" thickBot="1">
      <c r="A5" s="43" t="s">
        <v>29</v>
      </c>
      <c r="B5" s="173" t="e">
        <f>$AL$2</f>
        <v>#REF!</v>
      </c>
      <c r="C5" s="173"/>
      <c r="D5" s="10"/>
      <c r="E5" s="10"/>
      <c r="F5" s="10"/>
      <c r="G5" s="45"/>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J5" s="67" t="s">
        <v>4</v>
      </c>
      <c r="AK5" s="72" t="s">
        <v>0</v>
      </c>
      <c r="BS5" s="174" t="s">
        <v>30</v>
      </c>
      <c r="BT5" s="175"/>
      <c r="BU5" s="176"/>
      <c r="BW5" s="1">
        <v>2017</v>
      </c>
    </row>
    <row r="6" spans="1:118" ht="14.55" customHeight="1" thickBot="1">
      <c r="A6" s="48" t="e">
        <f ca="1">SUM(BQ7:BQ18)</f>
        <v>#REF!</v>
      </c>
      <c r="B6" s="3">
        <v>1</v>
      </c>
      <c r="C6" s="3">
        <v>2</v>
      </c>
      <c r="D6" s="3">
        <v>3</v>
      </c>
      <c r="E6" s="3">
        <v>4</v>
      </c>
      <c r="F6" s="3">
        <v>5</v>
      </c>
      <c r="G6" s="3">
        <v>6</v>
      </c>
      <c r="H6" s="3">
        <v>7</v>
      </c>
      <c r="I6" s="3">
        <v>8</v>
      </c>
      <c r="J6" s="3">
        <v>9</v>
      </c>
      <c r="K6" s="3">
        <v>10</v>
      </c>
      <c r="L6" s="3">
        <v>11</v>
      </c>
      <c r="M6" s="3">
        <v>12</v>
      </c>
      <c r="N6" s="3">
        <v>13</v>
      </c>
      <c r="O6" s="3">
        <v>14</v>
      </c>
      <c r="P6" s="3">
        <v>15</v>
      </c>
      <c r="Q6" s="3">
        <v>16</v>
      </c>
      <c r="R6" s="3">
        <v>17</v>
      </c>
      <c r="S6" s="3">
        <v>18</v>
      </c>
      <c r="T6" s="3">
        <v>19</v>
      </c>
      <c r="U6" s="3">
        <v>20</v>
      </c>
      <c r="V6" s="3">
        <v>21</v>
      </c>
      <c r="W6" s="3">
        <v>22</v>
      </c>
      <c r="X6" s="3">
        <v>23</v>
      </c>
      <c r="Y6" s="3">
        <v>24</v>
      </c>
      <c r="Z6" s="3">
        <v>25</v>
      </c>
      <c r="AA6" s="3">
        <v>26</v>
      </c>
      <c r="AB6" s="3">
        <v>27</v>
      </c>
      <c r="AC6" s="3">
        <v>28</v>
      </c>
      <c r="AD6" s="3">
        <v>29</v>
      </c>
      <c r="AE6" s="3">
        <v>30</v>
      </c>
      <c r="AF6" s="3">
        <v>31</v>
      </c>
      <c r="AG6" s="2"/>
      <c r="AH6" s="2"/>
      <c r="AJ6" s="67"/>
      <c r="AK6" s="72"/>
      <c r="AM6" s="46">
        <v>1</v>
      </c>
      <c r="AN6" s="46">
        <v>2</v>
      </c>
      <c r="AO6" s="46">
        <v>3</v>
      </c>
      <c r="AP6" s="46">
        <v>4</v>
      </c>
      <c r="AQ6" s="46">
        <v>5</v>
      </c>
      <c r="AR6" s="46">
        <v>6</v>
      </c>
      <c r="AS6" s="46">
        <v>7</v>
      </c>
      <c r="AT6" s="46">
        <v>8</v>
      </c>
      <c r="AU6" s="46">
        <v>9</v>
      </c>
      <c r="AV6" s="46">
        <v>10</v>
      </c>
      <c r="AW6" s="46">
        <v>11</v>
      </c>
      <c r="AX6" s="46">
        <v>12</v>
      </c>
      <c r="AY6" s="46">
        <v>13</v>
      </c>
      <c r="AZ6" s="46">
        <v>14</v>
      </c>
      <c r="BA6" s="46">
        <v>15</v>
      </c>
      <c r="BB6" s="46">
        <v>16</v>
      </c>
      <c r="BC6" s="46">
        <v>17</v>
      </c>
      <c r="BD6" s="46">
        <v>18</v>
      </c>
      <c r="BE6" s="46">
        <v>19</v>
      </c>
      <c r="BF6" s="46">
        <v>20</v>
      </c>
      <c r="BG6" s="46">
        <v>21</v>
      </c>
      <c r="BH6" s="46">
        <v>22</v>
      </c>
      <c r="BI6" s="46">
        <v>23</v>
      </c>
      <c r="BJ6" s="46">
        <v>24</v>
      </c>
      <c r="BK6" s="46">
        <v>25</v>
      </c>
      <c r="BL6" s="46">
        <v>26</v>
      </c>
      <c r="BM6" s="46">
        <v>27</v>
      </c>
      <c r="BN6" s="46">
        <v>28</v>
      </c>
      <c r="BO6" s="46">
        <v>29</v>
      </c>
      <c r="BP6" s="46">
        <v>30</v>
      </c>
      <c r="BQ6" s="46">
        <v>31</v>
      </c>
      <c r="BS6" s="49">
        <v>1</v>
      </c>
      <c r="BT6" s="9" t="s">
        <v>8</v>
      </c>
      <c r="BU6" s="50">
        <v>1</v>
      </c>
      <c r="BW6" s="1">
        <v>2018</v>
      </c>
      <c r="CD6" s="102"/>
      <c r="CE6" s="104"/>
      <c r="CF6" s="102"/>
      <c r="CG6" s="104"/>
      <c r="CH6" s="102"/>
      <c r="CI6" s="104"/>
      <c r="CJ6" s="102"/>
      <c r="CK6" s="104"/>
      <c r="CM6" s="102"/>
      <c r="CN6" s="104"/>
      <c r="CO6" s="104"/>
      <c r="CP6" s="102"/>
      <c r="CQ6" s="104"/>
      <c r="CR6" s="102"/>
      <c r="CS6" s="104"/>
      <c r="CT6" s="102"/>
      <c r="DE6" s="110" t="s">
        <v>0</v>
      </c>
      <c r="DF6" s="110" t="s">
        <v>4</v>
      </c>
      <c r="DG6" s="110" t="s">
        <v>6</v>
      </c>
      <c r="DH6" s="110" t="s">
        <v>2</v>
      </c>
    </row>
    <row r="7" spans="1:118" ht="14.55" customHeight="1">
      <c r="A7" s="54" t="s">
        <v>8</v>
      </c>
      <c r="B7" s="40" t="str">
        <f>'Prévisions conges'!C4</f>
        <v>CA</v>
      </c>
      <c r="C7" s="40">
        <f>'Prévisions conges'!D4</f>
        <v>0</v>
      </c>
      <c r="D7" s="40">
        <f>'Prévisions conges'!E4</f>
        <v>0</v>
      </c>
      <c r="E7" s="40">
        <f>'Prévisions conges'!F4</f>
        <v>0</v>
      </c>
      <c r="F7" s="40">
        <f>'Prévisions conges'!G4</f>
        <v>0</v>
      </c>
      <c r="G7" s="40">
        <f>'Prévisions conges'!H4</f>
        <v>0</v>
      </c>
      <c r="H7" s="40">
        <f>'Prévisions conges'!I4</f>
        <v>0</v>
      </c>
      <c r="I7" s="40">
        <f>'Prévisions conges'!J4</f>
        <v>0</v>
      </c>
      <c r="J7" s="40">
        <f>'Prévisions conges'!K4</f>
        <v>0</v>
      </c>
      <c r="K7" s="40">
        <f>'Prévisions conges'!L4</f>
        <v>0</v>
      </c>
      <c r="L7" s="40">
        <f>'Prévisions conges'!M4</f>
        <v>0</v>
      </c>
      <c r="M7" s="40">
        <f>'Prévisions conges'!N4</f>
        <v>0</v>
      </c>
      <c r="N7" s="40">
        <f>'Prévisions conges'!O4</f>
        <v>0</v>
      </c>
      <c r="O7" s="40">
        <f>'Prévisions conges'!P4</f>
        <v>0</v>
      </c>
      <c r="P7" s="40">
        <f>'Prévisions conges'!Q4</f>
        <v>0</v>
      </c>
      <c r="Q7" s="40">
        <f>'Prévisions conges'!R4</f>
        <v>0</v>
      </c>
      <c r="R7" s="40">
        <f>'Prévisions conges'!S4</f>
        <v>0</v>
      </c>
      <c r="S7" s="40">
        <f>'Prévisions conges'!T4</f>
        <v>0</v>
      </c>
      <c r="T7" s="40">
        <f>'Prévisions conges'!U4</f>
        <v>0</v>
      </c>
      <c r="U7" s="40">
        <f>'Prévisions conges'!V4</f>
        <v>0</v>
      </c>
      <c r="V7" s="40">
        <f>'Prévisions conges'!W4</f>
        <v>0</v>
      </c>
      <c r="W7" s="40">
        <f>'Prévisions conges'!X4</f>
        <v>0</v>
      </c>
      <c r="X7" s="40">
        <f>'Prévisions conges'!Y4</f>
        <v>0</v>
      </c>
      <c r="Y7" s="40">
        <f>'Prévisions conges'!Z4</f>
        <v>0</v>
      </c>
      <c r="Z7" s="40">
        <f>'Prévisions conges'!AA4</f>
        <v>0</v>
      </c>
      <c r="AA7" s="40">
        <f>'Prévisions conges'!AB4</f>
        <v>0</v>
      </c>
      <c r="AB7" s="40">
        <f>'Prévisions conges'!AC4</f>
        <v>0</v>
      </c>
      <c r="AC7" s="40">
        <f>'Prévisions conges'!AD4</f>
        <v>0</v>
      </c>
      <c r="AD7" s="40">
        <f>'Prévisions conges'!AE4</f>
        <v>0</v>
      </c>
      <c r="AE7" s="40">
        <f>'Prévisions conges'!AF4</f>
        <v>0</v>
      </c>
      <c r="AF7" s="40">
        <f>'Prévisions conges'!AG4</f>
        <v>0</v>
      </c>
      <c r="AG7" s="2"/>
      <c r="AH7" s="2">
        <v>0</v>
      </c>
      <c r="AI7" s="42" t="e">
        <f ca="1">DAY(EOMONTH(DATE(AN+IF(A6="DECEMBRE",1,0),VLOOKUP(A7,$BT$6:$BU$17,2,FALSE),1),0))</f>
        <v>#REF!</v>
      </c>
      <c r="AJ7" s="67">
        <f ca="1">SUMPRODUCT(N(INDIRECT(ADDRESS(6+OFFSET($A7,-3-VLOOKUP($A7,$BT$6:$BU$17,2,FALSE),0)+(23*(OFFSET($A7,-3-VLOOKUP($A7,$BT$6:$BU$17,2,FALSE),0)-1)),2,4,2)):$AF7="CAS"))</f>
        <v>0</v>
      </c>
      <c r="AK7" s="68">
        <f ca="1">AK6+IF(ISNA(MATCH("CAS",B7:AF7,0))=TRUE,SUMPRODUCT(N(B7:AF7="CA")),SUMPRODUCT(N(B7:INDIRECT(ADDRESS(ROW(),MATCH("CAS",B7:AF7,0),4,2))="CA")))</f>
        <v>1</v>
      </c>
      <c r="AM7" s="47">
        <f ca="1">AL7+IF(B7=0,0,IF(LEFT(B7,2)="CA",0,IF(LEFT(B7,2)=LEFT(A7,2),0,IF(AM$6=1,IF(LEFT(INDIRECT(ADDRESS(ROW()-1,1+$AI6,4,2,)),2)=LEFT(B7,2),0,1),1))))</f>
        <v>0</v>
      </c>
      <c r="AN7" s="47">
        <f ca="1">AM7+IF(C7=0,0,IF(LEFT(C7,2)="CA",0,IF(LEFT(C7,2)=LEFT(B7,2),0,IF(AN$6=1,IF(LEFT(INDIRECT(ADDRESS(ROW()-1,1+$AI6,4,2,)),2)=LEFT(C7,2),0,1),1))))</f>
        <v>0</v>
      </c>
      <c r="AO7" s="47">
        <f ca="1">AN7+IF(D7=0,0,IF(LEFT(D7,2)="CA",0,IF(LEFT(D7,2)=LEFT(C7,2),0,IF(AO$6=1,IF(LEFT(INDIRECT(ADDRESS(ROW()-1,1+$AI6,4,2,)),2)=LEFT(D7,2),0,1),1))))</f>
        <v>0</v>
      </c>
      <c r="AP7" s="47">
        <f ca="1">AO7+IF(E7=0,0,IF(LEFT(E7,2)="CA",0,IF(LEFT(E7,2)=LEFT(D7,2),0,IF(AP$6=1,IF(LEFT(INDIRECT(ADDRESS(ROW()-1,1+$AI6,4,2,)),2)=LEFT(E7,2),0,1),1))))</f>
        <v>0</v>
      </c>
      <c r="AQ7" s="47">
        <f ca="1">AP7+IF(F7=0,0,IF(LEFT(F7,2)="CA",0,IF(LEFT(F7,2)=LEFT(E7,2),0,IF(AQ$6=1,IF(LEFT(INDIRECT(ADDRESS(ROW()-1,1+$AI6,4,2,)),2)=LEFT(F7,2),0,1),1))))</f>
        <v>0</v>
      </c>
      <c r="AR7" s="47">
        <f ca="1">AQ7+IF(G7=0,0,IF(LEFT(G7,2)="CA",0,IF(LEFT(G7,2)=LEFT(F7,2),0,IF(AR$6=1,IF(LEFT(INDIRECT(ADDRESS(ROW()-1,1+$AI6,4,2,)),2)=LEFT(G7,2),0,1),1))))</f>
        <v>0</v>
      </c>
      <c r="AS7" s="47">
        <f ca="1">AR7+IF(H7=0,0,IF(LEFT(H7,2)="CA",0,IF(LEFT(H7,2)=LEFT(G7,2),0,IF(AS$6=1,IF(LEFT(INDIRECT(ADDRESS(ROW()-1,1+$AI6,4,2,)),2)=LEFT(H7,2),0,1),1))))</f>
        <v>0</v>
      </c>
      <c r="AT7" s="47">
        <f ca="1">AS7+IF(I7=0,0,IF(LEFT(I7,2)="CA",0,IF(LEFT(I7,2)=LEFT(H7,2),0,IF(AT$6=1,IF(LEFT(INDIRECT(ADDRESS(ROW()-1,1+$AI6,4,2,)),2)=LEFT(I7,2),0,1),1))))</f>
        <v>0</v>
      </c>
      <c r="AU7" s="47">
        <f ca="1">AT7+IF(J7=0,0,IF(LEFT(J7,2)="CA",0,IF(LEFT(J7,2)=LEFT(I7,2),0,IF(AU$6=1,IF(LEFT(INDIRECT(ADDRESS(ROW()-1,1+$AI6,4,2,)),2)=LEFT(J7,2),0,1),1))))</f>
        <v>0</v>
      </c>
      <c r="AV7" s="47">
        <f ca="1">AU7+IF(K7=0,0,IF(LEFT(K7,2)="CA",0,IF(LEFT(K7,2)=LEFT(J7,2),0,IF(AV$6=1,IF(LEFT(INDIRECT(ADDRESS(ROW()-1,1+$AI6,4,2,)),2)=LEFT(K7,2),0,1),1))))</f>
        <v>0</v>
      </c>
      <c r="AW7" s="47">
        <f ca="1">AV7+IF(L7=0,0,IF(LEFT(L7,2)="CA",0,IF(LEFT(L7,2)=LEFT(K7,2),0,IF(AW$6=1,IF(LEFT(INDIRECT(ADDRESS(ROW()-1,1+$AI6,4,2,)),2)=LEFT(L7,2),0,1),1))))</f>
        <v>0</v>
      </c>
      <c r="AX7" s="47">
        <f ca="1">AW7+IF(M7=0,0,IF(LEFT(M7,2)="CA",0,IF(LEFT(M7,2)=LEFT(L7,2),0,IF(AX$6=1,IF(LEFT(INDIRECT(ADDRESS(ROW()-1,1+$AI6,4,2,)),2)=LEFT(M7,2),0,1),1))))</f>
        <v>0</v>
      </c>
      <c r="AY7" s="47">
        <f ca="1">AX7+IF(N7=0,0,IF(LEFT(N7,2)="CA",0,IF(LEFT(N7,2)=LEFT(M7,2),0,IF(AY$6=1,IF(LEFT(INDIRECT(ADDRESS(ROW()-1,1+$AI6,4,2,)),2)=LEFT(N7,2),0,1),1))))</f>
        <v>0</v>
      </c>
      <c r="AZ7" s="47">
        <f ca="1">AY7+IF(O7=0,0,IF(LEFT(O7,2)="CA",0,IF(LEFT(O7,2)=LEFT(N7,2),0,IF(AZ$6=1,IF(LEFT(INDIRECT(ADDRESS(ROW()-1,1+$AI6,4,2,)),2)=LEFT(O7,2),0,1),1))))</f>
        <v>0</v>
      </c>
      <c r="BA7" s="47">
        <f ca="1">AZ7+IF(P7=0,0,IF(LEFT(P7,2)="CA",0,IF(LEFT(P7,2)=LEFT(O7,2),0,IF(BA$6=1,IF(LEFT(INDIRECT(ADDRESS(ROW()-1,1+$AI6,4,2,)),2)=LEFT(P7,2),0,1),1))))</f>
        <v>0</v>
      </c>
      <c r="BB7" s="47">
        <f ca="1">BA7+IF(Q7=0,0,IF(LEFT(Q7,2)="CA",0,IF(LEFT(Q7,2)=LEFT(P7,2),0,IF(BB$6=1,IF(LEFT(INDIRECT(ADDRESS(ROW()-1,1+$AI6,4,2,)),2)=LEFT(Q7,2),0,1),1))))</f>
        <v>0</v>
      </c>
      <c r="BC7" s="47">
        <f ca="1">BB7+IF(R7=0,0,IF(LEFT(R7,2)="CA",0,IF(LEFT(R7,2)=LEFT(Q7,2),0,IF(BC$6=1,IF(LEFT(INDIRECT(ADDRESS(ROW()-1,1+$AI6,4,2,)),2)=LEFT(R7,2),0,1),1))))</f>
        <v>0</v>
      </c>
      <c r="BD7" s="47">
        <f ca="1">BC7+IF(S7=0,0,IF(LEFT(S7,2)="CA",0,IF(LEFT(S7,2)=LEFT(R7,2),0,IF(BD$6=1,IF(LEFT(INDIRECT(ADDRESS(ROW()-1,1+$AI6,4,2,)),2)=LEFT(S7,2),0,1),1))))</f>
        <v>0</v>
      </c>
      <c r="BE7" s="47">
        <f ca="1">BD7+IF(T7=0,0,IF(LEFT(T7,2)="CA",0,IF(LEFT(T7,2)=LEFT(S7,2),0,IF(BE$6=1,IF(LEFT(INDIRECT(ADDRESS(ROW()-1,1+$AI6,4,2,)),2)=LEFT(T7,2),0,1),1))))</f>
        <v>0</v>
      </c>
      <c r="BF7" s="47">
        <f ca="1">BE7+IF(U7=0,0,IF(LEFT(U7,2)="CA",0,IF(LEFT(U7,2)=LEFT(T7,2),0,IF(BF$6=1,IF(LEFT(INDIRECT(ADDRESS(ROW()-1,1+$AI6,4,2,)),2)=LEFT(U7,2),0,1),1))))</f>
        <v>0</v>
      </c>
      <c r="BG7" s="47">
        <f ca="1">BF7+IF(V7=0,0,IF(LEFT(V7,2)="CA",0,IF(LEFT(V7,2)=LEFT(U7,2),0,IF(BG$6=1,IF(LEFT(INDIRECT(ADDRESS(ROW()-1,1+$AI6,4,2,)),2)=LEFT(V7,2),0,1),1))))</f>
        <v>0</v>
      </c>
      <c r="BH7" s="47">
        <f ca="1">BG7+IF(W7=0,0,IF(LEFT(W7,2)="CA",0,IF(LEFT(W7,2)=LEFT(V7,2),0,IF(BH$6=1,IF(LEFT(INDIRECT(ADDRESS(ROW()-1,1+$AI6,4,2,)),2)=LEFT(W7,2),0,1),1))))</f>
        <v>0</v>
      </c>
      <c r="BI7" s="47">
        <f ca="1">BH7+IF(X7=0,0,IF(LEFT(X7,2)="CA",0,IF(LEFT(X7,2)=LEFT(W7,2),0,IF(BI$6=1,IF(LEFT(INDIRECT(ADDRESS(ROW()-1,1+$AI6,4,2,)),2)=LEFT(X7,2),0,1),1))))</f>
        <v>0</v>
      </c>
      <c r="BJ7" s="47">
        <f ca="1">BI7+IF(Y7=0,0,IF(LEFT(Y7,2)="CA",0,IF(LEFT(Y7,2)=LEFT(X7,2),0,IF(BJ$6=1,IF(LEFT(INDIRECT(ADDRESS(ROW()-1,1+$AI6,4,2,)),2)=LEFT(Y7,2),0,1),1))))</f>
        <v>0</v>
      </c>
      <c r="BK7" s="47">
        <f ca="1">BJ7+IF(Z7=0,0,IF(LEFT(Z7,2)="CA",0,IF(LEFT(Z7,2)=LEFT(Y7,2),0,IF(BK$6=1,IF(LEFT(INDIRECT(ADDRESS(ROW()-1,1+$AI6,4,2,)),2)=LEFT(Z7,2),0,1),1))))</f>
        <v>0</v>
      </c>
      <c r="BL7" s="47">
        <f ca="1">BK7+IF(AA7=0,0,IF(LEFT(AA7,2)="CA",0,IF(LEFT(AA7,2)=LEFT(Z7,2),0,IF(BL$6=1,IF(LEFT(INDIRECT(ADDRESS(ROW()-1,1+$AI6,4,2,)),2)=LEFT(AA7,2),0,1),1))))</f>
        <v>0</v>
      </c>
      <c r="BM7" s="47">
        <f ca="1">BL7+IF(AB7=0,0,IF(LEFT(AB7,2)="CA",0,IF(LEFT(AB7,2)=LEFT(AA7,2),0,IF(BM$6=1,IF(LEFT(INDIRECT(ADDRESS(ROW()-1,1+$AI6,4,2,)),2)=LEFT(AB7,2),0,1),1))))</f>
        <v>0</v>
      </c>
      <c r="BN7" s="47">
        <f ca="1">BM7+IF(AC7=0,0,IF(LEFT(AC7,2)="CA",0,IF(LEFT(AC7,2)=LEFT(AB7,2),0,IF(BN$6=1,IF(LEFT(INDIRECT(ADDRESS(ROW()-1,1+$AI6,4,2,)),2)=LEFT(AC7,2),0,1),1))))</f>
        <v>0</v>
      </c>
      <c r="BO7" s="47">
        <f ca="1">BN7+IF(AD7=0,0,IF(LEFT(AD7,2)="CA",0,IF(LEFT(AD7,2)=LEFT(AC7,2),0,IF(BO$6=1,IF(LEFT(INDIRECT(ADDRESS(ROW()-1,1+$AI6,4,2,)),2)=LEFT(AD7,2),0,1),1))))</f>
        <v>0</v>
      </c>
      <c r="BP7" s="47">
        <f ca="1">BO7+IF(AE7=0,0,IF(LEFT(AE7,2)="CA",0,IF(LEFT(AE7,2)=LEFT(AD7,2),0,IF(BP$6=1,IF(LEFT(INDIRECT(ADDRESS(ROW()-1,1+$AI6,4,2,)),2)=LEFT(AE7,2),0,1),1))))</f>
        <v>0</v>
      </c>
      <c r="BQ7" s="47">
        <f ca="1">BP7+IF(AF7=0,0,IF(LEFT(AF7,2)="CA",0,IF(LEFT(AF7,2)=LEFT(AE7,2),0,IF(BQ$6=1,IF(LEFT(INDIRECT(ADDRESS(ROW()-1,1+$AI6,4,2,)),2)=LEFT(AF7,2),0,1),1))))</f>
        <v>0</v>
      </c>
      <c r="BS7" s="49">
        <v>2</v>
      </c>
      <c r="BT7" s="9" t="s">
        <v>26</v>
      </c>
      <c r="BU7" s="50">
        <v>2</v>
      </c>
      <c r="BW7" s="1">
        <v>2019</v>
      </c>
      <c r="BY7" s="1">
        <f>COUNTIF(B7:AF7,"=CA")</f>
        <v>1</v>
      </c>
      <c r="BZ7" s="24" t="str">
        <f t="array" ref="BZ7">IFERROR("Du "&amp;INDEX($B$6:$AF$6,MATCH(INDEX(B7:AF7,MATCH(TRUE,B7:AF7&lt;&gt;0,0)),B7:AF7,0))&amp;" "&amp;"au "&amp;INDEX($B$6:$AF$6,MATCH(2,1/(INDEX(B7:AF7,MAX(COLUMN(B7:AF7)*(B7:AF7&lt;&gt;0))-COLUMN(B7:AF7)+1)=B7:AF7)))&amp;" "&amp;A7,"")</f>
        <v>Du 1 au 1 JANVIER</v>
      </c>
      <c r="CA7" s="24"/>
      <c r="CB7" s="1">
        <f ca="1">DETECTP($B$6:$AF$6,$A7)</f>
        <v>1</v>
      </c>
      <c r="CC7" s="103" t="str">
        <f ca="1">DETECTP($B$6:$AF$6,$A7,1)</f>
        <v>du 1 au 1 janvier</v>
      </c>
      <c r="CD7" s="105" t="str">
        <f ca="1">NBLIBP($B7:$AF7,$CC7,1)</f>
        <v>1CA</v>
      </c>
      <c r="CE7" s="105" t="str">
        <f ca="1">NBLIBP($B7:$AF7,$CC7,2)</f>
        <v/>
      </c>
      <c r="CF7" s="105" t="str">
        <f ca="1">NBLIBP($B7:$AF7,$CC7,3)</f>
        <v/>
      </c>
      <c r="CG7" s="105" t="str">
        <f ca="1">NBLIBP($B7:$AF7,$CC7,4)</f>
        <v/>
      </c>
      <c r="CH7" s="105" t="str">
        <f ca="1">NBLIBP($B7:$AF7,$CC7,5)</f>
        <v/>
      </c>
      <c r="CI7" s="105" t="str">
        <f ca="1">NBLIBP($B7:$AF7,$CC7,6)</f>
        <v/>
      </c>
      <c r="CJ7" s="105" t="str">
        <f ca="1">NBLIBP($B7:$AF7,$CC7,7)</f>
        <v/>
      </c>
      <c r="CK7" s="105" t="str">
        <f ca="1">NBLIBP($B7:$AF7,$CC7,8)</f>
        <v/>
      </c>
      <c r="CL7" s="103" t="str">
        <f ca="1">DETECTP($B$6:$AF$6,$A7,2)</f>
        <v/>
      </c>
      <c r="CM7" s="105" t="str">
        <f ca="1">NBLIBP($B7:$AF7,$CL7,1)</f>
        <v/>
      </c>
      <c r="CN7" s="105" t="str">
        <f ca="1">NBLIBP($B7:$AF7,$CL7,2)</f>
        <v/>
      </c>
      <c r="CO7" s="105" t="str">
        <f ca="1">NBLIBP($B7:$AF7,$CL7,3)</f>
        <v/>
      </c>
      <c r="CP7" s="105" t="str">
        <f ca="1">NBLIBP($B7:$AF7,$CL7,4)</f>
        <v/>
      </c>
      <c r="CQ7" s="105" t="str">
        <f ca="1">NBLIBP($B7:$AF7,$CL7,5)</f>
        <v/>
      </c>
      <c r="CR7" s="105" t="str">
        <f ca="1">NBLIBP($B7:$AF7,$CL7,6)</f>
        <v/>
      </c>
      <c r="CS7" s="105" t="str">
        <f ca="1">NBLIBP($B7:$AF7,$CL7,7)</f>
        <v/>
      </c>
      <c r="CT7" s="105" t="str">
        <f ca="1">NBLIBP($B7:$AF7,$CL7,8)</f>
        <v/>
      </c>
      <c r="DB7" s="1" t="str">
        <f ca="1">IF(SUM(DC7:DJ7)=0,"",IF(COUNTIF(DC7:DJ7,"&gt;0")=2,"Du "&amp;DC7&amp;" au "&amp;DD7&amp;CHAR(32)&amp;A7,"Du "&amp;DC7&amp;" au "&amp;DD7&amp;CHAR(32) &amp;"et  du "&amp;DI7&amp;" au "&amp;DJ7&amp;CHAR(32)&amp;A7))</f>
        <v>Du 1 au 1 JANVIER</v>
      </c>
      <c r="DC7" s="111">
        <f t="array" ref="DC7">MIN(IF($B7:$AF7&lt;&gt;0,COLUMN($B7:$AF7)-1))</f>
        <v>1</v>
      </c>
      <c r="DD7" s="111">
        <f t="array" aca="1" ref="DD7" ca="1">MIN(IF(OFFSET($B7:$AF7,,(DC7-1),1,31-(DC7-2))=0,COLUMN(OFFSET($B7:$AF7,,(DC7-1),1,31-(DC7-2)))-2))</f>
        <v>1</v>
      </c>
      <c r="DE7" s="112" t="str">
        <f ca="1">COUNTIF(OFFSET($A7,,$DC7,1,$DD7-$DC7+1),DE$6)&amp;" CA"</f>
        <v>1 CA</v>
      </c>
      <c r="DF7" s="112" t="str">
        <f ca="1">COUNTIF(OFFSET($A7,,$DC7,1,$DD7-$DC7+1),DF$6)&amp;" CAS"</f>
        <v>0 CAS</v>
      </c>
      <c r="DG7" s="112" t="str">
        <f ca="1">COUNTIF(OFFSET($A7,,$DC7,1,$DD7-$DC7+1),DG$6)&amp;" CF"</f>
        <v>0 CF</v>
      </c>
      <c r="DH7" s="112" t="str">
        <f ca="1">COUNTIF(OFFSET($A7,,$DC7,1,$DD7-$DC7+1),DH$6)&amp;" RTT"</f>
        <v>0 RTT</v>
      </c>
      <c r="DI7" s="111">
        <f t="array" aca="1" ref="DI7" ca="1">IFERROR(MIN(IF(OFFSET($B7:$AF7,,DD7,1,31-(DD7))&lt;&gt;0,COLUMN(OFFSET($B7:$AF7,,DD7,1,31-(DD7)))-1)),0)</f>
        <v>0</v>
      </c>
      <c r="DJ7" s="111">
        <f t="array" aca="1" ref="DJ7" ca="1">IF(DI7=0,0,MAX(IF(OFFSET($B7:$AF7,,DI7-1,1,31-(DI7-1))&lt;&gt;0,COLUMN(OFFSET($B7:$AF7,,DI7-1,1,31-(DI7-1))))-1))</f>
        <v>0</v>
      </c>
      <c r="DK7" s="113">
        <f ca="1">COUNTIF(OFFSET($A7,,$AP7,1,$AQ7-$AP7+1),DK$3)</f>
        <v>0</v>
      </c>
      <c r="DL7" s="113">
        <f ca="1">COUNTIF(OFFSET($A7,,$AP7,1,$AQ7-$AP7+1),DL$3)</f>
        <v>0</v>
      </c>
      <c r="DM7" s="113">
        <f ca="1">COUNTIF(OFFSET($A7,,$AP7,1,$AQ7-$AP7+1),DM$3)</f>
        <v>0</v>
      </c>
      <c r="DN7" s="113">
        <f ca="1">COUNTIF(OFFSET($A7,,$AP7,1,$AQ7-$AP7+1),DN$3)</f>
        <v>0</v>
      </c>
    </row>
    <row r="8" spans="1:118" ht="14.55" customHeight="1" thickBot="1">
      <c r="A8" s="54" t="s">
        <v>26</v>
      </c>
      <c r="B8" s="40">
        <f>'Prévisions conges'!C9</f>
        <v>0</v>
      </c>
      <c r="C8" s="40">
        <f>'Prévisions conges'!D9</f>
        <v>0</v>
      </c>
      <c r="D8" s="40">
        <f>'Prévisions conges'!E9</f>
        <v>0</v>
      </c>
      <c r="E8" s="40">
        <f>'Prévisions conges'!F9</f>
        <v>0</v>
      </c>
      <c r="F8" s="40">
        <f>'Prévisions conges'!G9</f>
        <v>0</v>
      </c>
      <c r="G8" s="40">
        <f>'Prévisions conges'!H9</f>
        <v>0</v>
      </c>
      <c r="H8" s="40">
        <f>'Prévisions conges'!I9</f>
        <v>0</v>
      </c>
      <c r="I8" s="40">
        <f>'Prévisions conges'!J9</f>
        <v>0</v>
      </c>
      <c r="J8" s="40">
        <f>'Prévisions conges'!K9</f>
        <v>0</v>
      </c>
      <c r="K8" s="40">
        <f>'Prévisions conges'!L9</f>
        <v>0</v>
      </c>
      <c r="L8" s="40">
        <f>'Prévisions conges'!M9</f>
        <v>0</v>
      </c>
      <c r="M8" s="40">
        <f>'Prévisions conges'!N9</f>
        <v>0</v>
      </c>
      <c r="N8" s="40">
        <f>'Prévisions conges'!O9</f>
        <v>0</v>
      </c>
      <c r="O8" s="40">
        <f>'Prévisions conges'!P9</f>
        <v>0</v>
      </c>
      <c r="P8" s="40">
        <f>'Prévisions conges'!Q9</f>
        <v>0</v>
      </c>
      <c r="Q8" s="40">
        <f>'Prévisions conges'!R9</f>
        <v>0</v>
      </c>
      <c r="R8" s="40">
        <f>'Prévisions conges'!S9</f>
        <v>0</v>
      </c>
      <c r="S8" s="40" t="str">
        <f>'Prévisions conges'!T9</f>
        <v>CA.</v>
      </c>
      <c r="T8" s="40" t="str">
        <f>'Prévisions conges'!U9</f>
        <v>CA.</v>
      </c>
      <c r="U8" s="40" t="str">
        <f>'Prévisions conges'!V9</f>
        <v>CA</v>
      </c>
      <c r="V8" s="40" t="str">
        <f>'Prévisions conges'!W9</f>
        <v>CA</v>
      </c>
      <c r="W8" s="40" t="str">
        <f>'Prévisions conges'!X9</f>
        <v>CA</v>
      </c>
      <c r="X8" s="40" t="str">
        <f>'Prévisions conges'!Y9</f>
        <v>CA</v>
      </c>
      <c r="Y8" s="40" t="str">
        <f>'Prévisions conges'!Z9</f>
        <v>CA</v>
      </c>
      <c r="Z8" s="40">
        <f>'Prévisions conges'!AA9</f>
        <v>0</v>
      </c>
      <c r="AA8" s="40">
        <f>'Prévisions conges'!AB9</f>
        <v>0</v>
      </c>
      <c r="AB8" s="40">
        <f>'Prévisions conges'!AC9</f>
        <v>0</v>
      </c>
      <c r="AC8" s="40">
        <f>'Prévisions conges'!AD9</f>
        <v>0</v>
      </c>
      <c r="AD8" s="40">
        <f>'Prévisions conges'!AE9</f>
        <v>0</v>
      </c>
      <c r="AE8" s="40">
        <f>'Prévisions conges'!AF9</f>
        <v>0</v>
      </c>
      <c r="AF8" s="40">
        <f>'Prévisions conges'!AG9</f>
        <v>0</v>
      </c>
      <c r="AG8" s="2"/>
      <c r="AH8" s="2">
        <v>0</v>
      </c>
      <c r="AI8" s="42" t="e">
        <f>DAY(EOMONTH(DATE(AN+IF(A7="DECEMBRE",1,0),VLOOKUP(A8,$BT$6:$BU$17,2,FALSE),1),0))</f>
        <v>#REF!</v>
      </c>
      <c r="AJ8" s="67">
        <f ca="1">SUMPRODUCT(N(INDIRECT(ADDRESS(6+OFFSET($A8,-3-VLOOKUP($A8,$BT$6:$BU$17,2,FALSE),0)+(23*(OFFSET($A8,-3-VLOOKUP($A8,$BT$6:$BU$17,2,FALSE),0)-1)),2,4,2)):$AF8="CAS"))</f>
        <v>0</v>
      </c>
      <c r="AK8" s="68">
        <f ca="1">AK7+IF(ISNA(MATCH("CAS",B8:AF8,0))=TRUE,SUMPRODUCT(N(B8:AF8="CA")),SUMPRODUCT(N(B8:INDIRECT(ADDRESS(ROW(),MATCH("CAS",B8:AF8,0),4,2))="CA")))</f>
        <v>6</v>
      </c>
      <c r="AM8" s="47">
        <f ca="1">AL8+IF(B8=0,0,IF(LEFT(B8,2)="CA",0,IF(LEFT(B8,2)=LEFT(A8,2),0,IF(AM$6=1,IF(LEFT(INDIRECT(ADDRESS(ROW()-1,1+$AI7,4,2,)),2)=LEFT(B8,2),0,1),1))))</f>
        <v>0</v>
      </c>
      <c r="AN8" s="47">
        <f ca="1">AM8+IF(C8=0,0,IF(LEFT(C8,2)="CA",0,IF(LEFT(C8,2)=LEFT(B8,2),0,IF(AN$6=1,IF(LEFT(INDIRECT(ADDRESS(ROW()-1,1+$AI7,4,2,)),2)=LEFT(C8,2),0,1),1))))</f>
        <v>0</v>
      </c>
      <c r="AO8" s="47">
        <f ca="1">AN8+IF(D8=0,0,IF(LEFT(D8,2)="CA",0,IF(LEFT(D8,2)=LEFT(C8,2),0,IF(AO$6=1,IF(LEFT(INDIRECT(ADDRESS(ROW()-1,1+$AI7,4,2,)),2)=LEFT(D8,2),0,1),1))))</f>
        <v>0</v>
      </c>
      <c r="AP8" s="47">
        <f ca="1">AO8+IF(E8=0,0,IF(LEFT(E8,2)="CA",0,IF(LEFT(E8,2)=LEFT(D8,2),0,IF(AP$6=1,IF(LEFT(INDIRECT(ADDRESS(ROW()-1,1+$AI7,4,2,)),2)=LEFT(E8,2),0,1),1))))</f>
        <v>0</v>
      </c>
      <c r="AQ8" s="47">
        <f ca="1">AP8+IF(F8=0,0,IF(LEFT(F8,2)="CA",0,IF(LEFT(F8,2)=LEFT(E8,2),0,IF(AQ$6=1,IF(LEFT(INDIRECT(ADDRESS(ROW()-1,1+$AI7,4,2,)),2)=LEFT(F8,2),0,1),1))))</f>
        <v>0</v>
      </c>
      <c r="AR8" s="47">
        <f ca="1">AQ8+IF(G8=0,0,IF(LEFT(G8,2)="CA",0,IF(LEFT(G8,2)=LEFT(F8,2),0,IF(AR$6=1,IF(LEFT(INDIRECT(ADDRESS(ROW()-1,1+$AI7,4,2,)),2)=LEFT(G8,2),0,1),1))))</f>
        <v>0</v>
      </c>
      <c r="AS8" s="47">
        <f ca="1">AR8+IF(H8=0,0,IF(LEFT(H8,2)="CA",0,IF(LEFT(H8,2)=LEFT(G8,2),0,IF(AS$6=1,IF(LEFT(INDIRECT(ADDRESS(ROW()-1,1+$AI7,4,2,)),2)=LEFT(H8,2),0,1),1))))</f>
        <v>0</v>
      </c>
      <c r="AT8" s="47">
        <f ca="1">AS8+IF(I8=0,0,IF(LEFT(I8,2)="CA",0,IF(LEFT(I8,2)=LEFT(H8,2),0,IF(AT$6=1,IF(LEFT(INDIRECT(ADDRESS(ROW()-1,1+$AI7,4,2,)),2)=LEFT(I8,2),0,1),1))))</f>
        <v>0</v>
      </c>
      <c r="AU8" s="47">
        <f ca="1">AT8+IF(J8=0,0,IF(LEFT(J8,2)="CA",0,IF(LEFT(J8,2)=LEFT(I8,2),0,IF(AU$6=1,IF(LEFT(INDIRECT(ADDRESS(ROW()-1,1+$AI7,4,2,)),2)=LEFT(J8,2),0,1),1))))</f>
        <v>0</v>
      </c>
      <c r="AV8" s="47">
        <f ca="1">AU8+IF(K8=0,0,IF(LEFT(K8,2)="CA",0,IF(LEFT(K8,2)=LEFT(J8,2),0,IF(AV$6=1,IF(LEFT(INDIRECT(ADDRESS(ROW()-1,1+$AI7,4,2,)),2)=LEFT(K8,2),0,1),1))))</f>
        <v>0</v>
      </c>
      <c r="AW8" s="47">
        <f ca="1">AV8+IF(L8=0,0,IF(LEFT(L8,2)="CA",0,IF(LEFT(L8,2)=LEFT(K8,2),0,IF(AW$6=1,IF(LEFT(INDIRECT(ADDRESS(ROW()-1,1+$AI7,4,2,)),2)=LEFT(L8,2),0,1),1))))</f>
        <v>0</v>
      </c>
      <c r="AX8" s="47">
        <f ca="1">AW8+IF(M8=0,0,IF(LEFT(M8,2)="CA",0,IF(LEFT(M8,2)=LEFT(L8,2),0,IF(AX$6=1,IF(LEFT(INDIRECT(ADDRESS(ROW()-1,1+$AI7,4,2,)),2)=LEFT(M8,2),0,1),1))))</f>
        <v>0</v>
      </c>
      <c r="AY8" s="47">
        <f ca="1">AX8+IF(N8=0,0,IF(LEFT(N8,2)="CA",0,IF(LEFT(N8,2)=LEFT(M8,2),0,IF(AY$6=1,IF(LEFT(INDIRECT(ADDRESS(ROW()-1,1+$AI7,4,2,)),2)=LEFT(N8,2),0,1),1))))</f>
        <v>0</v>
      </c>
      <c r="AZ8" s="47">
        <f ca="1">AY8+IF(O8=0,0,IF(LEFT(O8,2)="CA",0,IF(LEFT(O8,2)=LEFT(N8,2),0,IF(AZ$6=1,IF(LEFT(INDIRECT(ADDRESS(ROW()-1,1+$AI7,4,2,)),2)=LEFT(O8,2),0,1),1))))</f>
        <v>0</v>
      </c>
      <c r="BA8" s="47">
        <f ca="1">AZ8+IF(P8=0,0,IF(LEFT(P8,2)="CA",0,IF(LEFT(P8,2)=LEFT(O8,2),0,IF(BA$6=1,IF(LEFT(INDIRECT(ADDRESS(ROW()-1,1+$AI7,4,2,)),2)=LEFT(P8,2),0,1),1))))</f>
        <v>0</v>
      </c>
      <c r="BB8" s="47">
        <f ca="1">BA8+IF(Q8=0,0,IF(LEFT(Q8,2)="CA",0,IF(LEFT(Q8,2)=LEFT(P8,2),0,IF(BB$6=1,IF(LEFT(INDIRECT(ADDRESS(ROW()-1,1+$AI7,4,2,)),2)=LEFT(Q8,2),0,1),1))))</f>
        <v>0</v>
      </c>
      <c r="BC8" s="47">
        <f ca="1">BB8+IF(R8=0,0,IF(LEFT(R8,2)="CA",0,IF(LEFT(R8,2)=LEFT(Q8,2),0,IF(BC$6=1,IF(LEFT(INDIRECT(ADDRESS(ROW()-1,1+$AI7,4,2,)),2)=LEFT(R8,2),0,1),1))))</f>
        <v>0</v>
      </c>
      <c r="BD8" s="47">
        <f ca="1">BC8+IF(S8=0,0,IF(LEFT(S8,2)="CA",0,IF(LEFT(S8,2)=LEFT(R8,2),0,IF(BD$6=1,IF(LEFT(INDIRECT(ADDRESS(ROW()-1,1+$AI7,4,2,)),2)=LEFT(S8,2),0,1),1))))</f>
        <v>0</v>
      </c>
      <c r="BE8" s="47">
        <f ca="1">BD8+IF(T8=0,0,IF(LEFT(T8,2)="CA",0,IF(LEFT(T8,2)=LEFT(S8,2),0,IF(BE$6=1,IF(LEFT(INDIRECT(ADDRESS(ROW()-1,1+$AI7,4,2,)),2)=LEFT(T8,2),0,1),1))))</f>
        <v>0</v>
      </c>
      <c r="BF8" s="47">
        <f ca="1">BE8+IF(U8=0,0,IF(LEFT(U8,2)="CA",0,IF(LEFT(U8,2)=LEFT(T8,2),0,IF(BF$6=1,IF(LEFT(INDIRECT(ADDRESS(ROW()-1,1+$AI7,4,2,)),2)=LEFT(U8,2),0,1),1))))</f>
        <v>0</v>
      </c>
      <c r="BG8" s="47">
        <f ca="1">BF8+IF(V8=0,0,IF(LEFT(V8,2)="CA",0,IF(LEFT(V8,2)=LEFT(U8,2),0,IF(BG$6=1,IF(LEFT(INDIRECT(ADDRESS(ROW()-1,1+$AI7,4,2,)),2)=LEFT(V8,2),0,1),1))))</f>
        <v>0</v>
      </c>
      <c r="BH8" s="47">
        <f ca="1">BG8+IF(W8=0,0,IF(LEFT(W8,2)="CA",0,IF(LEFT(W8,2)=LEFT(V8,2),0,IF(BH$6=1,IF(LEFT(INDIRECT(ADDRESS(ROW()-1,1+$AI7,4,2,)),2)=LEFT(W8,2),0,1),1))))</f>
        <v>0</v>
      </c>
      <c r="BI8" s="47">
        <f ca="1">BH8+IF(X8=0,0,IF(LEFT(X8,2)="CA",0,IF(LEFT(X8,2)=LEFT(W8,2),0,IF(BI$6=1,IF(LEFT(INDIRECT(ADDRESS(ROW()-1,1+$AI7,4,2,)),2)=LEFT(X8,2),0,1),1))))</f>
        <v>0</v>
      </c>
      <c r="BJ8" s="47">
        <f ca="1">BI8+IF(Y8=0,0,IF(LEFT(Y8,2)="CA",0,IF(LEFT(Y8,2)=LEFT(X8,2),0,IF(BJ$6=1,IF(LEFT(INDIRECT(ADDRESS(ROW()-1,1+$AI7,4,2,)),2)=LEFT(Y8,2),0,1),1))))</f>
        <v>0</v>
      </c>
      <c r="BK8" s="47">
        <f ca="1">BJ8+IF(Z8=0,0,IF(LEFT(Z8,2)="CA",0,IF(LEFT(Z8,2)=LEFT(Y8,2),0,IF(BK$6=1,IF(LEFT(INDIRECT(ADDRESS(ROW()-1,1+$AI7,4,2,)),2)=LEFT(Z8,2),0,1),1))))</f>
        <v>0</v>
      </c>
      <c r="BL8" s="47">
        <f ca="1">BK8+IF(AA8=0,0,IF(LEFT(AA8,2)="CA",0,IF(LEFT(AA8,2)=LEFT(Z8,2),0,IF(BL$6=1,IF(LEFT(INDIRECT(ADDRESS(ROW()-1,1+$AI7,4,2,)),2)=LEFT(AA8,2),0,1),1))))</f>
        <v>0</v>
      </c>
      <c r="BM8" s="47">
        <f ca="1">BL8+IF(AB8=0,0,IF(LEFT(AB8,2)="CA",0,IF(LEFT(AB8,2)=LEFT(AA8,2),0,IF(BM$6=1,IF(LEFT(INDIRECT(ADDRESS(ROW()-1,1+$AI7,4,2,)),2)=LEFT(AB8,2),0,1),1))))</f>
        <v>0</v>
      </c>
      <c r="BN8" s="47">
        <f ca="1">BM8+IF(AC8=0,0,IF(LEFT(AC8,2)="CA",0,IF(LEFT(AC8,2)=LEFT(AB8,2),0,IF(BN$6=1,IF(LEFT(INDIRECT(ADDRESS(ROW()-1,1+$AI7,4,2,)),2)=LEFT(AC8,2),0,1),1))))</f>
        <v>0</v>
      </c>
      <c r="BO8" s="47">
        <f ca="1">BN8+IF(AD8=0,0,IF(LEFT(AD8,2)="CA",0,IF(LEFT(AD8,2)=LEFT(AC8,2),0,IF(BO$6=1,IF(LEFT(INDIRECT(ADDRESS(ROW()-1,1+$AI7,4,2,)),2)=LEFT(AD8,2),0,1),1))))</f>
        <v>0</v>
      </c>
      <c r="BP8" s="47">
        <f ca="1">BO8+IF(AE8=0,0,IF(LEFT(AE8,2)="CA",0,IF(LEFT(AE8,2)=LEFT(AD8,2),0,IF(BP$6=1,IF(LEFT(INDIRECT(ADDRESS(ROW()-1,1+$AI7,4,2,)),2)=LEFT(AE8,2),0,1),1))))</f>
        <v>0</v>
      </c>
      <c r="BQ8" s="47">
        <f ca="1">BP8+IF(AF8=0,0,IF(LEFT(AF8,2)="CA",0,IF(LEFT(AF8,2)=LEFT(AE8,2),0,IF(BQ$6=1,IF(LEFT(INDIRECT(ADDRESS(ROW()-1,1+$AI7,4,2,)),2)=LEFT(AF8,2),0,1),1))))</f>
        <v>0</v>
      </c>
      <c r="BS8" s="49">
        <v>3</v>
      </c>
      <c r="BT8" s="9" t="s">
        <v>9</v>
      </c>
      <c r="BU8" s="50">
        <v>3</v>
      </c>
      <c r="BW8" s="1">
        <v>2020</v>
      </c>
      <c r="BZ8" s="24" t="str">
        <f t="array" ref="BZ8">IFERROR("Du "&amp;INDEX($B$6:$AF$6,MATCH(INDEX(B8:AF8,MATCH(TRUE,B8:AF8&lt;&gt;0,0)),B8:AF8,0))&amp;" "&amp;"au "&amp;INDEX($B$6:$AF$6,MATCH(2,1/(INDEX(B8:AF8,MAX(COLUMN(B8:AF8)*(B8:AF8&lt;&gt;0))-COLUMN(B8:AF8)+1)=B8:AF8)))&amp;" "&amp;A8,"")</f>
        <v>Du 18 au 24 FEVRIER</v>
      </c>
      <c r="CA8" s="24"/>
      <c r="CB8" s="1">
        <f ca="1">DETECTP($B$6:$AF$6,$A8)</f>
        <v>1</v>
      </c>
      <c r="CC8" s="103" t="str">
        <f ca="1">DETECTP($B$6:$AF$6,$A8,1)</f>
        <v>du 18 au 24 fevrier</v>
      </c>
      <c r="CD8" s="105" t="str">
        <f ca="1">NBLIBP($B8:$AF8,$CC8,1)</f>
        <v>2CA.</v>
      </c>
      <c r="CE8" s="105" t="str">
        <f ca="1">NBLIBP($B8:$AF8,$CC8,2)</f>
        <v>5CA</v>
      </c>
      <c r="CF8" s="105" t="str">
        <f ca="1">NBLIBP($B8:$AF8,$CC8,3)</f>
        <v/>
      </c>
      <c r="CG8" s="105" t="str">
        <f ca="1">NBLIBP($B8:$AF8,$CC8,4)</f>
        <v/>
      </c>
      <c r="CH8" s="105" t="str">
        <f ca="1">NBLIBP($B8:$AF8,$CC8,5)</f>
        <v/>
      </c>
      <c r="CI8" s="105" t="str">
        <f ca="1">NBLIBP($B8:$AF8,$CC8,6)</f>
        <v/>
      </c>
      <c r="CJ8" s="105" t="str">
        <f ca="1">NBLIBP($B8:$AF8,$CC8,7)</f>
        <v/>
      </c>
      <c r="CK8" s="105" t="str">
        <f ca="1">NBLIBP($B8:$AF8,$CC8,8)</f>
        <v/>
      </c>
      <c r="CL8" s="103" t="str">
        <f ca="1">DETECTP($B$6:$AF$6,$A8,2)</f>
        <v/>
      </c>
      <c r="CM8" s="105" t="str">
        <f ca="1">NBLIBP($B8:$AF8,$CL8,1)</f>
        <v/>
      </c>
      <c r="CN8" s="105" t="str">
        <f ca="1">NBLIBP($B8:$AF8,$CL8,2)</f>
        <v/>
      </c>
      <c r="CO8" s="105" t="str">
        <f ca="1">NBLIBP($B8:$AF8,$CL8,3)</f>
        <v/>
      </c>
      <c r="CP8" s="105" t="str">
        <f ca="1">NBLIBP($B8:$AF8,$CL8,4)</f>
        <v/>
      </c>
      <c r="CQ8" s="105" t="str">
        <f ca="1">NBLIBP($B8:$AF8,$CL8,5)</f>
        <v/>
      </c>
      <c r="CR8" s="105" t="str">
        <f ca="1">NBLIBP($B8:$AF8,$CL8,6)</f>
        <v/>
      </c>
      <c r="CS8" s="105" t="str">
        <f ca="1">NBLIBP($B8:$AF8,$CL8,7)</f>
        <v/>
      </c>
      <c r="CT8" s="105" t="str">
        <f ca="1">NBLIBP($B8:$AF8,$CL8,8)</f>
        <v/>
      </c>
      <c r="DB8" s="1" t="str">
        <f ca="1">IF(SUM(DC8:DJ8)=0,"",IF(COUNTIF(DC8:DJ8,"&gt;0")=2,"Du "&amp;DC8&amp;" au "&amp;DD8&amp;CHAR(32)&amp;A8,"Du "&amp;DC8&amp;" au "&amp;DD8&amp;CHAR(32) &amp;"et  du "&amp;DI8&amp;" au "&amp;DJ8&amp;CHAR(32)&amp;A8))</f>
        <v>Du 18 au 24 FEVRIER</v>
      </c>
      <c r="DC8" s="111">
        <f t="array" ref="DC8">MIN(IF($B8:$AF8&lt;&gt;0,COLUMN($B8:$AF8)-1))</f>
        <v>18</v>
      </c>
      <c r="DD8" s="111">
        <f t="array" aca="1" ref="DD8" ca="1">MIN(IF(OFFSET($B8:$AF8,,(DC8-1),1,31-(DC8-2))=0,COLUMN(OFFSET($B8:$AF8,,(DC8-1),1,31-(DC8-2)))-2))</f>
        <v>24</v>
      </c>
      <c r="DE8" s="112" t="str">
        <f ca="1">COUNTIF(OFFSET($A8,,$DC8,1,$DD8-$DC8+1),DE$6)&amp;" CA"</f>
        <v>5 CA</v>
      </c>
      <c r="DF8" s="112" t="str">
        <f ca="1">COUNTIF(OFFSET($A8,,$DC8,1,$DD8-$DC8+1),DF$6)&amp;" CAS"</f>
        <v>0 CAS</v>
      </c>
      <c r="DG8" s="112" t="str">
        <f ca="1">COUNTIF(OFFSET($A8,,$DC8,1,$DD8-$DC8+1),DG$6)&amp;" CF"</f>
        <v>0 CF</v>
      </c>
      <c r="DH8" s="112" t="str">
        <f ca="1">COUNTIF(OFFSET($A8,,$DC8,1,$DD8-$DC8+1),DH$6)&amp;" RTT"</f>
        <v>0 RTT</v>
      </c>
      <c r="DI8" s="111">
        <f t="array" aca="1" ref="DI8" ca="1">IFERROR(MIN(IF(OFFSET($B8:$AF8,,DD8,1,31-(DD8))&lt;&gt;0,COLUMN(OFFSET($B8:$AF8,,DD8,1,31-(DD8)))-1)),0)</f>
        <v>0</v>
      </c>
      <c r="DJ8" s="111">
        <f t="array" aca="1" ref="DJ8" ca="1">IF(DI8=0,0,MAX(IF(OFFSET($B8:$AF8,,DI8-1,1,31-(DI8-1))&lt;&gt;0,COLUMN(OFFSET($B8:$AF8,,DI8-1,1,31-(DI8-1))))-1))</f>
        <v>0</v>
      </c>
    </row>
    <row r="9" spans="1:118" ht="14.55" customHeight="1">
      <c r="A9" s="54" t="s">
        <v>9</v>
      </c>
      <c r="B9" s="40">
        <f>'Prévisions conges'!C14</f>
        <v>0</v>
      </c>
      <c r="C9" s="40">
        <f>'Prévisions conges'!D14</f>
        <v>0</v>
      </c>
      <c r="D9" s="40">
        <f>'Prévisions conges'!E14</f>
        <v>0</v>
      </c>
      <c r="E9" s="40">
        <f>'Prévisions conges'!F14</f>
        <v>0</v>
      </c>
      <c r="F9" s="40">
        <f>'Prévisions conges'!G14</f>
        <v>0</v>
      </c>
      <c r="G9" s="40">
        <f>'Prévisions conges'!H14</f>
        <v>0</v>
      </c>
      <c r="H9" s="40">
        <f>'Prévisions conges'!I14</f>
        <v>0</v>
      </c>
      <c r="I9" s="40">
        <f>'Prévisions conges'!J14</f>
        <v>0</v>
      </c>
      <c r="J9" s="40">
        <f>'Prévisions conges'!K14</f>
        <v>0</v>
      </c>
      <c r="K9" s="40">
        <f>'Prévisions conges'!L14</f>
        <v>0</v>
      </c>
      <c r="L9" s="40">
        <f>'Prévisions conges'!M14</f>
        <v>0</v>
      </c>
      <c r="M9" s="40">
        <f>'Prévisions conges'!N14</f>
        <v>0</v>
      </c>
      <c r="N9" s="40">
        <f>'Prévisions conges'!O14</f>
        <v>0</v>
      </c>
      <c r="O9" s="40">
        <f>'Prévisions conges'!P14</f>
        <v>0</v>
      </c>
      <c r="P9" s="40">
        <f>'Prévisions conges'!Q14</f>
        <v>0</v>
      </c>
      <c r="Q9" s="40">
        <f>'Prévisions conges'!R14</f>
        <v>0</v>
      </c>
      <c r="R9" s="40">
        <f>'Prévisions conges'!S14</f>
        <v>0</v>
      </c>
      <c r="S9" s="40" t="str">
        <f>'Prévisions conges'!T14</f>
        <v>CA.</v>
      </c>
      <c r="T9" s="40" t="str">
        <f>'Prévisions conges'!U14</f>
        <v>CA.</v>
      </c>
      <c r="U9" s="40" t="str">
        <f>'Prévisions conges'!V14</f>
        <v>CA</v>
      </c>
      <c r="V9" s="40" t="str">
        <f>'Prévisions conges'!W14</f>
        <v>CA</v>
      </c>
      <c r="W9" s="40" t="str">
        <f>'Prévisions conges'!X14</f>
        <v>CA</v>
      </c>
      <c r="X9" s="40" t="str">
        <f>'Prévisions conges'!Y14</f>
        <v>CA</v>
      </c>
      <c r="Y9" s="40" t="str">
        <f>'Prévisions conges'!Z14</f>
        <v>CA</v>
      </c>
      <c r="Z9" s="40" t="str">
        <f>'Prévisions conges'!AA14</f>
        <v>RTT.</v>
      </c>
      <c r="AA9" s="40" t="str">
        <f>'Prévisions conges'!AB14</f>
        <v>RTT.</v>
      </c>
      <c r="AB9" s="40" t="str">
        <f>'Prévisions conges'!AC14</f>
        <v>RTT</v>
      </c>
      <c r="AC9" s="40" t="str">
        <f>'Prévisions conges'!AD14</f>
        <v>RTT</v>
      </c>
      <c r="AD9" s="40" t="str">
        <f>'Prévisions conges'!AE14</f>
        <v>RTT</v>
      </c>
      <c r="AE9" s="40" t="str">
        <f>'Prévisions conges'!AF14</f>
        <v>RTT</v>
      </c>
      <c r="AF9" s="40" t="str">
        <f>'Prévisions conges'!AG14</f>
        <v>RTT</v>
      </c>
      <c r="AG9" s="2"/>
      <c r="AH9" s="2">
        <v>0</v>
      </c>
      <c r="AI9" s="42" t="e">
        <f>DAY(EOMONTH(DATE(AN+IF(A8="DECEMBRE",1,0),VLOOKUP(A9,$BT$6:$BU$17,2,FALSE),1),0))</f>
        <v>#REF!</v>
      </c>
      <c r="AJ9" s="67">
        <f ca="1">SUMPRODUCT(N(INDIRECT(ADDRESS(6+OFFSET($A9,-3-VLOOKUP($A9,$BT$6:$BU$17,2,FALSE),0)+(23*(OFFSET($A9,-3-VLOOKUP($A9,$BT$6:$BU$17,2,FALSE),0)-1)),2,4,2)):$AF9="CAS"))</f>
        <v>0</v>
      </c>
      <c r="AK9" s="68">
        <f ca="1">AK8+IF(ISNA(MATCH("CAS",B9:AF9,0))=TRUE,SUMPRODUCT(N(B9:AF9="CA")),SUMPRODUCT(N(B9:INDIRECT(ADDRESS(ROW(),MATCH("CAS",B9:AF9,0),4,2))="CA")))</f>
        <v>11</v>
      </c>
      <c r="AM9" s="47">
        <f ca="1">AL9+IF(B9=0,0,IF(LEFT(B9,2)="CA",0,IF(LEFT(B9,2)=LEFT(A9,2),0,IF(AM$6=1,IF(LEFT(INDIRECT(ADDRESS(ROW()-1,1+$AI8,4,2,)),2)=LEFT(B9,2),0,1),1))))</f>
        <v>0</v>
      </c>
      <c r="AN9" s="47">
        <f ca="1">AM9+IF(C9=0,0,IF(LEFT(C9,2)="CA",0,IF(LEFT(C9,2)=LEFT(B9,2),0,IF(AN$6=1,IF(LEFT(INDIRECT(ADDRESS(ROW()-1,1+$AI8,4,2,)),2)=LEFT(C9,2),0,1),1))))</f>
        <v>0</v>
      </c>
      <c r="AO9" s="47">
        <f ca="1">AN9+IF(D9=0,0,IF(LEFT(D9,2)="CA",0,IF(LEFT(D9,2)=LEFT(C9,2),0,IF(AO$6=1,IF(LEFT(INDIRECT(ADDRESS(ROW()-1,1+$AI8,4,2,)),2)=LEFT(D9,2),0,1),1))))</f>
        <v>0</v>
      </c>
      <c r="AP9" s="47">
        <f ca="1">AO9+IF(E9=0,0,IF(LEFT(E9,2)="CA",0,IF(LEFT(E9,2)=LEFT(D9,2),0,IF(AP$6=1,IF(LEFT(INDIRECT(ADDRESS(ROW()-1,1+$AI8,4,2,)),2)=LEFT(E9,2),0,1),1))))</f>
        <v>0</v>
      </c>
      <c r="AQ9" s="47">
        <f ca="1">AP9+IF(F9=0,0,IF(LEFT(F9,2)="CA",0,IF(LEFT(F9,2)=LEFT(E9,2),0,IF(AQ$6=1,IF(LEFT(INDIRECT(ADDRESS(ROW()-1,1+$AI8,4,2,)),2)=LEFT(F9,2),0,1),1))))</f>
        <v>0</v>
      </c>
      <c r="AR9" s="47">
        <f ca="1">AQ9+IF(G9=0,0,IF(LEFT(G9,2)="CA",0,IF(LEFT(G9,2)=LEFT(F9,2),0,IF(AR$6=1,IF(LEFT(INDIRECT(ADDRESS(ROW()-1,1+$AI8,4,2,)),2)=LEFT(G9,2),0,1),1))))</f>
        <v>0</v>
      </c>
      <c r="AS9" s="47">
        <f ca="1">AR9+IF(H9=0,0,IF(LEFT(H9,2)="CA",0,IF(LEFT(H9,2)=LEFT(G9,2),0,IF(AS$6=1,IF(LEFT(INDIRECT(ADDRESS(ROW()-1,1+$AI8,4,2,)),2)=LEFT(H9,2),0,1),1))))</f>
        <v>0</v>
      </c>
      <c r="AT9" s="47">
        <f ca="1">AS9+IF(I9=0,0,IF(LEFT(I9,2)="CA",0,IF(LEFT(I9,2)=LEFT(H9,2),0,IF(AT$6=1,IF(LEFT(INDIRECT(ADDRESS(ROW()-1,1+$AI8,4,2,)),2)=LEFT(I9,2),0,1),1))))</f>
        <v>0</v>
      </c>
      <c r="AU9" s="47">
        <f ca="1">AT9+IF(J9=0,0,IF(LEFT(J9,2)="CA",0,IF(LEFT(J9,2)=LEFT(I9,2),0,IF(AU$6=1,IF(LEFT(INDIRECT(ADDRESS(ROW()-1,1+$AI8,4,2,)),2)=LEFT(J9,2),0,1),1))))</f>
        <v>0</v>
      </c>
      <c r="AV9" s="47">
        <f ca="1">AU9+IF(K9=0,0,IF(LEFT(K9,2)="CA",0,IF(LEFT(K9,2)=LEFT(J9,2),0,IF(AV$6=1,IF(LEFT(INDIRECT(ADDRESS(ROW()-1,1+$AI8,4,2,)),2)=LEFT(K9,2),0,1),1))))</f>
        <v>0</v>
      </c>
      <c r="AW9" s="47">
        <f ca="1">AV9+IF(L9=0,0,IF(LEFT(L9,2)="CA",0,IF(LEFT(L9,2)=LEFT(K9,2),0,IF(AW$6=1,IF(LEFT(INDIRECT(ADDRESS(ROW()-1,1+$AI8,4,2,)),2)=LEFT(L9,2),0,1),1))))</f>
        <v>0</v>
      </c>
      <c r="AX9" s="47">
        <f ca="1">AW9+IF(M9=0,0,IF(LEFT(M9,2)="CA",0,IF(LEFT(M9,2)=LEFT(L9,2),0,IF(AX$6=1,IF(LEFT(INDIRECT(ADDRESS(ROW()-1,1+$AI8,4,2,)),2)=LEFT(M9,2),0,1),1))))</f>
        <v>0</v>
      </c>
      <c r="AY9" s="47">
        <f ca="1">AX9+IF(N9=0,0,IF(LEFT(N9,2)="CA",0,IF(LEFT(N9,2)=LEFT(M9,2),0,IF(AY$6=1,IF(LEFT(INDIRECT(ADDRESS(ROW()-1,1+$AI8,4,2,)),2)=LEFT(N9,2),0,1),1))))</f>
        <v>0</v>
      </c>
      <c r="AZ9" s="47">
        <f ca="1">AY9+IF(O9=0,0,IF(LEFT(O9,2)="CA",0,IF(LEFT(O9,2)=LEFT(N9,2),0,IF(AZ$6=1,IF(LEFT(INDIRECT(ADDRESS(ROW()-1,1+$AI8,4,2,)),2)=LEFT(O9,2),0,1),1))))</f>
        <v>0</v>
      </c>
      <c r="BA9" s="47">
        <f ca="1">AZ9+IF(P9=0,0,IF(LEFT(P9,2)="CA",0,IF(LEFT(P9,2)=LEFT(O9,2),0,IF(BA$6=1,IF(LEFT(INDIRECT(ADDRESS(ROW()-1,1+$AI8,4,2,)),2)=LEFT(P9,2),0,1),1))))</f>
        <v>0</v>
      </c>
      <c r="BB9" s="47">
        <f ca="1">BA9+IF(Q9=0,0,IF(LEFT(Q9,2)="CA",0,IF(LEFT(Q9,2)=LEFT(P9,2),0,IF(BB$6=1,IF(LEFT(INDIRECT(ADDRESS(ROW()-1,1+$AI8,4,2,)),2)=LEFT(Q9,2),0,1),1))))</f>
        <v>0</v>
      </c>
      <c r="BC9" s="47">
        <f ca="1">BB9+IF(R9=0,0,IF(LEFT(R9,2)="CA",0,IF(LEFT(R9,2)=LEFT(Q9,2),0,IF(BC$6=1,IF(LEFT(INDIRECT(ADDRESS(ROW()-1,1+$AI8,4,2,)),2)=LEFT(R9,2),0,1),1))))</f>
        <v>0</v>
      </c>
      <c r="BD9" s="47">
        <f ca="1">BC9+IF(S9=0,0,IF(LEFT(S9,2)="CA",0,IF(LEFT(S9,2)=LEFT(R9,2),0,IF(BD$6=1,IF(LEFT(INDIRECT(ADDRESS(ROW()-1,1+$AI8,4,2,)),2)=LEFT(S9,2),0,1),1))))</f>
        <v>0</v>
      </c>
      <c r="BE9" s="47">
        <f ca="1">BD9+IF(T9=0,0,IF(LEFT(T9,2)="CA",0,IF(LEFT(T9,2)=LEFT(S9,2),0,IF(BE$6=1,IF(LEFT(INDIRECT(ADDRESS(ROW()-1,1+$AI8,4,2,)),2)=LEFT(T9,2),0,1),1))))</f>
        <v>0</v>
      </c>
      <c r="BF9" s="47">
        <f ca="1">BE9+IF(U9=0,0,IF(LEFT(U9,2)="CA",0,IF(LEFT(U9,2)=LEFT(T9,2),0,IF(BF$6=1,IF(LEFT(INDIRECT(ADDRESS(ROW()-1,1+$AI8,4,2,)),2)=LEFT(U9,2),0,1),1))))</f>
        <v>0</v>
      </c>
      <c r="BG9" s="47">
        <f ca="1">BF9+IF(V9=0,0,IF(LEFT(V9,2)="CA",0,IF(LEFT(V9,2)=LEFT(U9,2),0,IF(BG$6=1,IF(LEFT(INDIRECT(ADDRESS(ROW()-1,1+$AI8,4,2,)),2)=LEFT(V9,2),0,1),1))))</f>
        <v>0</v>
      </c>
      <c r="BH9" s="47">
        <f ca="1">BG9+IF(W9=0,0,IF(LEFT(W9,2)="CA",0,IF(LEFT(W9,2)=LEFT(V9,2),0,IF(BH$6=1,IF(LEFT(INDIRECT(ADDRESS(ROW()-1,1+$AI8,4,2,)),2)=LEFT(W9,2),0,1),1))))</f>
        <v>0</v>
      </c>
      <c r="BI9" s="47">
        <f ca="1">BH9+IF(X9=0,0,IF(LEFT(X9,2)="CA",0,IF(LEFT(X9,2)=LEFT(W9,2),0,IF(BI$6=1,IF(LEFT(INDIRECT(ADDRESS(ROW()-1,1+$AI8,4,2,)),2)=LEFT(X9,2),0,1),1))))</f>
        <v>0</v>
      </c>
      <c r="BJ9" s="47">
        <f ca="1">BI9+IF(Y9=0,0,IF(LEFT(Y9,2)="CA",0,IF(LEFT(Y9,2)=LEFT(X9,2),0,IF(BJ$6=1,IF(LEFT(INDIRECT(ADDRESS(ROW()-1,1+$AI8,4,2,)),2)=LEFT(Y9,2),0,1),1))))</f>
        <v>0</v>
      </c>
      <c r="BK9" s="47">
        <f ca="1">BJ9+IF(Z9=0,0,IF(LEFT(Z9,2)="CA",0,IF(LEFT(Z9,2)=LEFT(Y9,2),0,IF(BK$6=1,IF(LEFT(INDIRECT(ADDRESS(ROW()-1,1+$AI8,4,2,)),2)=LEFT(Z9,2),0,1),1))))</f>
        <v>1</v>
      </c>
      <c r="BL9" s="47">
        <f ca="1">BK9+IF(AA9=0,0,IF(LEFT(AA9,2)="CA",0,IF(LEFT(AA9,2)=LEFT(Z9,2),0,IF(BL$6=1,IF(LEFT(INDIRECT(ADDRESS(ROW()-1,1+$AI8,4,2,)),2)=LEFT(AA9,2),0,1),1))))</f>
        <v>1</v>
      </c>
      <c r="BM9" s="47">
        <f ca="1">BL9+IF(AB9=0,0,IF(LEFT(AB9,2)="CA",0,IF(LEFT(AB9,2)=LEFT(AA9,2),0,IF(BM$6=1,IF(LEFT(INDIRECT(ADDRESS(ROW()-1,1+$AI8,4,2,)),2)=LEFT(AB9,2),0,1),1))))</f>
        <v>1</v>
      </c>
      <c r="BN9" s="47">
        <f ca="1">BM9+IF(AC9=0,0,IF(LEFT(AC9,2)="CA",0,IF(LEFT(AC9,2)=LEFT(AB9,2),0,IF(BN$6=1,IF(LEFT(INDIRECT(ADDRESS(ROW()-1,1+$AI8,4,2,)),2)=LEFT(AC9,2),0,1),1))))</f>
        <v>1</v>
      </c>
      <c r="BO9" s="47">
        <f ca="1">BN9+IF(AD9=0,0,IF(LEFT(AD9,2)="CA",0,IF(LEFT(AD9,2)=LEFT(AC9,2),0,IF(BO$6=1,IF(LEFT(INDIRECT(ADDRESS(ROW()-1,1+$AI8,4,2,)),2)=LEFT(AD9,2),0,1),1))))</f>
        <v>1</v>
      </c>
      <c r="BP9" s="47">
        <f ca="1">BO9+IF(AE9=0,0,IF(LEFT(AE9,2)="CA",0,IF(LEFT(AE9,2)=LEFT(AD9,2),0,IF(BP$6=1,IF(LEFT(INDIRECT(ADDRESS(ROW()-1,1+$AI8,4,2,)),2)=LEFT(AE9,2),0,1),1))))</f>
        <v>1</v>
      </c>
      <c r="BQ9" s="47">
        <f ca="1">BP9+IF(AF9=0,0,IF(LEFT(AF9,2)="CA",0,IF(LEFT(AF9,2)=LEFT(AE9,2),0,IF(BQ$6=1,IF(LEFT(INDIRECT(ADDRESS(ROW()-1,1+$AI8,4,2,)),2)=LEFT(AF9,2),0,1),1))))</f>
        <v>1</v>
      </c>
      <c r="BS9" s="49">
        <v>4</v>
      </c>
      <c r="BT9" s="9" t="s">
        <v>10</v>
      </c>
      <c r="BU9" s="50">
        <v>4</v>
      </c>
      <c r="BW9" s="1">
        <v>2021</v>
      </c>
      <c r="BZ9" s="24" t="str">
        <f t="array" ref="BZ9">IFERROR("Du "&amp;INDEX($B$6:$AF$6,MATCH(INDEX(B9:AF9,MATCH(TRUE,B9:AF9&lt;&gt;0,0)),B9:AF9,0))&amp;" "&amp;"au "&amp;INDEX($B$6:$AF$6,MATCH(2,1/(INDEX(B9:AF9,MAX(COLUMN(B9:AF9)*(B9:AF9&lt;&gt;0))-COLUMN(B9:AF9)+1)=B9:AF9)))&amp;" "&amp;A9,"")</f>
        <v>Du 18 au 31 MARS</v>
      </c>
      <c r="CA9" s="24"/>
      <c r="CB9" s="1">
        <f ca="1">DETECTP($B$6:$AF$6,$A9)</f>
        <v>1</v>
      </c>
      <c r="CC9" s="103" t="str">
        <f ca="1">DETECTP($B$6:$AF$6,$A9,1)</f>
        <v>du 18 au 31 mars</v>
      </c>
      <c r="CD9" s="105" t="str">
        <f ca="1">NBLIBP($B9:$AF9,$CC9,1)</f>
        <v>2CA.</v>
      </c>
      <c r="CE9" s="105" t="str">
        <f ca="1">NBLIBP($B9:$AF9,$CC9,2)</f>
        <v>5CA</v>
      </c>
      <c r="CF9" s="105" t="str">
        <f ca="1">NBLIBP($B9:$AF9,$CC9,3)</f>
        <v>2RTT.</v>
      </c>
      <c r="CG9" s="105" t="str">
        <f ca="1">NBLIBP($B9:$AF9,$CC9,4)</f>
        <v>5RTT</v>
      </c>
      <c r="CH9" s="105" t="str">
        <f ca="1">NBLIBP($B9:$AF9,$CC9,5)</f>
        <v/>
      </c>
      <c r="CI9" s="105" t="str">
        <f ca="1">NBLIBP($B9:$AF9,$CC9,6)</f>
        <v/>
      </c>
      <c r="CJ9" s="105" t="str">
        <f ca="1">NBLIBP($B9:$AF9,$CC9,7)</f>
        <v/>
      </c>
      <c r="CK9" s="105" t="str">
        <f ca="1">NBLIBP($B9:$AF9,$CC9,8)</f>
        <v/>
      </c>
      <c r="CL9" s="103" t="str">
        <f ca="1">DETECTP($B$6:$AF$6,$A9,2)</f>
        <v/>
      </c>
      <c r="CM9" s="105" t="str">
        <f ca="1">NBLIBP($B9:$AF9,$CL9,1)</f>
        <v/>
      </c>
      <c r="CN9" s="105" t="str">
        <f ca="1">NBLIBP($B9:$AF9,$CL9,2)</f>
        <v/>
      </c>
      <c r="CO9" s="105" t="str">
        <f ca="1">NBLIBP($B9:$AF9,$CL9,3)</f>
        <v/>
      </c>
      <c r="CP9" s="105" t="str">
        <f ca="1">NBLIBP($B9:$AF9,$CL9,4)</f>
        <v/>
      </c>
      <c r="CQ9" s="105" t="str">
        <f ca="1">NBLIBP($B9:$AF9,$CL9,5)</f>
        <v/>
      </c>
      <c r="CR9" s="105" t="str">
        <f ca="1">NBLIBP($B9:$AF9,$CL9,6)</f>
        <v/>
      </c>
      <c r="CS9" s="105" t="str">
        <f ca="1">NBLIBP($B9:$AF9,$CL9,7)</f>
        <v/>
      </c>
      <c r="CT9" s="105" t="str">
        <f ca="1">NBLIBP($B9:$AF9,$CL9,8)</f>
        <v/>
      </c>
      <c r="CV9" s="106" t="s">
        <v>34</v>
      </c>
      <c r="CW9" s="107"/>
      <c r="CX9" s="108"/>
      <c r="DB9" s="1" t="str">
        <f ca="1">IF(SUM(DC9:DJ9)=0,"",IF(COUNTIF(DC9:DJ9,"&gt;0")=2,"Du "&amp;DC9&amp;" au "&amp;DD9&amp;CHAR(32)&amp;A9,"Du "&amp;DC9&amp;" au "&amp;DD9&amp;CHAR(32) &amp;"et  du "&amp;DI9&amp;" au "&amp;DJ9&amp;CHAR(32)&amp;A9))</f>
        <v>Du 18 au 31 MARS</v>
      </c>
      <c r="DC9" s="111">
        <f t="array" ref="DC9">MIN(IF($B9:$AF9&lt;&gt;0,COLUMN($B9:$AF9)-1))</f>
        <v>18</v>
      </c>
      <c r="DD9" s="111">
        <f t="array" aca="1" ref="DD9" ca="1">MIN(IF(OFFSET($B9:$AF9,,(DC9-1),1,31-(DC9-2))=0,COLUMN(OFFSET($B9:$AF9,,(DC9-1),1,31-(DC9-2)))-2))</f>
        <v>31</v>
      </c>
      <c r="DE9" s="112" t="str">
        <f ca="1">COUNTIF(OFFSET($A9,,$DC9,1,$DD9-$DC9+1),DE$6)&amp;" CA"</f>
        <v>5 CA</v>
      </c>
      <c r="DF9" s="112" t="str">
        <f ca="1">COUNTIF(OFFSET($A9,,$DC9,1,$DD9-$DC9+1),DF$6)&amp;" CAS"</f>
        <v>0 CAS</v>
      </c>
      <c r="DG9" s="112" t="str">
        <f ca="1">COUNTIF(OFFSET($A9,,$DC9,1,$DD9-$DC9+1),DG$6)&amp;" CF"</f>
        <v>0 CF</v>
      </c>
      <c r="DH9" s="112" t="str">
        <f ca="1">COUNTIF(OFFSET($A9,,$DC9,1,$DD9-$DC9+1),DH$6)&amp;" RTT"</f>
        <v>5 RTT</v>
      </c>
      <c r="DI9" s="111">
        <f t="array" aca="1" ref="DI9" ca="1">IFERROR(MIN(IF(OFFSET($B9:$AF9,,DD9,1,31-(DD9))&lt;&gt;0,COLUMN(OFFSET($B9:$AF9,,DD9,1,31-(DD9)))-1)),0)</f>
        <v>0</v>
      </c>
      <c r="DJ9" s="111">
        <f t="array" aca="1" ref="DJ9" ca="1">IF(DI9=0,0,MAX(IF(OFFSET($B9:$AF9,,DI9-1,1,31-(DI9-1))&lt;&gt;0,COLUMN(OFFSET($B9:$AF9,,DI9-1,1,31-(DI9-1))))-1))</f>
        <v>0</v>
      </c>
    </row>
    <row r="10" spans="1:118" ht="14.55" customHeight="1">
      <c r="A10" s="54" t="s">
        <v>10</v>
      </c>
      <c r="B10" s="40">
        <f>'Prévisions conges'!C19</f>
        <v>0</v>
      </c>
      <c r="C10" s="40">
        <f>'Prévisions conges'!D19</f>
        <v>0</v>
      </c>
      <c r="D10" s="40">
        <f>'Prévisions conges'!E19</f>
        <v>0</v>
      </c>
      <c r="E10" s="40">
        <f>'Prévisions conges'!F19</f>
        <v>0</v>
      </c>
      <c r="F10" s="40">
        <f>'Prévisions conges'!G19</f>
        <v>0</v>
      </c>
      <c r="G10" s="40">
        <f>'Prévisions conges'!H19</f>
        <v>0</v>
      </c>
      <c r="H10" s="40">
        <f>'Prévisions conges'!I19</f>
        <v>0</v>
      </c>
      <c r="I10" s="40">
        <f>'Prévisions conges'!J19</f>
        <v>0</v>
      </c>
      <c r="J10" s="40">
        <f>'Prévisions conges'!K19</f>
        <v>0</v>
      </c>
      <c r="K10" s="40">
        <f>'Prévisions conges'!L19</f>
        <v>0</v>
      </c>
      <c r="L10" s="40">
        <f>'Prévisions conges'!M19</f>
        <v>0</v>
      </c>
      <c r="M10" s="40">
        <f>'Prévisions conges'!N19</f>
        <v>0</v>
      </c>
      <c r="N10" s="40">
        <f>'Prévisions conges'!O19</f>
        <v>0</v>
      </c>
      <c r="O10" s="40">
        <f>'Prévisions conges'!P19</f>
        <v>0</v>
      </c>
      <c r="P10" s="40" t="str">
        <f>'Prévisions conges'!Q19</f>
        <v>CA.</v>
      </c>
      <c r="Q10" s="40" t="str">
        <f>'Prévisions conges'!R19</f>
        <v>CA.</v>
      </c>
      <c r="R10" s="40" t="str">
        <f>'Prévisions conges'!S19</f>
        <v>CA</v>
      </c>
      <c r="S10" s="40" t="str">
        <f>'Prévisions conges'!T19</f>
        <v>CA</v>
      </c>
      <c r="T10" s="40" t="str">
        <f>'Prévisions conges'!U19</f>
        <v>CA</v>
      </c>
      <c r="U10" s="40" t="str">
        <f>'Prévisions conges'!V19</f>
        <v>CA</v>
      </c>
      <c r="V10" s="40" t="str">
        <f>'Prévisions conges'!W19</f>
        <v>CA</v>
      </c>
      <c r="W10" s="40" t="str">
        <f>'Prévisions conges'!X19</f>
        <v>CAS.</v>
      </c>
      <c r="X10" s="40" t="str">
        <f>'Prévisions conges'!Y19</f>
        <v>CAS.</v>
      </c>
      <c r="Y10" s="40" t="str">
        <f>'Prévisions conges'!Z19</f>
        <v>CAS</v>
      </c>
      <c r="Z10" s="40" t="str">
        <f>'Prévisions conges'!AA19</f>
        <v>CF</v>
      </c>
      <c r="AA10" s="40" t="str">
        <f>'Prévisions conges'!AB19</f>
        <v>CF</v>
      </c>
      <c r="AB10" s="40" t="str">
        <f>'Prévisions conges'!AC19</f>
        <v>CF</v>
      </c>
      <c r="AC10" s="40" t="str">
        <f>'Prévisions conges'!AD19</f>
        <v>CF</v>
      </c>
      <c r="AD10" s="40">
        <f>'Prévisions conges'!AE19</f>
        <v>0</v>
      </c>
      <c r="AE10" s="40">
        <f>'Prévisions conges'!AF19</f>
        <v>0</v>
      </c>
      <c r="AF10" s="40">
        <f>'Prévisions conges'!AG19</f>
        <v>0</v>
      </c>
      <c r="AG10" s="2"/>
      <c r="AH10" s="2">
        <v>0</v>
      </c>
      <c r="AI10" s="42" t="e">
        <f>DAY(EOMONTH(DATE(AN+IF(A9="DECEMBRE",1,0),VLOOKUP(A10,$BT$6:$BU$17,2,FALSE),1),0))</f>
        <v>#REF!</v>
      </c>
      <c r="AJ10" s="67">
        <f ca="1">SUMPRODUCT(N(INDIRECT(ADDRESS(6+OFFSET($A10,-3-VLOOKUP($A10,$BT$6:$BU$17,2,FALSE),0)+(23*(OFFSET($A10,-3-VLOOKUP($A10,$BT$6:$BU$17,2,FALSE),0)-1)),2,4,2)):$AF10="CAS"))</f>
        <v>1</v>
      </c>
      <c r="AK10" s="68">
        <f ca="1">AK9+IF(ISNA(MATCH("CAS",B10:AF10,0))=TRUE,SUMPRODUCT(N(B10:AF10="CA")),SUMPRODUCT(N(B10:INDIRECT(ADDRESS(ROW(),MATCH("CAS",B10:AF10,0),4,2))="CA")))</f>
        <v>16</v>
      </c>
      <c r="AM10" s="47">
        <f ca="1">AL10+IF(B10=0,0,IF(LEFT(B10,2)="CA",0,IF(LEFT(B10,2)=LEFT(A10,2),0,IF(AM$6=1,IF(LEFT(INDIRECT(ADDRESS(ROW()-1,1+$AI9,4,2,)),2)=LEFT(B10,2),0,1),1))))</f>
        <v>0</v>
      </c>
      <c r="AN10" s="47">
        <f ca="1">AM10+IF(C10=0,0,IF(LEFT(C10,2)="CA",0,IF(LEFT(C10,2)=LEFT(B10,2),0,IF(AN$6=1,IF(LEFT(INDIRECT(ADDRESS(ROW()-1,1+$AI9,4,2,)),2)=LEFT(C10,2),0,1),1))))</f>
        <v>0</v>
      </c>
      <c r="AO10" s="47">
        <f ca="1">AN10+IF(D10=0,0,IF(LEFT(D10,2)="CA",0,IF(LEFT(D10,2)=LEFT(C10,2),0,IF(AO$6=1,IF(LEFT(INDIRECT(ADDRESS(ROW()-1,1+$AI9,4,2,)),2)=LEFT(D10,2),0,1),1))))</f>
        <v>0</v>
      </c>
      <c r="AP10" s="47">
        <f ca="1">AO10+IF(E10=0,0,IF(LEFT(E10,2)="CA",0,IF(LEFT(E10,2)=LEFT(D10,2),0,IF(AP$6=1,IF(LEFT(INDIRECT(ADDRESS(ROW()-1,1+$AI9,4,2,)),2)=LEFT(E10,2),0,1),1))))</f>
        <v>0</v>
      </c>
      <c r="AQ10" s="47">
        <f ca="1">AP10+IF(F10=0,0,IF(LEFT(F10,2)="CA",0,IF(LEFT(F10,2)=LEFT(E10,2),0,IF(AQ$6=1,IF(LEFT(INDIRECT(ADDRESS(ROW()-1,1+$AI9,4,2,)),2)=LEFT(F10,2),0,1),1))))</f>
        <v>0</v>
      </c>
      <c r="AR10" s="47">
        <f ca="1">AQ10+IF(G10=0,0,IF(LEFT(G10,2)="CA",0,IF(LEFT(G10,2)=LEFT(F10,2),0,IF(AR$6=1,IF(LEFT(INDIRECT(ADDRESS(ROW()-1,1+$AI9,4,2,)),2)=LEFT(G10,2),0,1),1))))</f>
        <v>0</v>
      </c>
      <c r="AS10" s="47">
        <f ca="1">AR10+IF(H10=0,0,IF(LEFT(H10,2)="CA",0,IF(LEFT(H10,2)=LEFT(G10,2),0,IF(AS$6=1,IF(LEFT(INDIRECT(ADDRESS(ROW()-1,1+$AI9,4,2,)),2)=LEFT(H10,2),0,1),1))))</f>
        <v>0</v>
      </c>
      <c r="AT10" s="47">
        <f ca="1">AS10+IF(I10=0,0,IF(LEFT(I10,2)="CA",0,IF(LEFT(I10,2)=LEFT(H10,2),0,IF(AT$6=1,IF(LEFT(INDIRECT(ADDRESS(ROW()-1,1+$AI9,4,2,)),2)=LEFT(I10,2),0,1),1))))</f>
        <v>0</v>
      </c>
      <c r="AU10" s="47">
        <f ca="1">AT10+IF(J10=0,0,IF(LEFT(J10,2)="CA",0,IF(LEFT(J10,2)=LEFT(I10,2),0,IF(AU$6=1,IF(LEFT(INDIRECT(ADDRESS(ROW()-1,1+$AI9,4,2,)),2)=LEFT(J10,2),0,1),1))))</f>
        <v>0</v>
      </c>
      <c r="AV10" s="47">
        <f ca="1">AU10+IF(K10=0,0,IF(LEFT(K10,2)="CA",0,IF(LEFT(K10,2)=LEFT(J10,2),0,IF(AV$6=1,IF(LEFT(INDIRECT(ADDRESS(ROW()-1,1+$AI9,4,2,)),2)=LEFT(K10,2),0,1),1))))</f>
        <v>0</v>
      </c>
      <c r="AW10" s="47">
        <f ca="1">AV10+IF(L10=0,0,IF(LEFT(L10,2)="CA",0,IF(LEFT(L10,2)=LEFT(K10,2),0,IF(AW$6=1,IF(LEFT(INDIRECT(ADDRESS(ROW()-1,1+$AI9,4,2,)),2)=LEFT(L10,2),0,1),1))))</f>
        <v>0</v>
      </c>
      <c r="AX10" s="47">
        <f ca="1">AW10+IF(M10=0,0,IF(LEFT(M10,2)="CA",0,IF(LEFT(M10,2)=LEFT(L10,2),0,IF(AX$6=1,IF(LEFT(INDIRECT(ADDRESS(ROW()-1,1+$AI9,4,2,)),2)=LEFT(M10,2),0,1),1))))</f>
        <v>0</v>
      </c>
      <c r="AY10" s="47">
        <f ca="1">AX10+IF(N10=0,0,IF(LEFT(N10,2)="CA",0,IF(LEFT(N10,2)=LEFT(M10,2),0,IF(AY$6=1,IF(LEFT(INDIRECT(ADDRESS(ROW()-1,1+$AI9,4,2,)),2)=LEFT(N10,2),0,1),1))))</f>
        <v>0</v>
      </c>
      <c r="AZ10" s="47">
        <f ca="1">AY10+IF(O10=0,0,IF(LEFT(O10,2)="CA",0,IF(LEFT(O10,2)=LEFT(N10,2),0,IF(AZ$6=1,IF(LEFT(INDIRECT(ADDRESS(ROW()-1,1+$AI9,4,2,)),2)=LEFT(O10,2),0,1),1))))</f>
        <v>0</v>
      </c>
      <c r="BA10" s="47">
        <f ca="1">AZ10+IF(P10=0,0,IF(LEFT(P10,2)="CA",0,IF(LEFT(P10,2)=LEFT(O10,2),0,IF(BA$6=1,IF(LEFT(INDIRECT(ADDRESS(ROW()-1,1+$AI9,4,2,)),2)=LEFT(P10,2),0,1),1))))</f>
        <v>0</v>
      </c>
      <c r="BB10" s="47">
        <f ca="1">BA10+IF(Q10=0,0,IF(LEFT(Q10,2)="CA",0,IF(LEFT(Q10,2)=LEFT(P10,2),0,IF(BB$6=1,IF(LEFT(INDIRECT(ADDRESS(ROW()-1,1+$AI9,4,2,)),2)=LEFT(Q10,2),0,1),1))))</f>
        <v>0</v>
      </c>
      <c r="BC10" s="47">
        <f ca="1">BB10+IF(R10=0,0,IF(LEFT(R10,2)="CA",0,IF(LEFT(R10,2)=LEFT(Q10,2),0,IF(BC$6=1,IF(LEFT(INDIRECT(ADDRESS(ROW()-1,1+$AI9,4,2,)),2)=LEFT(R10,2),0,1),1))))</f>
        <v>0</v>
      </c>
      <c r="BD10" s="47">
        <f ca="1">BC10+IF(S10=0,0,IF(LEFT(S10,2)="CA",0,IF(LEFT(S10,2)=LEFT(R10,2),0,IF(BD$6=1,IF(LEFT(INDIRECT(ADDRESS(ROW()-1,1+$AI9,4,2,)),2)=LEFT(S10,2),0,1),1))))</f>
        <v>0</v>
      </c>
      <c r="BE10" s="47">
        <f ca="1">BD10+IF(T10=0,0,IF(LEFT(T10,2)="CA",0,IF(LEFT(T10,2)=LEFT(S10,2),0,IF(BE$6=1,IF(LEFT(INDIRECT(ADDRESS(ROW()-1,1+$AI9,4,2,)),2)=LEFT(T10,2),0,1),1))))</f>
        <v>0</v>
      </c>
      <c r="BF10" s="47">
        <f ca="1">BE10+IF(U10=0,0,IF(LEFT(U10,2)="CA",0,IF(LEFT(U10,2)=LEFT(T10,2),0,IF(BF$6=1,IF(LEFT(INDIRECT(ADDRESS(ROW()-1,1+$AI9,4,2,)),2)=LEFT(U10,2),0,1),1))))</f>
        <v>0</v>
      </c>
      <c r="BG10" s="47">
        <f ca="1">BF10+IF(V10=0,0,IF(LEFT(V10,2)="CA",0,IF(LEFT(V10,2)=LEFT(U10,2),0,IF(BG$6=1,IF(LEFT(INDIRECT(ADDRESS(ROW()-1,1+$AI9,4,2,)),2)=LEFT(V10,2),0,1),1))))</f>
        <v>0</v>
      </c>
      <c r="BH10" s="47">
        <f ca="1">BG10+IF(W10=0,0,IF(LEFT(W10,2)="CA",0,IF(LEFT(W10,2)=LEFT(V10,2),0,IF(BH$6=1,IF(LEFT(INDIRECT(ADDRESS(ROW()-1,1+$AI9,4,2,)),2)=LEFT(W10,2),0,1),1))))</f>
        <v>0</v>
      </c>
      <c r="BI10" s="47">
        <f ca="1">BH10+IF(X10=0,0,IF(LEFT(X10,2)="CA",0,IF(LEFT(X10,2)=LEFT(W10,2),0,IF(BI$6=1,IF(LEFT(INDIRECT(ADDRESS(ROW()-1,1+$AI9,4,2,)),2)=LEFT(X10,2),0,1),1))))</f>
        <v>0</v>
      </c>
      <c r="BJ10" s="47">
        <f ca="1">BI10+IF(Y10=0,0,IF(LEFT(Y10,2)="CA",0,IF(LEFT(Y10,2)=LEFT(X10,2),0,IF(BJ$6=1,IF(LEFT(INDIRECT(ADDRESS(ROW()-1,1+$AI9,4,2,)),2)=LEFT(Y10,2),0,1),1))))</f>
        <v>0</v>
      </c>
      <c r="BK10" s="47">
        <f ca="1">BJ10+IF(Z10=0,0,IF(LEFT(Z10,2)="CA",0,IF(LEFT(Z10,2)=LEFT(Y10,2),0,IF(BK$6=1,IF(LEFT(INDIRECT(ADDRESS(ROW()-1,1+$AI9,4,2,)),2)=LEFT(Z10,2),0,1),1))))</f>
        <v>1</v>
      </c>
      <c r="BL10" s="47">
        <f ca="1">BK10+IF(AA10=0,0,IF(LEFT(AA10,2)="CA",0,IF(LEFT(AA10,2)=LEFT(Z10,2),0,IF(BL$6=1,IF(LEFT(INDIRECT(ADDRESS(ROW()-1,1+$AI9,4,2,)),2)=LEFT(AA10,2),0,1),1))))</f>
        <v>1</v>
      </c>
      <c r="BM10" s="47">
        <f ca="1">BL10+IF(AB10=0,0,IF(LEFT(AB10,2)="CA",0,IF(LEFT(AB10,2)=LEFT(AA10,2),0,IF(BM$6=1,IF(LEFT(INDIRECT(ADDRESS(ROW()-1,1+$AI9,4,2,)),2)=LEFT(AB10,2),0,1),1))))</f>
        <v>1</v>
      </c>
      <c r="BN10" s="47">
        <f ca="1">BM10+IF(AC10=0,0,IF(LEFT(AC10,2)="CA",0,IF(LEFT(AC10,2)=LEFT(AB10,2),0,IF(BN$6=1,IF(LEFT(INDIRECT(ADDRESS(ROW()-1,1+$AI9,4,2,)),2)=LEFT(AC10,2),0,1),1))))</f>
        <v>1</v>
      </c>
      <c r="BO10" s="47">
        <f ca="1">BN10+IF(AD10=0,0,IF(LEFT(AD10,2)="CA",0,IF(LEFT(AD10,2)=LEFT(AC10,2),0,IF(BO$6=1,IF(LEFT(INDIRECT(ADDRESS(ROW()-1,1+$AI9,4,2,)),2)=LEFT(AD10,2),0,1),1))))</f>
        <v>1</v>
      </c>
      <c r="BP10" s="47">
        <f ca="1">BO10+IF(AE10=0,0,IF(LEFT(AE10,2)="CA",0,IF(LEFT(AE10,2)=LEFT(AD10,2),0,IF(BP$6=1,IF(LEFT(INDIRECT(ADDRESS(ROW()-1,1+$AI9,4,2,)),2)=LEFT(AE10,2),0,1),1))))</f>
        <v>1</v>
      </c>
      <c r="BQ10" s="47">
        <f ca="1">BP10+IF(AF10=0,0,IF(LEFT(AF10,2)="CA",0,IF(LEFT(AF10,2)=LEFT(AE10,2),0,IF(BQ$6=1,IF(LEFT(INDIRECT(ADDRESS(ROW()-1,1+$AI9,4,2,)),2)=LEFT(AF10,2),0,1),1))))</f>
        <v>1</v>
      </c>
      <c r="BS10" s="49">
        <v>5</v>
      </c>
      <c r="BT10" s="9" t="s">
        <v>11</v>
      </c>
      <c r="BU10" s="50">
        <v>5</v>
      </c>
      <c r="BW10" s="1">
        <v>2022</v>
      </c>
      <c r="BZ10" s="24" t="str">
        <f t="array" ref="BZ10">IFERROR("Du "&amp;INDEX($B$6:$AF$6,MATCH(INDEX(B10:AF10,MATCH(TRUE,B10:AF10&lt;&gt;0,0)),B10:AF10,0))&amp;" "&amp;"au "&amp;INDEX($B$6:$AF$6,MATCH(2,1/(INDEX(B10:AF10,MAX(COLUMN(B10:AF10)*(B10:AF10&lt;&gt;0))-COLUMN(B10:AF10)+1)=B10:AF10)))&amp;" "&amp;A10,"")</f>
        <v>Du 15 au 28 AVRIL</v>
      </c>
      <c r="CA10" s="24"/>
      <c r="CB10" s="1">
        <f ca="1">DETECTP($B$6:$AF$6,$A10)</f>
        <v>1</v>
      </c>
      <c r="CC10" s="103" t="str">
        <f ca="1">DETECTP($B$6:$AF$6,$A10,1)</f>
        <v>du 15 au 28 avril</v>
      </c>
      <c r="CD10" s="105" t="str">
        <f ca="1">NBLIBP($B10:$AF10,$CC10,1)</f>
        <v>2CA.</v>
      </c>
      <c r="CE10" s="105" t="str">
        <f ca="1">NBLIBP($B10:$AF10,$CC10,2)</f>
        <v>5CA</v>
      </c>
      <c r="CF10" s="105" t="str">
        <f ca="1">NBLIBP($B10:$AF10,$CC10,3)</f>
        <v>2CAS.</v>
      </c>
      <c r="CG10" s="105" t="str">
        <f ca="1">NBLIBP($B10:$AF10,$CC10,4)</f>
        <v>1CAS</v>
      </c>
      <c r="CH10" s="105" t="str">
        <f ca="1">NBLIBP($B10:$AF10,$CC10,5)</f>
        <v>4CF</v>
      </c>
      <c r="CI10" s="105" t="str">
        <f ca="1">NBLIBP($B10:$AF10,$CC10,6)</f>
        <v/>
      </c>
      <c r="CJ10" s="105" t="str">
        <f ca="1">NBLIBP($B10:$AF10,$CC10,7)</f>
        <v/>
      </c>
      <c r="CK10" s="105" t="str">
        <f ca="1">NBLIBP($B10:$AF10,$CC10,8)</f>
        <v/>
      </c>
      <c r="CL10" s="103" t="str">
        <f ca="1">DETECTP($B$6:$AF$6,$A10,2)</f>
        <v/>
      </c>
      <c r="CM10" s="105" t="str">
        <f ca="1">NBLIBP($B10:$AF10,$CL10,1)</f>
        <v/>
      </c>
      <c r="CN10" s="105" t="str">
        <f ca="1">NBLIBP($B10:$AF10,$CL10,2)</f>
        <v/>
      </c>
      <c r="CO10" s="105" t="str">
        <f ca="1">NBLIBP($B10:$AF10,$CL10,3)</f>
        <v/>
      </c>
      <c r="CP10" s="105" t="str">
        <f ca="1">NBLIBP($B10:$AF10,$CL10,4)</f>
        <v/>
      </c>
      <c r="CQ10" s="105" t="str">
        <f ca="1">NBLIBP($B10:$AF10,$CL10,5)</f>
        <v/>
      </c>
      <c r="CR10" s="105" t="str">
        <f ca="1">NBLIBP($B10:$AF10,$CL10,6)</f>
        <v/>
      </c>
      <c r="CS10" s="105" t="str">
        <f ca="1">NBLIBP($B10:$AF10,$CL10,7)</f>
        <v/>
      </c>
      <c r="CT10" s="105" t="str">
        <f ca="1">NBLIBP($B10:$AF10,$CL10,8)</f>
        <v/>
      </c>
      <c r="CV10" s="49" t="s">
        <v>35</v>
      </c>
      <c r="CW10" s="9"/>
      <c r="CX10" s="50"/>
      <c r="DB10" s="1" t="str">
        <f ca="1">IF(SUM(DC10:DJ10)=0,"",IF(COUNTIF(DC10:DJ10,"&gt;0")=2,"Du "&amp;DC10&amp;" au "&amp;DD10&amp;CHAR(32)&amp;A10,"Du "&amp;DC10&amp;" au "&amp;DD10&amp;CHAR(32) &amp;"et  du "&amp;DI10&amp;" au "&amp;DJ10&amp;CHAR(32)&amp;A10))</f>
        <v>Du 15 au 28 AVRIL</v>
      </c>
      <c r="DC10" s="111">
        <f t="array" ref="DC10">MIN(IF($B10:$AF10&lt;&gt;0,COLUMN($B10:$AF10)-1))</f>
        <v>15</v>
      </c>
      <c r="DD10" s="111">
        <f t="array" aca="1" ref="DD10" ca="1">MIN(IF(OFFSET($B10:$AF10,,(DC10-1),1,31-(DC10-2))=0,COLUMN(OFFSET($B10:$AF10,,(DC10-1),1,31-(DC10-2)))-2))</f>
        <v>28</v>
      </c>
      <c r="DE10" s="112" t="str">
        <f ca="1">COUNTIF(OFFSET($A10,,$DC10,1,$DD10-$DC10+1),DE$6)&amp;" CA"</f>
        <v>5 CA</v>
      </c>
      <c r="DF10" s="112" t="str">
        <f ca="1">COUNTIF(OFFSET($A10,,$DC10,1,$DD10-$DC10+1),DF$6)&amp;" CAS"</f>
        <v>1 CAS</v>
      </c>
      <c r="DG10" s="112" t="str">
        <f ca="1">COUNTIF(OFFSET($A10,,$DC10,1,$DD10-$DC10+1),DG$6)&amp;" CF"</f>
        <v>4 CF</v>
      </c>
      <c r="DH10" s="112" t="str">
        <f ca="1">COUNTIF(OFFSET($A10,,$DC10,1,$DD10-$DC10+1),DH$6)&amp;" RTT"</f>
        <v>0 RTT</v>
      </c>
      <c r="DI10" s="111">
        <f t="array" aca="1" ref="DI10" ca="1">IFERROR(MIN(IF(OFFSET($B10:$AF10,,DD10,1,31-(DD10))&lt;&gt;0,COLUMN(OFFSET($B10:$AF10,,DD10,1,31-(DD10)))-1)),0)</f>
        <v>0</v>
      </c>
      <c r="DJ10" s="111">
        <f t="array" aca="1" ref="DJ10" ca="1">IF(DI10=0,0,MAX(IF(OFFSET($B10:$AF10,,DI10-1,1,31-(DI10-1))&lt;&gt;0,COLUMN(OFFSET($B10:$AF10,,DI10-1,1,31-(DI10-1))))-1))</f>
        <v>0</v>
      </c>
    </row>
    <row r="11" spans="1:118" ht="14.55" customHeight="1">
      <c r="A11" s="54" t="s">
        <v>11</v>
      </c>
      <c r="B11" s="40">
        <f>'Prévisions conges'!C24</f>
        <v>0</v>
      </c>
      <c r="C11" s="40">
        <f>'Prévisions conges'!D24</f>
        <v>0</v>
      </c>
      <c r="D11" s="40">
        <f>'Prévisions conges'!E24</f>
        <v>0</v>
      </c>
      <c r="E11" s="40">
        <f>'Prévisions conges'!F24</f>
        <v>0</v>
      </c>
      <c r="F11" s="40">
        <f>'Prévisions conges'!G24</f>
        <v>0</v>
      </c>
      <c r="G11" s="40">
        <f>'Prévisions conges'!H24</f>
        <v>0</v>
      </c>
      <c r="H11" s="40">
        <f>'Prévisions conges'!I24</f>
        <v>0</v>
      </c>
      <c r="I11" s="40">
        <f>'Prévisions conges'!J24</f>
        <v>0</v>
      </c>
      <c r="J11" s="40">
        <f>'Prévisions conges'!K24</f>
        <v>0</v>
      </c>
      <c r="K11" s="40">
        <f>'Prévisions conges'!L24</f>
        <v>0</v>
      </c>
      <c r="L11" s="40">
        <f>'Prévisions conges'!M24</f>
        <v>0</v>
      </c>
      <c r="M11" s="40">
        <f>'Prévisions conges'!N24</f>
        <v>0</v>
      </c>
      <c r="N11" s="40">
        <f>'Prévisions conges'!O24</f>
        <v>0</v>
      </c>
      <c r="O11" s="40">
        <f>'Prévisions conges'!P24</f>
        <v>0</v>
      </c>
      <c r="P11" s="40">
        <f>'Prévisions conges'!Q24</f>
        <v>0</v>
      </c>
      <c r="Q11" s="40">
        <f>'Prévisions conges'!R24</f>
        <v>0</v>
      </c>
      <c r="R11" s="40">
        <f>'Prévisions conges'!S24</f>
        <v>0</v>
      </c>
      <c r="S11" s="40">
        <f>'Prévisions conges'!T24</f>
        <v>0</v>
      </c>
      <c r="T11" s="40">
        <f>'Prévisions conges'!U24</f>
        <v>0</v>
      </c>
      <c r="U11" s="40">
        <f>'Prévisions conges'!V24</f>
        <v>0</v>
      </c>
      <c r="V11" s="40">
        <f>'Prévisions conges'!W24</f>
        <v>0</v>
      </c>
      <c r="W11" s="40">
        <f>'Prévisions conges'!X24</f>
        <v>0</v>
      </c>
      <c r="X11" s="40">
        <f>'Prévisions conges'!Y24</f>
        <v>0</v>
      </c>
      <c r="Y11" s="40">
        <f>'Prévisions conges'!Z24</f>
        <v>0</v>
      </c>
      <c r="Z11" s="40">
        <f>'Prévisions conges'!AA24</f>
        <v>0</v>
      </c>
      <c r="AA11" s="40">
        <f>'Prévisions conges'!AB24</f>
        <v>0</v>
      </c>
      <c r="AB11" s="40">
        <f>'Prévisions conges'!AC24</f>
        <v>0</v>
      </c>
      <c r="AC11" s="40">
        <f>'Prévisions conges'!AD24</f>
        <v>0</v>
      </c>
      <c r="AD11" s="40">
        <f>'Prévisions conges'!AE24</f>
        <v>0</v>
      </c>
      <c r="AE11" s="40">
        <f>'Prévisions conges'!AF24</f>
        <v>0</v>
      </c>
      <c r="AF11" s="40">
        <f>'Prévisions conges'!AG24</f>
        <v>0</v>
      </c>
      <c r="AG11" s="2"/>
      <c r="AH11" s="2">
        <v>0</v>
      </c>
      <c r="AI11" s="42" t="e">
        <f>DAY(EOMONTH(DATE(AN+IF(A10="DECEMBRE",1,0),VLOOKUP(A11,$BT$6:$BU$17,2,FALSE),1),0))</f>
        <v>#REF!</v>
      </c>
      <c r="AJ11" s="67">
        <f>SUMPRODUCT(N($B11:$AF11="CAS"))</f>
        <v>0</v>
      </c>
      <c r="AK11" s="68">
        <f ca="1">AK10+SUMPRODUCT(N($B11:AF11="CA"))</f>
        <v>16</v>
      </c>
      <c r="AM11" s="47">
        <f ca="1">AL11+IF(B11=0,0,IF(LEFT(B11,2)="CA",0,IF(LEFT(B11,2)=LEFT(A11,2),0,IF(AM$6=1,IF(LEFT(INDIRECT(ADDRESS(ROW()-1,1+$AI10,4,2,)),2)=LEFT(B11,2),0,1),1))))</f>
        <v>0</v>
      </c>
      <c r="AN11" s="47">
        <f ca="1">AM11+IF(C11=0,0,IF(LEFT(C11,2)="CA",0,IF(LEFT(C11,2)=LEFT(B11,2),0,IF(AN$6=1,IF(LEFT(INDIRECT(ADDRESS(ROW()-1,1+$AI10,4,2,)),2)=LEFT(C11,2),0,1),1))))</f>
        <v>0</v>
      </c>
      <c r="AO11" s="47">
        <f ca="1">AN11+IF(D11=0,0,IF(LEFT(D11,2)="CA",0,IF(LEFT(D11,2)=LEFT(C11,2),0,IF(AO$6=1,IF(LEFT(INDIRECT(ADDRESS(ROW()-1,1+$AI10,4,2,)),2)=LEFT(D11,2),0,1),1))))</f>
        <v>0</v>
      </c>
      <c r="AP11" s="47">
        <f ca="1">AO11+IF(E11=0,0,IF(LEFT(E11,2)="CA",0,IF(LEFT(E11,2)=LEFT(D11,2),0,IF(AP$6=1,IF(LEFT(INDIRECT(ADDRESS(ROW()-1,1+$AI10,4,2,)),2)=LEFT(E11,2),0,1),1))))</f>
        <v>0</v>
      </c>
      <c r="AQ11" s="47">
        <f ca="1">AP11+IF(F11=0,0,IF(LEFT(F11,2)="CA",0,IF(LEFT(F11,2)=LEFT(E11,2),0,IF(AQ$6=1,IF(LEFT(INDIRECT(ADDRESS(ROW()-1,1+$AI10,4,2,)),2)=LEFT(F11,2),0,1),1))))</f>
        <v>0</v>
      </c>
      <c r="AR11" s="47">
        <f ca="1">AQ11+IF(G11=0,0,IF(LEFT(G11,2)="CA",0,IF(LEFT(G11,2)=LEFT(F11,2),0,IF(AR$6=1,IF(LEFT(INDIRECT(ADDRESS(ROW()-1,1+$AI10,4,2,)),2)=LEFT(G11,2),0,1),1))))</f>
        <v>0</v>
      </c>
      <c r="AS11" s="47">
        <f ca="1">AR11+IF(H11=0,0,IF(LEFT(H11,2)="CA",0,IF(LEFT(H11,2)=LEFT(G11,2),0,IF(AS$6=1,IF(LEFT(INDIRECT(ADDRESS(ROW()-1,1+$AI10,4,2,)),2)=LEFT(H11,2),0,1),1))))</f>
        <v>0</v>
      </c>
      <c r="AT11" s="47">
        <f ca="1">AS11+IF(I11=0,0,IF(LEFT(I11,2)="CA",0,IF(LEFT(I11,2)=LEFT(H11,2),0,IF(AT$6=1,IF(LEFT(INDIRECT(ADDRESS(ROW()-1,1+$AI10,4,2,)),2)=LEFT(I11,2),0,1),1))))</f>
        <v>0</v>
      </c>
      <c r="AU11" s="47">
        <f ca="1">AT11+IF(J11=0,0,IF(LEFT(J11,2)="CA",0,IF(LEFT(J11,2)=LEFT(I11,2),0,IF(AU$6=1,IF(LEFT(INDIRECT(ADDRESS(ROW()-1,1+$AI10,4,2,)),2)=LEFT(J11,2),0,1),1))))</f>
        <v>0</v>
      </c>
      <c r="AV11" s="47">
        <f ca="1">AU11+IF(K11=0,0,IF(LEFT(K11,2)="CA",0,IF(LEFT(K11,2)=LEFT(J11,2),0,IF(AV$6=1,IF(LEFT(INDIRECT(ADDRESS(ROW()-1,1+$AI10,4,2,)),2)=LEFT(K11,2),0,1),1))))</f>
        <v>0</v>
      </c>
      <c r="AW11" s="47">
        <f ca="1">AV11+IF(L11=0,0,IF(LEFT(L11,2)="CA",0,IF(LEFT(L11,2)=LEFT(K11,2),0,IF(AW$6=1,IF(LEFT(INDIRECT(ADDRESS(ROW()-1,1+$AI10,4,2,)),2)=LEFT(L11,2),0,1),1))))</f>
        <v>0</v>
      </c>
      <c r="AX11" s="47">
        <f ca="1">AW11+IF(M11=0,0,IF(LEFT(M11,2)="CA",0,IF(LEFT(M11,2)=LEFT(L11,2),0,IF(AX$6=1,IF(LEFT(INDIRECT(ADDRESS(ROW()-1,1+$AI10,4,2,)),2)=LEFT(M11,2),0,1),1))))</f>
        <v>0</v>
      </c>
      <c r="AY11" s="47">
        <f ca="1">AX11+IF(N11=0,0,IF(LEFT(N11,2)="CA",0,IF(LEFT(N11,2)=LEFT(M11,2),0,IF(AY$6=1,IF(LEFT(INDIRECT(ADDRESS(ROW()-1,1+$AI10,4,2,)),2)=LEFT(N11,2),0,1),1))))</f>
        <v>0</v>
      </c>
      <c r="AZ11" s="47">
        <f ca="1">AY11+IF(O11=0,0,IF(LEFT(O11,2)="CA",0,IF(LEFT(O11,2)=LEFT(N11,2),0,IF(AZ$6=1,IF(LEFT(INDIRECT(ADDRESS(ROW()-1,1+$AI10,4,2,)),2)=LEFT(O11,2),0,1),1))))</f>
        <v>0</v>
      </c>
      <c r="BA11" s="47">
        <f ca="1">AZ11+IF(P11=0,0,IF(LEFT(P11,2)="CA",0,IF(LEFT(P11,2)=LEFT(O11,2),0,IF(BA$6=1,IF(LEFT(INDIRECT(ADDRESS(ROW()-1,1+$AI10,4,2,)),2)=LEFT(P11,2),0,1),1))))</f>
        <v>0</v>
      </c>
      <c r="BB11" s="47">
        <f ca="1">BA11+IF(Q11=0,0,IF(LEFT(Q11,2)="CA",0,IF(LEFT(Q11,2)=LEFT(P11,2),0,IF(BB$6=1,IF(LEFT(INDIRECT(ADDRESS(ROW()-1,1+$AI10,4,2,)),2)=LEFT(Q11,2),0,1),1))))</f>
        <v>0</v>
      </c>
      <c r="BC11" s="47">
        <f ca="1">BB11+IF(R11=0,0,IF(LEFT(R11,2)="CA",0,IF(LEFT(R11,2)=LEFT(Q11,2),0,IF(BC$6=1,IF(LEFT(INDIRECT(ADDRESS(ROW()-1,1+$AI10,4,2,)),2)=LEFT(R11,2),0,1),1))))</f>
        <v>0</v>
      </c>
      <c r="BD11" s="47">
        <f ca="1">BC11+IF(S11=0,0,IF(LEFT(S11,2)="CA",0,IF(LEFT(S11,2)=LEFT(R11,2),0,IF(BD$6=1,IF(LEFT(INDIRECT(ADDRESS(ROW()-1,1+$AI10,4,2,)),2)=LEFT(S11,2),0,1),1))))</f>
        <v>0</v>
      </c>
      <c r="BE11" s="47">
        <f ca="1">BD11+IF(T11=0,0,IF(LEFT(T11,2)="CA",0,IF(LEFT(T11,2)=LEFT(S11,2),0,IF(BE$6=1,IF(LEFT(INDIRECT(ADDRESS(ROW()-1,1+$AI10,4,2,)),2)=LEFT(T11,2),0,1),1))))</f>
        <v>0</v>
      </c>
      <c r="BF11" s="47">
        <f ca="1">BE11+IF(U11=0,0,IF(LEFT(U11,2)="CA",0,IF(LEFT(U11,2)=LEFT(T11,2),0,IF(BF$6=1,IF(LEFT(INDIRECT(ADDRESS(ROW()-1,1+$AI10,4,2,)),2)=LEFT(U11,2),0,1),1))))</f>
        <v>0</v>
      </c>
      <c r="BG11" s="47">
        <f ca="1">BF11+IF(V11=0,0,IF(LEFT(V11,2)="CA",0,IF(LEFT(V11,2)=LEFT(U11,2),0,IF(BG$6=1,IF(LEFT(INDIRECT(ADDRESS(ROW()-1,1+$AI10,4,2,)),2)=LEFT(V11,2),0,1),1))))</f>
        <v>0</v>
      </c>
      <c r="BH11" s="47">
        <f ca="1">BG11+IF(W11=0,0,IF(LEFT(W11,2)="CA",0,IF(LEFT(W11,2)=LEFT(V11,2),0,IF(BH$6=1,IF(LEFT(INDIRECT(ADDRESS(ROW()-1,1+$AI10,4,2,)),2)=LEFT(W11,2),0,1),1))))</f>
        <v>0</v>
      </c>
      <c r="BI11" s="47">
        <f ca="1">BH11+IF(X11=0,0,IF(LEFT(X11,2)="CA",0,IF(LEFT(X11,2)=LEFT(W11,2),0,IF(BI$6=1,IF(LEFT(INDIRECT(ADDRESS(ROW()-1,1+$AI10,4,2,)),2)=LEFT(X11,2),0,1),1))))</f>
        <v>0</v>
      </c>
      <c r="BJ11" s="47">
        <f ca="1">BI11+IF(Y11=0,0,IF(LEFT(Y11,2)="CA",0,IF(LEFT(Y11,2)=LEFT(X11,2),0,IF(BJ$6=1,IF(LEFT(INDIRECT(ADDRESS(ROW()-1,1+$AI10,4,2,)),2)=LEFT(Y11,2),0,1),1))))</f>
        <v>0</v>
      </c>
      <c r="BK11" s="47">
        <f ca="1">BJ11+IF(Z11=0,0,IF(LEFT(Z11,2)="CA",0,IF(LEFT(Z11,2)=LEFT(Y11,2),0,IF(BK$6=1,IF(LEFT(INDIRECT(ADDRESS(ROW()-1,1+$AI10,4,2,)),2)=LEFT(Z11,2),0,1),1))))</f>
        <v>0</v>
      </c>
      <c r="BL11" s="47">
        <f ca="1">BK11+IF(AA11=0,0,IF(LEFT(AA11,2)="CA",0,IF(LEFT(AA11,2)=LEFT(Z11,2),0,IF(BL$6=1,IF(LEFT(INDIRECT(ADDRESS(ROW()-1,1+$AI10,4,2,)),2)=LEFT(AA11,2),0,1),1))))</f>
        <v>0</v>
      </c>
      <c r="BM11" s="47">
        <f ca="1">BL11+IF(AB11=0,0,IF(LEFT(AB11,2)="CA",0,IF(LEFT(AB11,2)=LEFT(AA11,2),0,IF(BM$6=1,IF(LEFT(INDIRECT(ADDRESS(ROW()-1,1+$AI10,4,2,)),2)=LEFT(AB11,2),0,1),1))))</f>
        <v>0</v>
      </c>
      <c r="BN11" s="47">
        <f ca="1">BM11+IF(AC11=0,0,IF(LEFT(AC11,2)="CA",0,IF(LEFT(AC11,2)=LEFT(AB11,2),0,IF(BN$6=1,IF(LEFT(INDIRECT(ADDRESS(ROW()-1,1+$AI10,4,2,)),2)=LEFT(AC11,2),0,1),1))))</f>
        <v>0</v>
      </c>
      <c r="BO11" s="47">
        <f ca="1">BN11+IF(AD11=0,0,IF(LEFT(AD11,2)="CA",0,IF(LEFT(AD11,2)=LEFT(AC11,2),0,IF(BO$6=1,IF(LEFT(INDIRECT(ADDRESS(ROW()-1,1+$AI10,4,2,)),2)=LEFT(AD11,2),0,1),1))))</f>
        <v>0</v>
      </c>
      <c r="BP11" s="47">
        <f ca="1">BO11+IF(AE11=0,0,IF(LEFT(AE11,2)="CA",0,IF(LEFT(AE11,2)=LEFT(AD11,2),0,IF(BP$6=1,IF(LEFT(INDIRECT(ADDRESS(ROW()-1,1+$AI10,4,2,)),2)=LEFT(AE11,2),0,1),1))))</f>
        <v>0</v>
      </c>
      <c r="BQ11" s="47">
        <f ca="1">BP11+IF(AF11=0,0,IF(LEFT(AF11,2)="CA",0,IF(LEFT(AF11,2)=LEFT(AE11,2),0,IF(BQ$6=1,IF(LEFT(INDIRECT(ADDRESS(ROW()-1,1+$AI10,4,2,)),2)=LEFT(AF11,2),0,1),1))))</f>
        <v>0</v>
      </c>
      <c r="BS11" s="49">
        <v>6</v>
      </c>
      <c r="BT11" s="9" t="s">
        <v>12</v>
      </c>
      <c r="BU11" s="50">
        <v>6</v>
      </c>
      <c r="BW11" s="1">
        <v>2023</v>
      </c>
      <c r="BZ11" s="24" t="str">
        <f t="array" ref="BZ11">IFERROR("Du "&amp;INDEX($B$6:$AF$6,MATCH(INDEX(B11:AF11,MATCH(TRUE,B11:AF11&lt;&gt;0,0)),B11:AF11,0))&amp;" "&amp;"au "&amp;INDEX($B$6:$AF$6,MATCH(2,1/(INDEX(B11:AF11,MAX(COLUMN(B11:AF11)*(B11:AF11&lt;&gt;0))-COLUMN(B11:AF11)+1)=B11:AF11)))&amp;" "&amp;A11,"")</f>
        <v/>
      </c>
      <c r="CA11" s="24"/>
      <c r="CB11" s="1" t="str">
        <f ca="1">DETECTP($B$6:$AF$6,$A11)</f>
        <v/>
      </c>
      <c r="CC11" s="103" t="str">
        <f ca="1">DETECTP($B$6:$AF$6,$A11,1)</f>
        <v/>
      </c>
      <c r="CD11" s="105" t="str">
        <f ca="1">NBLIBP($B11:$AF11,$CC11,1)</f>
        <v/>
      </c>
      <c r="CE11" s="105" t="str">
        <f ca="1">NBLIBP($B11:$AF11,$CC11,2)</f>
        <v/>
      </c>
      <c r="CF11" s="105" t="str">
        <f ca="1">NBLIBP($B11:$AF11,$CC11,3)</f>
        <v/>
      </c>
      <c r="CG11" s="105" t="str">
        <f ca="1">NBLIBP($B11:$AF11,$CC11,4)</f>
        <v/>
      </c>
      <c r="CH11" s="105" t="str">
        <f ca="1">NBLIBP($B11:$AF11,$CC11,5)</f>
        <v/>
      </c>
      <c r="CI11" s="105" t="str">
        <f ca="1">NBLIBP($B11:$AF11,$CC11,6)</f>
        <v/>
      </c>
      <c r="CJ11" s="105" t="str">
        <f ca="1">NBLIBP($B11:$AF11,$CC11,7)</f>
        <v/>
      </c>
      <c r="CK11" s="105" t="str">
        <f ca="1">NBLIBP($B11:$AF11,$CC11,8)</f>
        <v/>
      </c>
      <c r="CL11" s="103" t="str">
        <f ca="1">DETECTP($B$6:$AF$6,$A11,2)</f>
        <v/>
      </c>
      <c r="CM11" s="105" t="str">
        <f ca="1">NBLIBP($B11:$AF11,$CL11,1)</f>
        <v/>
      </c>
      <c r="CN11" s="105" t="str">
        <f ca="1">NBLIBP($B11:$AF11,$CL11,2)</f>
        <v/>
      </c>
      <c r="CO11" s="105" t="str">
        <f ca="1">NBLIBP($B11:$AF11,$CL11,3)</f>
        <v/>
      </c>
      <c r="CP11" s="105" t="str">
        <f ca="1">NBLIBP($B11:$AF11,$CL11,4)</f>
        <v/>
      </c>
      <c r="CQ11" s="105" t="str">
        <f ca="1">NBLIBP($B11:$AF11,$CL11,5)</f>
        <v/>
      </c>
      <c r="CR11" s="105" t="str">
        <f ca="1">NBLIBP($B11:$AF11,$CL11,6)</f>
        <v/>
      </c>
      <c r="CS11" s="105" t="str">
        <f ca="1">NBLIBP($B11:$AF11,$CL11,7)</f>
        <v/>
      </c>
      <c r="CT11" s="105" t="str">
        <f ca="1">NBLIBP($B11:$AF11,$CL11,8)</f>
        <v/>
      </c>
      <c r="CV11" s="49"/>
      <c r="CW11" s="9"/>
      <c r="CX11" s="50"/>
      <c r="DB11" s="1" t="str">
        <f ca="1">IF(SUM(DC11:DJ11)=0,"",IF(COUNTIF(DC11:DJ11,"&gt;0")=2,"Du "&amp;DC11&amp;" au "&amp;DD11&amp;CHAR(32)&amp;A11,"Du "&amp;DC11&amp;" au "&amp;DD11&amp;CHAR(32) &amp;"et  du "&amp;DI11&amp;" au "&amp;DJ11&amp;CHAR(32)&amp;A11))</f>
        <v/>
      </c>
      <c r="DC11" s="111">
        <f t="array" ref="DC11">MIN(IF($B11:$AF11&lt;&gt;0,COLUMN($B11:$AF11)-1))</f>
        <v>0</v>
      </c>
      <c r="DD11" s="111">
        <f t="array" aca="1" ref="DD11" ca="1">MIN(IF(OFFSET($B11:$AF11,,(DC11-1),1,31-(DC11-2))=0,COLUMN(OFFSET($B11:$AF11,,(DC11-1),1,31-(DC11-2)))-2))</f>
        <v>0</v>
      </c>
      <c r="DE11" s="112" t="str">
        <f ca="1">COUNTIF(OFFSET($A11,,$DC11,1,$DD11-$DC11+1),DE$6)&amp;" CA"</f>
        <v>0 CA</v>
      </c>
      <c r="DF11" s="112" t="str">
        <f ca="1">COUNTIF(OFFSET($A11,,$DC11,1,$DD11-$DC11+1),DF$6)&amp;" CAS"</f>
        <v>0 CAS</v>
      </c>
      <c r="DG11" s="112" t="str">
        <f ca="1">COUNTIF(OFFSET($A11,,$DC11,1,$DD11-$DC11+1),DG$6)&amp;" CF"</f>
        <v>0 CF</v>
      </c>
      <c r="DH11" s="112" t="str">
        <f ca="1">COUNTIF(OFFSET($A11,,$DC11,1,$DD11-$DC11+1),DH$6)&amp;" RTT"</f>
        <v>0 RTT</v>
      </c>
      <c r="DI11" s="111">
        <f t="array" aca="1" ref="DI11" ca="1">IFERROR(MIN(IF(OFFSET($B11:$AF11,,DD11,1,31-(DD11))&lt;&gt;0,COLUMN(OFFSET($B11:$AF11,,DD11,1,31-(DD11)))-1)),0)</f>
        <v>0</v>
      </c>
      <c r="DJ11" s="111">
        <f t="array" aca="1" ref="DJ11" ca="1">IF(DI11=0,0,MAX(IF(OFFSET($B11:$AF11,,DI11-1,1,31-(DI11-1))&lt;&gt;0,COLUMN(OFFSET($B11:$AF11,,DI11-1,1,31-(DI11-1))))-1))</f>
        <v>0</v>
      </c>
    </row>
    <row r="12" spans="1:118" ht="14.55" customHeight="1">
      <c r="A12" s="54" t="s">
        <v>12</v>
      </c>
      <c r="B12" s="40">
        <f>'Prévisions conges'!C29</f>
        <v>0</v>
      </c>
      <c r="C12" s="40">
        <f>'Prévisions conges'!D29</f>
        <v>0</v>
      </c>
      <c r="D12" s="40">
        <f>'Prévisions conges'!E29</f>
        <v>0</v>
      </c>
      <c r="E12" s="40">
        <f>'Prévisions conges'!F29</f>
        <v>0</v>
      </c>
      <c r="F12" s="40">
        <f>'Prévisions conges'!G29</f>
        <v>0</v>
      </c>
      <c r="G12" s="40">
        <f>'Prévisions conges'!H29</f>
        <v>0</v>
      </c>
      <c r="H12" s="40">
        <f>'Prévisions conges'!I29</f>
        <v>0</v>
      </c>
      <c r="I12" s="40">
        <f>'Prévisions conges'!J29</f>
        <v>0</v>
      </c>
      <c r="J12" s="40">
        <f>'Prévisions conges'!K29</f>
        <v>0</v>
      </c>
      <c r="K12" s="40">
        <f>'Prévisions conges'!L29</f>
        <v>0</v>
      </c>
      <c r="L12" s="40">
        <f>'Prévisions conges'!M29</f>
        <v>0</v>
      </c>
      <c r="M12" s="40">
        <f>'Prévisions conges'!N29</f>
        <v>0</v>
      </c>
      <c r="N12" s="40">
        <f>'Prévisions conges'!O29</f>
        <v>0</v>
      </c>
      <c r="O12" s="40">
        <f>'Prévisions conges'!P29</f>
        <v>0</v>
      </c>
      <c r="P12" s="40">
        <f>'Prévisions conges'!Q29</f>
        <v>0</v>
      </c>
      <c r="Q12" s="40">
        <f>'Prévisions conges'!R29</f>
        <v>0</v>
      </c>
      <c r="R12" s="40">
        <f>'Prévisions conges'!S29</f>
        <v>0</v>
      </c>
      <c r="S12" s="40">
        <f>'Prévisions conges'!T29</f>
        <v>0</v>
      </c>
      <c r="T12" s="40">
        <f>'Prévisions conges'!U29</f>
        <v>0</v>
      </c>
      <c r="U12" s="40">
        <f>'Prévisions conges'!V29</f>
        <v>0</v>
      </c>
      <c r="V12" s="40">
        <f>'Prévisions conges'!W29</f>
        <v>0</v>
      </c>
      <c r="W12" s="40">
        <f>'Prévisions conges'!X29</f>
        <v>0</v>
      </c>
      <c r="X12" s="40">
        <f>'Prévisions conges'!Y29</f>
        <v>0</v>
      </c>
      <c r="Y12" s="40">
        <f>'Prévisions conges'!Z29</f>
        <v>0</v>
      </c>
      <c r="Z12" s="40">
        <f>'Prévisions conges'!AA29</f>
        <v>0</v>
      </c>
      <c r="AA12" s="40">
        <f>'Prévisions conges'!AB29</f>
        <v>0</v>
      </c>
      <c r="AB12" s="40">
        <f>'Prévisions conges'!AC29</f>
        <v>0</v>
      </c>
      <c r="AC12" s="40">
        <f>'Prévisions conges'!AD29</f>
        <v>0</v>
      </c>
      <c r="AD12" s="40">
        <f>'Prévisions conges'!AE29</f>
        <v>0</v>
      </c>
      <c r="AE12" s="40">
        <f>'Prévisions conges'!AF29</f>
        <v>0</v>
      </c>
      <c r="AF12" s="40">
        <f>'Prévisions conges'!AG29</f>
        <v>0</v>
      </c>
      <c r="AG12" s="2"/>
      <c r="AH12" s="2">
        <v>0</v>
      </c>
      <c r="AI12" s="42" t="e">
        <f>DAY(EOMONTH(DATE(AN+IF(A11="DECEMBRE",1,0),VLOOKUP(A12,$BT$6:$BU$17,2,FALSE),1),0))</f>
        <v>#REF!</v>
      </c>
      <c r="AJ12" s="67">
        <f>SUMPRODUCT(N($B12:$AF12="CAS"))</f>
        <v>0</v>
      </c>
      <c r="AK12" s="68">
        <f ca="1">AK11+SUMPRODUCT(N($B12:AF12="CA"))</f>
        <v>16</v>
      </c>
      <c r="AM12" s="47">
        <f ca="1">AL12+IF(B12=0,0,IF(LEFT(B12,2)="CA",0,IF(LEFT(B12,2)=LEFT(A12,2),0,IF(AM$6=1,IF(LEFT(INDIRECT(ADDRESS(ROW()-1,1+$AI11,4,2,)),2)=LEFT(B12,2),0,1),1))))</f>
        <v>0</v>
      </c>
      <c r="AN12" s="47">
        <f ca="1">AM12+IF(C12=0,0,IF(LEFT(C12,2)="CA",0,IF(LEFT(C12,2)=LEFT(B12,2),0,IF(AN$6=1,IF(LEFT(INDIRECT(ADDRESS(ROW()-1,1+$AI11,4,2,)),2)=LEFT(C12,2),0,1),1))))</f>
        <v>0</v>
      </c>
      <c r="AO12" s="47">
        <f ca="1">AN12+IF(D12=0,0,IF(LEFT(D12,2)="CA",0,IF(LEFT(D12,2)=LEFT(C12,2),0,IF(AO$6=1,IF(LEFT(INDIRECT(ADDRESS(ROW()-1,1+$AI11,4,2,)),2)=LEFT(D12,2),0,1),1))))</f>
        <v>0</v>
      </c>
      <c r="AP12" s="47">
        <f ca="1">AO12+IF(E12=0,0,IF(LEFT(E12,2)="CA",0,IF(LEFT(E12,2)=LEFT(D12,2),0,IF(AP$6=1,IF(LEFT(INDIRECT(ADDRESS(ROW()-1,1+$AI11,4,2,)),2)=LEFT(E12,2),0,1),1))))</f>
        <v>0</v>
      </c>
      <c r="AQ12" s="47">
        <f ca="1">AP12+IF(F12=0,0,IF(LEFT(F12,2)="CA",0,IF(LEFT(F12,2)=LEFT(E12,2),0,IF(AQ$6=1,IF(LEFT(INDIRECT(ADDRESS(ROW()-1,1+$AI11,4,2,)),2)=LEFT(F12,2),0,1),1))))</f>
        <v>0</v>
      </c>
      <c r="AR12" s="47">
        <f ca="1">AQ12+IF(G12=0,0,IF(LEFT(G12,2)="CA",0,IF(LEFT(G12,2)=LEFT(F12,2),0,IF(AR$6=1,IF(LEFT(INDIRECT(ADDRESS(ROW()-1,1+$AI11,4,2,)),2)=LEFT(G12,2),0,1),1))))</f>
        <v>0</v>
      </c>
      <c r="AS12" s="47">
        <f ca="1">AR12+IF(H12=0,0,IF(LEFT(H12,2)="CA",0,IF(LEFT(H12,2)=LEFT(G12,2),0,IF(AS$6=1,IF(LEFT(INDIRECT(ADDRESS(ROW()-1,1+$AI11,4,2,)),2)=LEFT(H12,2),0,1),1))))</f>
        <v>0</v>
      </c>
      <c r="AT12" s="47">
        <f ca="1">AS12+IF(I12=0,0,IF(LEFT(I12,2)="CA",0,IF(LEFT(I12,2)=LEFT(H12,2),0,IF(AT$6=1,IF(LEFT(INDIRECT(ADDRESS(ROW()-1,1+$AI11,4,2,)),2)=LEFT(I12,2),0,1),1))))</f>
        <v>0</v>
      </c>
      <c r="AU12" s="47">
        <f ca="1">AT12+IF(J12=0,0,IF(LEFT(J12,2)="CA",0,IF(LEFT(J12,2)=LEFT(I12,2),0,IF(AU$6=1,IF(LEFT(INDIRECT(ADDRESS(ROW()-1,1+$AI11,4,2,)),2)=LEFT(J12,2),0,1),1))))</f>
        <v>0</v>
      </c>
      <c r="AV12" s="47">
        <f ca="1">AU12+IF(K12=0,0,IF(LEFT(K12,2)="CA",0,IF(LEFT(K12,2)=LEFT(J12,2),0,IF(AV$6=1,IF(LEFT(INDIRECT(ADDRESS(ROW()-1,1+$AI11,4,2,)),2)=LEFT(K12,2),0,1),1))))</f>
        <v>0</v>
      </c>
      <c r="AW12" s="47">
        <f ca="1">AV12+IF(L12=0,0,IF(LEFT(L12,2)="CA",0,IF(LEFT(L12,2)=LEFT(K12,2),0,IF(AW$6=1,IF(LEFT(INDIRECT(ADDRESS(ROW()-1,1+$AI11,4,2,)),2)=LEFT(L12,2),0,1),1))))</f>
        <v>0</v>
      </c>
      <c r="AX12" s="47">
        <f ca="1">AW12+IF(M12=0,0,IF(LEFT(M12,2)="CA",0,IF(LEFT(M12,2)=LEFT(L12,2),0,IF(AX$6=1,IF(LEFT(INDIRECT(ADDRESS(ROW()-1,1+$AI11,4,2,)),2)=LEFT(M12,2),0,1),1))))</f>
        <v>0</v>
      </c>
      <c r="AY12" s="47">
        <f ca="1">AX12+IF(N12=0,0,IF(LEFT(N12,2)="CA",0,IF(LEFT(N12,2)=LEFT(M12,2),0,IF(AY$6=1,IF(LEFT(INDIRECT(ADDRESS(ROW()-1,1+$AI11,4,2,)),2)=LEFT(N12,2),0,1),1))))</f>
        <v>0</v>
      </c>
      <c r="AZ12" s="47">
        <f ca="1">AY12+IF(O12=0,0,IF(LEFT(O12,2)="CA",0,IF(LEFT(O12,2)=LEFT(N12,2),0,IF(AZ$6=1,IF(LEFT(INDIRECT(ADDRESS(ROW()-1,1+$AI11,4,2,)),2)=LEFT(O12,2),0,1),1))))</f>
        <v>0</v>
      </c>
      <c r="BA12" s="47">
        <f ca="1">AZ12+IF(P12=0,0,IF(LEFT(P12,2)="CA",0,IF(LEFT(P12,2)=LEFT(O12,2),0,IF(BA$6=1,IF(LEFT(INDIRECT(ADDRESS(ROW()-1,1+$AI11,4,2,)),2)=LEFT(P12,2),0,1),1))))</f>
        <v>0</v>
      </c>
      <c r="BB12" s="47">
        <f ca="1">BA12+IF(Q12=0,0,IF(LEFT(Q12,2)="CA",0,IF(LEFT(Q12,2)=LEFT(P12,2),0,IF(BB$6=1,IF(LEFT(INDIRECT(ADDRESS(ROW()-1,1+$AI11,4,2,)),2)=LEFT(Q12,2),0,1),1))))</f>
        <v>0</v>
      </c>
      <c r="BC12" s="47">
        <f ca="1">BB12+IF(R12=0,0,IF(LEFT(R12,2)="CA",0,IF(LEFT(R12,2)=LEFT(Q12,2),0,IF(BC$6=1,IF(LEFT(INDIRECT(ADDRESS(ROW()-1,1+$AI11,4,2,)),2)=LEFT(R12,2),0,1),1))))</f>
        <v>0</v>
      </c>
      <c r="BD12" s="47">
        <f ca="1">BC12+IF(S12=0,0,IF(LEFT(S12,2)="CA",0,IF(LEFT(S12,2)=LEFT(R12,2),0,IF(BD$6=1,IF(LEFT(INDIRECT(ADDRESS(ROW()-1,1+$AI11,4,2,)),2)=LEFT(S12,2),0,1),1))))</f>
        <v>0</v>
      </c>
      <c r="BE12" s="47">
        <f ca="1">BD12+IF(T12=0,0,IF(LEFT(T12,2)="CA",0,IF(LEFT(T12,2)=LEFT(S12,2),0,IF(BE$6=1,IF(LEFT(INDIRECT(ADDRESS(ROW()-1,1+$AI11,4,2,)),2)=LEFT(T12,2),0,1),1))))</f>
        <v>0</v>
      </c>
      <c r="BF12" s="47">
        <f ca="1">BE12+IF(U12=0,0,IF(LEFT(U12,2)="CA",0,IF(LEFT(U12,2)=LEFT(T12,2),0,IF(BF$6=1,IF(LEFT(INDIRECT(ADDRESS(ROW()-1,1+$AI11,4,2,)),2)=LEFT(U12,2),0,1),1))))</f>
        <v>0</v>
      </c>
      <c r="BG12" s="47">
        <f ca="1">BF12+IF(V12=0,0,IF(LEFT(V12,2)="CA",0,IF(LEFT(V12,2)=LEFT(U12,2),0,IF(BG$6=1,IF(LEFT(INDIRECT(ADDRESS(ROW()-1,1+$AI11,4,2,)),2)=LEFT(V12,2),0,1),1))))</f>
        <v>0</v>
      </c>
      <c r="BH12" s="47">
        <f ca="1">BG12+IF(W12=0,0,IF(LEFT(W12,2)="CA",0,IF(LEFT(W12,2)=LEFT(V12,2),0,IF(BH$6=1,IF(LEFT(INDIRECT(ADDRESS(ROW()-1,1+$AI11,4,2,)),2)=LEFT(W12,2),0,1),1))))</f>
        <v>0</v>
      </c>
      <c r="BI12" s="47">
        <f ca="1">BH12+IF(X12=0,0,IF(LEFT(X12,2)="CA",0,IF(LEFT(X12,2)=LEFT(W12,2),0,IF(BI$6=1,IF(LEFT(INDIRECT(ADDRESS(ROW()-1,1+$AI11,4,2,)),2)=LEFT(X12,2),0,1),1))))</f>
        <v>0</v>
      </c>
      <c r="BJ12" s="47">
        <f ca="1">BI12+IF(Y12=0,0,IF(LEFT(Y12,2)="CA",0,IF(LEFT(Y12,2)=LEFT(X12,2),0,IF(BJ$6=1,IF(LEFT(INDIRECT(ADDRESS(ROW()-1,1+$AI11,4,2,)),2)=LEFT(Y12,2),0,1),1))))</f>
        <v>0</v>
      </c>
      <c r="BK12" s="47">
        <f ca="1">BJ12+IF(Z12=0,0,IF(LEFT(Z12,2)="CA",0,IF(LEFT(Z12,2)=LEFT(Y12,2),0,IF(BK$6=1,IF(LEFT(INDIRECT(ADDRESS(ROW()-1,1+$AI11,4,2,)),2)=LEFT(Z12,2),0,1),1))))</f>
        <v>0</v>
      </c>
      <c r="BL12" s="47">
        <f ca="1">BK12+IF(AA12=0,0,IF(LEFT(AA12,2)="CA",0,IF(LEFT(AA12,2)=LEFT(Z12,2),0,IF(BL$6=1,IF(LEFT(INDIRECT(ADDRESS(ROW()-1,1+$AI11,4,2,)),2)=LEFT(AA12,2),0,1),1))))</f>
        <v>0</v>
      </c>
      <c r="BM12" s="47">
        <f ca="1">BL12+IF(AB12=0,0,IF(LEFT(AB12,2)="CA",0,IF(LEFT(AB12,2)=LEFT(AA12,2),0,IF(BM$6=1,IF(LEFT(INDIRECT(ADDRESS(ROW()-1,1+$AI11,4,2,)),2)=LEFT(AB12,2),0,1),1))))</f>
        <v>0</v>
      </c>
      <c r="BN12" s="47">
        <f ca="1">BM12+IF(AC12=0,0,IF(LEFT(AC12,2)="CA",0,IF(LEFT(AC12,2)=LEFT(AB12,2),0,IF(BN$6=1,IF(LEFT(INDIRECT(ADDRESS(ROW()-1,1+$AI11,4,2,)),2)=LEFT(AC12,2),0,1),1))))</f>
        <v>0</v>
      </c>
      <c r="BO12" s="47">
        <f ca="1">BN12+IF(AD12=0,0,IF(LEFT(AD12,2)="CA",0,IF(LEFT(AD12,2)=LEFT(AC12,2),0,IF(BO$6=1,IF(LEFT(INDIRECT(ADDRESS(ROW()-1,1+$AI11,4,2,)),2)=LEFT(AD12,2),0,1),1))))</f>
        <v>0</v>
      </c>
      <c r="BP12" s="47">
        <f ca="1">BO12+IF(AE12=0,0,IF(LEFT(AE12,2)="CA",0,IF(LEFT(AE12,2)=LEFT(AD12,2),0,IF(BP$6=1,IF(LEFT(INDIRECT(ADDRESS(ROW()-1,1+$AI11,4,2,)),2)=LEFT(AE12,2),0,1),1))))</f>
        <v>0</v>
      </c>
      <c r="BQ12" s="47">
        <f ca="1">BP12+IF(AF12=0,0,IF(LEFT(AF12,2)="CA",0,IF(LEFT(AF12,2)=LEFT(AE12,2),0,IF(BQ$6=1,IF(LEFT(INDIRECT(ADDRESS(ROW()-1,1+$AI11,4,2,)),2)=LEFT(AF12,2),0,1),1))))</f>
        <v>0</v>
      </c>
      <c r="BS12" s="49">
        <v>7</v>
      </c>
      <c r="BT12" s="9" t="s">
        <v>13</v>
      </c>
      <c r="BU12" s="50">
        <v>7</v>
      </c>
      <c r="BZ12" s="24" t="str">
        <f t="array" ref="BZ12">IFERROR("Du "&amp;INDEX($B$6:$AF$6,MATCH(INDEX(B12:AF12,MATCH(TRUE,B12:AF12&lt;&gt;0,0)),B12:AF12,0))&amp;" "&amp;"au "&amp;INDEX($B$6:$AF$6,MATCH(2,1/(INDEX(B12:AF12,MAX(COLUMN(B12:AF12)*(B12:AF12&lt;&gt;0))-COLUMN(B12:AF12)+1)=B12:AF12)))&amp;" "&amp;A12,"")</f>
        <v/>
      </c>
      <c r="CA12" s="24"/>
      <c r="CB12" s="1" t="str">
        <f ca="1">DETECTP($B$6:$AF$6,$A12)</f>
        <v/>
      </c>
      <c r="CC12" s="103" t="str">
        <f ca="1">DETECTP($B$6:$AF$6,$A12,1)</f>
        <v/>
      </c>
      <c r="CD12" s="105" t="str">
        <f ca="1">NBLIBP($B12:$AF12,$CC12,1)</f>
        <v/>
      </c>
      <c r="CE12" s="105" t="str">
        <f ca="1">NBLIBP($B12:$AF12,$CC12,2)</f>
        <v/>
      </c>
      <c r="CF12" s="105" t="str">
        <f ca="1">NBLIBP($B12:$AF12,$CC12,3)</f>
        <v/>
      </c>
      <c r="CG12" s="105" t="str">
        <f ca="1">NBLIBP($B12:$AF12,$CC12,4)</f>
        <v/>
      </c>
      <c r="CH12" s="105" t="str">
        <f ca="1">NBLIBP($B12:$AF12,$CC12,5)</f>
        <v/>
      </c>
      <c r="CI12" s="105" t="str">
        <f ca="1">NBLIBP($B12:$AF12,$CC12,6)</f>
        <v/>
      </c>
      <c r="CJ12" s="105" t="str">
        <f ca="1">NBLIBP($B12:$AF12,$CC12,7)</f>
        <v/>
      </c>
      <c r="CK12" s="105" t="str">
        <f ca="1">NBLIBP($B12:$AF12,$CC12,8)</f>
        <v/>
      </c>
      <c r="CL12" s="103" t="str">
        <f ca="1">DETECTP($B$6:$AF$6,$A12,2)</f>
        <v/>
      </c>
      <c r="CM12" s="105" t="str">
        <f ca="1">NBLIBP($B12:$AF12,$CL12,1)</f>
        <v/>
      </c>
      <c r="CN12" s="105" t="str">
        <f ca="1">NBLIBP($B12:$AF12,$CL12,2)</f>
        <v/>
      </c>
      <c r="CO12" s="105" t="str">
        <f ca="1">NBLIBP($B12:$AF12,$CL12,3)</f>
        <v/>
      </c>
      <c r="CP12" s="105" t="str">
        <f ca="1">NBLIBP($B12:$AF12,$CL12,4)</f>
        <v/>
      </c>
      <c r="CQ12" s="105" t="str">
        <f ca="1">NBLIBP($B12:$AF12,$CL12,5)</f>
        <v/>
      </c>
      <c r="CR12" s="105" t="str">
        <f ca="1">NBLIBP($B12:$AF12,$CL12,6)</f>
        <v/>
      </c>
      <c r="CS12" s="105" t="str">
        <f ca="1">NBLIBP($B12:$AF12,$CL12,7)</f>
        <v/>
      </c>
      <c r="CT12" s="105" t="str">
        <f ca="1">NBLIBP($B12:$AF12,$CL12,8)</f>
        <v/>
      </c>
      <c r="CV12" s="49" t="s">
        <v>33</v>
      </c>
      <c r="CW12" s="9"/>
      <c r="CX12" s="50"/>
      <c r="DB12" s="1" t="str">
        <f ca="1">IF(SUM(DC12:DJ12)=0,"",IF(COUNTIF(DC12:DJ12,"&gt;0")=2,"Du "&amp;DC12&amp;" au "&amp;DD12&amp;CHAR(32)&amp;A12,"Du "&amp;DC12&amp;" au "&amp;DD12&amp;CHAR(32) &amp;"et  du "&amp;DI12&amp;" au "&amp;DJ12&amp;CHAR(32)&amp;A12))</f>
        <v/>
      </c>
      <c r="DC12" s="111">
        <f t="array" ref="DC12">MIN(IF($B12:$AF12&lt;&gt;0,COLUMN($B12:$AF12)-1))</f>
        <v>0</v>
      </c>
      <c r="DD12" s="111">
        <f t="array" aca="1" ref="DD12" ca="1">MIN(IF(OFFSET($B12:$AF12,,(DC12-1),1,31-(DC12-2))=0,COLUMN(OFFSET($B12:$AF12,,(DC12-1),1,31-(DC12-2)))-2))</f>
        <v>0</v>
      </c>
      <c r="DE12" s="112" t="str">
        <f ca="1">COUNTIF(OFFSET($A12,,$DC12,1,$DD12-$DC12+1),DE$6)&amp;" CA"</f>
        <v>0 CA</v>
      </c>
      <c r="DF12" s="112" t="str">
        <f ca="1">COUNTIF(OFFSET($A12,,$DC12,1,$DD12-$DC12+1),DF$6)&amp;" CAS"</f>
        <v>0 CAS</v>
      </c>
      <c r="DG12" s="112" t="str">
        <f ca="1">COUNTIF(OFFSET($A12,,$DC12,1,$DD12-$DC12+1),DG$6)&amp;" CF"</f>
        <v>0 CF</v>
      </c>
      <c r="DH12" s="112" t="str">
        <f ca="1">COUNTIF(OFFSET($A12,,$DC12,1,$DD12-$DC12+1),DH$6)&amp;" RTT"</f>
        <v>0 RTT</v>
      </c>
      <c r="DI12" s="111">
        <f t="array" aca="1" ref="DI12" ca="1">IFERROR(MIN(IF(OFFSET($B12:$AF12,,DD12,1,31-(DD12))&lt;&gt;0,COLUMN(OFFSET($B12:$AF12,,DD12,1,31-(DD12)))-1)),0)</f>
        <v>0</v>
      </c>
      <c r="DJ12" s="111">
        <f t="array" aca="1" ref="DJ12" ca="1">IF(DI12=0,0,MAX(IF(OFFSET($B12:$AF12,,DI12-1,1,31-(DI12-1))&lt;&gt;0,COLUMN(OFFSET($B12:$AF12,,DI12-1,1,31-(DI12-1))))-1))</f>
        <v>0</v>
      </c>
    </row>
    <row r="13" spans="1:118" ht="14.55" customHeight="1">
      <c r="A13" s="54" t="s">
        <v>13</v>
      </c>
      <c r="B13" s="40">
        <f>'Prévisions conges'!C34</f>
        <v>0</v>
      </c>
      <c r="C13" s="40">
        <f>'Prévisions conges'!D34</f>
        <v>0</v>
      </c>
      <c r="D13" s="40">
        <f>'Prévisions conges'!E34</f>
        <v>0</v>
      </c>
      <c r="E13" s="40">
        <f>'Prévisions conges'!F34</f>
        <v>0</v>
      </c>
      <c r="F13" s="40">
        <f>'Prévisions conges'!G34</f>
        <v>0</v>
      </c>
      <c r="G13" s="40">
        <f>'Prévisions conges'!H34</f>
        <v>0</v>
      </c>
      <c r="H13" s="40">
        <f>'Prévisions conges'!I34</f>
        <v>0</v>
      </c>
      <c r="I13" s="40">
        <f>'Prévisions conges'!J34</f>
        <v>0</v>
      </c>
      <c r="J13" s="40">
        <f>'Prévisions conges'!K34</f>
        <v>0</v>
      </c>
      <c r="K13" s="40">
        <f>'Prévisions conges'!L34</f>
        <v>0</v>
      </c>
      <c r="L13" s="40">
        <f>'Prévisions conges'!M34</f>
        <v>0</v>
      </c>
      <c r="M13" s="40">
        <f>'Prévisions conges'!N34</f>
        <v>0</v>
      </c>
      <c r="N13" s="40">
        <f>'Prévisions conges'!O34</f>
        <v>0</v>
      </c>
      <c r="O13" s="40">
        <f>'Prévisions conges'!P34</f>
        <v>0</v>
      </c>
      <c r="P13" s="40" t="str">
        <f>'Prévisions conges'!Q34</f>
        <v>CA.</v>
      </c>
      <c r="Q13" s="40" t="str">
        <f>'Prévisions conges'!R34</f>
        <v>CA.</v>
      </c>
      <c r="R13" s="40" t="str">
        <f>'Prévisions conges'!S34</f>
        <v>CA</v>
      </c>
      <c r="S13" s="40" t="str">
        <f>'Prévisions conges'!T34</f>
        <v>CA</v>
      </c>
      <c r="T13" s="40" t="str">
        <f>'Prévisions conges'!U34</f>
        <v>CA</v>
      </c>
      <c r="U13" s="40" t="str">
        <f>'Prévisions conges'!V34</f>
        <v>CA</v>
      </c>
      <c r="V13" s="40" t="str">
        <f>'Prévisions conges'!W34</f>
        <v>CF</v>
      </c>
      <c r="W13" s="40" t="str">
        <f>'Prévisions conges'!X34</f>
        <v>CF.</v>
      </c>
      <c r="X13" s="40" t="str">
        <f>'Prévisions conges'!Y34</f>
        <v>CF.</v>
      </c>
      <c r="Y13" s="40" t="str">
        <f>'Prévisions conges'!Z34</f>
        <v>CF</v>
      </c>
      <c r="Z13" s="40" t="str">
        <f>'Prévisions conges'!AA34</f>
        <v>CF</v>
      </c>
      <c r="AA13" s="40" t="str">
        <f>'Prévisions conges'!AB34</f>
        <v>CF</v>
      </c>
      <c r="AB13" s="40" t="str">
        <f>'Prévisions conges'!AC34</f>
        <v>CF</v>
      </c>
      <c r="AC13" s="40" t="str">
        <f>'Prévisions conges'!AD34</f>
        <v>CF</v>
      </c>
      <c r="AD13" s="40" t="str">
        <f>'Prévisions conges'!AE34</f>
        <v>CF.</v>
      </c>
      <c r="AE13" s="40" t="str">
        <f>'Prévisions conges'!AF34</f>
        <v>CF.</v>
      </c>
      <c r="AF13" s="40" t="str">
        <f>'Prévisions conges'!AG34</f>
        <v>CF</v>
      </c>
      <c r="AG13" s="2"/>
      <c r="AH13" s="2">
        <v>0</v>
      </c>
      <c r="AI13" s="42" t="e">
        <f>DAY(EOMONTH(DATE(AN+IF(A12="DECEMBRE",1,0),VLOOKUP(A13,$BT$6:$BU$17,2,FALSE),1),0))</f>
        <v>#REF!</v>
      </c>
      <c r="AJ13" s="67">
        <f>SUMPRODUCT(N($B13:$AF13="CAS"))</f>
        <v>0</v>
      </c>
      <c r="AK13" s="68">
        <f ca="1">AK12+SUMPRODUCT(N($B13:AF13="CA"))</f>
        <v>20</v>
      </c>
      <c r="AM13" s="47">
        <f ca="1">AL13+IF(B13=0,0,IF(LEFT(B13,2)="CA",0,IF(LEFT(B13,2)=LEFT(A13,2),0,IF(AM$6=1,IF(LEFT(INDIRECT(ADDRESS(ROW()-1,1+$AI12,4,2,)),2)=LEFT(B13,2),0,1),1))))</f>
        <v>0</v>
      </c>
      <c r="AN13" s="47">
        <f ca="1">AM13+IF(C13=0,0,IF(LEFT(C13,2)="CA",0,IF(LEFT(C13,2)=LEFT(B13,2),0,IF(AN$6=1,IF(LEFT(INDIRECT(ADDRESS(ROW()-1,1+$AI12,4,2,)),2)=LEFT(C13,2),0,1),1))))</f>
        <v>0</v>
      </c>
      <c r="AO13" s="47">
        <f ca="1">AN13+IF(D13=0,0,IF(LEFT(D13,2)="CA",0,IF(LEFT(D13,2)=LEFT(C13,2),0,IF(AO$6=1,IF(LEFT(INDIRECT(ADDRESS(ROW()-1,1+$AI12,4,2,)),2)=LEFT(D13,2),0,1),1))))</f>
        <v>0</v>
      </c>
      <c r="AP13" s="47">
        <f ca="1">AO13+IF(E13=0,0,IF(LEFT(E13,2)="CA",0,IF(LEFT(E13,2)=LEFT(D13,2),0,IF(AP$6=1,IF(LEFT(INDIRECT(ADDRESS(ROW()-1,1+$AI12,4,2,)),2)=LEFT(E13,2),0,1),1))))</f>
        <v>0</v>
      </c>
      <c r="AQ13" s="47">
        <f ca="1">AP13+IF(F13=0,0,IF(LEFT(F13,2)="CA",0,IF(LEFT(F13,2)=LEFT(E13,2),0,IF(AQ$6=1,IF(LEFT(INDIRECT(ADDRESS(ROW()-1,1+$AI12,4,2,)),2)=LEFT(F13,2),0,1),1))))</f>
        <v>0</v>
      </c>
      <c r="AR13" s="47">
        <f ca="1">AQ13+IF(G13=0,0,IF(LEFT(G13,2)="CA",0,IF(LEFT(G13,2)=LEFT(F13,2),0,IF(AR$6=1,IF(LEFT(INDIRECT(ADDRESS(ROW()-1,1+$AI12,4,2,)),2)=LEFT(G13,2),0,1),1))))</f>
        <v>0</v>
      </c>
      <c r="AS13" s="47">
        <f ca="1">AR13+IF(H13=0,0,IF(LEFT(H13,2)="CA",0,IF(LEFT(H13,2)=LEFT(G13,2),0,IF(AS$6=1,IF(LEFT(INDIRECT(ADDRESS(ROW()-1,1+$AI12,4,2,)),2)=LEFT(H13,2),0,1),1))))</f>
        <v>0</v>
      </c>
      <c r="AT13" s="47">
        <f ca="1">AS13+IF(I13=0,0,IF(LEFT(I13,2)="CA",0,IF(LEFT(I13,2)=LEFT(H13,2),0,IF(AT$6=1,IF(LEFT(INDIRECT(ADDRESS(ROW()-1,1+$AI12,4,2,)),2)=LEFT(I13,2),0,1),1))))</f>
        <v>0</v>
      </c>
      <c r="AU13" s="47">
        <f ca="1">AT13+IF(J13=0,0,IF(LEFT(J13,2)="CA",0,IF(LEFT(J13,2)=LEFT(I13,2),0,IF(AU$6=1,IF(LEFT(INDIRECT(ADDRESS(ROW()-1,1+$AI12,4,2,)),2)=LEFT(J13,2),0,1),1))))</f>
        <v>0</v>
      </c>
      <c r="AV13" s="47">
        <f ca="1">AU13+IF(K13=0,0,IF(LEFT(K13,2)="CA",0,IF(LEFT(K13,2)=LEFT(J13,2),0,IF(AV$6=1,IF(LEFT(INDIRECT(ADDRESS(ROW()-1,1+$AI12,4,2,)),2)=LEFT(K13,2),0,1),1))))</f>
        <v>0</v>
      </c>
      <c r="AW13" s="47">
        <f ca="1">AV13+IF(L13=0,0,IF(LEFT(L13,2)="CA",0,IF(LEFT(L13,2)=LEFT(K13,2),0,IF(AW$6=1,IF(LEFT(INDIRECT(ADDRESS(ROW()-1,1+$AI12,4,2,)),2)=LEFT(L13,2),0,1),1))))</f>
        <v>0</v>
      </c>
      <c r="AX13" s="47">
        <f ca="1">AW13+IF(M13=0,0,IF(LEFT(M13,2)="CA",0,IF(LEFT(M13,2)=LEFT(L13,2),0,IF(AX$6=1,IF(LEFT(INDIRECT(ADDRESS(ROW()-1,1+$AI12,4,2,)),2)=LEFT(M13,2),0,1),1))))</f>
        <v>0</v>
      </c>
      <c r="AY13" s="47">
        <f ca="1">AX13+IF(N13=0,0,IF(LEFT(N13,2)="CA",0,IF(LEFT(N13,2)=LEFT(M13,2),0,IF(AY$6=1,IF(LEFT(INDIRECT(ADDRESS(ROW()-1,1+$AI12,4,2,)),2)=LEFT(N13,2),0,1),1))))</f>
        <v>0</v>
      </c>
      <c r="AZ13" s="47">
        <f ca="1">AY13+IF(O13=0,0,IF(LEFT(O13,2)="CA",0,IF(LEFT(O13,2)=LEFT(N13,2),0,IF(AZ$6=1,IF(LEFT(INDIRECT(ADDRESS(ROW()-1,1+$AI12,4,2,)),2)=LEFT(O13,2),0,1),1))))</f>
        <v>0</v>
      </c>
      <c r="BA13" s="47">
        <f ca="1">AZ13+IF(P13=0,0,IF(LEFT(P13,2)="CA",0,IF(LEFT(P13,2)=LEFT(O13,2),0,IF(BA$6=1,IF(LEFT(INDIRECT(ADDRESS(ROW()-1,1+$AI12,4,2,)),2)=LEFT(P13,2),0,1),1))))</f>
        <v>0</v>
      </c>
      <c r="BB13" s="47">
        <f ca="1">BA13+IF(Q13=0,0,IF(LEFT(Q13,2)="CA",0,IF(LEFT(Q13,2)=LEFT(P13,2),0,IF(BB$6=1,IF(LEFT(INDIRECT(ADDRESS(ROW()-1,1+$AI12,4,2,)),2)=LEFT(Q13,2),0,1),1))))</f>
        <v>0</v>
      </c>
      <c r="BC13" s="47">
        <f ca="1">BB13+IF(R13=0,0,IF(LEFT(R13,2)="CA",0,IF(LEFT(R13,2)=LEFT(Q13,2),0,IF(BC$6=1,IF(LEFT(INDIRECT(ADDRESS(ROW()-1,1+$AI12,4,2,)),2)=LEFT(R13,2),0,1),1))))</f>
        <v>0</v>
      </c>
      <c r="BD13" s="47">
        <f ca="1">BC13+IF(S13=0,0,IF(LEFT(S13,2)="CA",0,IF(LEFT(S13,2)=LEFT(R13,2),0,IF(BD$6=1,IF(LEFT(INDIRECT(ADDRESS(ROW()-1,1+$AI12,4,2,)),2)=LEFT(S13,2),0,1),1))))</f>
        <v>0</v>
      </c>
      <c r="BE13" s="47">
        <f ca="1">BD13+IF(T13=0,0,IF(LEFT(T13,2)="CA",0,IF(LEFT(T13,2)=LEFT(S13,2),0,IF(BE$6=1,IF(LEFT(INDIRECT(ADDRESS(ROW()-1,1+$AI12,4,2,)),2)=LEFT(T13,2),0,1),1))))</f>
        <v>0</v>
      </c>
      <c r="BF13" s="47">
        <f ca="1">BE13+IF(U13=0,0,IF(LEFT(U13,2)="CA",0,IF(LEFT(U13,2)=LEFT(T13,2),0,IF(BF$6=1,IF(LEFT(INDIRECT(ADDRESS(ROW()-1,1+$AI12,4,2,)),2)=LEFT(U13,2),0,1),1))))</f>
        <v>0</v>
      </c>
      <c r="BG13" s="47">
        <f ca="1">BF13+IF(V13=0,0,IF(LEFT(V13,2)="CA",0,IF(LEFT(V13,2)=LEFT(U13,2),0,IF(BG$6=1,IF(LEFT(INDIRECT(ADDRESS(ROW()-1,1+$AI12,4,2,)),2)=LEFT(V13,2),0,1),1))))</f>
        <v>1</v>
      </c>
      <c r="BH13" s="47">
        <f ca="1">BG13+IF(W13=0,0,IF(LEFT(W13,2)="CA",0,IF(LEFT(W13,2)=LEFT(V13,2),0,IF(BH$6=1,IF(LEFT(INDIRECT(ADDRESS(ROW()-1,1+$AI12,4,2,)),2)=LEFT(W13,2),0,1),1))))</f>
        <v>1</v>
      </c>
      <c r="BI13" s="47">
        <f ca="1">BH13+IF(X13=0,0,IF(LEFT(X13,2)="CA",0,IF(LEFT(X13,2)=LEFT(W13,2),0,IF(BI$6=1,IF(LEFT(INDIRECT(ADDRESS(ROW()-1,1+$AI12,4,2,)),2)=LEFT(X13,2),0,1),1))))</f>
        <v>1</v>
      </c>
      <c r="BJ13" s="47">
        <f ca="1">BI13+IF(Y13=0,0,IF(LEFT(Y13,2)="CA",0,IF(LEFT(Y13,2)=LEFT(X13,2),0,IF(BJ$6=1,IF(LEFT(INDIRECT(ADDRESS(ROW()-1,1+$AI12,4,2,)),2)=LEFT(Y13,2),0,1),1))))</f>
        <v>1</v>
      </c>
      <c r="BK13" s="47">
        <f ca="1">BJ13+IF(Z13=0,0,IF(LEFT(Z13,2)="CA",0,IF(LEFT(Z13,2)=LEFT(Y13,2),0,IF(BK$6=1,IF(LEFT(INDIRECT(ADDRESS(ROW()-1,1+$AI12,4,2,)),2)=LEFT(Z13,2),0,1),1))))</f>
        <v>1</v>
      </c>
      <c r="BL13" s="47">
        <f ca="1">BK13+IF(AA13=0,0,IF(LEFT(AA13,2)="CA",0,IF(LEFT(AA13,2)=LEFT(Z13,2),0,IF(BL$6=1,IF(LEFT(INDIRECT(ADDRESS(ROW()-1,1+$AI12,4,2,)),2)=LEFT(AA13,2),0,1),1))))</f>
        <v>1</v>
      </c>
      <c r="BM13" s="47">
        <f ca="1">BL13+IF(AB13=0,0,IF(LEFT(AB13,2)="CA",0,IF(LEFT(AB13,2)=LEFT(AA13,2),0,IF(BM$6=1,IF(LEFT(INDIRECT(ADDRESS(ROW()-1,1+$AI12,4,2,)),2)=LEFT(AB13,2),0,1),1))))</f>
        <v>1</v>
      </c>
      <c r="BN13" s="47">
        <f ca="1">BM13+IF(AC13=0,0,IF(LEFT(AC13,2)="CA",0,IF(LEFT(AC13,2)=LEFT(AB13,2),0,IF(BN$6=1,IF(LEFT(INDIRECT(ADDRESS(ROW()-1,1+$AI12,4,2,)),2)=LEFT(AC13,2),0,1),1))))</f>
        <v>1</v>
      </c>
      <c r="BO13" s="47">
        <f ca="1">BN13+IF(AD13=0,0,IF(LEFT(AD13,2)="CA",0,IF(LEFT(AD13,2)=LEFT(AC13,2),0,IF(BO$6=1,IF(LEFT(INDIRECT(ADDRESS(ROW()-1,1+$AI12,4,2,)),2)=LEFT(AD13,2),0,1),1))))</f>
        <v>1</v>
      </c>
      <c r="BP13" s="47">
        <f ca="1">BO13+IF(AE13=0,0,IF(LEFT(AE13,2)="CA",0,IF(LEFT(AE13,2)=LEFT(AD13,2),0,IF(BP$6=1,IF(LEFT(INDIRECT(ADDRESS(ROW()-1,1+$AI12,4,2,)),2)=LEFT(AE13,2),0,1),1))))</f>
        <v>1</v>
      </c>
      <c r="BQ13" s="47">
        <f ca="1">BP13+IF(AF13=0,0,IF(LEFT(AF13,2)="CA",0,IF(LEFT(AF13,2)=LEFT(AE13,2),0,IF(BQ$6=1,IF(LEFT(INDIRECT(ADDRESS(ROW()-1,1+$AI12,4,2,)),2)=LEFT(AF13,2),0,1),1))))</f>
        <v>1</v>
      </c>
      <c r="BS13" s="49">
        <v>8</v>
      </c>
      <c r="BT13" s="9" t="s">
        <v>27</v>
      </c>
      <c r="BU13" s="50">
        <v>8</v>
      </c>
      <c r="BZ13" s="24" t="str">
        <f t="array" ref="BZ13">IFERROR("Du "&amp;INDEX($B$6:$AF$6,MATCH(INDEX(B13:AF13,MATCH(TRUE,B13:AF13&lt;&gt;0,0)),B13:AF13,0))&amp;" "&amp;"au "&amp;INDEX($B$6:$AF$6,MATCH(2,1/(INDEX(B13:AF13,MAX(COLUMN(B13:AF13)*(B13:AF13&lt;&gt;0))-COLUMN(B13:AF13)+1)=B13:AF13)))&amp;" "&amp;A13,"")</f>
        <v>Du 15 au 31 JUILLET</v>
      </c>
      <c r="CA13" s="24"/>
      <c r="CB13" s="1">
        <f ca="1">DETECTP($B$6:$AF$6,$A13)</f>
        <v>1</v>
      </c>
      <c r="CC13" s="103" t="str">
        <f ca="1">DETECTP($B$6:$AF$6,$A13,1)</f>
        <v>du 15 au 31 juillet</v>
      </c>
      <c r="CD13" s="105" t="str">
        <f ca="1">NBLIBP($B13:$AF13,$CC13,1)</f>
        <v>2CA.</v>
      </c>
      <c r="CE13" s="105" t="str">
        <f ca="1">NBLIBP($B13:$AF13,$CC13,2)</f>
        <v>4CA</v>
      </c>
      <c r="CF13" s="105" t="str">
        <f ca="1">NBLIBP($B13:$AF13,$CC13,3)</f>
        <v>7CF</v>
      </c>
      <c r="CG13" s="105" t="str">
        <f ca="1">NBLIBP($B13:$AF13,$CC13,4)</f>
        <v>4CF.</v>
      </c>
      <c r="CH13" s="105" t="str">
        <f ca="1">NBLIBP($B13:$AF13,$CC13,5)</f>
        <v/>
      </c>
      <c r="CI13" s="105" t="str">
        <f ca="1">NBLIBP($B13:$AF13,$CC13,6)</f>
        <v/>
      </c>
      <c r="CJ13" s="105" t="str">
        <f ca="1">NBLIBP($B13:$AF13,$CC13,7)</f>
        <v/>
      </c>
      <c r="CK13" s="105" t="str">
        <f ca="1">NBLIBP($B13:$AF13,$CC13,8)</f>
        <v/>
      </c>
      <c r="CL13" s="103" t="str">
        <f ca="1">DETECTP($B$6:$AF$6,$A13,2)</f>
        <v/>
      </c>
      <c r="CM13" s="105" t="str">
        <f ca="1">NBLIBP($B13:$AF13,$CL13,1)</f>
        <v/>
      </c>
      <c r="CN13" s="105" t="str">
        <f ca="1">NBLIBP($B13:$AF13,$CL13,2)</f>
        <v/>
      </c>
      <c r="CO13" s="105" t="str">
        <f ca="1">NBLIBP($B13:$AF13,$CL13,3)</f>
        <v/>
      </c>
      <c r="CP13" s="105" t="str">
        <f ca="1">NBLIBP($B13:$AF13,$CL13,4)</f>
        <v/>
      </c>
      <c r="CQ13" s="105" t="str">
        <f ca="1">NBLIBP($B13:$AF13,$CL13,5)</f>
        <v/>
      </c>
      <c r="CR13" s="105" t="str">
        <f ca="1">NBLIBP($B13:$AF13,$CL13,6)</f>
        <v/>
      </c>
      <c r="CS13" s="105" t="str">
        <f ca="1">NBLIBP($B13:$AF13,$CL13,7)</f>
        <v/>
      </c>
      <c r="CT13" s="105" t="str">
        <f ca="1">NBLIBP($B13:$AF13,$CL13,8)</f>
        <v/>
      </c>
      <c r="CV13" s="49"/>
      <c r="CW13" s="9"/>
      <c r="CX13" s="50"/>
      <c r="DB13" s="1" t="str">
        <f ca="1">IF(SUM(DC13:DJ13)=0,"",IF(COUNTIF(DC13:DJ13,"&gt;0")=2,"Du "&amp;DC13&amp;" au "&amp;DD13&amp;CHAR(32)&amp;A13,"Du "&amp;DC13&amp;" au "&amp;DD13&amp;CHAR(32) &amp;"et  du "&amp;DI13&amp;" au "&amp;DJ13&amp;CHAR(32)&amp;A13))</f>
        <v>Du 15 au 31 JUILLET</v>
      </c>
      <c r="DC13" s="111">
        <f t="array" ref="DC13">MIN(IF($B13:$AF13&lt;&gt;0,COLUMN($B13:$AF13)-1))</f>
        <v>15</v>
      </c>
      <c r="DD13" s="111">
        <f t="array" aca="1" ref="DD13" ca="1">MIN(IF(OFFSET($B13:$AF13,,(DC13-1),1,31-(DC13-2))=0,COLUMN(OFFSET($B13:$AF13,,(DC13-1),1,31-(DC13-2)))-2))</f>
        <v>31</v>
      </c>
      <c r="DE13" s="112" t="str">
        <f ca="1">COUNTIF(OFFSET($A13,,$DC13,1,$DD13-$DC13+1),DE$6)&amp;" CA"</f>
        <v>4 CA</v>
      </c>
      <c r="DF13" s="112" t="str">
        <f ca="1">COUNTIF(OFFSET($A13,,$DC13,1,$DD13-$DC13+1),DF$6)&amp;" CAS"</f>
        <v>0 CAS</v>
      </c>
      <c r="DG13" s="112" t="str">
        <f ca="1">COUNTIF(OFFSET($A13,,$DC13,1,$DD13-$DC13+1),DG$6)&amp;" CF"</f>
        <v>7 CF</v>
      </c>
      <c r="DH13" s="112" t="str">
        <f ca="1">COUNTIF(OFFSET($A13,,$DC13,1,$DD13-$DC13+1),DH$6)&amp;" RTT"</f>
        <v>0 RTT</v>
      </c>
      <c r="DI13" s="111">
        <f t="array" aca="1" ref="DI13" ca="1">IFERROR(MIN(IF(OFFSET($B13:$AF13,,DD13,1,31-(DD13))&lt;&gt;0,COLUMN(OFFSET($B13:$AF13,,DD13,1,31-(DD13)))-1)),0)</f>
        <v>0</v>
      </c>
      <c r="DJ13" s="111">
        <f t="array" aca="1" ref="DJ13" ca="1">IF(DI13=0,0,MAX(IF(OFFSET($B13:$AF13,,DI13-1,1,31-(DI13-1))&lt;&gt;0,COLUMN(OFFSET($B13:$AF13,,DI13-1,1,31-(DI13-1))))-1))</f>
        <v>0</v>
      </c>
    </row>
    <row r="14" spans="1:118" ht="14.55" customHeight="1" thickBot="1">
      <c r="A14" s="54" t="s">
        <v>27</v>
      </c>
      <c r="B14" s="40" t="str">
        <f>'Prévisions conges'!C39</f>
        <v>CF</v>
      </c>
      <c r="C14" s="40" t="str">
        <f>'Prévisions conges'!D39</f>
        <v>CF</v>
      </c>
      <c r="D14" s="40" t="str">
        <f>'Prévisions conges'!E39</f>
        <v>CF</v>
      </c>
      <c r="E14" s="40" t="str">
        <f>'Prévisions conges'!F39</f>
        <v>CF</v>
      </c>
      <c r="F14" s="40">
        <f>'Prévisions conges'!G39</f>
        <v>0</v>
      </c>
      <c r="G14" s="40">
        <f>'Prévisions conges'!H39</f>
        <v>0</v>
      </c>
      <c r="H14" s="40">
        <f>'Prévisions conges'!I39</f>
        <v>0</v>
      </c>
      <c r="I14" s="40">
        <f>'Prévisions conges'!J39</f>
        <v>0</v>
      </c>
      <c r="J14" s="40">
        <f>'Prévisions conges'!K39</f>
        <v>0</v>
      </c>
      <c r="K14" s="40">
        <f>'Prévisions conges'!L39</f>
        <v>0</v>
      </c>
      <c r="L14" s="40">
        <f>'Prévisions conges'!M39</f>
        <v>0</v>
      </c>
      <c r="M14" s="40">
        <f>'Prévisions conges'!N39</f>
        <v>0</v>
      </c>
      <c r="N14" s="40">
        <f>'Prévisions conges'!O39</f>
        <v>0</v>
      </c>
      <c r="O14" s="40">
        <f>'Prévisions conges'!P39</f>
        <v>0</v>
      </c>
      <c r="P14" s="40">
        <f>'Prévisions conges'!Q39</f>
        <v>0</v>
      </c>
      <c r="Q14" s="40">
        <f>'Prévisions conges'!R39</f>
        <v>0</v>
      </c>
      <c r="R14" s="40">
        <f>'Prévisions conges'!S39</f>
        <v>0</v>
      </c>
      <c r="S14" s="40">
        <f>'Prévisions conges'!T39</f>
        <v>0</v>
      </c>
      <c r="T14" s="40">
        <f>'Prévisions conges'!U39</f>
        <v>0</v>
      </c>
      <c r="U14" s="40">
        <f>'Prévisions conges'!V39</f>
        <v>0</v>
      </c>
      <c r="V14" s="40">
        <f>'Prévisions conges'!W39</f>
        <v>0</v>
      </c>
      <c r="W14" s="40">
        <f>'Prévisions conges'!X39</f>
        <v>0</v>
      </c>
      <c r="X14" s="40">
        <f>'Prévisions conges'!Y39</f>
        <v>0</v>
      </c>
      <c r="Y14" s="40">
        <f>'Prévisions conges'!Z39</f>
        <v>0</v>
      </c>
      <c r="Z14" s="40">
        <f>'Prévisions conges'!AA39</f>
        <v>0</v>
      </c>
      <c r="AA14" s="40">
        <f>'Prévisions conges'!AB39</f>
        <v>0</v>
      </c>
      <c r="AB14" s="40">
        <f>'Prévisions conges'!AC39</f>
        <v>0</v>
      </c>
      <c r="AC14" s="40">
        <f>'Prévisions conges'!AD39</f>
        <v>0</v>
      </c>
      <c r="AD14" s="40">
        <f>'Prévisions conges'!AE39</f>
        <v>0</v>
      </c>
      <c r="AE14" s="40">
        <f>'Prévisions conges'!AF39</f>
        <v>0</v>
      </c>
      <c r="AF14" s="40">
        <f>'Prévisions conges'!AG39</f>
        <v>0</v>
      </c>
      <c r="AG14" s="2"/>
      <c r="AH14" s="2">
        <v>0</v>
      </c>
      <c r="AI14" s="42" t="e">
        <f>DAY(EOMONTH(DATE(AN+IF(A13="DECEMBRE",1,0),VLOOKUP(A14,$BT$6:$BU$17,2,FALSE),1),0))</f>
        <v>#REF!</v>
      </c>
      <c r="AJ14" s="67">
        <f>SUMPRODUCT(N($B14:$AF14="CAS"))</f>
        <v>0</v>
      </c>
      <c r="AK14" s="68">
        <f ca="1">AK13+SUMPRODUCT(N($B14:AF14="CA"))</f>
        <v>20</v>
      </c>
      <c r="AM14" s="47" t="e">
        <f ca="1">AL14+IF(B14=0,0,IF(LEFT(B14,2)="CA",0,IF(LEFT(B14,2)=LEFT(A14,2),0,IF(AM$6=1,IF(LEFT(INDIRECT(ADDRESS(ROW()-1,1+$AI13,4,2,)),2)=LEFT(B14,2),0,1),1))))</f>
        <v>#REF!</v>
      </c>
      <c r="AN14" s="47" t="e">
        <f ca="1">AM14+IF(C14=0,0,IF(LEFT(C14,2)="CA",0,IF(LEFT(C14,2)=LEFT(B14,2),0,IF(AN$6=1,IF(LEFT(INDIRECT(ADDRESS(ROW()-1,1+$AI13,4,2,)),2)=LEFT(C14,2),0,1),1))))</f>
        <v>#REF!</v>
      </c>
      <c r="AO14" s="47" t="e">
        <f ca="1">AN14+IF(D14=0,0,IF(LEFT(D14,2)="CA",0,IF(LEFT(D14,2)=LEFT(C14,2),0,IF(AO$6=1,IF(LEFT(INDIRECT(ADDRESS(ROW()-1,1+$AI13,4,2,)),2)=LEFT(D14,2),0,1),1))))</f>
        <v>#REF!</v>
      </c>
      <c r="AP14" s="47" t="e">
        <f ca="1">AO14+IF(E14=0,0,IF(LEFT(E14,2)="CA",0,IF(LEFT(E14,2)=LEFT(D14,2),0,IF(AP$6=1,IF(LEFT(INDIRECT(ADDRESS(ROW()-1,1+$AI13,4,2,)),2)=LEFT(E14,2),0,1),1))))</f>
        <v>#REF!</v>
      </c>
      <c r="AQ14" s="47" t="e">
        <f ca="1">AP14+IF(F14=0,0,IF(LEFT(F14,2)="CA",0,IF(LEFT(F14,2)=LEFT(E14,2),0,IF(AQ$6=1,IF(LEFT(INDIRECT(ADDRESS(ROW()-1,1+$AI13,4,2,)),2)=LEFT(F14,2),0,1),1))))</f>
        <v>#REF!</v>
      </c>
      <c r="AR14" s="47" t="e">
        <f ca="1">AQ14+IF(G14=0,0,IF(LEFT(G14,2)="CA",0,IF(LEFT(G14,2)=LEFT(F14,2),0,IF(AR$6=1,IF(LEFT(INDIRECT(ADDRESS(ROW()-1,1+$AI13,4,2,)),2)=LEFT(G14,2),0,1),1))))</f>
        <v>#REF!</v>
      </c>
      <c r="AS14" s="47" t="e">
        <f ca="1">AR14+IF(H14=0,0,IF(LEFT(H14,2)="CA",0,IF(LEFT(H14,2)=LEFT(G14,2),0,IF(AS$6=1,IF(LEFT(INDIRECT(ADDRESS(ROW()-1,1+$AI13,4,2,)),2)=LEFT(H14,2),0,1),1))))</f>
        <v>#REF!</v>
      </c>
      <c r="AT14" s="47" t="e">
        <f ca="1">AS14+IF(I14=0,0,IF(LEFT(I14,2)="CA",0,IF(LEFT(I14,2)=LEFT(H14,2),0,IF(AT$6=1,IF(LEFT(INDIRECT(ADDRESS(ROW()-1,1+$AI13,4,2,)),2)=LEFT(I14,2),0,1),1))))</f>
        <v>#REF!</v>
      </c>
      <c r="AU14" s="47" t="e">
        <f ca="1">AT14+IF(J14=0,0,IF(LEFT(J14,2)="CA",0,IF(LEFT(J14,2)=LEFT(I14,2),0,IF(AU$6=1,IF(LEFT(INDIRECT(ADDRESS(ROW()-1,1+$AI13,4,2,)),2)=LEFT(J14,2),0,1),1))))</f>
        <v>#REF!</v>
      </c>
      <c r="AV14" s="47" t="e">
        <f ca="1">AU14+IF(K14=0,0,IF(LEFT(K14,2)="CA",0,IF(LEFT(K14,2)=LEFT(J14,2),0,IF(AV$6=1,IF(LEFT(INDIRECT(ADDRESS(ROW()-1,1+$AI13,4,2,)),2)=LEFT(K14,2),0,1),1))))</f>
        <v>#REF!</v>
      </c>
      <c r="AW14" s="47" t="e">
        <f ca="1">AV14+IF(L14=0,0,IF(LEFT(L14,2)="CA",0,IF(LEFT(L14,2)=LEFT(K14,2),0,IF(AW$6=1,IF(LEFT(INDIRECT(ADDRESS(ROW()-1,1+$AI13,4,2,)),2)=LEFT(L14,2),0,1),1))))</f>
        <v>#REF!</v>
      </c>
      <c r="AX14" s="47" t="e">
        <f ca="1">AW14+IF(M14=0,0,IF(LEFT(M14,2)="CA",0,IF(LEFT(M14,2)=LEFT(L14,2),0,IF(AX$6=1,IF(LEFT(INDIRECT(ADDRESS(ROW()-1,1+$AI13,4,2,)),2)=LEFT(M14,2),0,1),1))))</f>
        <v>#REF!</v>
      </c>
      <c r="AY14" s="47" t="e">
        <f ca="1">AX14+IF(N14=0,0,IF(LEFT(N14,2)="CA",0,IF(LEFT(N14,2)=LEFT(M14,2),0,IF(AY$6=1,IF(LEFT(INDIRECT(ADDRESS(ROW()-1,1+$AI13,4,2,)),2)=LEFT(N14,2),0,1),1))))</f>
        <v>#REF!</v>
      </c>
      <c r="AZ14" s="47" t="e">
        <f ca="1">AY14+IF(O14=0,0,IF(LEFT(O14,2)="CA",0,IF(LEFT(O14,2)=LEFT(N14,2),0,IF(AZ$6=1,IF(LEFT(INDIRECT(ADDRESS(ROW()-1,1+$AI13,4,2,)),2)=LEFT(O14,2),0,1),1))))</f>
        <v>#REF!</v>
      </c>
      <c r="BA14" s="47" t="e">
        <f ca="1">AZ14+IF(P14=0,0,IF(LEFT(P14,2)="CA",0,IF(LEFT(P14,2)=LEFT(O14,2),0,IF(BA$6=1,IF(LEFT(INDIRECT(ADDRESS(ROW()-1,1+$AI13,4,2,)),2)=LEFT(P14,2),0,1),1))))</f>
        <v>#REF!</v>
      </c>
      <c r="BB14" s="47" t="e">
        <f ca="1">BA14+IF(Q14=0,0,IF(LEFT(Q14,2)="CA",0,IF(LEFT(Q14,2)=LEFT(P14,2),0,IF(BB$6=1,IF(LEFT(INDIRECT(ADDRESS(ROW()-1,1+$AI13,4,2,)),2)=LEFT(Q14,2),0,1),1))))</f>
        <v>#REF!</v>
      </c>
      <c r="BC14" s="47" t="e">
        <f ca="1">BB14+IF(R14=0,0,IF(LEFT(R14,2)="CA",0,IF(LEFT(R14,2)=LEFT(Q14,2),0,IF(BC$6=1,IF(LEFT(INDIRECT(ADDRESS(ROW()-1,1+$AI13,4,2,)),2)=LEFT(R14,2),0,1),1))))</f>
        <v>#REF!</v>
      </c>
      <c r="BD14" s="47" t="e">
        <f ca="1">BC14+IF(S14=0,0,IF(LEFT(S14,2)="CA",0,IF(LEFT(S14,2)=LEFT(R14,2),0,IF(BD$6=1,IF(LEFT(INDIRECT(ADDRESS(ROW()-1,1+$AI13,4,2,)),2)=LEFT(S14,2),0,1),1))))</f>
        <v>#REF!</v>
      </c>
      <c r="BE14" s="47" t="e">
        <f ca="1">BD14+IF(T14=0,0,IF(LEFT(T14,2)="CA",0,IF(LEFT(T14,2)=LEFT(S14,2),0,IF(BE$6=1,IF(LEFT(INDIRECT(ADDRESS(ROW()-1,1+$AI13,4,2,)),2)=LEFT(T14,2),0,1),1))))</f>
        <v>#REF!</v>
      </c>
      <c r="BF14" s="47" t="e">
        <f ca="1">BE14+IF(U14=0,0,IF(LEFT(U14,2)="CA",0,IF(LEFT(U14,2)=LEFT(T14,2),0,IF(BF$6=1,IF(LEFT(INDIRECT(ADDRESS(ROW()-1,1+$AI13,4,2,)),2)=LEFT(U14,2),0,1),1))))</f>
        <v>#REF!</v>
      </c>
      <c r="BG14" s="47" t="e">
        <f ca="1">BF14+IF(V14=0,0,IF(LEFT(V14,2)="CA",0,IF(LEFT(V14,2)=LEFT(U14,2),0,IF(BG$6=1,IF(LEFT(INDIRECT(ADDRESS(ROW()-1,1+$AI13,4,2,)),2)=LEFT(V14,2),0,1),1))))</f>
        <v>#REF!</v>
      </c>
      <c r="BH14" s="47" t="e">
        <f ca="1">BG14+IF(W14=0,0,IF(LEFT(W14,2)="CA",0,IF(LEFT(W14,2)=LEFT(V14,2),0,IF(BH$6=1,IF(LEFT(INDIRECT(ADDRESS(ROW()-1,1+$AI13,4,2,)),2)=LEFT(W14,2),0,1),1))))</f>
        <v>#REF!</v>
      </c>
      <c r="BI14" s="47" t="e">
        <f ca="1">BH14+IF(X14=0,0,IF(LEFT(X14,2)="CA",0,IF(LEFT(X14,2)=LEFT(W14,2),0,IF(BI$6=1,IF(LEFT(INDIRECT(ADDRESS(ROW()-1,1+$AI13,4,2,)),2)=LEFT(X14,2),0,1),1))))</f>
        <v>#REF!</v>
      </c>
      <c r="BJ14" s="47" t="e">
        <f ca="1">BI14+IF(Y14=0,0,IF(LEFT(Y14,2)="CA",0,IF(LEFT(Y14,2)=LEFT(X14,2),0,IF(BJ$6=1,IF(LEFT(INDIRECT(ADDRESS(ROW()-1,1+$AI13,4,2,)),2)=LEFT(Y14,2),0,1),1))))</f>
        <v>#REF!</v>
      </c>
      <c r="BK14" s="47" t="e">
        <f ca="1">BJ14+IF(Z14=0,0,IF(LEFT(Z14,2)="CA",0,IF(LEFT(Z14,2)=LEFT(Y14,2),0,IF(BK$6=1,IF(LEFT(INDIRECT(ADDRESS(ROW()-1,1+$AI13,4,2,)),2)=LEFT(Z14,2),0,1),1))))</f>
        <v>#REF!</v>
      </c>
      <c r="BL14" s="47" t="e">
        <f ca="1">BK14+IF(AA14=0,0,IF(LEFT(AA14,2)="CA",0,IF(LEFT(AA14,2)=LEFT(Z14,2),0,IF(BL$6=1,IF(LEFT(INDIRECT(ADDRESS(ROW()-1,1+$AI13,4,2,)),2)=LEFT(AA14,2),0,1),1))))</f>
        <v>#REF!</v>
      </c>
      <c r="BM14" s="47" t="e">
        <f ca="1">BL14+IF(AB14=0,0,IF(LEFT(AB14,2)="CA",0,IF(LEFT(AB14,2)=LEFT(AA14,2),0,IF(BM$6=1,IF(LEFT(INDIRECT(ADDRESS(ROW()-1,1+$AI13,4,2,)),2)=LEFT(AB14,2),0,1),1))))</f>
        <v>#REF!</v>
      </c>
      <c r="BN14" s="47" t="e">
        <f ca="1">BM14+IF(AC14=0,0,IF(LEFT(AC14,2)="CA",0,IF(LEFT(AC14,2)=LEFT(AB14,2),0,IF(BN$6=1,IF(LEFT(INDIRECT(ADDRESS(ROW()-1,1+$AI13,4,2,)),2)=LEFT(AC14,2),0,1),1))))</f>
        <v>#REF!</v>
      </c>
      <c r="BO14" s="47" t="e">
        <f ca="1">BN14+IF(AD14=0,0,IF(LEFT(AD14,2)="CA",0,IF(LEFT(AD14,2)=LEFT(AC14,2),0,IF(BO$6=1,IF(LEFT(INDIRECT(ADDRESS(ROW()-1,1+$AI13,4,2,)),2)=LEFT(AD14,2),0,1),1))))</f>
        <v>#REF!</v>
      </c>
      <c r="BP14" s="47" t="e">
        <f ca="1">BO14+IF(AE14=0,0,IF(LEFT(AE14,2)="CA",0,IF(LEFT(AE14,2)=LEFT(AD14,2),0,IF(BP$6=1,IF(LEFT(INDIRECT(ADDRESS(ROW()-1,1+$AI13,4,2,)),2)=LEFT(AE14,2),0,1),1))))</f>
        <v>#REF!</v>
      </c>
      <c r="BQ14" s="47" t="e">
        <f ca="1">BP14+IF(AF14=0,0,IF(LEFT(AF14,2)="CA",0,IF(LEFT(AF14,2)=LEFT(AE14,2),0,IF(BQ$6=1,IF(LEFT(INDIRECT(ADDRESS(ROW()-1,1+$AI13,4,2,)),2)=LEFT(AF14,2),0,1),1))))</f>
        <v>#REF!</v>
      </c>
      <c r="BS14" s="49">
        <v>9</v>
      </c>
      <c r="BT14" s="9" t="s">
        <v>14</v>
      </c>
      <c r="BU14" s="50">
        <v>9</v>
      </c>
      <c r="BZ14" s="24" t="str">
        <f t="array" ref="BZ14">IFERROR("Du "&amp;INDEX($B$6:$AF$6,MATCH(INDEX(B14:AF14,MATCH(TRUE,B14:AF14&lt;&gt;0,0)),B14:AF14,0))&amp;" "&amp;"au "&amp;INDEX($B$6:$AF$6,MATCH(2,1/(INDEX(B14:AF14,MAX(COLUMN(B14:AF14)*(B14:AF14&lt;&gt;0))-COLUMN(B14:AF14)+1)=B14:AF14)))&amp;" "&amp;A14,"")</f>
        <v>Du 1 au 4 AOUT</v>
      </c>
      <c r="CA14" s="24"/>
      <c r="CB14" s="1">
        <f ca="1">DETECTP($B$6:$AF$6,$A14)</f>
        <v>1</v>
      </c>
      <c r="CC14" s="103" t="str">
        <f ca="1">DETECTP($B$6:$AF$6,$A14,1)</f>
        <v>du 1 au 4 aout</v>
      </c>
      <c r="CD14" s="105" t="str">
        <f ca="1">NBLIBP($B14:$AF14,$CC14,1)</f>
        <v>4CF</v>
      </c>
      <c r="CE14" s="105" t="str">
        <f ca="1">NBLIBP($B14:$AF14,$CC14,2)</f>
        <v/>
      </c>
      <c r="CF14" s="105" t="str">
        <f ca="1">NBLIBP($B14:$AF14,$CC14,3)</f>
        <v/>
      </c>
      <c r="CG14" s="105" t="str">
        <f ca="1">NBLIBP($B14:$AF14,$CC14,4)</f>
        <v/>
      </c>
      <c r="CH14" s="105" t="str">
        <f ca="1">NBLIBP($B14:$AF14,$CC14,5)</f>
        <v/>
      </c>
      <c r="CI14" s="105" t="str">
        <f ca="1">NBLIBP($B14:$AF14,$CC14,6)</f>
        <v/>
      </c>
      <c r="CJ14" s="105" t="str">
        <f ca="1">NBLIBP($B14:$AF14,$CC14,7)</f>
        <v/>
      </c>
      <c r="CK14" s="105" t="str">
        <f ca="1">NBLIBP($B14:$AF14,$CC14,8)</f>
        <v/>
      </c>
      <c r="CL14" s="103" t="str">
        <f ca="1">DETECTP($B$6:$AF$6,$A14,2)</f>
        <v/>
      </c>
      <c r="CM14" s="105" t="str">
        <f ca="1">NBLIBP($B14:$AF14,$CL14,1)</f>
        <v/>
      </c>
      <c r="CN14" s="105" t="str">
        <f ca="1">NBLIBP($B14:$AF14,$CL14,2)</f>
        <v/>
      </c>
      <c r="CO14" s="105" t="str">
        <f ca="1">NBLIBP($B14:$AF14,$CL14,3)</f>
        <v/>
      </c>
      <c r="CP14" s="105" t="str">
        <f ca="1">NBLIBP($B14:$AF14,$CL14,4)</f>
        <v/>
      </c>
      <c r="CQ14" s="105" t="str">
        <f ca="1">NBLIBP($B14:$AF14,$CL14,5)</f>
        <v/>
      </c>
      <c r="CR14" s="105" t="str">
        <f ca="1">NBLIBP($B14:$AF14,$CL14,6)</f>
        <v/>
      </c>
      <c r="CS14" s="105" t="str">
        <f ca="1">NBLIBP($B14:$AF14,$CL14,7)</f>
        <v/>
      </c>
      <c r="CT14" s="105" t="str">
        <f ca="1">NBLIBP($B14:$AF14,$CL14,8)</f>
        <v/>
      </c>
      <c r="CV14" s="51"/>
      <c r="CW14" s="52"/>
      <c r="CX14" s="53"/>
      <c r="DB14" s="1" t="str">
        <f ca="1">IF(SUM(DC14:DJ14)=0,"",IF(COUNTIF(DC14:DJ14,"&gt;0")=2,"Du "&amp;DC14&amp;" au "&amp;DD14&amp;CHAR(32)&amp;A14,"Du "&amp;DC14&amp;" au "&amp;DD14&amp;CHAR(32) &amp;"et  du "&amp;DI14&amp;" au "&amp;DJ14&amp;CHAR(32)&amp;A14))</f>
        <v>Du 1 au 4 AOUT</v>
      </c>
      <c r="DC14" s="111">
        <f t="array" ref="DC14">MIN(IF($B14:$AF14&lt;&gt;0,COLUMN($B14:$AF14)-1))</f>
        <v>1</v>
      </c>
      <c r="DD14" s="111">
        <f t="array" aca="1" ref="DD14" ca="1">MIN(IF(OFFSET($B14:$AF14,,(DC14-1),1,31-(DC14-2))=0,COLUMN(OFFSET($B14:$AF14,,(DC14-1),1,31-(DC14-2)))-2))</f>
        <v>4</v>
      </c>
      <c r="DE14" s="112" t="str">
        <f ca="1">COUNTIF(OFFSET($A14,,$DC14,1,$DD14-$DC14+1),DE$6)&amp;" CA"</f>
        <v>0 CA</v>
      </c>
      <c r="DF14" s="112" t="str">
        <f ca="1">COUNTIF(OFFSET($A14,,$DC14,1,$DD14-$DC14+1),DF$6)&amp;" CAS"</f>
        <v>0 CAS</v>
      </c>
      <c r="DG14" s="112" t="str">
        <f ca="1">COUNTIF(OFFSET($A14,,$DC14,1,$DD14-$DC14+1),DG$6)&amp;" CF"</f>
        <v>4 CF</v>
      </c>
      <c r="DH14" s="112" t="str">
        <f ca="1">COUNTIF(OFFSET($A14,,$DC14,1,$DD14-$DC14+1),DH$6)&amp;" RTT"</f>
        <v>0 RTT</v>
      </c>
      <c r="DI14" s="111">
        <f t="array" aca="1" ref="DI14" ca="1">IFERROR(MIN(IF(OFFSET($B14:$AF14,,DD14,1,31-(DD14))&lt;&gt;0,COLUMN(OFFSET($B14:$AF14,,DD14,1,31-(DD14)))-1)),0)</f>
        <v>0</v>
      </c>
      <c r="DJ14" s="111">
        <f t="array" aca="1" ref="DJ14" ca="1">IF(DI14=0,0,MAX(IF(OFFSET($B14:$AF14,,DI14-1,1,31-(DI14-1))&lt;&gt;0,COLUMN(OFFSET($B14:$AF14,,DI14-1,1,31-(DI14-1))))-1))</f>
        <v>0</v>
      </c>
    </row>
    <row r="15" spans="1:118" ht="14.55" customHeight="1">
      <c r="A15" s="54" t="s">
        <v>14</v>
      </c>
      <c r="B15" s="40">
        <f>'Prévisions conges'!C44</f>
        <v>0</v>
      </c>
      <c r="C15" s="40">
        <f>'Prévisions conges'!D44</f>
        <v>0</v>
      </c>
      <c r="D15" s="40">
        <f>'Prévisions conges'!E44</f>
        <v>0</v>
      </c>
      <c r="E15" s="40">
        <f>'Prévisions conges'!F44</f>
        <v>0</v>
      </c>
      <c r="F15" s="40">
        <f>'Prévisions conges'!G44</f>
        <v>0</v>
      </c>
      <c r="G15" s="40">
        <f>'Prévisions conges'!H44</f>
        <v>0</v>
      </c>
      <c r="H15" s="40">
        <f>'Prévisions conges'!I44</f>
        <v>0</v>
      </c>
      <c r="I15" s="40">
        <f>'Prévisions conges'!J44</f>
        <v>0</v>
      </c>
      <c r="J15" s="40">
        <f>'Prévisions conges'!K44</f>
        <v>0</v>
      </c>
      <c r="K15" s="40">
        <f>'Prévisions conges'!L44</f>
        <v>0</v>
      </c>
      <c r="L15" s="40">
        <f>'Prévisions conges'!M44</f>
        <v>0</v>
      </c>
      <c r="M15" s="40">
        <f>'Prévisions conges'!N44</f>
        <v>0</v>
      </c>
      <c r="N15" s="40">
        <f>'Prévisions conges'!O44</f>
        <v>0</v>
      </c>
      <c r="O15" s="40">
        <f>'Prévisions conges'!P44</f>
        <v>0</v>
      </c>
      <c r="P15" s="40">
        <f>'Prévisions conges'!Q44</f>
        <v>0</v>
      </c>
      <c r="Q15" s="40">
        <f>'Prévisions conges'!R44</f>
        <v>0</v>
      </c>
      <c r="R15" s="40">
        <f>'Prévisions conges'!S44</f>
        <v>0</v>
      </c>
      <c r="S15" s="40">
        <f>'Prévisions conges'!T44</f>
        <v>0</v>
      </c>
      <c r="T15" s="40">
        <f>'Prévisions conges'!U44</f>
        <v>0</v>
      </c>
      <c r="U15" s="40">
        <f>'Prévisions conges'!V44</f>
        <v>0</v>
      </c>
      <c r="V15" s="40">
        <f>'Prévisions conges'!W44</f>
        <v>0</v>
      </c>
      <c r="W15" s="40">
        <f>'Prévisions conges'!X44</f>
        <v>0</v>
      </c>
      <c r="X15" s="40">
        <f>'Prévisions conges'!Y44</f>
        <v>0</v>
      </c>
      <c r="Y15" s="40">
        <f>'Prévisions conges'!Z44</f>
        <v>0</v>
      </c>
      <c r="Z15" s="40">
        <f>'Prévisions conges'!AA44</f>
        <v>0</v>
      </c>
      <c r="AA15" s="40">
        <f>'Prévisions conges'!AB44</f>
        <v>0</v>
      </c>
      <c r="AB15" s="40">
        <f>'Prévisions conges'!AC44</f>
        <v>0</v>
      </c>
      <c r="AC15" s="40">
        <f>'Prévisions conges'!AD44</f>
        <v>0</v>
      </c>
      <c r="AD15" s="40">
        <f>'Prévisions conges'!AE44</f>
        <v>0</v>
      </c>
      <c r="AE15" s="40">
        <f>'Prévisions conges'!AF44</f>
        <v>0</v>
      </c>
      <c r="AF15" s="40">
        <f>'Prévisions conges'!AG44</f>
        <v>0</v>
      </c>
      <c r="AG15" s="2"/>
      <c r="AH15" s="2">
        <v>0</v>
      </c>
      <c r="AI15" s="42" t="e">
        <f>DAY(EOMONTH(DATE(AN+IF(A14="DECEMBRE",1,0),VLOOKUP(A15,$BT$6:$BU$17,2,FALSE),1),0))</f>
        <v>#REF!</v>
      </c>
      <c r="AJ15" s="67">
        <f>SUMPRODUCT(N($B15:$AF15="CAS"))</f>
        <v>0</v>
      </c>
      <c r="AK15" s="68">
        <f ca="1">AK14+SUMPRODUCT(N($B15:AF15="CA"))</f>
        <v>20</v>
      </c>
      <c r="AM15" s="47">
        <f ca="1">AL15+IF(B15=0,0,IF(LEFT(B15,2)="CA",0,IF(LEFT(B15,2)=LEFT(A15,2),0,IF(AM$6=1,IF(LEFT(INDIRECT(ADDRESS(ROW()-1,1+$AI14,4,2,)),2)=LEFT(B15,2),0,1),1))))</f>
        <v>0</v>
      </c>
      <c r="AN15" s="47">
        <f ca="1">AM15+IF(C15=0,0,IF(LEFT(C15,2)="CA",0,IF(LEFT(C15,2)=LEFT(B15,2),0,IF(AN$6=1,IF(LEFT(INDIRECT(ADDRESS(ROW()-1,1+$AI14,4,2,)),2)=LEFT(C15,2),0,1),1))))</f>
        <v>0</v>
      </c>
      <c r="AO15" s="47">
        <f ca="1">AN15+IF(D15=0,0,IF(LEFT(D15,2)="CA",0,IF(LEFT(D15,2)=LEFT(C15,2),0,IF(AO$6=1,IF(LEFT(INDIRECT(ADDRESS(ROW()-1,1+$AI14,4,2,)),2)=LEFT(D15,2),0,1),1))))</f>
        <v>0</v>
      </c>
      <c r="AP15" s="47">
        <f ca="1">AO15+IF(E15=0,0,IF(LEFT(E15,2)="CA",0,IF(LEFT(E15,2)=LEFT(D15,2),0,IF(AP$6=1,IF(LEFT(INDIRECT(ADDRESS(ROW()-1,1+$AI14,4,2,)),2)=LEFT(E15,2),0,1),1))))</f>
        <v>0</v>
      </c>
      <c r="AQ15" s="47">
        <f ca="1">AP15+IF(F15=0,0,IF(LEFT(F15,2)="CA",0,IF(LEFT(F15,2)=LEFT(E15,2),0,IF(AQ$6=1,IF(LEFT(INDIRECT(ADDRESS(ROW()-1,1+$AI14,4,2,)),2)=LEFT(F15,2),0,1),1))))</f>
        <v>0</v>
      </c>
      <c r="AR15" s="47">
        <f ca="1">AQ15+IF(G15=0,0,IF(LEFT(G15,2)="CA",0,IF(LEFT(G15,2)=LEFT(F15,2),0,IF(AR$6=1,IF(LEFT(INDIRECT(ADDRESS(ROW()-1,1+$AI14,4,2,)),2)=LEFT(G15,2),0,1),1))))</f>
        <v>0</v>
      </c>
      <c r="AS15" s="47">
        <f ca="1">AR15+IF(H15=0,0,IF(LEFT(H15,2)="CA",0,IF(LEFT(H15,2)=LEFT(G15,2),0,IF(AS$6=1,IF(LEFT(INDIRECT(ADDRESS(ROW()-1,1+$AI14,4,2,)),2)=LEFT(H15,2),0,1),1))))</f>
        <v>0</v>
      </c>
      <c r="AT15" s="47">
        <f ca="1">AS15+IF(I15=0,0,IF(LEFT(I15,2)="CA",0,IF(LEFT(I15,2)=LEFT(H15,2),0,IF(AT$6=1,IF(LEFT(INDIRECT(ADDRESS(ROW()-1,1+$AI14,4,2,)),2)=LEFT(I15,2),0,1),1))))</f>
        <v>0</v>
      </c>
      <c r="AU15" s="47">
        <f ca="1">AT15+IF(J15=0,0,IF(LEFT(J15,2)="CA",0,IF(LEFT(J15,2)=LEFT(I15,2),0,IF(AU$6=1,IF(LEFT(INDIRECT(ADDRESS(ROW()-1,1+$AI14,4,2,)),2)=LEFT(J15,2),0,1),1))))</f>
        <v>0</v>
      </c>
      <c r="AV15" s="47">
        <f ca="1">AU15+IF(K15=0,0,IF(LEFT(K15,2)="CA",0,IF(LEFT(K15,2)=LEFT(J15,2),0,IF(AV$6=1,IF(LEFT(INDIRECT(ADDRESS(ROW()-1,1+$AI14,4,2,)),2)=LEFT(K15,2),0,1),1))))</f>
        <v>0</v>
      </c>
      <c r="AW15" s="47">
        <f ca="1">AV15+IF(L15=0,0,IF(LEFT(L15,2)="CA",0,IF(LEFT(L15,2)=LEFT(K15,2),0,IF(AW$6=1,IF(LEFT(INDIRECT(ADDRESS(ROW()-1,1+$AI14,4,2,)),2)=LEFT(L15,2),0,1),1))))</f>
        <v>0</v>
      </c>
      <c r="AX15" s="47">
        <f ca="1">AW15+IF(M15=0,0,IF(LEFT(M15,2)="CA",0,IF(LEFT(M15,2)=LEFT(L15,2),0,IF(AX$6=1,IF(LEFT(INDIRECT(ADDRESS(ROW()-1,1+$AI14,4,2,)),2)=LEFT(M15,2),0,1),1))))</f>
        <v>0</v>
      </c>
      <c r="AY15" s="47">
        <f ca="1">AX15+IF(N15=0,0,IF(LEFT(N15,2)="CA",0,IF(LEFT(N15,2)=LEFT(M15,2),0,IF(AY$6=1,IF(LEFT(INDIRECT(ADDRESS(ROW()-1,1+$AI14,4,2,)),2)=LEFT(N15,2),0,1),1))))</f>
        <v>0</v>
      </c>
      <c r="AZ15" s="47">
        <f ca="1">AY15+IF(O15=0,0,IF(LEFT(O15,2)="CA",0,IF(LEFT(O15,2)=LEFT(N15,2),0,IF(AZ$6=1,IF(LEFT(INDIRECT(ADDRESS(ROW()-1,1+$AI14,4,2,)),2)=LEFT(O15,2),0,1),1))))</f>
        <v>0</v>
      </c>
      <c r="BA15" s="47">
        <f ca="1">AZ15+IF(P15=0,0,IF(LEFT(P15,2)="CA",0,IF(LEFT(P15,2)=LEFT(O15,2),0,IF(BA$6=1,IF(LEFT(INDIRECT(ADDRESS(ROW()-1,1+$AI14,4,2,)),2)=LEFT(P15,2),0,1),1))))</f>
        <v>0</v>
      </c>
      <c r="BB15" s="47">
        <f ca="1">BA15+IF(Q15=0,0,IF(LEFT(Q15,2)="CA",0,IF(LEFT(Q15,2)=LEFT(P15,2),0,IF(BB$6=1,IF(LEFT(INDIRECT(ADDRESS(ROW()-1,1+$AI14,4,2,)),2)=LEFT(Q15,2),0,1),1))))</f>
        <v>0</v>
      </c>
      <c r="BC15" s="47">
        <f ca="1">BB15+IF(R15=0,0,IF(LEFT(R15,2)="CA",0,IF(LEFT(R15,2)=LEFT(Q15,2),0,IF(BC$6=1,IF(LEFT(INDIRECT(ADDRESS(ROW()-1,1+$AI14,4,2,)),2)=LEFT(R15,2),0,1),1))))</f>
        <v>0</v>
      </c>
      <c r="BD15" s="47">
        <f ca="1">BC15+IF(S15=0,0,IF(LEFT(S15,2)="CA",0,IF(LEFT(S15,2)=LEFT(R15,2),0,IF(BD$6=1,IF(LEFT(INDIRECT(ADDRESS(ROW()-1,1+$AI14,4,2,)),2)=LEFT(S15,2),0,1),1))))</f>
        <v>0</v>
      </c>
      <c r="BE15" s="47">
        <f ca="1">BD15+IF(T15=0,0,IF(LEFT(T15,2)="CA",0,IF(LEFT(T15,2)=LEFT(S15,2),0,IF(BE$6=1,IF(LEFT(INDIRECT(ADDRESS(ROW()-1,1+$AI14,4,2,)),2)=LEFT(T15,2),0,1),1))))</f>
        <v>0</v>
      </c>
      <c r="BF15" s="47">
        <f ca="1">BE15+IF(U15=0,0,IF(LEFT(U15,2)="CA",0,IF(LEFT(U15,2)=LEFT(T15,2),0,IF(BF$6=1,IF(LEFT(INDIRECT(ADDRESS(ROW()-1,1+$AI14,4,2,)),2)=LEFT(U15,2),0,1),1))))</f>
        <v>0</v>
      </c>
      <c r="BG15" s="47">
        <f ca="1">BF15+IF(V15=0,0,IF(LEFT(V15,2)="CA",0,IF(LEFT(V15,2)=LEFT(U15,2),0,IF(BG$6=1,IF(LEFT(INDIRECT(ADDRESS(ROW()-1,1+$AI14,4,2,)),2)=LEFT(V15,2),0,1),1))))</f>
        <v>0</v>
      </c>
      <c r="BH15" s="47">
        <f ca="1">BG15+IF(W15=0,0,IF(LEFT(W15,2)="CA",0,IF(LEFT(W15,2)=LEFT(V15,2),0,IF(BH$6=1,IF(LEFT(INDIRECT(ADDRESS(ROW()-1,1+$AI14,4,2,)),2)=LEFT(W15,2),0,1),1))))</f>
        <v>0</v>
      </c>
      <c r="BI15" s="47">
        <f ca="1">BH15+IF(X15=0,0,IF(LEFT(X15,2)="CA",0,IF(LEFT(X15,2)=LEFT(W15,2),0,IF(BI$6=1,IF(LEFT(INDIRECT(ADDRESS(ROW()-1,1+$AI14,4,2,)),2)=LEFT(X15,2),0,1),1))))</f>
        <v>0</v>
      </c>
      <c r="BJ15" s="47">
        <f ca="1">BI15+IF(Y15=0,0,IF(LEFT(Y15,2)="CA",0,IF(LEFT(Y15,2)=LEFT(X15,2),0,IF(BJ$6=1,IF(LEFT(INDIRECT(ADDRESS(ROW()-1,1+$AI14,4,2,)),2)=LEFT(Y15,2),0,1),1))))</f>
        <v>0</v>
      </c>
      <c r="BK15" s="47">
        <f ca="1">BJ15+IF(Z15=0,0,IF(LEFT(Z15,2)="CA",0,IF(LEFT(Z15,2)=LEFT(Y15,2),0,IF(BK$6=1,IF(LEFT(INDIRECT(ADDRESS(ROW()-1,1+$AI14,4,2,)),2)=LEFT(Z15,2),0,1),1))))</f>
        <v>0</v>
      </c>
      <c r="BL15" s="47">
        <f ca="1">BK15+IF(AA15=0,0,IF(LEFT(AA15,2)="CA",0,IF(LEFT(AA15,2)=LEFT(Z15,2),0,IF(BL$6=1,IF(LEFT(INDIRECT(ADDRESS(ROW()-1,1+$AI14,4,2,)),2)=LEFT(AA15,2),0,1),1))))</f>
        <v>0</v>
      </c>
      <c r="BM15" s="47">
        <f ca="1">BL15+IF(AB15=0,0,IF(LEFT(AB15,2)="CA",0,IF(LEFT(AB15,2)=LEFT(AA15,2),0,IF(BM$6=1,IF(LEFT(INDIRECT(ADDRESS(ROW()-1,1+$AI14,4,2,)),2)=LEFT(AB15,2),0,1),1))))</f>
        <v>0</v>
      </c>
      <c r="BN15" s="47">
        <f ca="1">BM15+IF(AC15=0,0,IF(LEFT(AC15,2)="CA",0,IF(LEFT(AC15,2)=LEFT(AB15,2),0,IF(BN$6=1,IF(LEFT(INDIRECT(ADDRESS(ROW()-1,1+$AI14,4,2,)),2)=LEFT(AC15,2),0,1),1))))</f>
        <v>0</v>
      </c>
      <c r="BO15" s="47">
        <f ca="1">BN15+IF(AD15=0,0,IF(LEFT(AD15,2)="CA",0,IF(LEFT(AD15,2)=LEFT(AC15,2),0,IF(BO$6=1,IF(LEFT(INDIRECT(ADDRESS(ROW()-1,1+$AI14,4,2,)),2)=LEFT(AD15,2),0,1),1))))</f>
        <v>0</v>
      </c>
      <c r="BP15" s="47">
        <f ca="1">BO15+IF(AE15=0,0,IF(LEFT(AE15,2)="CA",0,IF(LEFT(AE15,2)=LEFT(AD15,2),0,IF(BP$6=1,IF(LEFT(INDIRECT(ADDRESS(ROW()-1,1+$AI14,4,2,)),2)=LEFT(AE15,2),0,1),1))))</f>
        <v>0</v>
      </c>
      <c r="BQ15" s="47">
        <f ca="1">BP15+IF(AF15=0,0,IF(LEFT(AF15,2)="CA",0,IF(LEFT(AF15,2)=LEFT(AE15,2),0,IF(BQ$6=1,IF(LEFT(INDIRECT(ADDRESS(ROW()-1,1+$AI14,4,2,)),2)=LEFT(AF15,2),0,1),1))))</f>
        <v>0</v>
      </c>
      <c r="BS15" s="49">
        <v>10</v>
      </c>
      <c r="BT15" s="9" t="s">
        <v>15</v>
      </c>
      <c r="BU15" s="50">
        <v>10</v>
      </c>
      <c r="BZ15" s="24" t="str">
        <f t="array" ref="BZ15">IFERROR("Du "&amp;INDEX($B$6:$AF$6,MATCH(INDEX(B15:AF15,MATCH(TRUE,B15:AF15&lt;&gt;0,0)),B15:AF15,0))&amp;" "&amp;"au "&amp;INDEX($B$6:$AF$6,MATCH(2,1/(INDEX(B15:AF15,MAX(COLUMN(B15:AF15)*(B15:AF15&lt;&gt;0))-COLUMN(B15:AF15)+1)=B15:AF15)))&amp;" "&amp;A15,"")</f>
        <v/>
      </c>
      <c r="CA15" s="24"/>
      <c r="CB15" s="1" t="str">
        <f ca="1">DETECTP($B$6:$AF$6,$A15)</f>
        <v/>
      </c>
      <c r="CC15" s="103" t="str">
        <f ca="1">DETECTP($B$6:$AF$6,$A15,1)</f>
        <v/>
      </c>
      <c r="CD15" s="105" t="str">
        <f ca="1">NBLIBP($B15:$AF15,$CC15,1)</f>
        <v/>
      </c>
      <c r="CE15" s="105" t="str">
        <f ca="1">NBLIBP($B15:$AF15,$CC15,2)</f>
        <v/>
      </c>
      <c r="CF15" s="105" t="str">
        <f ca="1">NBLIBP($B15:$AF15,$CC15,3)</f>
        <v/>
      </c>
      <c r="CG15" s="105" t="str">
        <f ca="1">NBLIBP($B15:$AF15,$CC15,4)</f>
        <v/>
      </c>
      <c r="CH15" s="105" t="str">
        <f ca="1">NBLIBP($B15:$AF15,$CC15,5)</f>
        <v/>
      </c>
      <c r="CI15" s="105" t="str">
        <f ca="1">NBLIBP($B15:$AF15,$CC15,6)</f>
        <v/>
      </c>
      <c r="CJ15" s="105" t="str">
        <f ca="1">NBLIBP($B15:$AF15,$CC15,7)</f>
        <v/>
      </c>
      <c r="CK15" s="105" t="str">
        <f ca="1">NBLIBP($B15:$AF15,$CC15,8)</f>
        <v/>
      </c>
      <c r="CL15" s="103" t="str">
        <f ca="1">DETECTP($B$6:$AF$6,$A15,2)</f>
        <v/>
      </c>
      <c r="CM15" s="105" t="str">
        <f ca="1">NBLIBP($B15:$AF15,$CL15,1)</f>
        <v/>
      </c>
      <c r="CN15" s="105" t="str">
        <f ca="1">NBLIBP($B15:$AF15,$CL15,2)</f>
        <v/>
      </c>
      <c r="CO15" s="105" t="str">
        <f ca="1">NBLIBP($B15:$AF15,$CL15,3)</f>
        <v/>
      </c>
      <c r="CP15" s="105" t="str">
        <f ca="1">NBLIBP($B15:$AF15,$CL15,4)</f>
        <v/>
      </c>
      <c r="CQ15" s="105" t="str">
        <f ca="1">NBLIBP($B15:$AF15,$CL15,5)</f>
        <v/>
      </c>
      <c r="CR15" s="105" t="str">
        <f ca="1">NBLIBP($B15:$AF15,$CL15,6)</f>
        <v/>
      </c>
      <c r="CS15" s="105" t="str">
        <f ca="1">NBLIBP($B15:$AF15,$CL15,7)</f>
        <v/>
      </c>
      <c r="CT15" s="105" t="str">
        <f ca="1">NBLIBP($B15:$AF15,$CL15,8)</f>
        <v/>
      </c>
      <c r="DB15" s="1" t="str">
        <f ca="1">IF(SUM(DC15:DJ15)=0,"",IF(COUNTIF(DC15:DJ15,"&gt;0")=2,"Du "&amp;DC15&amp;" au "&amp;DD15&amp;CHAR(32)&amp;A15,"Du "&amp;DC15&amp;" au "&amp;DD15&amp;CHAR(32) &amp;"et  du "&amp;DI15&amp;" au "&amp;DJ15&amp;CHAR(32)&amp;A15))</f>
        <v/>
      </c>
      <c r="DC15" s="111">
        <f t="array" ref="DC15">MIN(IF($B15:$AF15&lt;&gt;0,COLUMN($B15:$AF15)-1))</f>
        <v>0</v>
      </c>
      <c r="DD15" s="111">
        <f t="array" aca="1" ref="DD15" ca="1">MIN(IF(OFFSET($B15:$AF15,,(DC15-1),1,31-(DC15-2))=0,COLUMN(OFFSET($B15:$AF15,,(DC15-1),1,31-(DC15-2)))-2))</f>
        <v>0</v>
      </c>
      <c r="DE15" s="112" t="str">
        <f ca="1">COUNTIF(OFFSET($A15,,$DC15,1,$DD15-$DC15+1),DE$6)&amp;" CA"</f>
        <v>0 CA</v>
      </c>
      <c r="DF15" s="112" t="str">
        <f ca="1">COUNTIF(OFFSET($A15,,$DC15,1,$DD15-$DC15+1),DF$6)&amp;" CAS"</f>
        <v>0 CAS</v>
      </c>
      <c r="DG15" s="112" t="str">
        <f ca="1">COUNTIF(OFFSET($A15,,$DC15,1,$DD15-$DC15+1),DG$6)&amp;" CF"</f>
        <v>0 CF</v>
      </c>
      <c r="DH15" s="112" t="str">
        <f ca="1">COUNTIF(OFFSET($A15,,$DC15,1,$DD15-$DC15+1),DH$6)&amp;" RTT"</f>
        <v>0 RTT</v>
      </c>
      <c r="DI15" s="111">
        <f t="array" aca="1" ref="DI15" ca="1">IFERROR(MIN(IF(OFFSET($B15:$AF15,,DD15,1,31-(DD15))&lt;&gt;0,COLUMN(OFFSET($B15:$AF15,,DD15,1,31-(DD15)))-1)),0)</f>
        <v>0</v>
      </c>
      <c r="DJ15" s="111">
        <f t="array" aca="1" ref="DJ15" ca="1">IF(DI15=0,0,MAX(IF(OFFSET($B15:$AF15,,DI15-1,1,31-(DI15-1))&lt;&gt;0,COLUMN(OFFSET($B15:$AF15,,DI15-1,1,31-(DI15-1))))-1))</f>
        <v>0</v>
      </c>
    </row>
    <row r="16" spans="1:118" ht="15" customHeight="1">
      <c r="A16" s="54" t="s">
        <v>15</v>
      </c>
      <c r="B16" s="44">
        <f>'Prévisions conges'!C49</f>
        <v>0</v>
      </c>
      <c r="C16" s="44">
        <f>'Prévisions conges'!D49</f>
        <v>0</v>
      </c>
      <c r="D16" s="44">
        <f>'Prévisions conges'!E49</f>
        <v>0</v>
      </c>
      <c r="E16" s="44">
        <f>'Prévisions conges'!F49</f>
        <v>0</v>
      </c>
      <c r="F16" s="44">
        <f>'Prévisions conges'!G49</f>
        <v>0</v>
      </c>
      <c r="G16" s="44">
        <f>'Prévisions conges'!H49</f>
        <v>0</v>
      </c>
      <c r="H16" s="44">
        <f>'Prévisions conges'!I49</f>
        <v>0</v>
      </c>
      <c r="I16" s="44">
        <f>'Prévisions conges'!J49</f>
        <v>0</v>
      </c>
      <c r="J16" s="44">
        <f>'Prévisions conges'!K49</f>
        <v>0</v>
      </c>
      <c r="K16" s="44">
        <f>'Prévisions conges'!L49</f>
        <v>0</v>
      </c>
      <c r="L16" s="44">
        <f>'Prévisions conges'!M49</f>
        <v>0</v>
      </c>
      <c r="M16" s="44">
        <f>'Prévisions conges'!N49</f>
        <v>0</v>
      </c>
      <c r="N16" s="44">
        <f>'Prévisions conges'!O49</f>
        <v>0</v>
      </c>
      <c r="O16" s="44" t="str">
        <f>'Prévisions conges'!P49</f>
        <v>CA.</v>
      </c>
      <c r="P16" s="44" t="str">
        <f>'Prévisions conges'!Q49</f>
        <v>CA.</v>
      </c>
      <c r="Q16" s="44" t="str">
        <f>'Prévisions conges'!R49</f>
        <v>CA</v>
      </c>
      <c r="R16" s="44" t="str">
        <f>'Prévisions conges'!S49</f>
        <v>CA</v>
      </c>
      <c r="S16" s="44" t="str">
        <f>'Prévisions conges'!T49</f>
        <v>CA</v>
      </c>
      <c r="T16" s="44" t="str">
        <f>'Prévisions conges'!U49</f>
        <v>CA</v>
      </c>
      <c r="U16" s="44" t="str">
        <f>'Prévisions conges'!V49</f>
        <v>CA</v>
      </c>
      <c r="V16" s="44" t="str">
        <f>'Prévisions conges'!W49</f>
        <v>RTT.</v>
      </c>
      <c r="W16" s="44" t="str">
        <f>'Prévisions conges'!X49</f>
        <v>RTT.</v>
      </c>
      <c r="X16" s="44" t="str">
        <f>'Prévisions conges'!Y49</f>
        <v>RTT</v>
      </c>
      <c r="Y16" s="44" t="str">
        <f>'Prévisions conges'!Z49</f>
        <v>RTT</v>
      </c>
      <c r="Z16" s="44" t="str">
        <f>'Prévisions conges'!AA49</f>
        <v>RTT</v>
      </c>
      <c r="AA16" s="44" t="str">
        <f>'Prévisions conges'!AB49</f>
        <v>RTT</v>
      </c>
      <c r="AB16" s="44" t="str">
        <f>'Prévisions conges'!AC49</f>
        <v>RTT</v>
      </c>
      <c r="AC16" s="44">
        <f>'Prévisions conges'!AD49</f>
        <v>0</v>
      </c>
      <c r="AD16" s="44">
        <f>'Prévisions conges'!AE49</f>
        <v>0</v>
      </c>
      <c r="AE16" s="44">
        <f>'Prévisions conges'!AF49</f>
        <v>0</v>
      </c>
      <c r="AF16" s="44">
        <f>'Prévisions conges'!AG49</f>
        <v>0</v>
      </c>
      <c r="AG16" s="6"/>
      <c r="AH16" s="2">
        <v>0</v>
      </c>
      <c r="AI16" s="42" t="e">
        <f>DAY(EOMONTH(DATE(AN+IF(A15="DECEMBRE",1,0),VLOOKUP(A16,$BT$6:$BU$17,2,FALSE),1),0))</f>
        <v>#REF!</v>
      </c>
      <c r="AJ16" s="67">
        <f>SUMPRODUCT(N($B16:$AF16="CAS"))</f>
        <v>0</v>
      </c>
      <c r="AK16" s="68">
        <f ca="1">AK15+SUMPRODUCT(N($B16:AF16="CA"))</f>
        <v>25</v>
      </c>
      <c r="AM16" s="47">
        <f ca="1">AL16+IF(B16=0,0,IF(LEFT(B16,2)="CA",0,IF(LEFT(B16,2)=LEFT(A16,2),0,IF(AM$6=1,IF(LEFT(INDIRECT(ADDRESS(ROW()-1,1+$AI15,4,2,)),2)=LEFT(B16,2),0,1),1))))</f>
        <v>0</v>
      </c>
      <c r="AN16" s="47">
        <f ca="1">AM16+IF(C16=0,0,IF(LEFT(C16,2)="CA",0,IF(LEFT(C16,2)=LEFT(B16,2),0,IF(AN$6=1,IF(LEFT(INDIRECT(ADDRESS(ROW()-1,1+$AI15,4,2,)),2)=LEFT(C16,2),0,1),1))))</f>
        <v>0</v>
      </c>
      <c r="AO16" s="47">
        <f ca="1">AN16+IF(D16=0,0,IF(LEFT(D16,2)="CA",0,IF(LEFT(D16,2)=LEFT(C16,2),0,IF(AO$6=1,IF(LEFT(INDIRECT(ADDRESS(ROW()-1,1+$AI15,4,2,)),2)=LEFT(D16,2),0,1),1))))</f>
        <v>0</v>
      </c>
      <c r="AP16" s="47">
        <f ca="1">AO16+IF(E16=0,0,IF(LEFT(E16,2)="CA",0,IF(LEFT(E16,2)=LEFT(D16,2),0,IF(AP$6=1,IF(LEFT(INDIRECT(ADDRESS(ROW()-1,1+$AI15,4,2,)),2)=LEFT(E16,2),0,1),1))))</f>
        <v>0</v>
      </c>
      <c r="AQ16" s="47">
        <f ca="1">AP16+IF(F16=0,0,IF(LEFT(F16,2)="CA",0,IF(LEFT(F16,2)=LEFT(E16,2),0,IF(AQ$6=1,IF(LEFT(INDIRECT(ADDRESS(ROW()-1,1+$AI15,4,2,)),2)=LEFT(F16,2),0,1),1))))</f>
        <v>0</v>
      </c>
      <c r="AR16" s="47">
        <f ca="1">AQ16+IF(G16=0,0,IF(LEFT(G16,2)="CA",0,IF(LEFT(G16,2)=LEFT(F16,2),0,IF(AR$6=1,IF(LEFT(INDIRECT(ADDRESS(ROW()-1,1+$AI15,4,2,)),2)=LEFT(G16,2),0,1),1))))</f>
        <v>0</v>
      </c>
      <c r="AS16" s="47">
        <f ca="1">AR16+IF(H16=0,0,IF(LEFT(H16,2)="CA",0,IF(LEFT(H16,2)=LEFT(G16,2),0,IF(AS$6=1,IF(LEFT(INDIRECT(ADDRESS(ROW()-1,1+$AI15,4,2,)),2)=LEFT(H16,2),0,1),1))))</f>
        <v>0</v>
      </c>
      <c r="AT16" s="47">
        <f ca="1">AS16+IF(I16=0,0,IF(LEFT(I16,2)="CA",0,IF(LEFT(I16,2)=LEFT(H16,2),0,IF(AT$6=1,IF(LEFT(INDIRECT(ADDRESS(ROW()-1,1+$AI15,4,2,)),2)=LEFT(I16,2),0,1),1))))</f>
        <v>0</v>
      </c>
      <c r="AU16" s="47">
        <f ca="1">AT16+IF(J16=0,0,IF(LEFT(J16,2)="CA",0,IF(LEFT(J16,2)=LEFT(I16,2),0,IF(AU$6=1,IF(LEFT(INDIRECT(ADDRESS(ROW()-1,1+$AI15,4,2,)),2)=LEFT(J16,2),0,1),1))))</f>
        <v>0</v>
      </c>
      <c r="AV16" s="47">
        <f ca="1">AU16+IF(K16=0,0,IF(LEFT(K16,2)="CA",0,IF(LEFT(K16,2)=LEFT(J16,2),0,IF(AV$6=1,IF(LEFT(INDIRECT(ADDRESS(ROW()-1,1+$AI15,4,2,)),2)=LEFT(K16,2),0,1),1))))</f>
        <v>0</v>
      </c>
      <c r="AW16" s="47">
        <f ca="1">AV16+IF(L16=0,0,IF(LEFT(L16,2)="CA",0,IF(LEFT(L16,2)=LEFT(K16,2),0,IF(AW$6=1,IF(LEFT(INDIRECT(ADDRESS(ROW()-1,1+$AI15,4,2,)),2)=LEFT(L16,2),0,1),1))))</f>
        <v>0</v>
      </c>
      <c r="AX16" s="47">
        <f ca="1">AW16+IF(M16=0,0,IF(LEFT(M16,2)="CA",0,IF(LEFT(M16,2)=LEFT(L16,2),0,IF(AX$6=1,IF(LEFT(INDIRECT(ADDRESS(ROW()-1,1+$AI15,4,2,)),2)=LEFT(M16,2),0,1),1))))</f>
        <v>0</v>
      </c>
      <c r="AY16" s="47">
        <f ca="1">AX16+IF(N16=0,0,IF(LEFT(N16,2)="CA",0,IF(LEFT(N16,2)=LEFT(M16,2),0,IF(AY$6=1,IF(LEFT(INDIRECT(ADDRESS(ROW()-1,1+$AI15,4,2,)),2)=LEFT(N16,2),0,1),1))))</f>
        <v>0</v>
      </c>
      <c r="AZ16" s="47">
        <f ca="1">AY16+IF(O16=0,0,IF(LEFT(O16,2)="CA",0,IF(LEFT(O16,2)=LEFT(N16,2),0,IF(AZ$6=1,IF(LEFT(INDIRECT(ADDRESS(ROW()-1,1+$AI15,4,2,)),2)=LEFT(O16,2),0,1),1))))</f>
        <v>0</v>
      </c>
      <c r="BA16" s="47">
        <f ca="1">AZ16+IF(P16=0,0,IF(LEFT(P16,2)="CA",0,IF(LEFT(P16,2)=LEFT(O16,2),0,IF(BA$6=1,IF(LEFT(INDIRECT(ADDRESS(ROW()-1,1+$AI15,4,2,)),2)=LEFT(P16,2),0,1),1))))</f>
        <v>0</v>
      </c>
      <c r="BB16" s="47">
        <f ca="1">BA16+IF(Q16=0,0,IF(LEFT(Q16,2)="CA",0,IF(LEFT(Q16,2)=LEFT(P16,2),0,IF(BB$6=1,IF(LEFT(INDIRECT(ADDRESS(ROW()-1,1+$AI15,4,2,)),2)=LEFT(Q16,2),0,1),1))))</f>
        <v>0</v>
      </c>
      <c r="BC16" s="47">
        <f ca="1">BB16+IF(R16=0,0,IF(LEFT(R16,2)="CA",0,IF(LEFT(R16,2)=LEFT(Q16,2),0,IF(BC$6=1,IF(LEFT(INDIRECT(ADDRESS(ROW()-1,1+$AI15,4,2,)),2)=LEFT(R16,2),0,1),1))))</f>
        <v>0</v>
      </c>
      <c r="BD16" s="47">
        <f ca="1">BC16+IF(S16=0,0,IF(LEFT(S16,2)="CA",0,IF(LEFT(S16,2)=LEFT(R16,2),0,IF(BD$6=1,IF(LEFT(INDIRECT(ADDRESS(ROW()-1,1+$AI15,4,2,)),2)=LEFT(S16,2),0,1),1))))</f>
        <v>0</v>
      </c>
      <c r="BE16" s="47">
        <f ca="1">BD16+IF(T16=0,0,IF(LEFT(T16,2)="CA",0,IF(LEFT(T16,2)=LEFT(S16,2),0,IF(BE$6=1,IF(LEFT(INDIRECT(ADDRESS(ROW()-1,1+$AI15,4,2,)),2)=LEFT(T16,2),0,1),1))))</f>
        <v>0</v>
      </c>
      <c r="BF16" s="47">
        <f ca="1">BE16+IF(U16=0,0,IF(LEFT(U16,2)="CA",0,IF(LEFT(U16,2)=LEFT(T16,2),0,IF(BF$6=1,IF(LEFT(INDIRECT(ADDRESS(ROW()-1,1+$AI15,4,2,)),2)=LEFT(U16,2),0,1),1))))</f>
        <v>0</v>
      </c>
      <c r="BG16" s="47">
        <f ca="1">BF16+IF(V16=0,0,IF(LEFT(V16,2)="CA",0,IF(LEFT(V16,2)=LEFT(U16,2),0,IF(BG$6=1,IF(LEFT(INDIRECT(ADDRESS(ROW()-1,1+$AI15,4,2,)),2)=LEFT(V16,2),0,1),1))))</f>
        <v>1</v>
      </c>
      <c r="BH16" s="47">
        <f ca="1">BG16+IF(W16=0,0,IF(LEFT(W16,2)="CA",0,IF(LEFT(W16,2)=LEFT(V16,2),0,IF(BH$6=1,IF(LEFT(INDIRECT(ADDRESS(ROW()-1,1+$AI15,4,2,)),2)=LEFT(W16,2),0,1),1))))</f>
        <v>1</v>
      </c>
      <c r="BI16" s="47">
        <f ca="1">BH16+IF(X16=0,0,IF(LEFT(X16,2)="CA",0,IF(LEFT(X16,2)=LEFT(W16,2),0,IF(BI$6=1,IF(LEFT(INDIRECT(ADDRESS(ROW()-1,1+$AI15,4,2,)),2)=LEFT(X16,2),0,1),1))))</f>
        <v>1</v>
      </c>
      <c r="BJ16" s="47">
        <f ca="1">BI16+IF(Y16=0,0,IF(LEFT(Y16,2)="CA",0,IF(LEFT(Y16,2)=LEFT(X16,2),0,IF(BJ$6=1,IF(LEFT(INDIRECT(ADDRESS(ROW()-1,1+$AI15,4,2,)),2)=LEFT(Y16,2),0,1),1))))</f>
        <v>1</v>
      </c>
      <c r="BK16" s="47">
        <f ca="1">BJ16+IF(Z16=0,0,IF(LEFT(Z16,2)="CA",0,IF(LEFT(Z16,2)=LEFT(Y16,2),0,IF(BK$6=1,IF(LEFT(INDIRECT(ADDRESS(ROW()-1,1+$AI15,4,2,)),2)=LEFT(Z16,2),0,1),1))))</f>
        <v>1</v>
      </c>
      <c r="BL16" s="47">
        <f ca="1">BK16+IF(AA16=0,0,IF(LEFT(AA16,2)="CA",0,IF(LEFT(AA16,2)=LEFT(Z16,2),0,IF(BL$6=1,IF(LEFT(INDIRECT(ADDRESS(ROW()-1,1+$AI15,4,2,)),2)=LEFT(AA16,2),0,1),1))))</f>
        <v>1</v>
      </c>
      <c r="BM16" s="47">
        <f ca="1">BL16+IF(AB16=0,0,IF(LEFT(AB16,2)="CA",0,IF(LEFT(AB16,2)=LEFT(AA16,2),0,IF(BM$6=1,IF(LEFT(INDIRECT(ADDRESS(ROW()-1,1+$AI15,4,2,)),2)=LEFT(AB16,2),0,1),1))))</f>
        <v>1</v>
      </c>
      <c r="BN16" s="47">
        <f ca="1">BM16+IF(AC16=0,0,IF(LEFT(AC16,2)="CA",0,IF(LEFT(AC16,2)=LEFT(AB16,2),0,IF(BN$6=1,IF(LEFT(INDIRECT(ADDRESS(ROW()-1,1+$AI15,4,2,)),2)=LEFT(AC16,2),0,1),1))))</f>
        <v>1</v>
      </c>
      <c r="BO16" s="47">
        <f ca="1">BN16+IF(AD16=0,0,IF(LEFT(AD16,2)="CA",0,IF(LEFT(AD16,2)=LEFT(AC16,2),0,IF(BO$6=1,IF(LEFT(INDIRECT(ADDRESS(ROW()-1,1+$AI15,4,2,)),2)=LEFT(AD16,2),0,1),1))))</f>
        <v>1</v>
      </c>
      <c r="BP16" s="47">
        <f ca="1">BO16+IF(AE16=0,0,IF(LEFT(AE16,2)="CA",0,IF(LEFT(AE16,2)=LEFT(AD16,2),0,IF(BP$6=1,IF(LEFT(INDIRECT(ADDRESS(ROW()-1,1+$AI15,4,2,)),2)=LEFT(AE16,2),0,1),1))))</f>
        <v>1</v>
      </c>
      <c r="BQ16" s="47">
        <f ca="1">BP16+IF(AF16=0,0,IF(LEFT(AF16,2)="CA",0,IF(LEFT(AF16,2)=LEFT(AE16,2),0,IF(BQ$6=1,IF(LEFT(INDIRECT(ADDRESS(ROW()-1,1+$AI15,4,2,)),2)=LEFT(AF16,2),0,1),1))))</f>
        <v>1</v>
      </c>
      <c r="BS16" s="49">
        <v>11</v>
      </c>
      <c r="BT16" s="9" t="s">
        <v>16</v>
      </c>
      <c r="BU16" s="50">
        <v>11</v>
      </c>
      <c r="BZ16" s="24" t="str">
        <f t="array" ref="BZ16">IFERROR("Du "&amp;INDEX($B$6:$AF$6,MATCH(INDEX(B16:AF16,MATCH(TRUE,B16:AF16&lt;&gt;0,0)),B16:AF16,0))&amp;" "&amp;"au "&amp;INDEX($B$6:$AF$6,MATCH(2,1/(INDEX(B16:AF16,MAX(COLUMN(B16:AF16)*(B16:AF16&lt;&gt;0))-COLUMN(B16:AF16)+1)=B16:AF16)))&amp;" "&amp;A16,"")</f>
        <v>Du 14 au 27 OCTOBRE</v>
      </c>
      <c r="CA16" s="24"/>
      <c r="CB16" s="1">
        <f ca="1">DETECTP($B$6:$AF$6,$A16)</f>
        <v>1</v>
      </c>
      <c r="CC16" s="103" t="str">
        <f ca="1">DETECTP($B$6:$AF$6,$A16,1)</f>
        <v>du 14 au 27 octobre</v>
      </c>
      <c r="CD16" s="105" t="str">
        <f ca="1">NBLIBP($B16:$AF16,$CC16,1)</f>
        <v>2CA.</v>
      </c>
      <c r="CE16" s="105" t="str">
        <f ca="1">NBLIBP($B16:$AF16,$CC16,2)</f>
        <v>5CA</v>
      </c>
      <c r="CF16" s="105" t="str">
        <f ca="1">NBLIBP($B16:$AF16,$CC16,3)</f>
        <v>2RTT.</v>
      </c>
      <c r="CG16" s="105" t="str">
        <f ca="1">NBLIBP($B16:$AF16,$CC16,4)</f>
        <v>5RTT</v>
      </c>
      <c r="CH16" s="105" t="str">
        <f ca="1">NBLIBP($B16:$AF16,$CC16,5)</f>
        <v/>
      </c>
      <c r="CI16" s="105" t="str">
        <f ca="1">NBLIBP($B16:$AF16,$CC16,6)</f>
        <v/>
      </c>
      <c r="CJ16" s="105" t="str">
        <f ca="1">NBLIBP($B16:$AF16,$CC16,7)</f>
        <v/>
      </c>
      <c r="CK16" s="105" t="str">
        <f ca="1">NBLIBP($B16:$AF16,$CC16,8)</f>
        <v/>
      </c>
      <c r="CL16" s="103" t="str">
        <f ca="1">DETECTP($B$6:$AF$6,$A16,2)</f>
        <v/>
      </c>
      <c r="CM16" s="105" t="str">
        <f ca="1">NBLIBP($B16:$AF16,$CL16,1)</f>
        <v/>
      </c>
      <c r="CN16" s="105" t="str">
        <f ca="1">NBLIBP($B16:$AF16,$CL16,2)</f>
        <v/>
      </c>
      <c r="CO16" s="105" t="str">
        <f ca="1">NBLIBP($B16:$AF16,$CL16,3)</f>
        <v/>
      </c>
      <c r="CP16" s="105" t="str">
        <f ca="1">NBLIBP($B16:$AF16,$CL16,4)</f>
        <v/>
      </c>
      <c r="CQ16" s="105" t="str">
        <f ca="1">NBLIBP($B16:$AF16,$CL16,5)</f>
        <v/>
      </c>
      <c r="CR16" s="105" t="str">
        <f ca="1">NBLIBP($B16:$AF16,$CL16,6)</f>
        <v/>
      </c>
      <c r="CS16" s="105" t="str">
        <f ca="1">NBLIBP($B16:$AF16,$CL16,7)</f>
        <v/>
      </c>
      <c r="CT16" s="105" t="str">
        <f ca="1">NBLIBP($B16:$AF16,$CL16,8)</f>
        <v/>
      </c>
      <c r="DB16" s="1" t="str">
        <f ca="1">IF(SUM(DC16:DJ16)=0,"",IF(COUNTIF(DC16:DJ16,"&gt;0")=2,"Du "&amp;DC16&amp;" au "&amp;DD16&amp;CHAR(32)&amp;A16,"Du "&amp;DC16&amp;" au "&amp;DD16&amp;CHAR(32) &amp;"et  du "&amp;DI16&amp;" au "&amp;DJ16&amp;CHAR(32)&amp;A16))</f>
        <v>Du 14 au 27 OCTOBRE</v>
      </c>
      <c r="DC16" s="111">
        <f t="array" ref="DC16">MIN(IF($B16:$AF16&lt;&gt;0,COLUMN($B16:$AF16)-1))</f>
        <v>14</v>
      </c>
      <c r="DD16" s="111">
        <f t="array" aca="1" ref="DD16" ca="1">MIN(IF(OFFSET($B16:$AF16,,(DC16-1),1,31-(DC16-2))=0,COLUMN(OFFSET($B16:$AF16,,(DC16-1),1,31-(DC16-2)))-2))</f>
        <v>27</v>
      </c>
      <c r="DE16" s="112" t="str">
        <f ca="1">COUNTIF(OFFSET($A16,,$DC16,1,$DD16-$DC16+1),DE$6)&amp;" CA"</f>
        <v>5 CA</v>
      </c>
      <c r="DF16" s="112" t="str">
        <f ca="1">COUNTIF(OFFSET($A16,,$DC16,1,$DD16-$DC16+1),DF$6)&amp;" CAS"</f>
        <v>0 CAS</v>
      </c>
      <c r="DG16" s="112" t="str">
        <f ca="1">COUNTIF(OFFSET($A16,,$DC16,1,$DD16-$DC16+1),DG$6)&amp;" CF"</f>
        <v>0 CF</v>
      </c>
      <c r="DH16" s="112" t="str">
        <f ca="1">COUNTIF(OFFSET($A16,,$DC16,1,$DD16-$DC16+1),DH$6)&amp;" RTT"</f>
        <v>5 RTT</v>
      </c>
      <c r="DI16" s="111">
        <f t="array" aca="1" ref="DI16" ca="1">IFERROR(MIN(IF(OFFSET($B16:$AF16,,DD16,1,31-(DD16))&lt;&gt;0,COLUMN(OFFSET($B16:$AF16,,DD16,1,31-(DD16)))-1)),0)</f>
        <v>0</v>
      </c>
      <c r="DJ16" s="111">
        <f t="array" aca="1" ref="DJ16" ca="1">IF(DI16=0,0,MAX(IF(OFFSET($B16:$AF16,,DI16-1,1,31-(DI16-1))&lt;&gt;0,COLUMN(OFFSET($B16:$AF16,,DI16-1,1,31-(DI16-1))))-1))</f>
        <v>0</v>
      </c>
    </row>
    <row r="17" spans="1:114" ht="15" customHeight="1" thickBot="1">
      <c r="A17" s="54" t="s">
        <v>16</v>
      </c>
      <c r="B17" s="40">
        <f>'Prévisions conges'!C54</f>
        <v>0</v>
      </c>
      <c r="C17" s="40">
        <f>'Prévisions conges'!D54</f>
        <v>0</v>
      </c>
      <c r="D17" s="40">
        <f>'Prévisions conges'!E54</f>
        <v>0</v>
      </c>
      <c r="E17" s="40">
        <f>'Prévisions conges'!F54</f>
        <v>0</v>
      </c>
      <c r="F17" s="40">
        <f>'Prévisions conges'!G54</f>
        <v>0</v>
      </c>
      <c r="G17" s="40">
        <f>'Prévisions conges'!H54</f>
        <v>0</v>
      </c>
      <c r="H17" s="40">
        <f>'Prévisions conges'!I54</f>
        <v>0</v>
      </c>
      <c r="I17" s="40">
        <f>'Prévisions conges'!J54</f>
        <v>0</v>
      </c>
      <c r="J17" s="40">
        <f>'Prévisions conges'!K54</f>
        <v>0</v>
      </c>
      <c r="K17" s="40">
        <f>'Prévisions conges'!L54</f>
        <v>0</v>
      </c>
      <c r="L17" s="40">
        <f>'Prévisions conges'!M54</f>
        <v>0</v>
      </c>
      <c r="M17" s="40">
        <f>'Prévisions conges'!N54</f>
        <v>0</v>
      </c>
      <c r="N17" s="40">
        <f>'Prévisions conges'!O54</f>
        <v>0</v>
      </c>
      <c r="O17" s="40">
        <f>'Prévisions conges'!P54</f>
        <v>0</v>
      </c>
      <c r="P17" s="40">
        <f>'Prévisions conges'!Q54</f>
        <v>0</v>
      </c>
      <c r="Q17" s="40">
        <f>'Prévisions conges'!R54</f>
        <v>0</v>
      </c>
      <c r="R17" s="40">
        <f>'Prévisions conges'!S54</f>
        <v>0</v>
      </c>
      <c r="S17" s="40">
        <f>'Prévisions conges'!T54</f>
        <v>0</v>
      </c>
      <c r="T17" s="40">
        <f>'Prévisions conges'!U54</f>
        <v>0</v>
      </c>
      <c r="U17" s="40">
        <f>'Prévisions conges'!V54</f>
        <v>0</v>
      </c>
      <c r="V17" s="40">
        <f>'Prévisions conges'!W54</f>
        <v>0</v>
      </c>
      <c r="W17" s="40">
        <f>'Prévisions conges'!X54</f>
        <v>0</v>
      </c>
      <c r="X17" s="40">
        <f>'Prévisions conges'!Y54</f>
        <v>0</v>
      </c>
      <c r="Y17" s="40">
        <f>'Prévisions conges'!Z54</f>
        <v>0</v>
      </c>
      <c r="Z17" s="40">
        <f>'Prévisions conges'!AA54</f>
        <v>0</v>
      </c>
      <c r="AA17" s="40">
        <f>'Prévisions conges'!AB54</f>
        <v>0</v>
      </c>
      <c r="AB17" s="40">
        <f>'Prévisions conges'!AC54</f>
        <v>0</v>
      </c>
      <c r="AC17" s="40">
        <f>'Prévisions conges'!AD54</f>
        <v>0</v>
      </c>
      <c r="AD17" s="40">
        <f>'Prévisions conges'!AE54</f>
        <v>0</v>
      </c>
      <c r="AE17" s="40">
        <f>'Prévisions conges'!AF54</f>
        <v>0</v>
      </c>
      <c r="AF17" s="40">
        <f>'Prévisions conges'!AG54</f>
        <v>0</v>
      </c>
      <c r="AG17" s="2"/>
      <c r="AH17" s="2">
        <v>0</v>
      </c>
      <c r="AI17" s="42" t="e">
        <f>DAY(EOMONTH(DATE(AN+IF(A16="DECEMBRE",1,0),VLOOKUP(A17,$BT$6:$BU$17,2,FALSE),1),0))</f>
        <v>#REF!</v>
      </c>
      <c r="AJ17" s="67">
        <f ca="1">$AJ$10+SUMPRODUCT(N(INDIRECT(ADDRESS(16+OFFSET($A17,-3-VLOOKUP($A17,$BT$6:$BU$17,2,FALSE),0)+(23*(OFFSET($A17,-3-VLOOKUP($A17,$BT$6:$BU$17,2,FALSE),0)-1)),2,4,2)):$AF17="CAS"))</f>
        <v>1</v>
      </c>
      <c r="AK17" s="68">
        <f ca="1">AK16+IF(ISNA(MATCH("CAS",B17:AF17,0))=TRUE,SUMPRODUCT(N(B17:AF17="CA")),SUMPRODUCT(N(B17:INDIRECT(ADDRESS(ROW(),MATCH("CAS",B17:AF17,0),4,2))="CA")))</f>
        <v>25</v>
      </c>
      <c r="AM17" s="47">
        <f ca="1">AL17+IF(B17=0,0,IF(LEFT(B17,2)="CA",0,IF(LEFT(B17,2)=LEFT(A17,2),0,IF(AM$6=1,IF(LEFT(INDIRECT(ADDRESS(ROW()-1,1+$AI16,4,2,)),2)=LEFT(B17,2),0,1),1))))</f>
        <v>0</v>
      </c>
      <c r="AN17" s="47">
        <f ca="1">AM17+IF(C17=0,0,IF(LEFT(C17,2)="CA",0,IF(LEFT(C17,2)=LEFT(B17,2),0,IF(AN$6=1,IF(LEFT(INDIRECT(ADDRESS(ROW()-1,1+$AI16,4,2,)),2)=LEFT(C17,2),0,1),1))))</f>
        <v>0</v>
      </c>
      <c r="AO17" s="47">
        <f ca="1">AN17+IF(D17=0,0,IF(LEFT(D17,2)="CA",0,IF(LEFT(D17,2)=LEFT(C17,2),0,IF(AO$6=1,IF(LEFT(INDIRECT(ADDRESS(ROW()-1,1+$AI16,4,2,)),2)=LEFT(D17,2),0,1),1))))</f>
        <v>0</v>
      </c>
      <c r="AP17" s="47">
        <f ca="1">AO17+IF(E17=0,0,IF(LEFT(E17,2)="CA",0,IF(LEFT(E17,2)=LEFT(D17,2),0,IF(AP$6=1,IF(LEFT(INDIRECT(ADDRESS(ROW()-1,1+$AI16,4,2,)),2)=LEFT(E17,2),0,1),1))))</f>
        <v>0</v>
      </c>
      <c r="AQ17" s="47">
        <f ca="1">AP17+IF(F17=0,0,IF(LEFT(F17,2)="CA",0,IF(LEFT(F17,2)=LEFT(E17,2),0,IF(AQ$6=1,IF(LEFT(INDIRECT(ADDRESS(ROW()-1,1+$AI16,4,2,)),2)=LEFT(F17,2),0,1),1))))</f>
        <v>0</v>
      </c>
      <c r="AR17" s="47">
        <f ca="1">AQ17+IF(G17=0,0,IF(LEFT(G17,2)="CA",0,IF(LEFT(G17,2)=LEFT(F17,2),0,IF(AR$6=1,IF(LEFT(INDIRECT(ADDRESS(ROW()-1,1+$AI16,4,2,)),2)=LEFT(G17,2),0,1),1))))</f>
        <v>0</v>
      </c>
      <c r="AS17" s="47">
        <f ca="1">AR17+IF(H17=0,0,IF(LEFT(H17,2)="CA",0,IF(LEFT(H17,2)=LEFT(G17,2),0,IF(AS$6=1,IF(LEFT(INDIRECT(ADDRESS(ROW()-1,1+$AI16,4,2,)),2)=LEFT(H17,2),0,1),1))))</f>
        <v>0</v>
      </c>
      <c r="AT17" s="47">
        <f ca="1">AS17+IF(I17=0,0,IF(LEFT(I17,2)="CA",0,IF(LEFT(I17,2)=LEFT(H17,2),0,IF(AT$6=1,IF(LEFT(INDIRECT(ADDRESS(ROW()-1,1+$AI16,4,2,)),2)=LEFT(I17,2),0,1),1))))</f>
        <v>0</v>
      </c>
      <c r="AU17" s="47">
        <f ca="1">AT17+IF(J17=0,0,IF(LEFT(J17,2)="CA",0,IF(LEFT(J17,2)=LEFT(I17,2),0,IF(AU$6=1,IF(LEFT(INDIRECT(ADDRESS(ROW()-1,1+$AI16,4,2,)),2)=LEFT(J17,2),0,1),1))))</f>
        <v>0</v>
      </c>
      <c r="AV17" s="47">
        <f ca="1">AU17+IF(K17=0,0,IF(LEFT(K17,2)="CA",0,IF(LEFT(K17,2)=LEFT(J17,2),0,IF(AV$6=1,IF(LEFT(INDIRECT(ADDRESS(ROW()-1,1+$AI16,4,2,)),2)=LEFT(K17,2),0,1),1))))</f>
        <v>0</v>
      </c>
      <c r="AW17" s="47">
        <f ca="1">AV17+IF(L17=0,0,IF(LEFT(L17,2)="CA",0,IF(LEFT(L17,2)=LEFT(K17,2),0,IF(AW$6=1,IF(LEFT(INDIRECT(ADDRESS(ROW()-1,1+$AI16,4,2,)),2)=LEFT(L17,2),0,1),1))))</f>
        <v>0</v>
      </c>
      <c r="AX17" s="47">
        <f ca="1">AW17+IF(M17=0,0,IF(LEFT(M17,2)="CA",0,IF(LEFT(M17,2)=LEFT(L17,2),0,IF(AX$6=1,IF(LEFT(INDIRECT(ADDRESS(ROW()-1,1+$AI16,4,2,)),2)=LEFT(M17,2),0,1),1))))</f>
        <v>0</v>
      </c>
      <c r="AY17" s="47">
        <f ca="1">AX17+IF(N17=0,0,IF(LEFT(N17,2)="CA",0,IF(LEFT(N17,2)=LEFT(M17,2),0,IF(AY$6=1,IF(LEFT(INDIRECT(ADDRESS(ROW()-1,1+$AI16,4,2,)),2)=LEFT(N17,2),0,1),1))))</f>
        <v>0</v>
      </c>
      <c r="AZ17" s="47">
        <f ca="1">AY17+IF(O17=0,0,IF(LEFT(O17,2)="CA",0,IF(LEFT(O17,2)=LEFT(N17,2),0,IF(AZ$6=1,IF(LEFT(INDIRECT(ADDRESS(ROW()-1,1+$AI16,4,2,)),2)=LEFT(O17,2),0,1),1))))</f>
        <v>0</v>
      </c>
      <c r="BA17" s="47">
        <f ca="1">AZ17+IF(P17=0,0,IF(LEFT(P17,2)="CA",0,IF(LEFT(P17,2)=LEFT(O17,2),0,IF(BA$6=1,IF(LEFT(INDIRECT(ADDRESS(ROW()-1,1+$AI16,4,2,)),2)=LEFT(P17,2),0,1),1))))</f>
        <v>0</v>
      </c>
      <c r="BB17" s="47">
        <f ca="1">BA17+IF(Q17=0,0,IF(LEFT(Q17,2)="CA",0,IF(LEFT(Q17,2)=LEFT(P17,2),0,IF(BB$6=1,IF(LEFT(INDIRECT(ADDRESS(ROW()-1,1+$AI16,4,2,)),2)=LEFT(Q17,2),0,1),1))))</f>
        <v>0</v>
      </c>
      <c r="BC17" s="47">
        <f ca="1">BB17+IF(R17=0,0,IF(LEFT(R17,2)="CA",0,IF(LEFT(R17,2)=LEFT(Q17,2),0,IF(BC$6=1,IF(LEFT(INDIRECT(ADDRESS(ROW()-1,1+$AI16,4,2,)),2)=LEFT(R17,2),0,1),1))))</f>
        <v>0</v>
      </c>
      <c r="BD17" s="47">
        <f ca="1">BC17+IF(S17=0,0,IF(LEFT(S17,2)="CA",0,IF(LEFT(S17,2)=LEFT(R17,2),0,IF(BD$6=1,IF(LEFT(INDIRECT(ADDRESS(ROW()-1,1+$AI16,4,2,)),2)=LEFT(S17,2),0,1),1))))</f>
        <v>0</v>
      </c>
      <c r="BE17" s="47">
        <f ca="1">BD17+IF(T17=0,0,IF(LEFT(T17,2)="CA",0,IF(LEFT(T17,2)=LEFT(S17,2),0,IF(BE$6=1,IF(LEFT(INDIRECT(ADDRESS(ROW()-1,1+$AI16,4,2,)),2)=LEFT(T17,2),0,1),1))))</f>
        <v>0</v>
      </c>
      <c r="BF17" s="47">
        <f ca="1">BE17+IF(U17=0,0,IF(LEFT(U17,2)="CA",0,IF(LEFT(U17,2)=LEFT(T17,2),0,IF(BF$6=1,IF(LEFT(INDIRECT(ADDRESS(ROW()-1,1+$AI16,4,2,)),2)=LEFT(U17,2),0,1),1))))</f>
        <v>0</v>
      </c>
      <c r="BG17" s="47">
        <f ca="1">BF17+IF(V17=0,0,IF(LEFT(V17,2)="CA",0,IF(LEFT(V17,2)=LEFT(U17,2),0,IF(BG$6=1,IF(LEFT(INDIRECT(ADDRESS(ROW()-1,1+$AI16,4,2,)),2)=LEFT(V17,2),0,1),1))))</f>
        <v>0</v>
      </c>
      <c r="BH17" s="47">
        <f ca="1">BG17+IF(W17=0,0,IF(LEFT(W17,2)="CA",0,IF(LEFT(W17,2)=LEFT(V17,2),0,IF(BH$6=1,IF(LEFT(INDIRECT(ADDRESS(ROW()-1,1+$AI16,4,2,)),2)=LEFT(W17,2),0,1),1))))</f>
        <v>0</v>
      </c>
      <c r="BI17" s="47">
        <f ca="1">BH17+IF(X17=0,0,IF(LEFT(X17,2)="CA",0,IF(LEFT(X17,2)=LEFT(W17,2),0,IF(BI$6=1,IF(LEFT(INDIRECT(ADDRESS(ROW()-1,1+$AI16,4,2,)),2)=LEFT(X17,2),0,1),1))))</f>
        <v>0</v>
      </c>
      <c r="BJ17" s="47">
        <f ca="1">BI17+IF(Y17=0,0,IF(LEFT(Y17,2)="CA",0,IF(LEFT(Y17,2)=LEFT(X17,2),0,IF(BJ$6=1,IF(LEFT(INDIRECT(ADDRESS(ROW()-1,1+$AI16,4,2,)),2)=LEFT(Y17,2),0,1),1))))</f>
        <v>0</v>
      </c>
      <c r="BK17" s="47">
        <f ca="1">BJ17+IF(Z17=0,0,IF(LEFT(Z17,2)="CA",0,IF(LEFT(Z17,2)=LEFT(Y17,2),0,IF(BK$6=1,IF(LEFT(INDIRECT(ADDRESS(ROW()-1,1+$AI16,4,2,)),2)=LEFT(Z17,2),0,1),1))))</f>
        <v>0</v>
      </c>
      <c r="BL17" s="47">
        <f ca="1">BK17+IF(AA17=0,0,IF(LEFT(AA17,2)="CA",0,IF(LEFT(AA17,2)=LEFT(Z17,2),0,IF(BL$6=1,IF(LEFT(INDIRECT(ADDRESS(ROW()-1,1+$AI16,4,2,)),2)=LEFT(AA17,2),0,1),1))))</f>
        <v>0</v>
      </c>
      <c r="BM17" s="47">
        <f ca="1">BL17+IF(AB17=0,0,IF(LEFT(AB17,2)="CA",0,IF(LEFT(AB17,2)=LEFT(AA17,2),0,IF(BM$6=1,IF(LEFT(INDIRECT(ADDRESS(ROW()-1,1+$AI16,4,2,)),2)=LEFT(AB17,2),0,1),1))))</f>
        <v>0</v>
      </c>
      <c r="BN17" s="47">
        <f ca="1">BM17+IF(AC17=0,0,IF(LEFT(AC17,2)="CA",0,IF(LEFT(AC17,2)=LEFT(AB17,2),0,IF(BN$6=1,IF(LEFT(INDIRECT(ADDRESS(ROW()-1,1+$AI16,4,2,)),2)=LEFT(AC17,2),0,1),1))))</f>
        <v>0</v>
      </c>
      <c r="BO17" s="47">
        <f ca="1">BN17+IF(AD17=0,0,IF(LEFT(AD17,2)="CA",0,IF(LEFT(AD17,2)=LEFT(AC17,2),0,IF(BO$6=1,IF(LEFT(INDIRECT(ADDRESS(ROW()-1,1+$AI16,4,2,)),2)=LEFT(AD17,2),0,1),1))))</f>
        <v>0</v>
      </c>
      <c r="BP17" s="47">
        <f ca="1">BO17+IF(AE17=0,0,IF(LEFT(AE17,2)="CA",0,IF(LEFT(AE17,2)=LEFT(AD17,2),0,IF(BP$6=1,IF(LEFT(INDIRECT(ADDRESS(ROW()-1,1+$AI16,4,2,)),2)=LEFT(AE17,2),0,1),1))))</f>
        <v>0</v>
      </c>
      <c r="BQ17" s="47">
        <f ca="1">BP17+IF(AF17=0,0,IF(LEFT(AF17,2)="CA",0,IF(LEFT(AF17,2)=LEFT(AE17,2),0,IF(BQ$6=1,IF(LEFT(INDIRECT(ADDRESS(ROW()-1,1+$AI16,4,2,)),2)=LEFT(AF17,2),0,1),1))))</f>
        <v>0</v>
      </c>
      <c r="BS17" s="51">
        <v>12</v>
      </c>
      <c r="BT17" s="52" t="s">
        <v>28</v>
      </c>
      <c r="BU17" s="53">
        <v>12</v>
      </c>
      <c r="BZ17" s="24" t="str">
        <f t="array" ref="BZ17">IFERROR("Du "&amp;INDEX($B$6:$AF$6,MATCH(INDEX(B17:AF17,MATCH(TRUE,B17:AF17&lt;&gt;0,0)),B17:AF17,0))&amp;" "&amp;"au "&amp;INDEX($B$6:$AF$6,MATCH(2,1/(INDEX(B17:AF17,MAX(COLUMN(B17:AF17)*(B17:AF17&lt;&gt;0))-COLUMN(B17:AF17)+1)=B17:AF17)))&amp;" "&amp;A17,"")</f>
        <v/>
      </c>
      <c r="CA17" s="24"/>
      <c r="CB17" s="1" t="str">
        <f ca="1">DETECTP($B$6:$AF$6,$A17)</f>
        <v/>
      </c>
      <c r="CC17" s="103" t="str">
        <f ca="1">DETECTP($B$6:$AF$6,$A17,1)</f>
        <v/>
      </c>
      <c r="CD17" s="105" t="str">
        <f ca="1">NBLIBP($B17:$AF17,$CC17,1)</f>
        <v/>
      </c>
      <c r="CE17" s="105" t="str">
        <f ca="1">NBLIBP($B17:$AF17,$CC17,2)</f>
        <v/>
      </c>
      <c r="CF17" s="105" t="str">
        <f ca="1">NBLIBP($B17:$AF17,$CC17,3)</f>
        <v/>
      </c>
      <c r="CG17" s="105" t="str">
        <f ca="1">NBLIBP($B17:$AF17,$CC17,4)</f>
        <v/>
      </c>
      <c r="CH17" s="105" t="str">
        <f ca="1">NBLIBP($B17:$AF17,$CC17,5)</f>
        <v/>
      </c>
      <c r="CI17" s="105" t="str">
        <f ca="1">NBLIBP($B17:$AF17,$CC17,6)</f>
        <v/>
      </c>
      <c r="CJ17" s="105" t="str">
        <f ca="1">NBLIBP($B17:$AF17,$CC17,7)</f>
        <v/>
      </c>
      <c r="CK17" s="105" t="str">
        <f ca="1">NBLIBP($B17:$AF17,$CC17,8)</f>
        <v/>
      </c>
      <c r="CL17" s="103" t="str">
        <f ca="1">DETECTP($B$6:$AF$6,$A17,2)</f>
        <v/>
      </c>
      <c r="CM17" s="105" t="str">
        <f ca="1">NBLIBP($B17:$AF17,$CL17,1)</f>
        <v/>
      </c>
      <c r="CN17" s="105" t="str">
        <f ca="1">NBLIBP($B17:$AF17,$CL17,2)</f>
        <v/>
      </c>
      <c r="CO17" s="105" t="str">
        <f ca="1">NBLIBP($B17:$AF17,$CL17,3)</f>
        <v/>
      </c>
      <c r="CP17" s="105" t="str">
        <f ca="1">NBLIBP($B17:$AF17,$CL17,4)</f>
        <v/>
      </c>
      <c r="CQ17" s="105" t="str">
        <f ca="1">NBLIBP($B17:$AF17,$CL17,5)</f>
        <v/>
      </c>
      <c r="CR17" s="105" t="str">
        <f ca="1">NBLIBP($B17:$AF17,$CL17,6)</f>
        <v/>
      </c>
      <c r="CS17" s="105" t="str">
        <f ca="1">NBLIBP($B17:$AF17,$CL17,7)</f>
        <v/>
      </c>
      <c r="CT17" s="105" t="str">
        <f ca="1">NBLIBP($B17:$AF17,$CL17,8)</f>
        <v/>
      </c>
      <c r="DB17" s="1" t="str">
        <f ca="1">IF(SUM(DC17:DJ17)=0,"",IF(COUNTIF(DC17:DJ17,"&gt;0")=2,"Du "&amp;DC17&amp;" au "&amp;DD17&amp;CHAR(32)&amp;A17,"Du "&amp;DC17&amp;" au "&amp;DD17&amp;CHAR(32) &amp;"et  du "&amp;DI17&amp;" au "&amp;DJ17&amp;CHAR(32)&amp;A17))</f>
        <v/>
      </c>
      <c r="DC17" s="111">
        <f t="array" ref="DC17">MIN(IF($B17:$AF17&lt;&gt;0,COLUMN($B17:$AF17)-1))</f>
        <v>0</v>
      </c>
      <c r="DD17" s="111">
        <f t="array" aca="1" ref="DD17" ca="1">MIN(IF(OFFSET($B17:$AF17,,(DC17-1),1,31-(DC17-2))=0,COLUMN(OFFSET($B17:$AF17,,(DC17-1),1,31-(DC17-2)))-2))</f>
        <v>0</v>
      </c>
      <c r="DE17" s="112" t="str">
        <f ca="1">COUNTIF(OFFSET($A17,,$DC17,1,$DD17-$DC17+1),DE$6)&amp;" CA"</f>
        <v>0 CA</v>
      </c>
      <c r="DF17" s="112" t="str">
        <f ca="1">COUNTIF(OFFSET($A17,,$DC17,1,$DD17-$DC17+1),DF$6)&amp;" CAS"</f>
        <v>0 CAS</v>
      </c>
      <c r="DG17" s="112" t="str">
        <f ca="1">COUNTIF(OFFSET($A17,,$DC17,1,$DD17-$DC17+1),DG$6)&amp;" CF"</f>
        <v>0 CF</v>
      </c>
      <c r="DH17" s="112" t="str">
        <f ca="1">COUNTIF(OFFSET($A17,,$DC17,1,$DD17-$DC17+1),DH$6)&amp;" RTT"</f>
        <v>0 RTT</v>
      </c>
      <c r="DI17" s="111">
        <f t="array" aca="1" ref="DI17" ca="1">IFERROR(MIN(IF(OFFSET($B17:$AF17,,DD17,1,31-(DD17))&lt;&gt;0,COLUMN(OFFSET($B17:$AF17,,DD17,1,31-(DD17)))-1)),0)</f>
        <v>0</v>
      </c>
      <c r="DJ17" s="111">
        <f t="array" aca="1" ref="DJ17" ca="1">IF(DI17=0,0,MAX(IF(OFFSET($B17:$AF17,,DI17-1,1,31-(DI17-1))&lt;&gt;0,COLUMN(OFFSET($B17:$AF17,,DI17-1,1,31-(DI17-1))))-1))</f>
        <v>0</v>
      </c>
    </row>
    <row r="18" spans="1:114" ht="15" customHeight="1">
      <c r="A18" s="54" t="s">
        <v>28</v>
      </c>
      <c r="B18" s="40">
        <f>'Prévisions conges'!C59</f>
        <v>0</v>
      </c>
      <c r="C18" s="40">
        <f>'Prévisions conges'!D59</f>
        <v>0</v>
      </c>
      <c r="D18" s="40">
        <f>'Prévisions conges'!E59</f>
        <v>0</v>
      </c>
      <c r="E18" s="40">
        <f>'Prévisions conges'!F59</f>
        <v>0</v>
      </c>
      <c r="F18" s="40">
        <f>'Prévisions conges'!G59</f>
        <v>0</v>
      </c>
      <c r="G18" s="40">
        <f>'Prévisions conges'!H59</f>
        <v>0</v>
      </c>
      <c r="H18" s="40">
        <f>'Prévisions conges'!I59</f>
        <v>0</v>
      </c>
      <c r="I18" s="40">
        <f>'Prévisions conges'!J59</f>
        <v>0</v>
      </c>
      <c r="J18" s="40">
        <f>'Prévisions conges'!K59</f>
        <v>0</v>
      </c>
      <c r="K18" s="40">
        <f>'Prévisions conges'!L59</f>
        <v>0</v>
      </c>
      <c r="L18" s="40">
        <f>'Prévisions conges'!M59</f>
        <v>0</v>
      </c>
      <c r="M18" s="40">
        <f>'Prévisions conges'!N59</f>
        <v>0</v>
      </c>
      <c r="N18" s="40">
        <f>'Prévisions conges'!O59</f>
        <v>0</v>
      </c>
      <c r="O18" s="40">
        <f>'Prévisions conges'!P59</f>
        <v>0</v>
      </c>
      <c r="P18" s="40">
        <f>'Prévisions conges'!Q59</f>
        <v>0</v>
      </c>
      <c r="Q18" s="40">
        <f>'Prévisions conges'!R59</f>
        <v>0</v>
      </c>
      <c r="R18" s="40">
        <f>'Prévisions conges'!S59</f>
        <v>0</v>
      </c>
      <c r="S18" s="40">
        <f>'Prévisions conges'!T59</f>
        <v>0</v>
      </c>
      <c r="T18" s="40">
        <f>'Prévisions conges'!U59</f>
        <v>0</v>
      </c>
      <c r="U18" s="40">
        <f>'Prévisions conges'!V59</f>
        <v>0</v>
      </c>
      <c r="V18" s="40">
        <f>'Prévisions conges'!W59</f>
        <v>0</v>
      </c>
      <c r="W18" s="40">
        <f>'Prévisions conges'!X59</f>
        <v>0</v>
      </c>
      <c r="X18" s="40">
        <f>'Prévisions conges'!Y59</f>
        <v>0</v>
      </c>
      <c r="Y18" s="40">
        <f>'Prévisions conges'!Z59</f>
        <v>0</v>
      </c>
      <c r="Z18" s="40">
        <f>'Prévisions conges'!AA59</f>
        <v>0</v>
      </c>
      <c r="AA18" s="40">
        <f>'Prévisions conges'!AB59</f>
        <v>0</v>
      </c>
      <c r="AB18" s="40">
        <f>'Prévisions conges'!AC59</f>
        <v>0</v>
      </c>
      <c r="AC18" s="40" t="str">
        <f>'Prévisions conges'!AD59</f>
        <v>CA</v>
      </c>
      <c r="AD18" s="40" t="str">
        <f>'Prévisions conges'!AE59</f>
        <v>CAS</v>
      </c>
      <c r="AE18" s="40" t="str">
        <f>'Prévisions conges'!AF59</f>
        <v>CAS.</v>
      </c>
      <c r="AF18" s="40" t="str">
        <f>'Prévisions conges'!AG59</f>
        <v>CAS.</v>
      </c>
      <c r="AG18" s="2"/>
      <c r="AH18" s="2">
        <v>0</v>
      </c>
      <c r="AI18" s="42" t="e">
        <f>DAY(EOMONTH(DATE(AN+IF(A17="DECEMBRE",1,0),VLOOKUP(A18,$BT$6:$BU$17,2,FALSE),1),0))</f>
        <v>#REF!</v>
      </c>
      <c r="AJ18" s="71">
        <f ca="1">$AJ$10+SUMPRODUCT(N(INDIRECT(ADDRESS(16+OFFSET($A18,-3-VLOOKUP($A18,$BT$6:$BU$17,2,FALSE),0)+(23*(OFFSET($A18,-3-VLOOKUP($A18,$BT$6:$BU$17,2,FALSE),0)-1)),2,4,2)):$AF18="CAS"))</f>
        <v>2</v>
      </c>
      <c r="AK18" s="68">
        <f ca="1">AK17+IF(ISNA(MATCH("CAS",B18:AF18,0))=TRUE,SUMPRODUCT(N(B18:AF18="CA")),SUMPRODUCT(N(B18:INDIRECT(ADDRESS(ROW(),MATCH("CAS",B18:AF18,0),4,2))="CA")))</f>
        <v>26</v>
      </c>
      <c r="AM18" s="47">
        <f ca="1">AL18+IF(B18=0,0,IF(LEFT(B18,2)="CA",0,IF(LEFT(B18,2)=LEFT(A18,2),0,IF(AM$6=1,IF(LEFT(INDIRECT(ADDRESS(ROW()-1,1+$AI17,4,2,)),2)=LEFT(B18,2),0,1),1))))</f>
        <v>0</v>
      </c>
      <c r="AN18" s="47">
        <f ca="1">AM18+IF(C18=0,0,IF(LEFT(C18,2)="CA",0,IF(LEFT(C18,2)=LEFT(B18,2),0,IF(AN$6=1,IF(LEFT(INDIRECT(ADDRESS(ROW()-1,1+$AI17,4,2,)),2)=LEFT(C18,2),0,1),1))))</f>
        <v>0</v>
      </c>
      <c r="AO18" s="47">
        <f ca="1">AN18+IF(D18=0,0,IF(LEFT(D18,2)="CA",0,IF(LEFT(D18,2)=LEFT(C18,2),0,IF(AO$6=1,IF(LEFT(INDIRECT(ADDRESS(ROW()-1,1+$AI17,4,2,)),2)=LEFT(D18,2),0,1),1))))</f>
        <v>0</v>
      </c>
      <c r="AP18" s="47">
        <f ca="1">AO18+IF(E18=0,0,IF(LEFT(E18,2)="CA",0,IF(LEFT(E18,2)=LEFT(D18,2),0,IF(AP$6=1,IF(LEFT(INDIRECT(ADDRESS(ROW()-1,1+$AI17,4,2,)),2)=LEFT(E18,2),0,1),1))))</f>
        <v>0</v>
      </c>
      <c r="AQ18" s="47">
        <f ca="1">AP18+IF(F18=0,0,IF(LEFT(F18,2)="CA",0,IF(LEFT(F18,2)=LEFT(E18,2),0,IF(AQ$6=1,IF(LEFT(INDIRECT(ADDRESS(ROW()-1,1+$AI17,4,2,)),2)=LEFT(F18,2),0,1),1))))</f>
        <v>0</v>
      </c>
      <c r="AR18" s="47">
        <f ca="1">AQ18+IF(G18=0,0,IF(LEFT(G18,2)="CA",0,IF(LEFT(G18,2)=LEFT(F18,2),0,IF(AR$6=1,IF(LEFT(INDIRECT(ADDRESS(ROW()-1,1+$AI17,4,2,)),2)=LEFT(G18,2),0,1),1))))</f>
        <v>0</v>
      </c>
      <c r="AS18" s="47">
        <f ca="1">AR18+IF(H18=0,0,IF(LEFT(H18,2)="CA",0,IF(LEFT(H18,2)=LEFT(G18,2),0,IF(AS$6=1,IF(LEFT(INDIRECT(ADDRESS(ROW()-1,1+$AI17,4,2,)),2)=LEFT(H18,2),0,1),1))))</f>
        <v>0</v>
      </c>
      <c r="AT18" s="47">
        <f ca="1">AS18+IF(I18=0,0,IF(LEFT(I18,2)="CA",0,IF(LEFT(I18,2)=LEFT(H18,2),0,IF(AT$6=1,IF(LEFT(INDIRECT(ADDRESS(ROW()-1,1+$AI17,4,2,)),2)=LEFT(I18,2),0,1),1))))</f>
        <v>0</v>
      </c>
      <c r="AU18" s="47">
        <f ca="1">AT18+IF(J18=0,0,IF(LEFT(J18,2)="CA",0,IF(LEFT(J18,2)=LEFT(I18,2),0,IF(AU$6=1,IF(LEFT(INDIRECT(ADDRESS(ROW()-1,1+$AI17,4,2,)),2)=LEFT(J18,2),0,1),1))))</f>
        <v>0</v>
      </c>
      <c r="AV18" s="47">
        <f ca="1">AU18+IF(K18=0,0,IF(LEFT(K18,2)="CA",0,IF(LEFT(K18,2)=LEFT(J18,2),0,IF(AV$6=1,IF(LEFT(INDIRECT(ADDRESS(ROW()-1,1+$AI17,4,2,)),2)=LEFT(K18,2),0,1),1))))</f>
        <v>0</v>
      </c>
      <c r="AW18" s="47">
        <f ca="1">AV18+IF(L18=0,0,IF(LEFT(L18,2)="CA",0,IF(LEFT(L18,2)=LEFT(K18,2),0,IF(AW$6=1,IF(LEFT(INDIRECT(ADDRESS(ROW()-1,1+$AI17,4,2,)),2)=LEFT(L18,2),0,1),1))))</f>
        <v>0</v>
      </c>
      <c r="AX18" s="47">
        <f ca="1">AW18+IF(M18=0,0,IF(LEFT(M18,2)="CA",0,IF(LEFT(M18,2)=LEFT(L18,2),0,IF(AX$6=1,IF(LEFT(INDIRECT(ADDRESS(ROW()-1,1+$AI17,4,2,)),2)=LEFT(M18,2),0,1),1))))</f>
        <v>0</v>
      </c>
      <c r="AY18" s="47">
        <f ca="1">AX18+IF(N18=0,0,IF(LEFT(N18,2)="CA",0,IF(LEFT(N18,2)=LEFT(M18,2),0,IF(AY$6=1,IF(LEFT(INDIRECT(ADDRESS(ROW()-1,1+$AI17,4,2,)),2)=LEFT(N18,2),0,1),1))))</f>
        <v>0</v>
      </c>
      <c r="AZ18" s="47">
        <f ca="1">AY18+IF(O18=0,0,IF(LEFT(O18,2)="CA",0,IF(LEFT(O18,2)=LEFT(N18,2),0,IF(AZ$6=1,IF(LEFT(INDIRECT(ADDRESS(ROW()-1,1+$AI17,4,2,)),2)=LEFT(O18,2),0,1),1))))</f>
        <v>0</v>
      </c>
      <c r="BA18" s="47">
        <f ca="1">AZ18+IF(P18=0,0,IF(LEFT(P18,2)="CA",0,IF(LEFT(P18,2)=LEFT(O18,2),0,IF(BA$6=1,IF(LEFT(INDIRECT(ADDRESS(ROW()-1,1+$AI17,4,2,)),2)=LEFT(P18,2),0,1),1))))</f>
        <v>0</v>
      </c>
      <c r="BB18" s="47">
        <f ca="1">BA18+IF(Q18=0,0,IF(LEFT(Q18,2)="CA",0,IF(LEFT(Q18,2)=LEFT(P18,2),0,IF(BB$6=1,IF(LEFT(INDIRECT(ADDRESS(ROW()-1,1+$AI17,4,2,)),2)=LEFT(Q18,2),0,1),1))))</f>
        <v>0</v>
      </c>
      <c r="BC18" s="47">
        <f ca="1">BB18+IF(R18=0,0,IF(LEFT(R18,2)="CA",0,IF(LEFT(R18,2)=LEFT(Q18,2),0,IF(BC$6=1,IF(LEFT(INDIRECT(ADDRESS(ROW()-1,1+$AI17,4,2,)),2)=LEFT(R18,2),0,1),1))))</f>
        <v>0</v>
      </c>
      <c r="BD18" s="47">
        <f ca="1">BC18+IF(S18=0,0,IF(LEFT(S18,2)="CA",0,IF(LEFT(S18,2)=LEFT(R18,2),0,IF(BD$6=1,IF(LEFT(INDIRECT(ADDRESS(ROW()-1,1+$AI17,4,2,)),2)=LEFT(S18,2),0,1),1))))</f>
        <v>0</v>
      </c>
      <c r="BE18" s="47">
        <f ca="1">BD18+IF(T18=0,0,IF(LEFT(T18,2)="CA",0,IF(LEFT(T18,2)=LEFT(S18,2),0,IF(BE$6=1,IF(LEFT(INDIRECT(ADDRESS(ROW()-1,1+$AI17,4,2,)),2)=LEFT(T18,2),0,1),1))))</f>
        <v>0</v>
      </c>
      <c r="BF18" s="47">
        <f ca="1">BE18+IF(U18=0,0,IF(LEFT(U18,2)="CA",0,IF(LEFT(U18,2)=LEFT(T18,2),0,IF(BF$6=1,IF(LEFT(INDIRECT(ADDRESS(ROW()-1,1+$AI17,4,2,)),2)=LEFT(U18,2),0,1),1))))</f>
        <v>0</v>
      </c>
      <c r="BG18" s="47">
        <f ca="1">BF18+IF(V18=0,0,IF(LEFT(V18,2)="CA",0,IF(LEFT(V18,2)=LEFT(U18,2),0,IF(BG$6=1,IF(LEFT(INDIRECT(ADDRESS(ROW()-1,1+$AI17,4,2,)),2)=LEFT(V18,2),0,1),1))))</f>
        <v>0</v>
      </c>
      <c r="BH18" s="47">
        <f ca="1">BG18+IF(W18=0,0,IF(LEFT(W18,2)="CA",0,IF(LEFT(W18,2)=LEFT(V18,2),0,IF(BH$6=1,IF(LEFT(INDIRECT(ADDRESS(ROW()-1,1+$AI17,4,2,)),2)=LEFT(W18,2),0,1),1))))</f>
        <v>0</v>
      </c>
      <c r="BI18" s="47">
        <f ca="1">BH18+IF(X18=0,0,IF(LEFT(X18,2)="CA",0,IF(LEFT(X18,2)=LEFT(W18,2),0,IF(BI$6=1,IF(LEFT(INDIRECT(ADDRESS(ROW()-1,1+$AI17,4,2,)),2)=LEFT(X18,2),0,1),1))))</f>
        <v>0</v>
      </c>
      <c r="BJ18" s="47">
        <f ca="1">BI18+IF(Y18=0,0,IF(LEFT(Y18,2)="CA",0,IF(LEFT(Y18,2)=LEFT(X18,2),0,IF(BJ$6=1,IF(LEFT(INDIRECT(ADDRESS(ROW()-1,1+$AI17,4,2,)),2)=LEFT(Y18,2),0,1),1))))</f>
        <v>0</v>
      </c>
      <c r="BK18" s="47">
        <f ca="1">BJ18+IF(Z18=0,0,IF(LEFT(Z18,2)="CA",0,IF(LEFT(Z18,2)=LEFT(Y18,2),0,IF(BK$6=1,IF(LEFT(INDIRECT(ADDRESS(ROW()-1,1+$AI17,4,2,)),2)=LEFT(Z18,2),0,1),1))))</f>
        <v>0</v>
      </c>
      <c r="BL18" s="47">
        <f ca="1">BK18+IF(AA18=0,0,IF(LEFT(AA18,2)="CA",0,IF(LEFT(AA18,2)=LEFT(Z18,2),0,IF(BL$6=1,IF(LEFT(INDIRECT(ADDRESS(ROW()-1,1+$AI17,4,2,)),2)=LEFT(AA18,2),0,1),1))))</f>
        <v>0</v>
      </c>
      <c r="BM18" s="47">
        <f ca="1">BL18+IF(AB18=0,0,IF(LEFT(AB18,2)="CA",0,IF(LEFT(AB18,2)=LEFT(AA18,2),0,IF(BM$6=1,IF(LEFT(INDIRECT(ADDRESS(ROW()-1,1+$AI17,4,2,)),2)=LEFT(AB18,2),0,1),1))))</f>
        <v>0</v>
      </c>
      <c r="BN18" s="47">
        <f ca="1">BM18+IF(AC18=0,0,IF(LEFT(AC18,2)="CA",0,IF(LEFT(AC18,2)=LEFT(AB18,2),0,IF(BN$6=1,IF(LEFT(INDIRECT(ADDRESS(ROW()-1,1+$AI17,4,2,)),2)=LEFT(AC18,2),0,1),1))))</f>
        <v>0</v>
      </c>
      <c r="BO18" s="47">
        <f ca="1">BN18+IF(AD18=0,0,IF(LEFT(AD18,2)="CA",0,IF(LEFT(AD18,2)=LEFT(AC18,2),0,IF(BO$6=1,IF(LEFT(INDIRECT(ADDRESS(ROW()-1,1+$AI17,4,2,)),2)=LEFT(AD18,2),0,1),1))))</f>
        <v>0</v>
      </c>
      <c r="BP18" s="47">
        <f ca="1">BO18+IF(AE18=0,0,IF(LEFT(AE18,2)="CA",0,IF(LEFT(AE18,2)=LEFT(AD18,2),0,IF(BP$6=1,IF(LEFT(INDIRECT(ADDRESS(ROW()-1,1+$AI17,4,2,)),2)=LEFT(AE18,2),0,1),1))))</f>
        <v>0</v>
      </c>
      <c r="BQ18" s="47">
        <f ca="1">BP18+IF(AF18=0,0,IF(LEFT(AF18,2)="CA",0,IF(LEFT(AF18,2)=LEFT(AE18,2),0,IF(BQ$6=1,IF(LEFT(INDIRECT(ADDRESS(ROW()-1,1+$AI17,4,2,)),2)=LEFT(AF18,2),0,1),1))))</f>
        <v>0</v>
      </c>
      <c r="BS18" s="69">
        <v>13</v>
      </c>
      <c r="BT18" s="25" t="s">
        <v>31</v>
      </c>
      <c r="BU18" s="70">
        <v>13</v>
      </c>
      <c r="BZ18" s="24" t="str">
        <f t="array" ref="BZ18">IFERROR("Du "&amp;INDEX($B$6:$AF$6,MATCH(INDEX(B18:AF18,MATCH(TRUE,B18:AF18&lt;&gt;0,0)),B18:AF18,0))&amp;" "&amp;"au "&amp;INDEX($B$6:$AF$6,MATCH(2,1/(INDEX(B18:AF18,MAX(COLUMN(B18:AF18)*(B18:AF18&lt;&gt;0))-COLUMN(B18:AF18)+1)=B18:AF18)))&amp;" "&amp;A18,"")</f>
        <v>Du 28 au 31 DECEMBRE</v>
      </c>
      <c r="CA18" s="24"/>
      <c r="CB18" s="1">
        <f ca="1">DETECTP($B$6:$AF$6,$A18)</f>
        <v>1</v>
      </c>
      <c r="CC18" s="103" t="str">
        <f ca="1">DETECTP($B$6:$AF$6,$A18,1)</f>
        <v>du 28 au 31 decembre</v>
      </c>
      <c r="CD18" s="105" t="str">
        <f ca="1">NBLIBP($B18:$AF18,$CC18,1)</f>
        <v>1CA</v>
      </c>
      <c r="CE18" s="105" t="str">
        <f ca="1">NBLIBP($B18:$AF18,$CC18,2)</f>
        <v>1CAS</v>
      </c>
      <c r="CF18" s="105" t="str">
        <f ca="1">NBLIBP($B18:$AF18,$CC18,3)</f>
        <v>2CAS.</v>
      </c>
      <c r="CG18" s="105" t="str">
        <f ca="1">NBLIBP($B18:$AF18,$CC18,4)</f>
        <v/>
      </c>
      <c r="CH18" s="105" t="str">
        <f ca="1">NBLIBP($B18:$AF18,$CC18,5)</f>
        <v/>
      </c>
      <c r="CI18" s="105" t="str">
        <f ca="1">NBLIBP($B18:$AF18,$CC18,6)</f>
        <v/>
      </c>
      <c r="CJ18" s="105" t="str">
        <f ca="1">NBLIBP($B18:$AF18,$CC18,7)</f>
        <v/>
      </c>
      <c r="CK18" s="105" t="str">
        <f ca="1">NBLIBP($B18:$AF18,$CC18,8)</f>
        <v/>
      </c>
      <c r="CL18" s="103" t="str">
        <f ca="1">DETECTP($B$6:$AF$6,$A18,2)</f>
        <v/>
      </c>
      <c r="CM18" s="105" t="str">
        <f ca="1">NBLIBP($B18:$AF18,$CL18,1)</f>
        <v/>
      </c>
      <c r="CN18" s="105" t="str">
        <f ca="1">NBLIBP($B18:$AF18,$CL18,2)</f>
        <v/>
      </c>
      <c r="CO18" s="105" t="str">
        <f ca="1">NBLIBP($B18:$AF18,$CL18,3)</f>
        <v/>
      </c>
      <c r="CP18" s="105" t="str">
        <f ca="1">NBLIBP($B18:$AF18,$CL18,4)</f>
        <v/>
      </c>
      <c r="CQ18" s="105" t="str">
        <f ca="1">NBLIBP($B18:$AF18,$CL18,5)</f>
        <v/>
      </c>
      <c r="CR18" s="105" t="str">
        <f ca="1">NBLIBP($B18:$AF18,$CL18,6)</f>
        <v/>
      </c>
      <c r="CS18" s="105" t="str">
        <f ca="1">NBLIBP($B18:$AF18,$CL18,7)</f>
        <v/>
      </c>
      <c r="CT18" s="105" t="str">
        <f ca="1">NBLIBP($B18:$AF18,$CL18,8)</f>
        <v/>
      </c>
      <c r="CV18" s="1">
        <f>SUMIF(CV9:CX14,"=ca")</f>
        <v>0</v>
      </c>
      <c r="DB18" s="1" t="str">
        <f ca="1">IF(SUM(DC18:DJ18)=0,"",IF(COUNTIF(DC18:DJ18,"&gt;0")=2,"Du "&amp;DC18&amp;" au "&amp;DD18&amp;CHAR(32)&amp;A18,"Du "&amp;DC18&amp;" au "&amp;DD18&amp;CHAR(32) &amp;"et  du "&amp;DI18&amp;" au "&amp;DJ18&amp;CHAR(32)&amp;A18))</f>
        <v>Du 28 au 31 DECEMBRE</v>
      </c>
      <c r="DC18" s="111">
        <f t="array" ref="DC18">MIN(IF($B18:$AF18&lt;&gt;0,COLUMN($B18:$AF18)-1))</f>
        <v>28</v>
      </c>
      <c r="DD18" s="111">
        <f t="array" aca="1" ref="DD18" ca="1">MIN(IF(OFFSET($B18:$AF18,,(DC18-1),1,31-(DC18-2))=0,COLUMN(OFFSET($B18:$AF18,,(DC18-1),1,31-(DC18-2)))-2))</f>
        <v>31</v>
      </c>
      <c r="DE18" s="112" t="str">
        <f ca="1">COUNTIF(OFFSET($A18,,$DC18,1,$DD18-$DC18+1),DE$6)&amp;" CA"</f>
        <v>1 CA</v>
      </c>
      <c r="DF18" s="112" t="str">
        <f ca="1">COUNTIF(OFFSET($A18,,$DC18,1,$DD18-$DC18+1),DF$6)&amp;" CAS"</f>
        <v>1 CAS</v>
      </c>
      <c r="DG18" s="112" t="str">
        <f ca="1">COUNTIF(OFFSET($A18,,$DC18,1,$DD18-$DC18+1),DG$6)&amp;" CF"</f>
        <v>0 CF</v>
      </c>
      <c r="DH18" s="112" t="str">
        <f ca="1">COUNTIF(OFFSET($A18,,$DC18,1,$DD18-$DC18+1),DH$6)&amp;" RTT"</f>
        <v>0 RTT</v>
      </c>
      <c r="DI18" s="111">
        <f t="array" aca="1" ref="DI18" ca="1">IFERROR(MIN(IF(OFFSET($B18:$AF18,,DD18,1,31-(DD18))&lt;&gt;0,COLUMN(OFFSET($B18:$AF18,,DD18,1,31-(DD18)))-1)),0)</f>
        <v>0</v>
      </c>
      <c r="DJ18" s="111">
        <f t="array" aca="1" ref="DJ18" ca="1">IF(DI18=0,0,MAX(IF(OFFSET($B18:$AF18,,DI18-1,1,31-(DI18-1))&lt;&gt;0,COLUMN(OFFSET($B18:$AF18,,DI18-1,1,31-(DI18-1))))-1))</f>
        <v>0</v>
      </c>
    </row>
    <row r="19" spans="1:114" ht="15" customHeight="1">
      <c r="A19" s="38"/>
      <c r="B19" s="10"/>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23">
        <f>SUM(B7:AF18)</f>
        <v>0</v>
      </c>
      <c r="AF19" s="39"/>
      <c r="AG19" s="39"/>
      <c r="AH19" s="39"/>
      <c r="AI19" s="15"/>
      <c r="AK19" s="64"/>
      <c r="AM19" s="8"/>
      <c r="AN19" s="8"/>
      <c r="AO19" s="8"/>
      <c r="AP19" s="8"/>
      <c r="AQ19" s="8"/>
      <c r="AR19" s="8"/>
      <c r="AS19" s="8"/>
      <c r="AT19" s="8"/>
      <c r="AU19" s="8"/>
      <c r="AV19" s="8"/>
      <c r="AW19" s="8"/>
      <c r="AX19" s="8"/>
      <c r="AY19" s="8"/>
      <c r="AZ19" s="8"/>
      <c r="BA19" s="8"/>
      <c r="BB19" s="8"/>
      <c r="BC19" s="8"/>
      <c r="BD19" s="8"/>
      <c r="BE19" s="8"/>
      <c r="BF19" s="8"/>
      <c r="BG19" s="8"/>
      <c r="BH19" s="8"/>
      <c r="BI19" s="8"/>
      <c r="BJ19" s="8"/>
      <c r="BK19" s="8"/>
      <c r="BL19" s="8"/>
      <c r="BM19" s="8"/>
      <c r="BN19" s="8"/>
      <c r="BO19" s="8"/>
      <c r="BP19" s="8"/>
      <c r="BQ19" s="8"/>
    </row>
    <row r="20" spans="1:114" ht="15" thickBot="1">
      <c r="A20" s="12" t="s">
        <v>17</v>
      </c>
      <c r="B20" s="156" t="e">
        <f>'Prévisions conges'!#REF!</f>
        <v>#REF!</v>
      </c>
      <c r="C20" s="157"/>
      <c r="H20" s="165" t="s">
        <v>19</v>
      </c>
      <c r="I20" s="165"/>
      <c r="J20" s="160" t="e">
        <f>'Prévisions conges'!#REF!</f>
        <v>#REF!</v>
      </c>
      <c r="K20" s="172"/>
      <c r="M20" s="165" t="s">
        <v>20</v>
      </c>
      <c r="N20" s="165"/>
      <c r="O20" s="160" t="e">
        <f>'Prévisions conges'!#REF!</f>
        <v>#REF!</v>
      </c>
      <c r="P20" s="161"/>
      <c r="R20" s="159" t="s">
        <v>21</v>
      </c>
      <c r="S20" s="159"/>
      <c r="T20" s="160" t="e">
        <f>'Prévisions conges'!#REF!</f>
        <v>#REF!</v>
      </c>
      <c r="U20" s="161"/>
      <c r="W20" s="162" t="s">
        <v>24</v>
      </c>
      <c r="X20" s="162"/>
      <c r="Y20" s="160" t="e">
        <f>'Prévisions conges'!#REF!</f>
        <v>#REF!</v>
      </c>
      <c r="Z20" s="161"/>
      <c r="AA20" s="163"/>
      <c r="AB20" s="122"/>
      <c r="AC20" s="165"/>
      <c r="AD20" s="165"/>
      <c r="AE20" s="156"/>
      <c r="AF20" s="157"/>
      <c r="AG20" s="2"/>
      <c r="AH20" s="2"/>
      <c r="CD20" s="32"/>
    </row>
    <row r="21" spans="1:114">
      <c r="DC21" s="144" t="s">
        <v>42</v>
      </c>
      <c r="DD21" s="145"/>
      <c r="DE21" s="145"/>
      <c r="DF21" s="145"/>
      <c r="DG21" s="145"/>
      <c r="DH21" s="145"/>
      <c r="DI21" s="145"/>
      <c r="DJ21" s="146"/>
    </row>
    <row r="22" spans="1:114" ht="15" customHeight="1">
      <c r="A22" s="155" t="e">
        <f>"Solde pour "&amp;AN</f>
        <v>#REF!</v>
      </c>
      <c r="B22" s="155"/>
      <c r="C22" s="168" t="e">
        <f>(B20-AF20)</f>
        <v>#REF!</v>
      </c>
      <c r="D22" s="169"/>
      <c r="K22" s="165"/>
      <c r="L22" s="167"/>
      <c r="M22" s="167"/>
      <c r="N22" s="167"/>
      <c r="O22" s="160"/>
      <c r="P22" s="161"/>
      <c r="Q22" s="55"/>
      <c r="R22" s="165"/>
      <c r="S22" s="165"/>
      <c r="T22" s="165"/>
      <c r="U22" s="160"/>
      <c r="V22" s="161"/>
      <c r="W22" s="92"/>
      <c r="X22" s="165"/>
      <c r="Y22" s="167"/>
      <c r="Z22" s="167"/>
      <c r="AA22" s="167"/>
      <c r="AB22" s="153">
        <f>SUMPRODUCT((B11:AF16="CAS")+(B11:AF16="CAS."))</f>
        <v>0</v>
      </c>
      <c r="AC22" s="154"/>
      <c r="AD22" s="93"/>
      <c r="AE22" s="143" t="s">
        <v>32</v>
      </c>
      <c r="AF22" s="143"/>
      <c r="AG22" s="117"/>
      <c r="AH22" s="117"/>
      <c r="CD22" s="1" t="e">
        <f ca="1">LEFT(CD7,FIND(" ",CD7))+LEFT(CE7,FIND(" ",CE7)) &amp; " CA"</f>
        <v>#VALUE!</v>
      </c>
      <c r="DC22" s="147"/>
      <c r="DD22" s="148"/>
      <c r="DE22" s="148"/>
      <c r="DF22" s="148"/>
      <c r="DG22" s="148"/>
      <c r="DH22" s="148"/>
      <c r="DI22" s="148"/>
      <c r="DJ22" s="149"/>
    </row>
    <row r="23" spans="1:114" ht="15" customHeight="1">
      <c r="A23" s="38"/>
      <c r="B23" s="10"/>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DC23" s="147"/>
      <c r="DD23" s="148"/>
      <c r="DE23" s="148"/>
      <c r="DF23" s="148"/>
      <c r="DG23" s="148"/>
      <c r="DH23" s="148"/>
      <c r="DI23" s="148"/>
      <c r="DJ23" s="149"/>
    </row>
    <row r="24" spans="1:114" ht="15" customHeight="1">
      <c r="A24" s="41"/>
      <c r="B24" s="10"/>
      <c r="C24" s="10"/>
      <c r="D24" s="10"/>
      <c r="E24" s="10"/>
      <c r="F24" s="10"/>
      <c r="G24" s="10"/>
      <c r="H24" s="10"/>
      <c r="I24" s="10"/>
      <c r="J24" s="10"/>
      <c r="K24" s="10"/>
      <c r="L24" s="10"/>
      <c r="M24" s="10"/>
      <c r="N24" s="10"/>
      <c r="O24" s="10"/>
      <c r="P24" s="10"/>
      <c r="Q24" s="10"/>
      <c r="R24" s="10"/>
      <c r="S24" s="10"/>
      <c r="T24" s="57"/>
      <c r="U24" s="10"/>
      <c r="V24" s="10"/>
      <c r="W24" s="10"/>
      <c r="X24" s="10"/>
      <c r="Y24" s="10"/>
      <c r="Z24" s="10"/>
      <c r="AA24" s="10"/>
      <c r="AB24" s="10"/>
      <c r="AC24" s="10"/>
      <c r="AD24" s="10"/>
      <c r="AE24" s="10"/>
      <c r="AF24" s="10"/>
      <c r="AG24" s="10"/>
      <c r="AH24" s="10"/>
      <c r="DC24" s="147"/>
      <c r="DD24" s="148"/>
      <c r="DE24" s="148"/>
      <c r="DF24" s="148"/>
      <c r="DG24" s="148"/>
      <c r="DH24" s="148"/>
      <c r="DI24" s="148"/>
      <c r="DJ24" s="149"/>
    </row>
    <row r="25" spans="1:114" ht="21" customHeight="1">
      <c r="A25" s="170" t="e">
        <f>#REF!</f>
        <v>#REF!</v>
      </c>
      <c r="B25" s="165"/>
      <c r="C25" s="165"/>
      <c r="D25" s="165"/>
      <c r="E25" s="165"/>
      <c r="F25" s="165"/>
      <c r="G25" s="165"/>
      <c r="H25" s="165"/>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114"/>
      <c r="AH25" s="114"/>
      <c r="DC25" s="147"/>
      <c r="DD25" s="148"/>
      <c r="DE25" s="148"/>
      <c r="DF25" s="148"/>
      <c r="DG25" s="148"/>
      <c r="DH25" s="148"/>
      <c r="DI25" s="148"/>
      <c r="DJ25" s="149"/>
    </row>
    <row r="26" spans="1:114" ht="14.55" customHeight="1">
      <c r="A26" s="4">
        <f>A3+1</f>
        <v>2</v>
      </c>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DC26" s="147"/>
      <c r="DD26" s="148"/>
      <c r="DE26" s="148"/>
      <c r="DF26" s="148"/>
      <c r="DG26" s="148"/>
      <c r="DH26" s="148"/>
      <c r="DI26" s="148"/>
      <c r="DJ26" s="149"/>
    </row>
    <row r="27" spans="1:114" ht="21" customHeight="1">
      <c r="A27" s="171" t="e">
        <f>CONCATENATE("CONGES  ",AN," PREVISIONS")</f>
        <v>#REF!</v>
      </c>
      <c r="B27" s="139"/>
      <c r="C27" s="139"/>
      <c r="D27" s="139"/>
      <c r="E27" s="139"/>
      <c r="F27" s="139"/>
      <c r="G27" s="139"/>
      <c r="H27" s="139"/>
      <c r="I27" s="139"/>
      <c r="J27" s="139"/>
      <c r="K27" s="139"/>
      <c r="L27" s="139"/>
      <c r="M27" s="139"/>
      <c r="N27" s="139"/>
      <c r="O27" s="139"/>
      <c r="P27" s="139"/>
      <c r="Q27" s="139"/>
      <c r="R27" s="139"/>
      <c r="S27" s="139"/>
      <c r="T27" s="139"/>
      <c r="U27" s="139"/>
      <c r="V27" s="139"/>
      <c r="W27" s="139"/>
      <c r="X27" s="139"/>
      <c r="Y27" s="139"/>
      <c r="Z27" s="139"/>
      <c r="AA27" s="139"/>
      <c r="AB27" s="139"/>
      <c r="AC27" s="139"/>
      <c r="AD27" s="139"/>
      <c r="AE27" s="139"/>
      <c r="AF27" s="161"/>
      <c r="AG27" s="116"/>
      <c r="AH27" s="116"/>
      <c r="DB27" s="35"/>
      <c r="DC27" s="147"/>
      <c r="DD27" s="148"/>
      <c r="DE27" s="148"/>
      <c r="DF27" s="148"/>
      <c r="DG27" s="148"/>
      <c r="DH27" s="148"/>
      <c r="DI27" s="148"/>
      <c r="DJ27" s="149"/>
    </row>
    <row r="28" spans="1:114" ht="14.55" customHeight="1" thickBot="1">
      <c r="A28" s="43" t="s">
        <v>29</v>
      </c>
      <c r="B28" s="173" t="e">
        <f>$AL$2</f>
        <v>#REF!</v>
      </c>
      <c r="C28" s="173"/>
      <c r="D28" s="10"/>
      <c r="E28" s="10"/>
      <c r="F28" s="10"/>
      <c r="G28" s="45"/>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J28" s="63" t="s">
        <v>4</v>
      </c>
      <c r="AK28" s="62" t="s">
        <v>0</v>
      </c>
      <c r="DC28" s="150"/>
      <c r="DD28" s="151"/>
      <c r="DE28" s="151"/>
      <c r="DF28" s="151"/>
      <c r="DG28" s="151"/>
      <c r="DH28" s="151"/>
      <c r="DI28" s="151"/>
      <c r="DJ28" s="152"/>
    </row>
    <row r="29" spans="1:114" ht="14.55" customHeight="1" thickBot="1">
      <c r="A29" s="48">
        <f ca="1">SUM(BQ30:BQ41)</f>
        <v>3</v>
      </c>
      <c r="B29" s="3">
        <v>1</v>
      </c>
      <c r="C29" s="3">
        <v>2</v>
      </c>
      <c r="D29" s="3">
        <v>3</v>
      </c>
      <c r="E29" s="3">
        <v>4</v>
      </c>
      <c r="F29" s="3">
        <v>5</v>
      </c>
      <c r="G29" s="3">
        <v>6</v>
      </c>
      <c r="H29" s="3">
        <v>7</v>
      </c>
      <c r="I29" s="3">
        <v>8</v>
      </c>
      <c r="J29" s="3">
        <v>9</v>
      </c>
      <c r="K29" s="3">
        <v>10</v>
      </c>
      <c r="L29" s="3">
        <v>11</v>
      </c>
      <c r="M29" s="3">
        <v>12</v>
      </c>
      <c r="N29" s="3">
        <v>13</v>
      </c>
      <c r="O29" s="3">
        <v>14</v>
      </c>
      <c r="P29" s="3">
        <v>15</v>
      </c>
      <c r="Q29" s="3">
        <v>16</v>
      </c>
      <c r="R29" s="3">
        <v>17</v>
      </c>
      <c r="S29" s="3">
        <v>18</v>
      </c>
      <c r="T29" s="3">
        <v>19</v>
      </c>
      <c r="U29" s="3">
        <v>20</v>
      </c>
      <c r="V29" s="3">
        <v>21</v>
      </c>
      <c r="W29" s="3">
        <v>22</v>
      </c>
      <c r="X29" s="3">
        <v>23</v>
      </c>
      <c r="Y29" s="3">
        <v>24</v>
      </c>
      <c r="Z29" s="3">
        <v>25</v>
      </c>
      <c r="AA29" s="3">
        <v>26</v>
      </c>
      <c r="AB29" s="3">
        <v>27</v>
      </c>
      <c r="AC29" s="3">
        <v>28</v>
      </c>
      <c r="AD29" s="3">
        <v>29</v>
      </c>
      <c r="AE29" s="3">
        <v>30</v>
      </c>
      <c r="AF29" s="3">
        <v>31</v>
      </c>
      <c r="AG29" s="2"/>
      <c r="AH29" s="2"/>
      <c r="AM29" s="46">
        <v>1</v>
      </c>
      <c r="AN29" s="46">
        <v>2</v>
      </c>
      <c r="AO29" s="46">
        <v>3</v>
      </c>
      <c r="AP29" s="46">
        <v>4</v>
      </c>
      <c r="AQ29" s="46">
        <v>5</v>
      </c>
      <c r="AR29" s="46">
        <v>6</v>
      </c>
      <c r="AS29" s="46">
        <v>7</v>
      </c>
      <c r="AT29" s="46">
        <v>8</v>
      </c>
      <c r="AU29" s="46">
        <v>9</v>
      </c>
      <c r="AV29" s="46">
        <v>10</v>
      </c>
      <c r="AW29" s="46">
        <v>11</v>
      </c>
      <c r="AX29" s="46">
        <v>12</v>
      </c>
      <c r="AY29" s="46">
        <v>13</v>
      </c>
      <c r="AZ29" s="46">
        <v>14</v>
      </c>
      <c r="BA29" s="46">
        <v>15</v>
      </c>
      <c r="BB29" s="46">
        <v>16</v>
      </c>
      <c r="BC29" s="46">
        <v>17</v>
      </c>
      <c r="BD29" s="46">
        <v>18</v>
      </c>
      <c r="BE29" s="46">
        <v>19</v>
      </c>
      <c r="BF29" s="46">
        <v>20</v>
      </c>
      <c r="BG29" s="46">
        <v>21</v>
      </c>
      <c r="BH29" s="46">
        <v>22</v>
      </c>
      <c r="BI29" s="46">
        <v>23</v>
      </c>
      <c r="BJ29" s="46">
        <v>24</v>
      </c>
      <c r="BK29" s="46">
        <v>25</v>
      </c>
      <c r="BL29" s="46">
        <v>26</v>
      </c>
      <c r="BM29" s="46">
        <v>27</v>
      </c>
      <c r="BN29" s="46">
        <v>28</v>
      </c>
      <c r="BO29" s="46">
        <v>29</v>
      </c>
      <c r="BP29" s="46">
        <v>30</v>
      </c>
      <c r="BQ29" s="46">
        <v>31</v>
      </c>
      <c r="BZ29" s="7" t="s">
        <v>40</v>
      </c>
      <c r="CD29" s="102"/>
      <c r="CE29" s="104"/>
      <c r="CF29" s="102"/>
      <c r="CG29" s="104"/>
      <c r="CH29" s="102"/>
      <c r="CI29" s="104"/>
      <c r="CJ29" s="102"/>
      <c r="CK29" s="104"/>
      <c r="CM29" s="102"/>
      <c r="CN29" s="104"/>
      <c r="CO29" s="104"/>
      <c r="CP29" s="102"/>
      <c r="CQ29" s="104"/>
      <c r="CR29" s="102"/>
      <c r="CS29" s="104"/>
      <c r="CT29" s="102"/>
    </row>
    <row r="30" spans="1:114" ht="14.55" customHeight="1">
      <c r="A30" s="54" t="s">
        <v>8</v>
      </c>
      <c r="B30" s="40">
        <f>'Prévisions conges'!C5</f>
        <v>0</v>
      </c>
      <c r="C30" s="40">
        <f>'Prévisions conges'!D5</f>
        <v>0</v>
      </c>
      <c r="D30" s="40">
        <f>'Prévisions conges'!E5</f>
        <v>0</v>
      </c>
      <c r="E30" s="40">
        <f>'Prévisions conges'!F5</f>
        <v>0</v>
      </c>
      <c r="F30" s="40">
        <f>'Prévisions conges'!G5</f>
        <v>0</v>
      </c>
      <c r="G30" s="40">
        <f>'Prévisions conges'!H5</f>
        <v>0</v>
      </c>
      <c r="H30" s="40">
        <f>'Prévisions conges'!I5</f>
        <v>0</v>
      </c>
      <c r="I30" s="40">
        <f>'Prévisions conges'!J5</f>
        <v>0</v>
      </c>
      <c r="J30" s="40">
        <f>'Prévisions conges'!K5</f>
        <v>0</v>
      </c>
      <c r="K30" s="40">
        <f>'Prévisions conges'!L5</f>
        <v>0</v>
      </c>
      <c r="L30" s="40">
        <f>'Prévisions conges'!M5</f>
        <v>0</v>
      </c>
      <c r="M30" s="40" t="str">
        <f>'Prévisions conges'!N5</f>
        <v>CA</v>
      </c>
      <c r="N30" s="40" t="str">
        <f>'Prévisions conges'!O5</f>
        <v>CA</v>
      </c>
      <c r="O30" s="40" t="str">
        <f>'Prévisions conges'!P5</f>
        <v>CA.</v>
      </c>
      <c r="P30" s="40" t="str">
        <f>'Prévisions conges'!Q5</f>
        <v>CA.</v>
      </c>
      <c r="Q30" s="40" t="str">
        <f>'Prévisions conges'!R5</f>
        <v>CA</v>
      </c>
      <c r="R30" s="40" t="str">
        <f>'Prévisions conges'!S5</f>
        <v>CA</v>
      </c>
      <c r="S30" s="40" t="str">
        <f>'Prévisions conges'!T5</f>
        <v>CA</v>
      </c>
      <c r="T30" s="40" t="str">
        <f>'Prévisions conges'!U5</f>
        <v>CA</v>
      </c>
      <c r="U30" s="40" t="str">
        <f>'Prévisions conges'!V5</f>
        <v>CA</v>
      </c>
      <c r="V30" s="40">
        <f>'Prévisions conges'!W5</f>
        <v>0</v>
      </c>
      <c r="W30" s="40">
        <f>'Prévisions conges'!X5</f>
        <v>0</v>
      </c>
      <c r="X30" s="40">
        <f>'Prévisions conges'!Y5</f>
        <v>0</v>
      </c>
      <c r="Y30" s="40">
        <f>'Prévisions conges'!Z5</f>
        <v>0</v>
      </c>
      <c r="Z30" s="40">
        <f>'Prévisions conges'!AA5</f>
        <v>0</v>
      </c>
      <c r="AA30" s="40">
        <f>'Prévisions conges'!AB5</f>
        <v>0</v>
      </c>
      <c r="AB30" s="40">
        <f>'Prévisions conges'!AC5</f>
        <v>0</v>
      </c>
      <c r="AC30" s="40">
        <f>'Prévisions conges'!AD5</f>
        <v>0</v>
      </c>
      <c r="AD30" s="40">
        <f>'Prévisions conges'!AE5</f>
        <v>0</v>
      </c>
      <c r="AE30" s="40">
        <f>'Prévisions conges'!AF5</f>
        <v>0</v>
      </c>
      <c r="AF30" s="40">
        <f>'Prévisions conges'!AG5</f>
        <v>0</v>
      </c>
      <c r="AG30" s="2"/>
      <c r="AH30" s="2"/>
      <c r="AI30" s="42" t="e">
        <f ca="1">DAY(EOMONTH(DATE(AN+IF(A29="DECEMBRE",1,0),VLOOKUP(A30,$BT$6:$BU$17,2,FALSE),1),0))</f>
        <v>#REF!</v>
      </c>
      <c r="AJ30" s="67">
        <f ca="1">SUMPRODUCT(N(INDIRECT(ADDRESS(6+OFFSET($A30,-3-VLOOKUP($A30,$BT$6:$BU$17,2,FALSE),0)+(23*(OFFSET($A30,-3-VLOOKUP($A30,$BT$6:$BU$17,2,FALSE),0)-1)),2,4,2)):$AF30="CAS"))</f>
        <v>0</v>
      </c>
      <c r="AK30" s="68">
        <f ca="1">AK29+IF(ISNA(MATCH("CAS",B30:AF30,0))=TRUE,SUMPRODUCT(N(B30:AF30="CA")),SUMPRODUCT(N(B30:INDIRECT(ADDRESS(ROW(),MATCH("CAS",B30:AF30,0),4,2))="CA")))</f>
        <v>7</v>
      </c>
      <c r="AM30" s="47">
        <f ca="1">AL30+IF(B30=0,0,IF(LEFT(B30,2)="CA",0,IF(LEFT(B30,2)=LEFT(A30,2),0,IF(AM$6=1,IF(LEFT(INDIRECT(ADDRESS(ROW()-1,1+$AI29,4,2,)),2)=LEFT(B30,2),0,1),1))))</f>
        <v>0</v>
      </c>
      <c r="AN30" s="47">
        <f ca="1">AM30+IF(C30=0,0,IF(LEFT(C30,2)="CA",0,IF(LEFT(C30,2)=LEFT(B30,2),0,IF(AN$6=1,IF(LEFT(INDIRECT(ADDRESS(ROW()-1,1+$AI29,4,2,)),2)=LEFT(C30,2),0,1),1))))</f>
        <v>0</v>
      </c>
      <c r="AO30" s="47">
        <f ca="1">AN30+IF(D30=0,0,IF(LEFT(D30,2)="CA",0,IF(LEFT(D30,2)=LEFT(C30,2),0,IF(AO$6=1,IF(LEFT(INDIRECT(ADDRESS(ROW()-1,1+$AI29,4,2,)),2)=LEFT(D30,2),0,1),1))))</f>
        <v>0</v>
      </c>
      <c r="AP30" s="47">
        <f ca="1">AO30+IF(E30=0,0,IF(LEFT(E30,2)="CA",0,IF(LEFT(E30,2)=LEFT(D30,2),0,IF(AP$6=1,IF(LEFT(INDIRECT(ADDRESS(ROW()-1,1+$AI29,4,2,)),2)=LEFT(E30,2),0,1),1))))</f>
        <v>0</v>
      </c>
      <c r="AQ30" s="47">
        <f ca="1">AP30+IF(F30=0,0,IF(LEFT(F30,2)="CA",0,IF(LEFT(F30,2)=LEFT(E30,2),0,IF(AQ$6=1,IF(LEFT(INDIRECT(ADDRESS(ROW()-1,1+$AI29,4,2,)),2)=LEFT(F30,2),0,1),1))))</f>
        <v>0</v>
      </c>
      <c r="AR30" s="47">
        <f ca="1">AQ30+IF(G30=0,0,IF(LEFT(G30,2)="CA",0,IF(LEFT(G30,2)=LEFT(F30,2),0,IF(AR$6=1,IF(LEFT(INDIRECT(ADDRESS(ROW()-1,1+$AI29,4,2,)),2)=LEFT(G30,2),0,1),1))))</f>
        <v>0</v>
      </c>
      <c r="AS30" s="47">
        <f ca="1">AR30+IF(H30=0,0,IF(LEFT(H30,2)="CA",0,IF(LEFT(H30,2)=LEFT(G30,2),0,IF(AS$6=1,IF(LEFT(INDIRECT(ADDRESS(ROW()-1,1+$AI29,4,2,)),2)=LEFT(H30,2),0,1),1))))</f>
        <v>0</v>
      </c>
      <c r="AT30" s="47">
        <f ca="1">AS30+IF(I30=0,0,IF(LEFT(I30,2)="CA",0,IF(LEFT(I30,2)=LEFT(H30,2),0,IF(AT$6=1,IF(LEFT(INDIRECT(ADDRESS(ROW()-1,1+$AI29,4,2,)),2)=LEFT(I30,2),0,1),1))))</f>
        <v>0</v>
      </c>
      <c r="AU30" s="47">
        <f ca="1">AT30+IF(J30=0,0,IF(LEFT(J30,2)="CA",0,IF(LEFT(J30,2)=LEFT(I30,2),0,IF(AU$6=1,IF(LEFT(INDIRECT(ADDRESS(ROW()-1,1+$AI29,4,2,)),2)=LEFT(J30,2),0,1),1))))</f>
        <v>0</v>
      </c>
      <c r="AV30" s="47">
        <f ca="1">AU30+IF(K30=0,0,IF(LEFT(K30,2)="CA",0,IF(LEFT(K30,2)=LEFT(J30,2),0,IF(AV$6=1,IF(LEFT(INDIRECT(ADDRESS(ROW()-1,1+$AI29,4,2,)),2)=LEFT(K30,2),0,1),1))))</f>
        <v>0</v>
      </c>
      <c r="AW30" s="47">
        <f ca="1">AV30+IF(L30=0,0,IF(LEFT(L30,2)="CA",0,IF(LEFT(L30,2)=LEFT(K30,2),0,IF(AW$6=1,IF(LEFT(INDIRECT(ADDRESS(ROW()-1,1+$AI29,4,2,)),2)=LEFT(L30,2),0,1),1))))</f>
        <v>0</v>
      </c>
      <c r="AX30" s="47">
        <f ca="1">AW30+IF(M30=0,0,IF(LEFT(M30,2)="CA",0,IF(LEFT(M30,2)=LEFT(L30,2),0,IF(AX$6=1,IF(LEFT(INDIRECT(ADDRESS(ROW()-1,1+$AI29,4,2,)),2)=LEFT(M30,2),0,1),1))))</f>
        <v>0</v>
      </c>
      <c r="AY30" s="47">
        <f ca="1">AX30+IF(N30=0,0,IF(LEFT(N30,2)="CA",0,IF(LEFT(N30,2)=LEFT(M30,2),0,IF(AY$6=1,IF(LEFT(INDIRECT(ADDRESS(ROW()-1,1+$AI29,4,2,)),2)=LEFT(N30,2),0,1),1))))</f>
        <v>0</v>
      </c>
      <c r="AZ30" s="47">
        <f ca="1">AY30+IF(O30=0,0,IF(LEFT(O30,2)="CA",0,IF(LEFT(O30,2)=LEFT(N30,2),0,IF(AZ$6=1,IF(LEFT(INDIRECT(ADDRESS(ROW()-1,1+$AI29,4,2,)),2)=LEFT(O30,2),0,1),1))))</f>
        <v>0</v>
      </c>
      <c r="BA30" s="47">
        <f ca="1">AZ30+IF(P30=0,0,IF(LEFT(P30,2)="CA",0,IF(LEFT(P30,2)=LEFT(O30,2),0,IF(BA$6=1,IF(LEFT(INDIRECT(ADDRESS(ROW()-1,1+$AI29,4,2,)),2)=LEFT(P30,2),0,1),1))))</f>
        <v>0</v>
      </c>
      <c r="BB30" s="47">
        <f ca="1">BA30+IF(Q30=0,0,IF(LEFT(Q30,2)="CA",0,IF(LEFT(Q30,2)=LEFT(P30,2),0,IF(BB$6=1,IF(LEFT(INDIRECT(ADDRESS(ROW()-1,1+$AI29,4,2,)),2)=LEFT(Q30,2),0,1),1))))</f>
        <v>0</v>
      </c>
      <c r="BC30" s="47">
        <f ca="1">BB30+IF(R30=0,0,IF(LEFT(R30,2)="CA",0,IF(LEFT(R30,2)=LEFT(Q30,2),0,IF(BC$6=1,IF(LEFT(INDIRECT(ADDRESS(ROW()-1,1+$AI29,4,2,)),2)=LEFT(R30,2),0,1),1))))</f>
        <v>0</v>
      </c>
      <c r="BD30" s="47">
        <f ca="1">BC30+IF(S30=0,0,IF(LEFT(S30,2)="CA",0,IF(LEFT(S30,2)=LEFT(R30,2),0,IF(BD$6=1,IF(LEFT(INDIRECT(ADDRESS(ROW()-1,1+$AI29,4,2,)),2)=LEFT(S30,2),0,1),1))))</f>
        <v>0</v>
      </c>
      <c r="BE30" s="47">
        <f ca="1">BD30+IF(T30=0,0,IF(LEFT(T30,2)="CA",0,IF(LEFT(T30,2)=LEFT(S30,2),0,IF(BE$6=1,IF(LEFT(INDIRECT(ADDRESS(ROW()-1,1+$AI29,4,2,)),2)=LEFT(T30,2),0,1),1))))</f>
        <v>0</v>
      </c>
      <c r="BF30" s="47">
        <f ca="1">BE30+IF(U30=0,0,IF(LEFT(U30,2)="CA",0,IF(LEFT(U30,2)=LEFT(T30,2),0,IF(BF$6=1,IF(LEFT(INDIRECT(ADDRESS(ROW()-1,1+$AI29,4,2,)),2)=LEFT(U30,2),0,1),1))))</f>
        <v>0</v>
      </c>
      <c r="BG30" s="47">
        <f ca="1">BF30+IF(V30=0,0,IF(LEFT(V30,2)="CA",0,IF(LEFT(V30,2)=LEFT(U30,2),0,IF(BG$6=1,IF(LEFT(INDIRECT(ADDRESS(ROW()-1,1+$AI29,4,2,)),2)=LEFT(V30,2),0,1),1))))</f>
        <v>0</v>
      </c>
      <c r="BH30" s="47">
        <f ca="1">BG30+IF(W30=0,0,IF(LEFT(W30,2)="CA",0,IF(LEFT(W30,2)=LEFT(V30,2),0,IF(BH$6=1,IF(LEFT(INDIRECT(ADDRESS(ROW()-1,1+$AI29,4,2,)),2)=LEFT(W30,2),0,1),1))))</f>
        <v>0</v>
      </c>
      <c r="BI30" s="47">
        <f ca="1">BH30+IF(X30=0,0,IF(LEFT(X30,2)="CA",0,IF(LEFT(X30,2)=LEFT(W30,2),0,IF(BI$6=1,IF(LEFT(INDIRECT(ADDRESS(ROW()-1,1+$AI29,4,2,)),2)=LEFT(X30,2),0,1),1))))</f>
        <v>0</v>
      </c>
      <c r="BJ30" s="47">
        <f ca="1">BI30+IF(Y30=0,0,IF(LEFT(Y30,2)="CA",0,IF(LEFT(Y30,2)=LEFT(X30,2),0,IF(BJ$6=1,IF(LEFT(INDIRECT(ADDRESS(ROW()-1,1+$AI29,4,2,)),2)=LEFT(Y30,2),0,1),1))))</f>
        <v>0</v>
      </c>
      <c r="BK30" s="47">
        <f ca="1">BJ30+IF(Z30=0,0,IF(LEFT(Z30,2)="CA",0,IF(LEFT(Z30,2)=LEFT(Y30,2),0,IF(BK$6=1,IF(LEFT(INDIRECT(ADDRESS(ROW()-1,1+$AI29,4,2,)),2)=LEFT(Z30,2),0,1),1))))</f>
        <v>0</v>
      </c>
      <c r="BL30" s="47">
        <f ca="1">BK30+IF(AA30=0,0,IF(LEFT(AA30,2)="CA",0,IF(LEFT(AA30,2)=LEFT(Z30,2),0,IF(BL$6=1,IF(LEFT(INDIRECT(ADDRESS(ROW()-1,1+$AI29,4,2,)),2)=LEFT(AA30,2),0,1),1))))</f>
        <v>0</v>
      </c>
      <c r="BM30" s="47">
        <f ca="1">BL30+IF(AB30=0,0,IF(LEFT(AB30,2)="CA",0,IF(LEFT(AB30,2)=LEFT(AA30,2),0,IF(BM$6=1,IF(LEFT(INDIRECT(ADDRESS(ROW()-1,1+$AI29,4,2,)),2)=LEFT(AB30,2),0,1),1))))</f>
        <v>0</v>
      </c>
      <c r="BN30" s="47">
        <f ca="1">BM30+IF(AC30=0,0,IF(LEFT(AC30,2)="CA",0,IF(LEFT(AC30,2)=LEFT(AB30,2),0,IF(BN$6=1,IF(LEFT(INDIRECT(ADDRESS(ROW()-1,1+$AI29,4,2,)),2)=LEFT(AC30,2),0,1),1))))</f>
        <v>0</v>
      </c>
      <c r="BO30" s="47">
        <f ca="1">BN30+IF(AD30=0,0,IF(LEFT(AD30,2)="CA",0,IF(LEFT(AD30,2)=LEFT(AC30,2),0,IF(BO$6=1,IF(LEFT(INDIRECT(ADDRESS(ROW()-1,1+$AI29,4,2,)),2)=LEFT(AD30,2),0,1),1))))</f>
        <v>0</v>
      </c>
      <c r="BP30" s="47">
        <f ca="1">BO30+IF(AE30=0,0,IF(LEFT(AE30,2)="CA",0,IF(LEFT(AE30,2)=LEFT(AD30,2),0,IF(BP$6=1,IF(LEFT(INDIRECT(ADDRESS(ROW()-1,1+$AI29,4,2,)),2)=LEFT(AE30,2),0,1),1))))</f>
        <v>0</v>
      </c>
      <c r="BQ30" s="47">
        <f ca="1">BP30+IF(AF30=0,0,IF(LEFT(AF30,2)="CA",0,IF(LEFT(AF30,2)=LEFT(AE30,2),0,IF(BQ$6=1,IF(LEFT(INDIRECT(ADDRESS(ROW()-1,1+$AI29,4,2,)),2)=LEFT(AF30,2),0,1),1))))</f>
        <v>0</v>
      </c>
      <c r="BZ30" s="1">
        <f>COUNTIF($B$30:$AF$41,"=CA")</f>
        <v>25</v>
      </c>
      <c r="CA30" s="1" t="s">
        <v>0</v>
      </c>
      <c r="CB30" s="1">
        <f ca="1">DETECTP($B$6:$AF$6,$A30)</f>
        <v>1</v>
      </c>
      <c r="CC30" s="103" t="str">
        <f ca="1">DETECTP($B$6:$AF$6,$A30,1)</f>
        <v>du 12 au 20 janvier</v>
      </c>
      <c r="CD30" s="105" t="str">
        <f>COUNTIF(B30:AF30,"=CA")&amp; " CA"</f>
        <v>7 CA</v>
      </c>
      <c r="CE30" s="105"/>
      <c r="CF30" s="105"/>
      <c r="CG30" s="105"/>
      <c r="CH30" s="105"/>
      <c r="CI30" s="105"/>
      <c r="CJ30" s="105"/>
      <c r="CK30" s="105"/>
      <c r="CL30" s="103"/>
      <c r="CM30" s="105" t="str">
        <f ca="1">COUNTIF(G30:AM30,"=CA"-CD30)&amp; " CA"</f>
        <v>0 CA</v>
      </c>
      <c r="CN30" s="105"/>
      <c r="CO30" s="105"/>
      <c r="CP30" s="105" t="str">
        <f ca="1">COUNTIF(H30:AN30,"=CAS"-CF30)&amp; " CAS"</f>
        <v>0 CAS</v>
      </c>
      <c r="CQ30" s="105"/>
      <c r="CR30" s="105" t="str">
        <f ca="1">COUNTIF(I30:AO30,"=CF"-CH30)&amp; " CF"</f>
        <v>0 CF</v>
      </c>
      <c r="CS30" s="105"/>
      <c r="CT30" s="105" t="str">
        <f ca="1">COUNTIF(J30:AP30,"=RTT"-CJ30)&amp; " RTT"</f>
        <v>0 RTT</v>
      </c>
    </row>
    <row r="31" spans="1:114" ht="14.55" customHeight="1">
      <c r="A31" s="54" t="s">
        <v>26</v>
      </c>
      <c r="B31" s="40">
        <f>'Prévisions conges'!C10</f>
        <v>0</v>
      </c>
      <c r="C31" s="40">
        <f>'Prévisions conges'!D10</f>
        <v>0</v>
      </c>
      <c r="D31" s="40">
        <f>'Prévisions conges'!E10</f>
        <v>0</v>
      </c>
      <c r="E31" s="40">
        <f>'Prévisions conges'!F10</f>
        <v>0</v>
      </c>
      <c r="F31" s="40">
        <f>'Prévisions conges'!G10</f>
        <v>0</v>
      </c>
      <c r="G31" s="40">
        <f>'Prévisions conges'!H10</f>
        <v>0</v>
      </c>
      <c r="H31" s="40">
        <f>'Prévisions conges'!I10</f>
        <v>0</v>
      </c>
      <c r="I31" s="40">
        <f>'Prévisions conges'!J10</f>
        <v>0</v>
      </c>
      <c r="J31" s="40">
        <f>'Prévisions conges'!K10</f>
        <v>0</v>
      </c>
      <c r="K31" s="40">
        <f>'Prévisions conges'!L10</f>
        <v>0</v>
      </c>
      <c r="L31" s="40">
        <f>'Prévisions conges'!M10</f>
        <v>0</v>
      </c>
      <c r="M31" s="40">
        <f>'Prévisions conges'!N10</f>
        <v>0</v>
      </c>
      <c r="N31" s="40">
        <f>'Prévisions conges'!O10</f>
        <v>0</v>
      </c>
      <c r="O31" s="40">
        <f>'Prévisions conges'!P10</f>
        <v>0</v>
      </c>
      <c r="P31" s="40">
        <f>'Prévisions conges'!Q10</f>
        <v>0</v>
      </c>
      <c r="Q31" s="40">
        <f>'Prévisions conges'!R10</f>
        <v>0</v>
      </c>
      <c r="R31" s="40">
        <f>'Prévisions conges'!S10</f>
        <v>0</v>
      </c>
      <c r="S31" s="40">
        <f>'Prévisions conges'!T10</f>
        <v>0</v>
      </c>
      <c r="T31" s="40">
        <f>'Prévisions conges'!U10</f>
        <v>0</v>
      </c>
      <c r="U31" s="40">
        <f>'Prévisions conges'!V10</f>
        <v>0</v>
      </c>
      <c r="V31" s="40">
        <f>'Prévisions conges'!W10</f>
        <v>0</v>
      </c>
      <c r="W31" s="40">
        <f>'Prévisions conges'!X10</f>
        <v>0</v>
      </c>
      <c r="X31" s="40">
        <f>'Prévisions conges'!Y10</f>
        <v>0</v>
      </c>
      <c r="Y31" s="40">
        <f>'Prévisions conges'!Z10</f>
        <v>0</v>
      </c>
      <c r="Z31" s="40" t="str">
        <f>'Prévisions conges'!AA10</f>
        <v>CA.</v>
      </c>
      <c r="AA31" s="40" t="str">
        <f>'Prévisions conges'!AB10</f>
        <v>CA.</v>
      </c>
      <c r="AB31" s="40" t="str">
        <f>'Prévisions conges'!AC10</f>
        <v>CA</v>
      </c>
      <c r="AC31" s="40" t="str">
        <f>'Prévisions conges'!AD10</f>
        <v>CA</v>
      </c>
      <c r="AD31" s="40">
        <f>'Prévisions conges'!AE10</f>
        <v>0</v>
      </c>
      <c r="AE31" s="40">
        <f>'Prévisions conges'!AF10</f>
        <v>0</v>
      </c>
      <c r="AF31" s="40">
        <f>'Prévisions conges'!AG10</f>
        <v>0</v>
      </c>
      <c r="AG31" s="2"/>
      <c r="AH31" s="2"/>
      <c r="AI31" s="42" t="e">
        <f>DAY(EOMONTH(DATE(AN+IF(A30="DECEMBRE",1,0),VLOOKUP(A31,$BT$6:$BU$17,2,FALSE),1),0))</f>
        <v>#REF!</v>
      </c>
      <c r="AJ31" s="67">
        <f ca="1">SUMPRODUCT(N(INDIRECT(ADDRESS(6+OFFSET($A31,-3-VLOOKUP($A31,$BT$6:$BU$17,2,FALSE),0)+(23*(OFFSET($A31,-3-VLOOKUP($A31,$BT$6:$BU$17,2,FALSE),0)-1)),2,4,2)):$AF31="CAS"))</f>
        <v>0</v>
      </c>
      <c r="AK31" s="68">
        <f ca="1">AK30+IF(ISNA(MATCH("CAS",B31:AF31,0))=TRUE,SUMPRODUCT(N(B31:AF31="CA")),SUMPRODUCT(N(B31:INDIRECT(ADDRESS(ROW(),MATCH("CAS",B31:AF31,0),4,2))="CA")))</f>
        <v>9</v>
      </c>
      <c r="AM31" s="47">
        <f ca="1">AL31+IF(B31=0,0,IF(LEFT(B31,2)="CA",0,IF(LEFT(B31,2)=LEFT(A31,2),0,IF(AM$6=1,IF(LEFT(INDIRECT(ADDRESS(ROW()-1,1+$AI30,4,2,)),2)=LEFT(B31,2),0,1),1))))</f>
        <v>0</v>
      </c>
      <c r="AN31" s="47">
        <f ca="1">AM31+IF(C31=0,0,IF(LEFT(C31,2)="CA",0,IF(LEFT(C31,2)=LEFT(B31,2),0,IF(AN$6=1,IF(LEFT(INDIRECT(ADDRESS(ROW()-1,1+$AI30,4,2,)),2)=LEFT(C31,2),0,1),1))))</f>
        <v>0</v>
      </c>
      <c r="AO31" s="47">
        <f ca="1">AN31+IF(D31=0,0,IF(LEFT(D31,2)="CA",0,IF(LEFT(D31,2)=LEFT(C31,2),0,IF(AO$6=1,IF(LEFT(INDIRECT(ADDRESS(ROW()-1,1+$AI30,4,2,)),2)=LEFT(D31,2),0,1),1))))</f>
        <v>0</v>
      </c>
      <c r="AP31" s="47">
        <f ca="1">AO31+IF(E31=0,0,IF(LEFT(E31,2)="CA",0,IF(LEFT(E31,2)=LEFT(D31,2),0,IF(AP$6=1,IF(LEFT(INDIRECT(ADDRESS(ROW()-1,1+$AI30,4,2,)),2)=LEFT(E31,2),0,1),1))))</f>
        <v>0</v>
      </c>
      <c r="AQ31" s="47">
        <f ca="1">AP31+IF(F31=0,0,IF(LEFT(F31,2)="CA",0,IF(LEFT(F31,2)=LEFT(E31,2),0,IF(AQ$6=1,IF(LEFT(INDIRECT(ADDRESS(ROW()-1,1+$AI30,4,2,)),2)=LEFT(F31,2),0,1),1))))</f>
        <v>0</v>
      </c>
      <c r="AR31" s="47">
        <f ca="1">AQ31+IF(G31=0,0,IF(LEFT(G31,2)="CA",0,IF(LEFT(G31,2)=LEFT(F31,2),0,IF(AR$6=1,IF(LEFT(INDIRECT(ADDRESS(ROW()-1,1+$AI30,4,2,)),2)=LEFT(G31,2),0,1),1))))</f>
        <v>0</v>
      </c>
      <c r="AS31" s="47">
        <f ca="1">AR31+IF(H31=0,0,IF(LEFT(H31,2)="CA",0,IF(LEFT(H31,2)=LEFT(G31,2),0,IF(AS$6=1,IF(LEFT(INDIRECT(ADDRESS(ROW()-1,1+$AI30,4,2,)),2)=LEFT(H31,2),0,1),1))))</f>
        <v>0</v>
      </c>
      <c r="AT31" s="47">
        <f ca="1">AS31+IF(I31=0,0,IF(LEFT(I31,2)="CA",0,IF(LEFT(I31,2)=LEFT(H31,2),0,IF(AT$6=1,IF(LEFT(INDIRECT(ADDRESS(ROW()-1,1+$AI30,4,2,)),2)=LEFT(I31,2),0,1),1))))</f>
        <v>0</v>
      </c>
      <c r="AU31" s="47">
        <f ca="1">AT31+IF(J31=0,0,IF(LEFT(J31,2)="CA",0,IF(LEFT(J31,2)=LEFT(I31,2),0,IF(AU$6=1,IF(LEFT(INDIRECT(ADDRESS(ROW()-1,1+$AI30,4,2,)),2)=LEFT(J31,2),0,1),1))))</f>
        <v>0</v>
      </c>
      <c r="AV31" s="47">
        <f ca="1">AU31+IF(K31=0,0,IF(LEFT(K31,2)="CA",0,IF(LEFT(K31,2)=LEFT(J31,2),0,IF(AV$6=1,IF(LEFT(INDIRECT(ADDRESS(ROW()-1,1+$AI30,4,2,)),2)=LEFT(K31,2),0,1),1))))</f>
        <v>0</v>
      </c>
      <c r="AW31" s="47">
        <f ca="1">AV31+IF(L31=0,0,IF(LEFT(L31,2)="CA",0,IF(LEFT(L31,2)=LEFT(K31,2),0,IF(AW$6=1,IF(LEFT(INDIRECT(ADDRESS(ROW()-1,1+$AI30,4,2,)),2)=LEFT(L31,2),0,1),1))))</f>
        <v>0</v>
      </c>
      <c r="AX31" s="47">
        <f ca="1">AW31+IF(M31=0,0,IF(LEFT(M31,2)="CA",0,IF(LEFT(M31,2)=LEFT(L31,2),0,IF(AX$6=1,IF(LEFT(INDIRECT(ADDRESS(ROW()-1,1+$AI30,4,2,)),2)=LEFT(M31,2),0,1),1))))</f>
        <v>0</v>
      </c>
      <c r="AY31" s="47">
        <f ca="1">AX31+IF(N31=0,0,IF(LEFT(N31,2)="CA",0,IF(LEFT(N31,2)=LEFT(M31,2),0,IF(AY$6=1,IF(LEFT(INDIRECT(ADDRESS(ROW()-1,1+$AI30,4,2,)),2)=LEFT(N31,2),0,1),1))))</f>
        <v>0</v>
      </c>
      <c r="AZ31" s="47">
        <f ca="1">AY31+IF(O31=0,0,IF(LEFT(O31,2)="CA",0,IF(LEFT(O31,2)=LEFT(N31,2),0,IF(AZ$6=1,IF(LEFT(INDIRECT(ADDRESS(ROW()-1,1+$AI30,4,2,)),2)=LEFT(O31,2),0,1),1))))</f>
        <v>0</v>
      </c>
      <c r="BA31" s="47">
        <f ca="1">AZ31+IF(P31=0,0,IF(LEFT(P31,2)="CA",0,IF(LEFT(P31,2)=LEFT(O31,2),0,IF(BA$6=1,IF(LEFT(INDIRECT(ADDRESS(ROW()-1,1+$AI30,4,2,)),2)=LEFT(P31,2),0,1),1))))</f>
        <v>0</v>
      </c>
      <c r="BB31" s="47">
        <f ca="1">BA31+IF(Q31=0,0,IF(LEFT(Q31,2)="CA",0,IF(LEFT(Q31,2)=LEFT(P31,2),0,IF(BB$6=1,IF(LEFT(INDIRECT(ADDRESS(ROW()-1,1+$AI30,4,2,)),2)=LEFT(Q31,2),0,1),1))))</f>
        <v>0</v>
      </c>
      <c r="BC31" s="47">
        <f ca="1">BB31+IF(R31=0,0,IF(LEFT(R31,2)="CA",0,IF(LEFT(R31,2)=LEFT(Q31,2),0,IF(BC$6=1,IF(LEFT(INDIRECT(ADDRESS(ROW()-1,1+$AI30,4,2,)),2)=LEFT(R31,2),0,1),1))))</f>
        <v>0</v>
      </c>
      <c r="BD31" s="47">
        <f ca="1">BC31+IF(S31=0,0,IF(LEFT(S31,2)="CA",0,IF(LEFT(S31,2)=LEFT(R31,2),0,IF(BD$6=1,IF(LEFT(INDIRECT(ADDRESS(ROW()-1,1+$AI30,4,2,)),2)=LEFT(S31,2),0,1),1))))</f>
        <v>0</v>
      </c>
      <c r="BE31" s="47">
        <f ca="1">BD31+IF(T31=0,0,IF(LEFT(T31,2)="CA",0,IF(LEFT(T31,2)=LEFT(S31,2),0,IF(BE$6=1,IF(LEFT(INDIRECT(ADDRESS(ROW()-1,1+$AI30,4,2,)),2)=LEFT(T31,2),0,1),1))))</f>
        <v>0</v>
      </c>
      <c r="BF31" s="47">
        <f ca="1">BE31+IF(U31=0,0,IF(LEFT(U31,2)="CA",0,IF(LEFT(U31,2)=LEFT(T31,2),0,IF(BF$6=1,IF(LEFT(INDIRECT(ADDRESS(ROW()-1,1+$AI30,4,2,)),2)=LEFT(U31,2),0,1),1))))</f>
        <v>0</v>
      </c>
      <c r="BG31" s="47">
        <f ca="1">BF31+IF(V31=0,0,IF(LEFT(V31,2)="CA",0,IF(LEFT(V31,2)=LEFT(U31,2),0,IF(BG$6=1,IF(LEFT(INDIRECT(ADDRESS(ROW()-1,1+$AI30,4,2,)),2)=LEFT(V31,2),0,1),1))))</f>
        <v>0</v>
      </c>
      <c r="BH31" s="47">
        <f ca="1">BG31+IF(W31=0,0,IF(LEFT(W31,2)="CA",0,IF(LEFT(W31,2)=LEFT(V31,2),0,IF(BH$6=1,IF(LEFT(INDIRECT(ADDRESS(ROW()-1,1+$AI30,4,2,)),2)=LEFT(W31,2),0,1),1))))</f>
        <v>0</v>
      </c>
      <c r="BI31" s="47">
        <f ca="1">BH31+IF(X31=0,0,IF(LEFT(X31,2)="CA",0,IF(LEFT(X31,2)=LEFT(W31,2),0,IF(BI$6=1,IF(LEFT(INDIRECT(ADDRESS(ROW()-1,1+$AI30,4,2,)),2)=LEFT(X31,2),0,1),1))))</f>
        <v>0</v>
      </c>
      <c r="BJ31" s="47">
        <f ca="1">BI31+IF(Y31=0,0,IF(LEFT(Y31,2)="CA",0,IF(LEFT(Y31,2)=LEFT(X31,2),0,IF(BJ$6=1,IF(LEFT(INDIRECT(ADDRESS(ROW()-1,1+$AI30,4,2,)),2)=LEFT(Y31,2),0,1),1))))</f>
        <v>0</v>
      </c>
      <c r="BK31" s="47">
        <f ca="1">BJ31+IF(Z31=0,0,IF(LEFT(Z31,2)="CA",0,IF(LEFT(Z31,2)=LEFT(Y31,2),0,IF(BK$6=1,IF(LEFT(INDIRECT(ADDRESS(ROW()-1,1+$AI30,4,2,)),2)=LEFT(Z31,2),0,1),1))))</f>
        <v>0</v>
      </c>
      <c r="BL31" s="47">
        <f ca="1">BK31+IF(AA31=0,0,IF(LEFT(AA31,2)="CA",0,IF(LEFT(AA31,2)=LEFT(Z31,2),0,IF(BL$6=1,IF(LEFT(INDIRECT(ADDRESS(ROW()-1,1+$AI30,4,2,)),2)=LEFT(AA31,2),0,1),1))))</f>
        <v>0</v>
      </c>
      <c r="BM31" s="47">
        <f ca="1">BL31+IF(AB31=0,0,IF(LEFT(AB31,2)="CA",0,IF(LEFT(AB31,2)=LEFT(AA31,2),0,IF(BM$6=1,IF(LEFT(INDIRECT(ADDRESS(ROW()-1,1+$AI30,4,2,)),2)=LEFT(AB31,2),0,1),1))))</f>
        <v>0</v>
      </c>
      <c r="BN31" s="47">
        <f ca="1">BM31+IF(AC31=0,0,IF(LEFT(AC31,2)="CA",0,IF(LEFT(AC31,2)=LEFT(AB31,2),0,IF(BN$6=1,IF(LEFT(INDIRECT(ADDRESS(ROW()-1,1+$AI30,4,2,)),2)=LEFT(AC31,2),0,1),1))))</f>
        <v>0</v>
      </c>
      <c r="BO31" s="47">
        <f ca="1">BN31+IF(AD31=0,0,IF(LEFT(AD31,2)="CA",0,IF(LEFT(AD31,2)=LEFT(AC31,2),0,IF(BO$6=1,IF(LEFT(INDIRECT(ADDRESS(ROW()-1,1+$AI30,4,2,)),2)=LEFT(AD31,2),0,1),1))))</f>
        <v>0</v>
      </c>
      <c r="BP31" s="47">
        <f ca="1">BO31+IF(AE31=0,0,IF(LEFT(AE31,2)="CA",0,IF(LEFT(AE31,2)=LEFT(AD31,2),0,IF(BP$6=1,IF(LEFT(INDIRECT(ADDRESS(ROW()-1,1+$AI30,4,2,)),2)=LEFT(AE31,2),0,1),1))))</f>
        <v>0</v>
      </c>
      <c r="BQ31" s="47">
        <f ca="1">BP31+IF(AF31=0,0,IF(LEFT(AF31,2)="CA",0,IF(LEFT(AF31,2)=LEFT(AE31,2),0,IF(BQ$6=1,IF(LEFT(INDIRECT(ADDRESS(ROW()-1,1+$AI30,4,2,)),2)=LEFT(AF31,2),0,1),1))))</f>
        <v>0</v>
      </c>
      <c r="BZ31" s="1">
        <f>COUNTIF($B$30:$AF$41,"=CAS")</f>
        <v>2</v>
      </c>
      <c r="CA31" s="1" t="s">
        <v>4</v>
      </c>
      <c r="CB31" s="1">
        <f ca="1">DETECTP($B$6:$AF$6,$A31)</f>
        <v>1</v>
      </c>
      <c r="CC31" s="103" t="str">
        <f ca="1">DETECTP($B$6:$AF$6,$A31,1)</f>
        <v>du 25 au 28 fevrier</v>
      </c>
      <c r="CD31" s="105" t="str">
        <f>COUNTIF(B31:AF31,"=CA")&amp; " CA"</f>
        <v>2 CA</v>
      </c>
      <c r="CE31" s="105"/>
      <c r="CF31" s="105" t="str">
        <f>COUNTIF(C31:AI31,"=CAS")&amp; " CAS"</f>
        <v>0 CAS</v>
      </c>
      <c r="CG31" s="105"/>
      <c r="CH31" s="105" t="str">
        <f ca="1">COUNTIF(D31:AJ31,"=CF")&amp; " CF"</f>
        <v>0 CF</v>
      </c>
      <c r="CI31" s="105"/>
      <c r="CJ31" s="105" t="str">
        <f ca="1">COUNTIF(E31:AK31,"=RTT")&amp; " RTT"</f>
        <v>0 RTT</v>
      </c>
      <c r="CK31" s="105"/>
      <c r="CL31" s="103" t="str">
        <f ca="1">DETECTP($B$6:$AF$6,$A31,2)</f>
        <v/>
      </c>
      <c r="CM31" s="105" t="str">
        <f ca="1">COUNTIF(G31:AM31,"=CA"-CD31)&amp; " CA"</f>
        <v>0 CA</v>
      </c>
      <c r="CN31" s="105"/>
      <c r="CO31" s="105"/>
      <c r="CP31" s="105" t="str">
        <f ca="1">COUNTIF(H31:AN31,"=CAS"-CF31)&amp; " CAS"</f>
        <v>0 CAS</v>
      </c>
      <c r="CQ31" s="105"/>
      <c r="CR31" s="105" t="str">
        <f ca="1">COUNTIF(I31:AO31,"=CF"-CH31)&amp; " CF"</f>
        <v>0 CF</v>
      </c>
      <c r="CS31" s="105"/>
      <c r="CT31" s="105" t="str">
        <f ca="1">COUNTIF(J31:AP31,"=RTT"-CJ31)&amp; " RTT"</f>
        <v>0 RTT</v>
      </c>
    </row>
    <row r="32" spans="1:114" ht="14.55" customHeight="1">
      <c r="A32" s="54" t="s">
        <v>9</v>
      </c>
      <c r="B32" s="40" t="str">
        <f>'Prévisions conges'!C15</f>
        <v>CA</v>
      </c>
      <c r="C32" s="40" t="str">
        <f>'Prévisions conges'!D15</f>
        <v>CA</v>
      </c>
      <c r="D32" s="40" t="str">
        <f>'Prévisions conges'!E15</f>
        <v>CA</v>
      </c>
      <c r="E32" s="40" t="str">
        <f>'Prévisions conges'!F15</f>
        <v>CAS.</v>
      </c>
      <c r="F32" s="40" t="str">
        <f>'Prévisions conges'!G15</f>
        <v>CAS.</v>
      </c>
      <c r="G32" s="40" t="str">
        <f>'Prévisions conges'!H15</f>
        <v>CAS</v>
      </c>
      <c r="H32" s="40">
        <f>'Prévisions conges'!I15</f>
        <v>0</v>
      </c>
      <c r="I32" s="40">
        <f>'Prévisions conges'!J15</f>
        <v>0</v>
      </c>
      <c r="J32" s="40">
        <f>'Prévisions conges'!K15</f>
        <v>0</v>
      </c>
      <c r="K32" s="40">
        <f>'Prévisions conges'!L15</f>
        <v>0</v>
      </c>
      <c r="L32" s="40">
        <f>'Prévisions conges'!M15</f>
        <v>0</v>
      </c>
      <c r="M32" s="40">
        <f>'Prévisions conges'!N15</f>
        <v>0</v>
      </c>
      <c r="N32" s="40">
        <f>'Prévisions conges'!O15</f>
        <v>0</v>
      </c>
      <c r="O32" s="40">
        <f>'Prévisions conges'!P15</f>
        <v>0</v>
      </c>
      <c r="P32" s="40">
        <f>'Prévisions conges'!Q15</f>
        <v>0</v>
      </c>
      <c r="Q32" s="40">
        <f>'Prévisions conges'!R15</f>
        <v>0</v>
      </c>
      <c r="R32" s="40">
        <f>'Prévisions conges'!S15</f>
        <v>0</v>
      </c>
      <c r="S32" s="40">
        <f>'Prévisions conges'!T15</f>
        <v>0</v>
      </c>
      <c r="T32" s="40">
        <f>'Prévisions conges'!U15</f>
        <v>0</v>
      </c>
      <c r="U32" s="40">
        <f>'Prévisions conges'!V15</f>
        <v>0</v>
      </c>
      <c r="V32" s="40">
        <f>'Prévisions conges'!W15</f>
        <v>0</v>
      </c>
      <c r="W32" s="40">
        <f>'Prévisions conges'!X15</f>
        <v>0</v>
      </c>
      <c r="X32" s="40">
        <f>'Prévisions conges'!Y15</f>
        <v>0</v>
      </c>
      <c r="Y32" s="40">
        <f>'Prévisions conges'!Z15</f>
        <v>0</v>
      </c>
      <c r="Z32" s="40">
        <f>'Prévisions conges'!AA15</f>
        <v>0</v>
      </c>
      <c r="AA32" s="40">
        <f>'Prévisions conges'!AB15</f>
        <v>0</v>
      </c>
      <c r="AB32" s="40">
        <f>'Prévisions conges'!AC15</f>
        <v>0</v>
      </c>
      <c r="AC32" s="40">
        <f>'Prévisions conges'!AD15</f>
        <v>0</v>
      </c>
      <c r="AD32" s="40">
        <f>'Prévisions conges'!AE15</f>
        <v>0</v>
      </c>
      <c r="AE32" s="40">
        <f>'Prévisions conges'!AF15</f>
        <v>0</v>
      </c>
      <c r="AF32" s="40">
        <f>'Prévisions conges'!AG15</f>
        <v>0</v>
      </c>
      <c r="AG32" s="2"/>
      <c r="AH32" s="2"/>
      <c r="AI32" s="42" t="e">
        <f>DAY(EOMONTH(DATE(AN+IF(A31="DECEMBRE",1,0),VLOOKUP(A32,$BT$6:$BU$17,2,FALSE),1),0))</f>
        <v>#REF!</v>
      </c>
      <c r="AJ32" s="67">
        <f ca="1">SUMPRODUCT(N(INDIRECT(ADDRESS(6+OFFSET($A32,-3-VLOOKUP($A32,$BT$6:$BU$17,2,FALSE),0)+(23*(OFFSET($A32,-3-VLOOKUP($A32,$BT$6:$BU$17,2,FALSE),0)-1)),2,4,2)):$AF32="CAS"))</f>
        <v>1</v>
      </c>
      <c r="AK32" s="68">
        <f ca="1">AK31+IF(ISNA(MATCH("CAS",B32:AF32,0))=TRUE,SUMPRODUCT(N(B32:AF32="CA")),SUMPRODUCT(N(B32:INDIRECT(ADDRESS(ROW(),MATCH("CAS",B32:AF32,0),4,2))="CA")))</f>
        <v>12</v>
      </c>
      <c r="AM32" s="47">
        <f ca="1">AL32+IF(B32=0,0,IF(LEFT(B32,2)="CA",0,IF(LEFT(B32,2)=LEFT(A32,2),0,IF(AM$6=1,IF(LEFT(INDIRECT(ADDRESS(ROW()-1,1+$AI31,4,2,)),2)=LEFT(B32,2),0,1),1))))</f>
        <v>0</v>
      </c>
      <c r="AN32" s="47">
        <f ca="1">AM32+IF(C32=0,0,IF(LEFT(C32,2)="CA",0,IF(LEFT(C32,2)=LEFT(B32,2),0,IF(AN$6=1,IF(LEFT(INDIRECT(ADDRESS(ROW()-1,1+$AI31,4,2,)),2)=LEFT(C32,2),0,1),1))))</f>
        <v>0</v>
      </c>
      <c r="AO32" s="47">
        <f ca="1">AN32+IF(D32=0,0,IF(LEFT(D32,2)="CA",0,IF(LEFT(D32,2)=LEFT(C32,2),0,IF(AO$6=1,IF(LEFT(INDIRECT(ADDRESS(ROW()-1,1+$AI31,4,2,)),2)=LEFT(D32,2),0,1),1))))</f>
        <v>0</v>
      </c>
      <c r="AP32" s="47">
        <f ca="1">AO32+IF(E32=0,0,IF(LEFT(E32,2)="CA",0,IF(LEFT(E32,2)=LEFT(D32,2),0,IF(AP$6=1,IF(LEFT(INDIRECT(ADDRESS(ROW()-1,1+$AI31,4,2,)),2)=LEFT(E32,2),0,1),1))))</f>
        <v>0</v>
      </c>
      <c r="AQ32" s="47">
        <f ca="1">AP32+IF(F32=0,0,IF(LEFT(F32,2)="CA",0,IF(LEFT(F32,2)=LEFT(E32,2),0,IF(AQ$6=1,IF(LEFT(INDIRECT(ADDRESS(ROW()-1,1+$AI31,4,2,)),2)=LEFT(F32,2),0,1),1))))</f>
        <v>0</v>
      </c>
      <c r="AR32" s="47">
        <f ca="1">AQ32+IF(G32=0,0,IF(LEFT(G32,2)="CA",0,IF(LEFT(G32,2)=LEFT(F32,2),0,IF(AR$6=1,IF(LEFT(INDIRECT(ADDRESS(ROW()-1,1+$AI31,4,2,)),2)=LEFT(G32,2),0,1),1))))</f>
        <v>0</v>
      </c>
      <c r="AS32" s="47">
        <f ca="1">AR32+IF(H32=0,0,IF(LEFT(H32,2)="CA",0,IF(LEFT(H32,2)=LEFT(G32,2),0,IF(AS$6=1,IF(LEFT(INDIRECT(ADDRESS(ROW()-1,1+$AI31,4,2,)),2)=LEFT(H32,2),0,1),1))))</f>
        <v>0</v>
      </c>
      <c r="AT32" s="47">
        <f ca="1">AS32+IF(I32=0,0,IF(LEFT(I32,2)="CA",0,IF(LEFT(I32,2)=LEFT(H32,2),0,IF(AT$6=1,IF(LEFT(INDIRECT(ADDRESS(ROW()-1,1+$AI31,4,2,)),2)=LEFT(I32,2),0,1),1))))</f>
        <v>0</v>
      </c>
      <c r="AU32" s="47">
        <f ca="1">AT32+IF(J32=0,0,IF(LEFT(J32,2)="CA",0,IF(LEFT(J32,2)=LEFT(I32,2),0,IF(AU$6=1,IF(LEFT(INDIRECT(ADDRESS(ROW()-1,1+$AI31,4,2,)),2)=LEFT(J32,2),0,1),1))))</f>
        <v>0</v>
      </c>
      <c r="AV32" s="47">
        <f ca="1">AU32+IF(K32=0,0,IF(LEFT(K32,2)="CA",0,IF(LEFT(K32,2)=LEFT(J32,2),0,IF(AV$6=1,IF(LEFT(INDIRECT(ADDRESS(ROW()-1,1+$AI31,4,2,)),2)=LEFT(K32,2),0,1),1))))</f>
        <v>0</v>
      </c>
      <c r="AW32" s="47">
        <f ca="1">AV32+IF(L32=0,0,IF(LEFT(L32,2)="CA",0,IF(LEFT(L32,2)=LEFT(K32,2),0,IF(AW$6=1,IF(LEFT(INDIRECT(ADDRESS(ROW()-1,1+$AI31,4,2,)),2)=LEFT(L32,2),0,1),1))))</f>
        <v>0</v>
      </c>
      <c r="AX32" s="47">
        <f ca="1">AW32+IF(M32=0,0,IF(LEFT(M32,2)="CA",0,IF(LEFT(M32,2)=LEFT(L32,2),0,IF(AX$6=1,IF(LEFT(INDIRECT(ADDRESS(ROW()-1,1+$AI31,4,2,)),2)=LEFT(M32,2),0,1),1))))</f>
        <v>0</v>
      </c>
      <c r="AY32" s="47">
        <f ca="1">AX32+IF(N32=0,0,IF(LEFT(N32,2)="CA",0,IF(LEFT(N32,2)=LEFT(M32,2),0,IF(AY$6=1,IF(LEFT(INDIRECT(ADDRESS(ROW()-1,1+$AI31,4,2,)),2)=LEFT(N32,2),0,1),1))))</f>
        <v>0</v>
      </c>
      <c r="AZ32" s="47">
        <f ca="1">AY32+IF(O32=0,0,IF(LEFT(O32,2)="CA",0,IF(LEFT(O32,2)=LEFT(N32,2),0,IF(AZ$6=1,IF(LEFT(INDIRECT(ADDRESS(ROW()-1,1+$AI31,4,2,)),2)=LEFT(O32,2),0,1),1))))</f>
        <v>0</v>
      </c>
      <c r="BA32" s="47">
        <f ca="1">AZ32+IF(P32=0,0,IF(LEFT(P32,2)="CA",0,IF(LEFT(P32,2)=LEFT(O32,2),0,IF(BA$6=1,IF(LEFT(INDIRECT(ADDRESS(ROW()-1,1+$AI31,4,2,)),2)=LEFT(P32,2),0,1),1))))</f>
        <v>0</v>
      </c>
      <c r="BB32" s="47">
        <f ca="1">BA32+IF(Q32=0,0,IF(LEFT(Q32,2)="CA",0,IF(LEFT(Q32,2)=LEFT(P32,2),0,IF(BB$6=1,IF(LEFT(INDIRECT(ADDRESS(ROW()-1,1+$AI31,4,2,)),2)=LEFT(Q32,2),0,1),1))))</f>
        <v>0</v>
      </c>
      <c r="BC32" s="47">
        <f ca="1">BB32+IF(R32=0,0,IF(LEFT(R32,2)="CA",0,IF(LEFT(R32,2)=LEFT(Q32,2),0,IF(BC$6=1,IF(LEFT(INDIRECT(ADDRESS(ROW()-1,1+$AI31,4,2,)),2)=LEFT(R32,2),0,1),1))))</f>
        <v>0</v>
      </c>
      <c r="BD32" s="47">
        <f ca="1">BC32+IF(S32=0,0,IF(LEFT(S32,2)="CA",0,IF(LEFT(S32,2)=LEFT(R32,2),0,IF(BD$6=1,IF(LEFT(INDIRECT(ADDRESS(ROW()-1,1+$AI31,4,2,)),2)=LEFT(S32,2),0,1),1))))</f>
        <v>0</v>
      </c>
      <c r="BE32" s="47">
        <f ca="1">BD32+IF(T32=0,0,IF(LEFT(T32,2)="CA",0,IF(LEFT(T32,2)=LEFT(S32,2),0,IF(BE$6=1,IF(LEFT(INDIRECT(ADDRESS(ROW()-1,1+$AI31,4,2,)),2)=LEFT(T32,2),0,1),1))))</f>
        <v>0</v>
      </c>
      <c r="BF32" s="47">
        <f ca="1">BE32+IF(U32=0,0,IF(LEFT(U32,2)="CA",0,IF(LEFT(U32,2)=LEFT(T32,2),0,IF(BF$6=1,IF(LEFT(INDIRECT(ADDRESS(ROW()-1,1+$AI31,4,2,)),2)=LEFT(U32,2),0,1),1))))</f>
        <v>0</v>
      </c>
      <c r="BG32" s="47">
        <f ca="1">BF32+IF(V32=0,0,IF(LEFT(V32,2)="CA",0,IF(LEFT(V32,2)=LEFT(U32,2),0,IF(BG$6=1,IF(LEFT(INDIRECT(ADDRESS(ROW()-1,1+$AI31,4,2,)),2)=LEFT(V32,2),0,1),1))))</f>
        <v>0</v>
      </c>
      <c r="BH32" s="47">
        <f ca="1">BG32+IF(W32=0,0,IF(LEFT(W32,2)="CA",0,IF(LEFT(W32,2)=LEFT(V32,2),0,IF(BH$6=1,IF(LEFT(INDIRECT(ADDRESS(ROW()-1,1+$AI31,4,2,)),2)=LEFT(W32,2),0,1),1))))</f>
        <v>0</v>
      </c>
      <c r="BI32" s="47">
        <f ca="1">BH32+IF(X32=0,0,IF(LEFT(X32,2)="CA",0,IF(LEFT(X32,2)=LEFT(W32,2),0,IF(BI$6=1,IF(LEFT(INDIRECT(ADDRESS(ROW()-1,1+$AI31,4,2,)),2)=LEFT(X32,2),0,1),1))))</f>
        <v>0</v>
      </c>
      <c r="BJ32" s="47">
        <f ca="1">BI32+IF(Y32=0,0,IF(LEFT(Y32,2)="CA",0,IF(LEFT(Y32,2)=LEFT(X32,2),0,IF(BJ$6=1,IF(LEFT(INDIRECT(ADDRESS(ROW()-1,1+$AI31,4,2,)),2)=LEFT(Y32,2),0,1),1))))</f>
        <v>0</v>
      </c>
      <c r="BK32" s="47">
        <f ca="1">BJ32+IF(Z32=0,0,IF(LEFT(Z32,2)="CA",0,IF(LEFT(Z32,2)=LEFT(Y32,2),0,IF(BK$6=1,IF(LEFT(INDIRECT(ADDRESS(ROW()-1,1+$AI31,4,2,)),2)=LEFT(Z32,2),0,1),1))))</f>
        <v>0</v>
      </c>
      <c r="BL32" s="47">
        <f ca="1">BK32+IF(AA32=0,0,IF(LEFT(AA32,2)="CA",0,IF(LEFT(AA32,2)=LEFT(Z32,2),0,IF(BL$6=1,IF(LEFT(INDIRECT(ADDRESS(ROW()-1,1+$AI31,4,2,)),2)=LEFT(AA32,2),0,1),1))))</f>
        <v>0</v>
      </c>
      <c r="BM32" s="47">
        <f ca="1">BL32+IF(AB32=0,0,IF(LEFT(AB32,2)="CA",0,IF(LEFT(AB32,2)=LEFT(AA32,2),0,IF(BM$6=1,IF(LEFT(INDIRECT(ADDRESS(ROW()-1,1+$AI31,4,2,)),2)=LEFT(AB32,2),0,1),1))))</f>
        <v>0</v>
      </c>
      <c r="BN32" s="47">
        <f ca="1">BM32+IF(AC32=0,0,IF(LEFT(AC32,2)="CA",0,IF(LEFT(AC32,2)=LEFT(AB32,2),0,IF(BN$6=1,IF(LEFT(INDIRECT(ADDRESS(ROW()-1,1+$AI31,4,2,)),2)=LEFT(AC32,2),0,1),1))))</f>
        <v>0</v>
      </c>
      <c r="BO32" s="47">
        <f ca="1">BN32+IF(AD32=0,0,IF(LEFT(AD32,2)="CA",0,IF(LEFT(AD32,2)=LEFT(AC32,2),0,IF(BO$6=1,IF(LEFT(INDIRECT(ADDRESS(ROW()-1,1+$AI31,4,2,)),2)=LEFT(AD32,2),0,1),1))))</f>
        <v>0</v>
      </c>
      <c r="BP32" s="47">
        <f ca="1">BO32+IF(AE32=0,0,IF(LEFT(AE32,2)="CA",0,IF(LEFT(AE32,2)=LEFT(AD32,2),0,IF(BP$6=1,IF(LEFT(INDIRECT(ADDRESS(ROW()-1,1+$AI31,4,2,)),2)=LEFT(AE32,2),0,1),1))))</f>
        <v>0</v>
      </c>
      <c r="BQ32" s="47">
        <f ca="1">BP32+IF(AF32=0,0,IF(LEFT(AF32,2)="CA",0,IF(LEFT(AF32,2)=LEFT(AE32,2),0,IF(BQ$6=1,IF(LEFT(INDIRECT(ADDRESS(ROW()-1,1+$AI31,4,2,)),2)=LEFT(AF32,2),0,1),1))))</f>
        <v>0</v>
      </c>
      <c r="BZ32" s="1">
        <f>COUNTIF($B$30:$AF$41,"=CF")</f>
        <v>15</v>
      </c>
      <c r="CA32" s="1" t="s">
        <v>6</v>
      </c>
      <c r="CB32" s="1">
        <f ca="1">DETECTP($B$6:$AF$6,$A32)</f>
        <v>1</v>
      </c>
      <c r="CC32" s="103" t="str">
        <f ca="1">DETECTP($B$6:$AF$6,$A32,1)</f>
        <v>du 1 au 6 mars</v>
      </c>
      <c r="CD32" s="105" t="str">
        <f>COUNTIF(B32:AF32,"=CA")&amp; " CA"</f>
        <v>3 CA</v>
      </c>
      <c r="CE32" s="105"/>
      <c r="CF32" s="105" t="str">
        <f>COUNTIF(C32:AI32,"=CAS")&amp; " CAS"</f>
        <v>1 CAS</v>
      </c>
      <c r="CG32" s="105"/>
      <c r="CH32" s="105" t="str">
        <f ca="1">COUNTIF(D32:AJ32,"=CF")&amp; " CF"</f>
        <v>0 CF</v>
      </c>
      <c r="CI32" s="105"/>
      <c r="CJ32" s="105" t="str">
        <f ca="1">COUNTIF(E32:AK32,"=RTT")&amp; " RTT"</f>
        <v>0 RTT</v>
      </c>
      <c r="CK32" s="105"/>
      <c r="CL32" s="103" t="str">
        <f ca="1">DETECTP($B$6:$AF$6,$A32,2)</f>
        <v/>
      </c>
      <c r="CM32" s="105" t="str">
        <f ca="1">COUNTIF(G32:AM32,"=CA"-CD32)&amp; " CA"</f>
        <v>0 CA</v>
      </c>
      <c r="CN32" s="105"/>
      <c r="CO32" s="105"/>
      <c r="CP32" s="105" t="str">
        <f ca="1">COUNTIF(H32:AN32,"=CAS"-CF32)&amp; " CAS"</f>
        <v>0 CAS</v>
      </c>
      <c r="CQ32" s="105"/>
      <c r="CR32" s="105" t="str">
        <f ca="1">COUNTIF(I32:AO32,"=CF"-CH32)&amp; " CF"</f>
        <v>0 CF</v>
      </c>
      <c r="CS32" s="105"/>
      <c r="CT32" s="105" t="str">
        <f ca="1">COUNTIF(J32:AP32,"=RTT"-CJ32)&amp; " RTT"</f>
        <v>0 RTT</v>
      </c>
    </row>
    <row r="33" spans="1:98" ht="14.55" customHeight="1">
      <c r="A33" s="54" t="s">
        <v>10</v>
      </c>
      <c r="B33" s="40">
        <f>'Prévisions conges'!C20</f>
        <v>0</v>
      </c>
      <c r="C33" s="40">
        <f>'Prévisions conges'!D20</f>
        <v>0</v>
      </c>
      <c r="D33" s="40">
        <f>'Prévisions conges'!E20</f>
        <v>0</v>
      </c>
      <c r="E33" s="40">
        <f>'Prévisions conges'!F20</f>
        <v>0</v>
      </c>
      <c r="F33" s="40">
        <f>'Prévisions conges'!G20</f>
        <v>0</v>
      </c>
      <c r="G33" s="40">
        <f>'Prévisions conges'!H20</f>
        <v>0</v>
      </c>
      <c r="H33" s="40">
        <f>'Prévisions conges'!I20</f>
        <v>0</v>
      </c>
      <c r="I33" s="40">
        <f>'Prévisions conges'!J20</f>
        <v>0</v>
      </c>
      <c r="J33" s="40">
        <f>'Prévisions conges'!K20</f>
        <v>0</v>
      </c>
      <c r="K33" s="40">
        <f>'Prévisions conges'!L20</f>
        <v>0</v>
      </c>
      <c r="L33" s="40">
        <f>'Prévisions conges'!M20</f>
        <v>0</v>
      </c>
      <c r="M33" s="40">
        <f>'Prévisions conges'!N20</f>
        <v>0</v>
      </c>
      <c r="N33" s="40">
        <f>'Prévisions conges'!O20</f>
        <v>0</v>
      </c>
      <c r="O33" s="40">
        <f>'Prévisions conges'!P20</f>
        <v>0</v>
      </c>
      <c r="P33" s="40">
        <f>'Prévisions conges'!Q20</f>
        <v>0</v>
      </c>
      <c r="Q33" s="40">
        <f>'Prévisions conges'!R20</f>
        <v>0</v>
      </c>
      <c r="R33" s="40">
        <f>'Prévisions conges'!S20</f>
        <v>0</v>
      </c>
      <c r="S33" s="40">
        <f>'Prévisions conges'!T20</f>
        <v>0</v>
      </c>
      <c r="T33" s="40">
        <f>'Prévisions conges'!U20</f>
        <v>0</v>
      </c>
      <c r="U33" s="40">
        <f>'Prévisions conges'!V20</f>
        <v>0</v>
      </c>
      <c r="V33" s="40">
        <f>'Prévisions conges'!W20</f>
        <v>0</v>
      </c>
      <c r="W33" s="40">
        <f>'Prévisions conges'!X20</f>
        <v>0</v>
      </c>
      <c r="X33" s="40">
        <f>'Prévisions conges'!Y20</f>
        <v>0</v>
      </c>
      <c r="Y33" s="40">
        <f>'Prévisions conges'!Z20</f>
        <v>0</v>
      </c>
      <c r="Z33" s="40">
        <f>'Prévisions conges'!AA20</f>
        <v>0</v>
      </c>
      <c r="AA33" s="40">
        <f>'Prévisions conges'!AB20</f>
        <v>0</v>
      </c>
      <c r="AB33" s="40">
        <f>'Prévisions conges'!AC20</f>
        <v>0</v>
      </c>
      <c r="AC33" s="40">
        <f>'Prévisions conges'!AD20</f>
        <v>0</v>
      </c>
      <c r="AD33" s="40">
        <f>'Prévisions conges'!AE20</f>
        <v>0</v>
      </c>
      <c r="AE33" s="40">
        <f>'Prévisions conges'!AF20</f>
        <v>0</v>
      </c>
      <c r="AF33" s="40">
        <f>'Prévisions conges'!AG20</f>
        <v>0</v>
      </c>
      <c r="AG33" s="2"/>
      <c r="AH33" s="2"/>
      <c r="AI33" s="42" t="e">
        <f>DAY(EOMONTH(DATE(AN+IF(A32="DECEMBRE",1,0),VLOOKUP(A33,$BT$6:$BU$17,2,FALSE),1),0))</f>
        <v>#REF!</v>
      </c>
      <c r="AJ33" s="67">
        <f ca="1">SUMPRODUCT(N(INDIRECT(ADDRESS(6+OFFSET($A33,-3-VLOOKUP($A33,$BT$6:$BU$17,2,FALSE),0)+(23*(OFFSET($A33,-3-VLOOKUP($A33,$BT$6:$BU$17,2,FALSE),0)-1)),2,4,2)):$AF33="CAS"))</f>
        <v>1</v>
      </c>
      <c r="AK33" s="68">
        <f ca="1">AK32+IF(ISNA(MATCH("CAS",B33:AF33,0))=TRUE,SUMPRODUCT(N(B33:AF33="CA")),SUMPRODUCT(N(B33:INDIRECT(ADDRESS(ROW(),MATCH("CAS",B33:AF33,0),4,2))="CA")))</f>
        <v>12</v>
      </c>
      <c r="AM33" s="47">
        <f ca="1">AL33+IF(B33=0,0,IF(LEFT(B33,2)="CA",0,IF(LEFT(B33,2)=LEFT(A33,2),0,IF(AM$6=1,IF(LEFT(INDIRECT(ADDRESS(ROW()-1,1+$AI32,4,2,)),2)=LEFT(B33,2),0,1),1))))</f>
        <v>0</v>
      </c>
      <c r="AN33" s="47">
        <f ca="1">AM33+IF(C33=0,0,IF(LEFT(C33,2)="CA",0,IF(LEFT(C33,2)=LEFT(B33,2),0,IF(AN$6=1,IF(LEFT(INDIRECT(ADDRESS(ROW()-1,1+$AI32,4,2,)),2)=LEFT(C33,2),0,1),1))))</f>
        <v>0</v>
      </c>
      <c r="AO33" s="47">
        <f ca="1">AN33+IF(D33=0,0,IF(LEFT(D33,2)="CA",0,IF(LEFT(D33,2)=LEFT(C33,2),0,IF(AO$6=1,IF(LEFT(INDIRECT(ADDRESS(ROW()-1,1+$AI32,4,2,)),2)=LEFT(D33,2),0,1),1))))</f>
        <v>0</v>
      </c>
      <c r="AP33" s="47">
        <f ca="1">AO33+IF(E33=0,0,IF(LEFT(E33,2)="CA",0,IF(LEFT(E33,2)=LEFT(D33,2),0,IF(AP$6=1,IF(LEFT(INDIRECT(ADDRESS(ROW()-1,1+$AI32,4,2,)),2)=LEFT(E33,2),0,1),1))))</f>
        <v>0</v>
      </c>
      <c r="AQ33" s="47">
        <f ca="1">AP33+IF(F33=0,0,IF(LEFT(F33,2)="CA",0,IF(LEFT(F33,2)=LEFT(E33,2),0,IF(AQ$6=1,IF(LEFT(INDIRECT(ADDRESS(ROW()-1,1+$AI32,4,2,)),2)=LEFT(F33,2),0,1),1))))</f>
        <v>0</v>
      </c>
      <c r="AR33" s="47">
        <f ca="1">AQ33+IF(G33=0,0,IF(LEFT(G33,2)="CA",0,IF(LEFT(G33,2)=LEFT(F33,2),0,IF(AR$6=1,IF(LEFT(INDIRECT(ADDRESS(ROW()-1,1+$AI32,4,2,)),2)=LEFT(G33,2),0,1),1))))</f>
        <v>0</v>
      </c>
      <c r="AS33" s="47">
        <f ca="1">AR33+IF(H33=0,0,IF(LEFT(H33,2)="CA",0,IF(LEFT(H33,2)=LEFT(G33,2),0,IF(AS$6=1,IF(LEFT(INDIRECT(ADDRESS(ROW()-1,1+$AI32,4,2,)),2)=LEFT(H33,2),0,1),1))))</f>
        <v>0</v>
      </c>
      <c r="AT33" s="47">
        <f ca="1">AS33+IF(I33=0,0,IF(LEFT(I33,2)="CA",0,IF(LEFT(I33,2)=LEFT(H33,2),0,IF(AT$6=1,IF(LEFT(INDIRECT(ADDRESS(ROW()-1,1+$AI32,4,2,)),2)=LEFT(I33,2),0,1),1))))</f>
        <v>0</v>
      </c>
      <c r="AU33" s="47">
        <f ca="1">AT33+IF(J33=0,0,IF(LEFT(J33,2)="CA",0,IF(LEFT(J33,2)=LEFT(I33,2),0,IF(AU$6=1,IF(LEFT(INDIRECT(ADDRESS(ROW()-1,1+$AI32,4,2,)),2)=LEFT(J33,2),0,1),1))))</f>
        <v>0</v>
      </c>
      <c r="AV33" s="47">
        <f ca="1">AU33+IF(K33=0,0,IF(LEFT(K33,2)="CA",0,IF(LEFT(K33,2)=LEFT(J33,2),0,IF(AV$6=1,IF(LEFT(INDIRECT(ADDRESS(ROW()-1,1+$AI32,4,2,)),2)=LEFT(K33,2),0,1),1))))</f>
        <v>0</v>
      </c>
      <c r="AW33" s="47">
        <f ca="1">AV33+IF(L33=0,0,IF(LEFT(L33,2)="CA",0,IF(LEFT(L33,2)=LEFT(K33,2),0,IF(AW$6=1,IF(LEFT(INDIRECT(ADDRESS(ROW()-1,1+$AI32,4,2,)),2)=LEFT(L33,2),0,1),1))))</f>
        <v>0</v>
      </c>
      <c r="AX33" s="47">
        <f ca="1">AW33+IF(M33=0,0,IF(LEFT(M33,2)="CA",0,IF(LEFT(M33,2)=LEFT(L33,2),0,IF(AX$6=1,IF(LEFT(INDIRECT(ADDRESS(ROW()-1,1+$AI32,4,2,)),2)=LEFT(M33,2),0,1),1))))</f>
        <v>0</v>
      </c>
      <c r="AY33" s="47">
        <f ca="1">AX33+IF(N33=0,0,IF(LEFT(N33,2)="CA",0,IF(LEFT(N33,2)=LEFT(M33,2),0,IF(AY$6=1,IF(LEFT(INDIRECT(ADDRESS(ROW()-1,1+$AI32,4,2,)),2)=LEFT(N33,2),0,1),1))))</f>
        <v>0</v>
      </c>
      <c r="AZ33" s="47">
        <f ca="1">AY33+IF(O33=0,0,IF(LEFT(O33,2)="CA",0,IF(LEFT(O33,2)=LEFT(N33,2),0,IF(AZ$6=1,IF(LEFT(INDIRECT(ADDRESS(ROW()-1,1+$AI32,4,2,)),2)=LEFT(O33,2),0,1),1))))</f>
        <v>0</v>
      </c>
      <c r="BA33" s="47">
        <f ca="1">AZ33+IF(P33=0,0,IF(LEFT(P33,2)="CA",0,IF(LEFT(P33,2)=LEFT(O33,2),0,IF(BA$6=1,IF(LEFT(INDIRECT(ADDRESS(ROW()-1,1+$AI32,4,2,)),2)=LEFT(P33,2),0,1),1))))</f>
        <v>0</v>
      </c>
      <c r="BB33" s="47">
        <f ca="1">BA33+IF(Q33=0,0,IF(LEFT(Q33,2)="CA",0,IF(LEFT(Q33,2)=LEFT(P33,2),0,IF(BB$6=1,IF(LEFT(INDIRECT(ADDRESS(ROW()-1,1+$AI32,4,2,)),2)=LEFT(Q33,2),0,1),1))))</f>
        <v>0</v>
      </c>
      <c r="BC33" s="47">
        <f ca="1">BB33+IF(R33=0,0,IF(LEFT(R33,2)="CA",0,IF(LEFT(R33,2)=LEFT(Q33,2),0,IF(BC$6=1,IF(LEFT(INDIRECT(ADDRESS(ROW()-1,1+$AI32,4,2,)),2)=LEFT(R33,2),0,1),1))))</f>
        <v>0</v>
      </c>
      <c r="BD33" s="47">
        <f ca="1">BC33+IF(S33=0,0,IF(LEFT(S33,2)="CA",0,IF(LEFT(S33,2)=LEFT(R33,2),0,IF(BD$6=1,IF(LEFT(INDIRECT(ADDRESS(ROW()-1,1+$AI32,4,2,)),2)=LEFT(S33,2),0,1),1))))</f>
        <v>0</v>
      </c>
      <c r="BE33" s="47">
        <f ca="1">BD33+IF(T33=0,0,IF(LEFT(T33,2)="CA",0,IF(LEFT(T33,2)=LEFT(S33,2),0,IF(BE$6=1,IF(LEFT(INDIRECT(ADDRESS(ROW()-1,1+$AI32,4,2,)),2)=LEFT(T33,2),0,1),1))))</f>
        <v>0</v>
      </c>
      <c r="BF33" s="47">
        <f ca="1">BE33+IF(U33=0,0,IF(LEFT(U33,2)="CA",0,IF(LEFT(U33,2)=LEFT(T33,2),0,IF(BF$6=1,IF(LEFT(INDIRECT(ADDRESS(ROW()-1,1+$AI32,4,2,)),2)=LEFT(U33,2),0,1),1))))</f>
        <v>0</v>
      </c>
      <c r="BG33" s="47">
        <f ca="1">BF33+IF(V33=0,0,IF(LEFT(V33,2)="CA",0,IF(LEFT(V33,2)=LEFT(U33,2),0,IF(BG$6=1,IF(LEFT(INDIRECT(ADDRESS(ROW()-1,1+$AI32,4,2,)),2)=LEFT(V33,2),0,1),1))))</f>
        <v>0</v>
      </c>
      <c r="BH33" s="47">
        <f ca="1">BG33+IF(W33=0,0,IF(LEFT(W33,2)="CA",0,IF(LEFT(W33,2)=LEFT(V33,2),0,IF(BH$6=1,IF(LEFT(INDIRECT(ADDRESS(ROW()-1,1+$AI32,4,2,)),2)=LEFT(W33,2),0,1),1))))</f>
        <v>0</v>
      </c>
      <c r="BI33" s="47">
        <f ca="1">BH33+IF(X33=0,0,IF(LEFT(X33,2)="CA",0,IF(LEFT(X33,2)=LEFT(W33,2),0,IF(BI$6=1,IF(LEFT(INDIRECT(ADDRESS(ROW()-1,1+$AI32,4,2,)),2)=LEFT(X33,2),0,1),1))))</f>
        <v>0</v>
      </c>
      <c r="BJ33" s="47">
        <f ca="1">BI33+IF(Y33=0,0,IF(LEFT(Y33,2)="CA",0,IF(LEFT(Y33,2)=LEFT(X33,2),0,IF(BJ$6=1,IF(LEFT(INDIRECT(ADDRESS(ROW()-1,1+$AI32,4,2,)),2)=LEFT(Y33,2),0,1),1))))</f>
        <v>0</v>
      </c>
      <c r="BK33" s="47">
        <f ca="1">BJ33+IF(Z33=0,0,IF(LEFT(Z33,2)="CA",0,IF(LEFT(Z33,2)=LEFT(Y33,2),0,IF(BK$6=1,IF(LEFT(INDIRECT(ADDRESS(ROW()-1,1+$AI32,4,2,)),2)=LEFT(Z33,2),0,1),1))))</f>
        <v>0</v>
      </c>
      <c r="BL33" s="47">
        <f ca="1">BK33+IF(AA33=0,0,IF(LEFT(AA33,2)="CA",0,IF(LEFT(AA33,2)=LEFT(Z33,2),0,IF(BL$6=1,IF(LEFT(INDIRECT(ADDRESS(ROW()-1,1+$AI32,4,2,)),2)=LEFT(AA33,2),0,1),1))))</f>
        <v>0</v>
      </c>
      <c r="BM33" s="47">
        <f ca="1">BL33+IF(AB33=0,0,IF(LEFT(AB33,2)="CA",0,IF(LEFT(AB33,2)=LEFT(AA33,2),0,IF(BM$6=1,IF(LEFT(INDIRECT(ADDRESS(ROW()-1,1+$AI32,4,2,)),2)=LEFT(AB33,2),0,1),1))))</f>
        <v>0</v>
      </c>
      <c r="BN33" s="47">
        <f ca="1">BM33+IF(AC33=0,0,IF(LEFT(AC33,2)="CA",0,IF(LEFT(AC33,2)=LEFT(AB33,2),0,IF(BN$6=1,IF(LEFT(INDIRECT(ADDRESS(ROW()-1,1+$AI32,4,2,)),2)=LEFT(AC33,2),0,1),1))))</f>
        <v>0</v>
      </c>
      <c r="BO33" s="47">
        <f ca="1">BN33+IF(AD33=0,0,IF(LEFT(AD33,2)="CA",0,IF(LEFT(AD33,2)=LEFT(AC33,2),0,IF(BO$6=1,IF(LEFT(INDIRECT(ADDRESS(ROW()-1,1+$AI32,4,2,)),2)=LEFT(AD33,2),0,1),1))))</f>
        <v>0</v>
      </c>
      <c r="BP33" s="47">
        <f ca="1">BO33+IF(AE33=0,0,IF(LEFT(AE33,2)="CA",0,IF(LEFT(AE33,2)=LEFT(AD33,2),0,IF(BP$6=1,IF(LEFT(INDIRECT(ADDRESS(ROW()-1,1+$AI32,4,2,)),2)=LEFT(AE33,2),0,1),1))))</f>
        <v>0</v>
      </c>
      <c r="BQ33" s="47">
        <f ca="1">BP33+IF(AF33=0,0,IF(LEFT(AF33,2)="CA",0,IF(LEFT(AF33,2)=LEFT(AE33,2),0,IF(BQ$6=1,IF(LEFT(INDIRECT(ADDRESS(ROW()-1,1+$AI32,4,2,)),2)=LEFT(AF33,2),0,1),1))))</f>
        <v>0</v>
      </c>
      <c r="BZ33" s="1">
        <f>COUNTIF($B$30:$AF$41,"=RTT")</f>
        <v>0</v>
      </c>
      <c r="CA33" s="1" t="s">
        <v>2</v>
      </c>
      <c r="CB33" s="1" t="str">
        <f ca="1">DETECTP($B$6:$AF$6,$A33)</f>
        <v/>
      </c>
      <c r="CC33" s="103" t="str">
        <f ca="1">DETECTP($B$6:$AF$6,$A33,1)</f>
        <v/>
      </c>
      <c r="CD33" s="105" t="str">
        <f>COUNTIF(B33:AF33,"=CA")&amp; " CA"</f>
        <v>0 CA</v>
      </c>
      <c r="CE33" s="105"/>
      <c r="CF33" s="105" t="str">
        <f>COUNTIF(C33:AI33,"=CAS")&amp; " CAS"</f>
        <v>0 CAS</v>
      </c>
      <c r="CG33" s="105"/>
      <c r="CH33" s="105" t="str">
        <f ca="1">COUNTIF(D33:AJ33,"=CF")&amp; " CF"</f>
        <v>0 CF</v>
      </c>
      <c r="CI33" s="105"/>
      <c r="CJ33" s="105" t="str">
        <f ca="1">COUNTIF(E33:AK33,"=RTT")&amp; " RTT"</f>
        <v>0 RTT</v>
      </c>
      <c r="CK33" s="105"/>
      <c r="CL33" s="103" t="str">
        <f ca="1">DETECTP($B$6:$AF$6,$A33,2)</f>
        <v/>
      </c>
      <c r="CM33" s="105" t="str">
        <f ca="1">COUNTIF(G33:AM33,"=CA"-CD33)&amp; " CA"</f>
        <v>0 CA</v>
      </c>
      <c r="CN33" s="105"/>
      <c r="CO33" s="105"/>
      <c r="CP33" s="105" t="str">
        <f ca="1">COUNTIF(H33:AN33,"=CAS"-CF33)&amp; " CAS"</f>
        <v>0 CAS</v>
      </c>
      <c r="CQ33" s="105"/>
      <c r="CR33" s="105" t="str">
        <f ca="1">COUNTIF(I33:AO33,"=CF"-CH33)&amp; " CF"</f>
        <v>0 CF</v>
      </c>
      <c r="CS33" s="105"/>
      <c r="CT33" s="105" t="str">
        <f ca="1">COUNTIF(J33:AP33,"=RTT"-CJ33)&amp; " RTT"</f>
        <v>0 RTT</v>
      </c>
    </row>
    <row r="34" spans="1:98" ht="14.55" customHeight="1">
      <c r="A34" s="54" t="s">
        <v>11</v>
      </c>
      <c r="B34" s="40">
        <f>'Prévisions conges'!C25</f>
        <v>0</v>
      </c>
      <c r="C34" s="40">
        <f>'Prévisions conges'!D25</f>
        <v>0</v>
      </c>
      <c r="D34" s="40">
        <f>'Prévisions conges'!E25</f>
        <v>0</v>
      </c>
      <c r="E34" s="40">
        <f>'Prévisions conges'!F25</f>
        <v>0</v>
      </c>
      <c r="F34" s="40">
        <f>'Prévisions conges'!G25</f>
        <v>0</v>
      </c>
      <c r="G34" s="40">
        <f>'Prévisions conges'!H25</f>
        <v>0</v>
      </c>
      <c r="H34" s="40">
        <f>'Prévisions conges'!I25</f>
        <v>0</v>
      </c>
      <c r="I34" s="40">
        <f>'Prévisions conges'!J25</f>
        <v>0</v>
      </c>
      <c r="J34" s="40">
        <f>'Prévisions conges'!K25</f>
        <v>0</v>
      </c>
      <c r="K34" s="40">
        <f>'Prévisions conges'!L25</f>
        <v>0</v>
      </c>
      <c r="L34" s="40">
        <f>'Prévisions conges'!M25</f>
        <v>0</v>
      </c>
      <c r="M34" s="40">
        <f>'Prévisions conges'!N25</f>
        <v>0</v>
      </c>
      <c r="N34" s="40">
        <f>'Prévisions conges'!O25</f>
        <v>0</v>
      </c>
      <c r="O34" s="40">
        <f>'Prévisions conges'!P25</f>
        <v>0</v>
      </c>
      <c r="P34" s="40">
        <f>'Prévisions conges'!Q25</f>
        <v>0</v>
      </c>
      <c r="Q34" s="40">
        <f>'Prévisions conges'!R25</f>
        <v>0</v>
      </c>
      <c r="R34" s="40">
        <f>'Prévisions conges'!S25</f>
        <v>0</v>
      </c>
      <c r="S34" s="40">
        <f>'Prévisions conges'!T25</f>
        <v>0</v>
      </c>
      <c r="T34" s="40">
        <f>'Prévisions conges'!U25</f>
        <v>0</v>
      </c>
      <c r="U34" s="40">
        <f>'Prévisions conges'!V25</f>
        <v>0</v>
      </c>
      <c r="V34" s="40">
        <f>'Prévisions conges'!W25</f>
        <v>0</v>
      </c>
      <c r="W34" s="40">
        <f>'Prévisions conges'!X25</f>
        <v>0</v>
      </c>
      <c r="X34" s="40">
        <f>'Prévisions conges'!Y25</f>
        <v>0</v>
      </c>
      <c r="Y34" s="40">
        <f>'Prévisions conges'!Z25</f>
        <v>0</v>
      </c>
      <c r="Z34" s="40">
        <f>'Prévisions conges'!AA25</f>
        <v>0</v>
      </c>
      <c r="AA34" s="40">
        <f>'Prévisions conges'!AB25</f>
        <v>0</v>
      </c>
      <c r="AB34" s="40">
        <f>'Prévisions conges'!AC25</f>
        <v>0</v>
      </c>
      <c r="AC34" s="40">
        <f>'Prévisions conges'!AD25</f>
        <v>0</v>
      </c>
      <c r="AD34" s="40">
        <f>'Prévisions conges'!AE25</f>
        <v>0</v>
      </c>
      <c r="AE34" s="40">
        <f>'Prévisions conges'!AF25</f>
        <v>0</v>
      </c>
      <c r="AF34" s="40">
        <f>'Prévisions conges'!AG25</f>
        <v>0</v>
      </c>
      <c r="AG34" s="2"/>
      <c r="AH34" s="2"/>
      <c r="AI34" s="42" t="e">
        <f>DAY(EOMONTH(DATE(AN+IF(A33="DECEMBRE",1,0),VLOOKUP(A34,$BT$6:$BU$17,2,FALSE),1),0))</f>
        <v>#REF!</v>
      </c>
      <c r="AJ34" s="67">
        <f t="shared" ref="AJ34:AJ39" si="0">SUMPRODUCT(N($B34:$AF34="CAS"))</f>
        <v>0</v>
      </c>
      <c r="AK34" s="68">
        <f ca="1">AK33+SUMPRODUCT(N($B34:AF34="CA"))</f>
        <v>12</v>
      </c>
      <c r="AM34" s="47">
        <f ca="1">AL34+IF(B34=0,0,IF(LEFT(B34,2)="CA",0,IF(LEFT(B34,2)=LEFT(A34,2),0,IF(AM$6=1,IF(LEFT(INDIRECT(ADDRESS(ROW()-1,1+$AI33,4,2,)),2)=LEFT(B34,2),0,1),1))))</f>
        <v>0</v>
      </c>
      <c r="AN34" s="47">
        <f ca="1">AM34+IF(C34=0,0,IF(LEFT(C34,2)="CA",0,IF(LEFT(C34,2)=LEFT(B34,2),0,IF(AN$6=1,IF(LEFT(INDIRECT(ADDRESS(ROW()-1,1+$AI33,4,2,)),2)=LEFT(C34,2),0,1),1))))</f>
        <v>0</v>
      </c>
      <c r="AO34" s="47">
        <f ca="1">AN34+IF(D34=0,0,IF(LEFT(D34,2)="CA",0,IF(LEFT(D34,2)=LEFT(C34,2),0,IF(AO$6=1,IF(LEFT(INDIRECT(ADDRESS(ROW()-1,1+$AI33,4,2,)),2)=LEFT(D34,2),0,1),1))))</f>
        <v>0</v>
      </c>
      <c r="AP34" s="47">
        <f ca="1">AO34+IF(E34=0,0,IF(LEFT(E34,2)="CA",0,IF(LEFT(E34,2)=LEFT(D34,2),0,IF(AP$6=1,IF(LEFT(INDIRECT(ADDRESS(ROW()-1,1+$AI33,4,2,)),2)=LEFT(E34,2),0,1),1))))</f>
        <v>0</v>
      </c>
      <c r="AQ34" s="47">
        <f ca="1">AP34+IF(F34=0,0,IF(LEFT(F34,2)="CA",0,IF(LEFT(F34,2)=LEFT(E34,2),0,IF(AQ$6=1,IF(LEFT(INDIRECT(ADDRESS(ROW()-1,1+$AI33,4,2,)),2)=LEFT(F34,2),0,1),1))))</f>
        <v>0</v>
      </c>
      <c r="AR34" s="47">
        <f ca="1">AQ34+IF(G34=0,0,IF(LEFT(G34,2)="CA",0,IF(LEFT(G34,2)=LEFT(F34,2),0,IF(AR$6=1,IF(LEFT(INDIRECT(ADDRESS(ROW()-1,1+$AI33,4,2,)),2)=LEFT(G34,2),0,1),1))))</f>
        <v>0</v>
      </c>
      <c r="AS34" s="47">
        <f ca="1">AR34+IF(H34=0,0,IF(LEFT(H34,2)="CA",0,IF(LEFT(H34,2)=LEFT(G34,2),0,IF(AS$6=1,IF(LEFT(INDIRECT(ADDRESS(ROW()-1,1+$AI33,4,2,)),2)=LEFT(H34,2),0,1),1))))</f>
        <v>0</v>
      </c>
      <c r="AT34" s="47">
        <f ca="1">AS34+IF(I34=0,0,IF(LEFT(I34,2)="CA",0,IF(LEFT(I34,2)=LEFT(H34,2),0,IF(AT$6=1,IF(LEFT(INDIRECT(ADDRESS(ROW()-1,1+$AI33,4,2,)),2)=LEFT(I34,2),0,1),1))))</f>
        <v>0</v>
      </c>
      <c r="AU34" s="47">
        <f ca="1">AT34+IF(J34=0,0,IF(LEFT(J34,2)="CA",0,IF(LEFT(J34,2)=LEFT(I34,2),0,IF(AU$6=1,IF(LEFT(INDIRECT(ADDRESS(ROW()-1,1+$AI33,4,2,)),2)=LEFT(J34,2),0,1),1))))</f>
        <v>0</v>
      </c>
      <c r="AV34" s="47">
        <f ca="1">AU34+IF(K34=0,0,IF(LEFT(K34,2)="CA",0,IF(LEFT(K34,2)=LEFT(J34,2),0,IF(AV$6=1,IF(LEFT(INDIRECT(ADDRESS(ROW()-1,1+$AI33,4,2,)),2)=LEFT(K34,2),0,1),1))))</f>
        <v>0</v>
      </c>
      <c r="AW34" s="47">
        <f ca="1">AV34+IF(L34=0,0,IF(LEFT(L34,2)="CA",0,IF(LEFT(L34,2)=LEFT(K34,2),0,IF(AW$6=1,IF(LEFT(INDIRECT(ADDRESS(ROW()-1,1+$AI33,4,2,)),2)=LEFT(L34,2),0,1),1))))</f>
        <v>0</v>
      </c>
      <c r="AX34" s="47">
        <f ca="1">AW34+IF(M34=0,0,IF(LEFT(M34,2)="CA",0,IF(LEFT(M34,2)=LEFT(L34,2),0,IF(AX$6=1,IF(LEFT(INDIRECT(ADDRESS(ROW()-1,1+$AI33,4,2,)),2)=LEFT(M34,2),0,1),1))))</f>
        <v>0</v>
      </c>
      <c r="AY34" s="47">
        <f ca="1">AX34+IF(N34=0,0,IF(LEFT(N34,2)="CA",0,IF(LEFT(N34,2)=LEFT(M34,2),0,IF(AY$6=1,IF(LEFT(INDIRECT(ADDRESS(ROW()-1,1+$AI33,4,2,)),2)=LEFT(N34,2),0,1),1))))</f>
        <v>0</v>
      </c>
      <c r="AZ34" s="47">
        <f ca="1">AY34+IF(O34=0,0,IF(LEFT(O34,2)="CA",0,IF(LEFT(O34,2)=LEFT(N34,2),0,IF(AZ$6=1,IF(LEFT(INDIRECT(ADDRESS(ROW()-1,1+$AI33,4,2,)),2)=LEFT(O34,2),0,1),1))))</f>
        <v>0</v>
      </c>
      <c r="BA34" s="47">
        <f ca="1">AZ34+IF(P34=0,0,IF(LEFT(P34,2)="CA",0,IF(LEFT(P34,2)=LEFT(O34,2),0,IF(BA$6=1,IF(LEFT(INDIRECT(ADDRESS(ROW()-1,1+$AI33,4,2,)),2)=LEFT(P34,2),0,1),1))))</f>
        <v>0</v>
      </c>
      <c r="BB34" s="47">
        <f ca="1">BA34+IF(Q34=0,0,IF(LEFT(Q34,2)="CA",0,IF(LEFT(Q34,2)=LEFT(P34,2),0,IF(BB$6=1,IF(LEFT(INDIRECT(ADDRESS(ROW()-1,1+$AI33,4,2,)),2)=LEFT(Q34,2),0,1),1))))</f>
        <v>0</v>
      </c>
      <c r="BC34" s="47">
        <f ca="1">BB34+IF(R34=0,0,IF(LEFT(R34,2)="CA",0,IF(LEFT(R34,2)=LEFT(Q34,2),0,IF(BC$6=1,IF(LEFT(INDIRECT(ADDRESS(ROW()-1,1+$AI33,4,2,)),2)=LEFT(R34,2),0,1),1))))</f>
        <v>0</v>
      </c>
      <c r="BD34" s="47">
        <f ca="1">BC34+IF(S34=0,0,IF(LEFT(S34,2)="CA",0,IF(LEFT(S34,2)=LEFT(R34,2),0,IF(BD$6=1,IF(LEFT(INDIRECT(ADDRESS(ROW()-1,1+$AI33,4,2,)),2)=LEFT(S34,2),0,1),1))))</f>
        <v>0</v>
      </c>
      <c r="BE34" s="47">
        <f ca="1">BD34+IF(T34=0,0,IF(LEFT(T34,2)="CA",0,IF(LEFT(T34,2)=LEFT(S34,2),0,IF(BE$6=1,IF(LEFT(INDIRECT(ADDRESS(ROW()-1,1+$AI33,4,2,)),2)=LEFT(T34,2),0,1),1))))</f>
        <v>0</v>
      </c>
      <c r="BF34" s="47">
        <f ca="1">BE34+IF(U34=0,0,IF(LEFT(U34,2)="CA",0,IF(LEFT(U34,2)=LEFT(T34,2),0,IF(BF$6=1,IF(LEFT(INDIRECT(ADDRESS(ROW()-1,1+$AI33,4,2,)),2)=LEFT(U34,2),0,1),1))))</f>
        <v>0</v>
      </c>
      <c r="BG34" s="47">
        <f ca="1">BF34+IF(V34=0,0,IF(LEFT(V34,2)="CA",0,IF(LEFT(V34,2)=LEFT(U34,2),0,IF(BG$6=1,IF(LEFT(INDIRECT(ADDRESS(ROW()-1,1+$AI33,4,2,)),2)=LEFT(V34,2),0,1),1))))</f>
        <v>0</v>
      </c>
      <c r="BH34" s="47">
        <f ca="1">BG34+IF(W34=0,0,IF(LEFT(W34,2)="CA",0,IF(LEFT(W34,2)=LEFT(V34,2),0,IF(BH$6=1,IF(LEFT(INDIRECT(ADDRESS(ROW()-1,1+$AI33,4,2,)),2)=LEFT(W34,2),0,1),1))))</f>
        <v>0</v>
      </c>
      <c r="BI34" s="47">
        <f ca="1">BH34+IF(X34=0,0,IF(LEFT(X34,2)="CA",0,IF(LEFT(X34,2)=LEFT(W34,2),0,IF(BI$6=1,IF(LEFT(INDIRECT(ADDRESS(ROW()-1,1+$AI33,4,2,)),2)=LEFT(X34,2),0,1),1))))</f>
        <v>0</v>
      </c>
      <c r="BJ34" s="47">
        <f ca="1">BI34+IF(Y34=0,0,IF(LEFT(Y34,2)="CA",0,IF(LEFT(Y34,2)=LEFT(X34,2),0,IF(BJ$6=1,IF(LEFT(INDIRECT(ADDRESS(ROW()-1,1+$AI33,4,2,)),2)=LEFT(Y34,2),0,1),1))))</f>
        <v>0</v>
      </c>
      <c r="BK34" s="47">
        <f ca="1">BJ34+IF(Z34=0,0,IF(LEFT(Z34,2)="CA",0,IF(LEFT(Z34,2)=LEFT(Y34,2),0,IF(BK$6=1,IF(LEFT(INDIRECT(ADDRESS(ROW()-1,1+$AI33,4,2,)),2)=LEFT(Z34,2),0,1),1))))</f>
        <v>0</v>
      </c>
      <c r="BL34" s="47">
        <f ca="1">BK34+IF(AA34=0,0,IF(LEFT(AA34,2)="CA",0,IF(LEFT(AA34,2)=LEFT(Z34,2),0,IF(BL$6=1,IF(LEFT(INDIRECT(ADDRESS(ROW()-1,1+$AI33,4,2,)),2)=LEFT(AA34,2),0,1),1))))</f>
        <v>0</v>
      </c>
      <c r="BM34" s="47">
        <f ca="1">BL34+IF(AB34=0,0,IF(LEFT(AB34,2)="CA",0,IF(LEFT(AB34,2)=LEFT(AA34,2),0,IF(BM$6=1,IF(LEFT(INDIRECT(ADDRESS(ROW()-1,1+$AI33,4,2,)),2)=LEFT(AB34,2),0,1),1))))</f>
        <v>0</v>
      </c>
      <c r="BN34" s="47">
        <f ca="1">BM34+IF(AC34=0,0,IF(LEFT(AC34,2)="CA",0,IF(LEFT(AC34,2)=LEFT(AB34,2),0,IF(BN$6=1,IF(LEFT(INDIRECT(ADDRESS(ROW()-1,1+$AI33,4,2,)),2)=LEFT(AC34,2),0,1),1))))</f>
        <v>0</v>
      </c>
      <c r="BO34" s="47">
        <f ca="1">BN34+IF(AD34=0,0,IF(LEFT(AD34,2)="CA",0,IF(LEFT(AD34,2)=LEFT(AC34,2),0,IF(BO$6=1,IF(LEFT(INDIRECT(ADDRESS(ROW()-1,1+$AI33,4,2,)),2)=LEFT(AD34,2),0,1),1))))</f>
        <v>0</v>
      </c>
      <c r="BP34" s="47">
        <f ca="1">BO34+IF(AE34=0,0,IF(LEFT(AE34,2)="CA",0,IF(LEFT(AE34,2)=LEFT(AD34,2),0,IF(BP$6=1,IF(LEFT(INDIRECT(ADDRESS(ROW()-1,1+$AI33,4,2,)),2)=LEFT(AE34,2),0,1),1))))</f>
        <v>0</v>
      </c>
      <c r="BQ34" s="47">
        <f ca="1">BP34+IF(AF34=0,0,IF(LEFT(AF34,2)="CA",0,IF(LEFT(AF34,2)=LEFT(AE34,2),0,IF(BQ$6=1,IF(LEFT(INDIRECT(ADDRESS(ROW()-1,1+$AI33,4,2,)),2)=LEFT(AF34,2),0,1),1))))</f>
        <v>0</v>
      </c>
      <c r="CB34" s="1" t="str">
        <f ca="1">DETECTP($B$6:$AF$6,$A34)</f>
        <v/>
      </c>
      <c r="CC34" s="103" t="str">
        <f ca="1">DETECTP($B$6:$AF$6,$A34,1)</f>
        <v/>
      </c>
      <c r="CD34" s="105" t="str">
        <f>COUNTIF(B34:AF34,"=CA")&amp; " CA"</f>
        <v>0 CA</v>
      </c>
      <c r="CE34" s="105"/>
      <c r="CF34" s="105" t="str">
        <f>COUNTIF(C34:AI34,"=CAS")&amp; " CAS"</f>
        <v>0 CAS</v>
      </c>
      <c r="CG34" s="105"/>
      <c r="CH34" s="105" t="str">
        <f>COUNTIF(D34:AJ34,"=CF")&amp; " CF"</f>
        <v>0 CF</v>
      </c>
      <c r="CI34" s="105"/>
      <c r="CJ34" s="105" t="str">
        <f ca="1">COUNTIF(E34:AK34,"=RTT")&amp; " RTT"</f>
        <v>0 RTT</v>
      </c>
      <c r="CK34" s="105"/>
      <c r="CL34" s="103" t="str">
        <f ca="1">DETECTP($B$6:$AF$6,$A34,2)</f>
        <v/>
      </c>
      <c r="CM34" s="105" t="str">
        <f ca="1">COUNTIF(G34:AM34,"=CA"-CD34)&amp; " CA"</f>
        <v>0 CA</v>
      </c>
      <c r="CN34" s="105"/>
      <c r="CO34" s="105"/>
      <c r="CP34" s="105" t="str">
        <f ca="1">COUNTIF(H34:AN34,"=CAS"-CF34)&amp; " CAS"</f>
        <v>0 CAS</v>
      </c>
      <c r="CQ34" s="105"/>
      <c r="CR34" s="105" t="str">
        <f ca="1">COUNTIF(I34:AO34,"=CF"-CH34)&amp; " CF"</f>
        <v>0 CF</v>
      </c>
      <c r="CS34" s="105"/>
      <c r="CT34" s="105" t="str">
        <f ca="1">COUNTIF(J34:AP34,"=RTT"-CJ34)&amp; " RTT"</f>
        <v>0 RTT</v>
      </c>
    </row>
    <row r="35" spans="1:98" ht="14.55" customHeight="1">
      <c r="A35" s="54" t="s">
        <v>12</v>
      </c>
      <c r="B35" s="40">
        <f>'Prévisions conges'!C30</f>
        <v>0</v>
      </c>
      <c r="C35" s="40">
        <f>'Prévisions conges'!D30</f>
        <v>0</v>
      </c>
      <c r="D35" s="40" t="str">
        <f>'Prévisions conges'!E30</f>
        <v>CA.</v>
      </c>
      <c r="E35" s="40" t="str">
        <f>'Prévisions conges'!F30</f>
        <v>CA.</v>
      </c>
      <c r="F35" s="40" t="str">
        <f>'Prévisions conges'!G30</f>
        <v>CA</v>
      </c>
      <c r="G35" s="40" t="str">
        <f>'Prévisions conges'!H30</f>
        <v>CA</v>
      </c>
      <c r="H35" s="40" t="str">
        <f>'Prévisions conges'!I30</f>
        <v>CA</v>
      </c>
      <c r="I35" s="40" t="str">
        <f>'Prévisions conges'!J30</f>
        <v>CA</v>
      </c>
      <c r="J35" s="40" t="str">
        <f>'Prévisions conges'!K30</f>
        <v>CA</v>
      </c>
      <c r="K35" s="40">
        <f>'Prévisions conges'!L30</f>
        <v>0</v>
      </c>
      <c r="L35" s="40">
        <f>'Prévisions conges'!M30</f>
        <v>0</v>
      </c>
      <c r="M35" s="40">
        <f>'Prévisions conges'!N30</f>
        <v>0</v>
      </c>
      <c r="N35" s="40">
        <f>'Prévisions conges'!O30</f>
        <v>0</v>
      </c>
      <c r="O35" s="40">
        <f>'Prévisions conges'!P30</f>
        <v>0</v>
      </c>
      <c r="P35" s="40">
        <f>'Prévisions conges'!Q30</f>
        <v>0</v>
      </c>
      <c r="Q35" s="40">
        <f>'Prévisions conges'!R30</f>
        <v>0</v>
      </c>
      <c r="R35" s="40">
        <f>'Prévisions conges'!S30</f>
        <v>0</v>
      </c>
      <c r="S35" s="40">
        <f>'Prévisions conges'!T30</f>
        <v>0</v>
      </c>
      <c r="T35" s="40">
        <f>'Prévisions conges'!U30</f>
        <v>0</v>
      </c>
      <c r="U35" s="40">
        <f>'Prévisions conges'!V30</f>
        <v>0</v>
      </c>
      <c r="V35" s="40">
        <f>'Prévisions conges'!W30</f>
        <v>0</v>
      </c>
      <c r="W35" s="40">
        <f>'Prévisions conges'!X30</f>
        <v>0</v>
      </c>
      <c r="X35" s="40">
        <f>'Prévisions conges'!Y30</f>
        <v>0</v>
      </c>
      <c r="Y35" s="40">
        <f>'Prévisions conges'!Z30</f>
        <v>0</v>
      </c>
      <c r="Z35" s="40">
        <f>'Prévisions conges'!AA30</f>
        <v>0</v>
      </c>
      <c r="AA35" s="40">
        <f>'Prévisions conges'!AB30</f>
        <v>0</v>
      </c>
      <c r="AB35" s="40">
        <f>'Prévisions conges'!AC30</f>
        <v>0</v>
      </c>
      <c r="AC35" s="40">
        <f>'Prévisions conges'!AD30</f>
        <v>0</v>
      </c>
      <c r="AD35" s="40">
        <f>'Prévisions conges'!AE30</f>
        <v>0</v>
      </c>
      <c r="AE35" s="40">
        <f>'Prévisions conges'!AF30</f>
        <v>0</v>
      </c>
      <c r="AF35" s="40">
        <f>'Prévisions conges'!AG30</f>
        <v>0</v>
      </c>
      <c r="AG35" s="2"/>
      <c r="AH35" s="2"/>
      <c r="AI35" s="42" t="e">
        <f>DAY(EOMONTH(DATE(AN+IF(A34="DECEMBRE",1,0),VLOOKUP(A35,$BT$6:$BU$17,2,FALSE),1),0))</f>
        <v>#REF!</v>
      </c>
      <c r="AJ35" s="67">
        <f t="shared" si="0"/>
        <v>0</v>
      </c>
      <c r="AK35" s="68">
        <f ca="1">AK34+SUMPRODUCT(N($B35:AF35="CA"))</f>
        <v>17</v>
      </c>
      <c r="AM35" s="47">
        <f ca="1">AL35+IF(B35=0,0,IF(LEFT(B35,2)="CA",0,IF(LEFT(B35,2)=LEFT(A35,2),0,IF(AM$6=1,IF(LEFT(INDIRECT(ADDRESS(ROW()-1,1+$AI34,4,2,)),2)=LEFT(B35,2),0,1),1))))</f>
        <v>0</v>
      </c>
      <c r="AN35" s="47">
        <f ca="1">AM35+IF(C35=0,0,IF(LEFT(C35,2)="CA",0,IF(LEFT(C35,2)=LEFT(B35,2),0,IF(AN$6=1,IF(LEFT(INDIRECT(ADDRESS(ROW()-1,1+$AI34,4,2,)),2)=LEFT(C35,2),0,1),1))))</f>
        <v>0</v>
      </c>
      <c r="AO35" s="47">
        <f ca="1">AN35+IF(D35=0,0,IF(LEFT(D35,2)="CA",0,IF(LEFT(D35,2)=LEFT(C35,2),0,IF(AO$6=1,IF(LEFT(INDIRECT(ADDRESS(ROW()-1,1+$AI34,4,2,)),2)=LEFT(D35,2),0,1),1))))</f>
        <v>0</v>
      </c>
      <c r="AP35" s="47">
        <f ca="1">AO35+IF(E35=0,0,IF(LEFT(E35,2)="CA",0,IF(LEFT(E35,2)=LEFT(D35,2),0,IF(AP$6=1,IF(LEFT(INDIRECT(ADDRESS(ROW()-1,1+$AI34,4,2,)),2)=LEFT(E35,2),0,1),1))))</f>
        <v>0</v>
      </c>
      <c r="AQ35" s="47">
        <f ca="1">AP35+IF(F35=0,0,IF(LEFT(F35,2)="CA",0,IF(LEFT(F35,2)=LEFT(E35,2),0,IF(AQ$6=1,IF(LEFT(INDIRECT(ADDRESS(ROW()-1,1+$AI34,4,2,)),2)=LEFT(F35,2),0,1),1))))</f>
        <v>0</v>
      </c>
      <c r="AR35" s="47">
        <f ca="1">AQ35+IF(G35=0,0,IF(LEFT(G35,2)="CA",0,IF(LEFT(G35,2)=LEFT(F35,2),0,IF(AR$6=1,IF(LEFT(INDIRECT(ADDRESS(ROW()-1,1+$AI34,4,2,)),2)=LEFT(G35,2),0,1),1))))</f>
        <v>0</v>
      </c>
      <c r="AS35" s="47">
        <f ca="1">AR35+IF(H35=0,0,IF(LEFT(H35,2)="CA",0,IF(LEFT(H35,2)=LEFT(G35,2),0,IF(AS$6=1,IF(LEFT(INDIRECT(ADDRESS(ROW()-1,1+$AI34,4,2,)),2)=LEFT(H35,2),0,1),1))))</f>
        <v>0</v>
      </c>
      <c r="AT35" s="47">
        <f ca="1">AS35+IF(I35=0,0,IF(LEFT(I35,2)="CA",0,IF(LEFT(I35,2)=LEFT(H35,2),0,IF(AT$6=1,IF(LEFT(INDIRECT(ADDRESS(ROW()-1,1+$AI34,4,2,)),2)=LEFT(I35,2),0,1),1))))</f>
        <v>0</v>
      </c>
      <c r="AU35" s="47">
        <f ca="1">AT35+IF(J35=0,0,IF(LEFT(J35,2)="CA",0,IF(LEFT(J35,2)=LEFT(I35,2),0,IF(AU$6=1,IF(LEFT(INDIRECT(ADDRESS(ROW()-1,1+$AI34,4,2,)),2)=LEFT(J35,2),0,1),1))))</f>
        <v>0</v>
      </c>
      <c r="AV35" s="47">
        <f ca="1">AU35+IF(K35=0,0,IF(LEFT(K35,2)="CA",0,IF(LEFT(K35,2)=LEFT(J35,2),0,IF(AV$6=1,IF(LEFT(INDIRECT(ADDRESS(ROW()-1,1+$AI34,4,2,)),2)=LEFT(K35,2),0,1),1))))</f>
        <v>0</v>
      </c>
      <c r="AW35" s="47">
        <f ca="1">AV35+IF(L35=0,0,IF(LEFT(L35,2)="CA",0,IF(LEFT(L35,2)=LEFT(K35,2),0,IF(AW$6=1,IF(LEFT(INDIRECT(ADDRESS(ROW()-1,1+$AI34,4,2,)),2)=LEFT(L35,2),0,1),1))))</f>
        <v>0</v>
      </c>
      <c r="AX35" s="47">
        <f ca="1">AW35+IF(M35=0,0,IF(LEFT(M35,2)="CA",0,IF(LEFT(M35,2)=LEFT(L35,2),0,IF(AX$6=1,IF(LEFT(INDIRECT(ADDRESS(ROW()-1,1+$AI34,4,2,)),2)=LEFT(M35,2),0,1),1))))</f>
        <v>0</v>
      </c>
      <c r="AY35" s="47">
        <f ca="1">AX35+IF(N35=0,0,IF(LEFT(N35,2)="CA",0,IF(LEFT(N35,2)=LEFT(M35,2),0,IF(AY$6=1,IF(LEFT(INDIRECT(ADDRESS(ROW()-1,1+$AI34,4,2,)),2)=LEFT(N35,2),0,1),1))))</f>
        <v>0</v>
      </c>
      <c r="AZ35" s="47">
        <f ca="1">AY35+IF(O35=0,0,IF(LEFT(O35,2)="CA",0,IF(LEFT(O35,2)=LEFT(N35,2),0,IF(AZ$6=1,IF(LEFT(INDIRECT(ADDRESS(ROW()-1,1+$AI34,4,2,)),2)=LEFT(O35,2),0,1),1))))</f>
        <v>0</v>
      </c>
      <c r="BA35" s="47">
        <f ca="1">AZ35+IF(P35=0,0,IF(LEFT(P35,2)="CA",0,IF(LEFT(P35,2)=LEFT(O35,2),0,IF(BA$6=1,IF(LEFT(INDIRECT(ADDRESS(ROW()-1,1+$AI34,4,2,)),2)=LEFT(P35,2),0,1),1))))</f>
        <v>0</v>
      </c>
      <c r="BB35" s="47">
        <f ca="1">BA35+IF(Q35=0,0,IF(LEFT(Q35,2)="CA",0,IF(LEFT(Q35,2)=LEFT(P35,2),0,IF(BB$6=1,IF(LEFT(INDIRECT(ADDRESS(ROW()-1,1+$AI34,4,2,)),2)=LEFT(Q35,2),0,1),1))))</f>
        <v>0</v>
      </c>
      <c r="BC35" s="47">
        <f ca="1">BB35+IF(R35=0,0,IF(LEFT(R35,2)="CA",0,IF(LEFT(R35,2)=LEFT(Q35,2),0,IF(BC$6=1,IF(LEFT(INDIRECT(ADDRESS(ROW()-1,1+$AI34,4,2,)),2)=LEFT(R35,2),0,1),1))))</f>
        <v>0</v>
      </c>
      <c r="BD35" s="47">
        <f ca="1">BC35+IF(S35=0,0,IF(LEFT(S35,2)="CA",0,IF(LEFT(S35,2)=LEFT(R35,2),0,IF(BD$6=1,IF(LEFT(INDIRECT(ADDRESS(ROW()-1,1+$AI34,4,2,)),2)=LEFT(S35,2),0,1),1))))</f>
        <v>0</v>
      </c>
      <c r="BE35" s="47">
        <f ca="1">BD35+IF(T35=0,0,IF(LEFT(T35,2)="CA",0,IF(LEFT(T35,2)=LEFT(S35,2),0,IF(BE$6=1,IF(LEFT(INDIRECT(ADDRESS(ROW()-1,1+$AI34,4,2,)),2)=LEFT(T35,2),0,1),1))))</f>
        <v>0</v>
      </c>
      <c r="BF35" s="47">
        <f ca="1">BE35+IF(U35=0,0,IF(LEFT(U35,2)="CA",0,IF(LEFT(U35,2)=LEFT(T35,2),0,IF(BF$6=1,IF(LEFT(INDIRECT(ADDRESS(ROW()-1,1+$AI34,4,2,)),2)=LEFT(U35,2),0,1),1))))</f>
        <v>0</v>
      </c>
      <c r="BG35" s="47">
        <f ca="1">BF35+IF(V35=0,0,IF(LEFT(V35,2)="CA",0,IF(LEFT(V35,2)=LEFT(U35,2),0,IF(BG$6=1,IF(LEFT(INDIRECT(ADDRESS(ROW()-1,1+$AI34,4,2,)),2)=LEFT(V35,2),0,1),1))))</f>
        <v>0</v>
      </c>
      <c r="BH35" s="47">
        <f ca="1">BG35+IF(W35=0,0,IF(LEFT(W35,2)="CA",0,IF(LEFT(W35,2)=LEFT(V35,2),0,IF(BH$6=1,IF(LEFT(INDIRECT(ADDRESS(ROW()-1,1+$AI34,4,2,)),2)=LEFT(W35,2),0,1),1))))</f>
        <v>0</v>
      </c>
      <c r="BI35" s="47">
        <f ca="1">BH35+IF(X35=0,0,IF(LEFT(X35,2)="CA",0,IF(LEFT(X35,2)=LEFT(W35,2),0,IF(BI$6=1,IF(LEFT(INDIRECT(ADDRESS(ROW()-1,1+$AI34,4,2,)),2)=LEFT(X35,2),0,1),1))))</f>
        <v>0</v>
      </c>
      <c r="BJ35" s="47">
        <f ca="1">BI35+IF(Y35=0,0,IF(LEFT(Y35,2)="CA",0,IF(LEFT(Y35,2)=LEFT(X35,2),0,IF(BJ$6=1,IF(LEFT(INDIRECT(ADDRESS(ROW()-1,1+$AI34,4,2,)),2)=LEFT(Y35,2),0,1),1))))</f>
        <v>0</v>
      </c>
      <c r="BK35" s="47">
        <f ca="1">BJ35+IF(Z35=0,0,IF(LEFT(Z35,2)="CA",0,IF(LEFT(Z35,2)=LEFT(Y35,2),0,IF(BK$6=1,IF(LEFT(INDIRECT(ADDRESS(ROW()-1,1+$AI34,4,2,)),2)=LEFT(Z35,2),0,1),1))))</f>
        <v>0</v>
      </c>
      <c r="BL35" s="47">
        <f ca="1">BK35+IF(AA35=0,0,IF(LEFT(AA35,2)="CA",0,IF(LEFT(AA35,2)=LEFT(Z35,2),0,IF(BL$6=1,IF(LEFT(INDIRECT(ADDRESS(ROW()-1,1+$AI34,4,2,)),2)=LEFT(AA35,2),0,1),1))))</f>
        <v>0</v>
      </c>
      <c r="BM35" s="47">
        <f ca="1">BL35+IF(AB35=0,0,IF(LEFT(AB35,2)="CA",0,IF(LEFT(AB35,2)=LEFT(AA35,2),0,IF(BM$6=1,IF(LEFT(INDIRECT(ADDRESS(ROW()-1,1+$AI34,4,2,)),2)=LEFT(AB35,2),0,1),1))))</f>
        <v>0</v>
      </c>
      <c r="BN35" s="47">
        <f ca="1">BM35+IF(AC35=0,0,IF(LEFT(AC35,2)="CA",0,IF(LEFT(AC35,2)=LEFT(AB35,2),0,IF(BN$6=1,IF(LEFT(INDIRECT(ADDRESS(ROW()-1,1+$AI34,4,2,)),2)=LEFT(AC35,2),0,1),1))))</f>
        <v>0</v>
      </c>
      <c r="BO35" s="47">
        <f ca="1">BN35+IF(AD35=0,0,IF(LEFT(AD35,2)="CA",0,IF(LEFT(AD35,2)=LEFT(AC35,2),0,IF(BO$6=1,IF(LEFT(INDIRECT(ADDRESS(ROW()-1,1+$AI34,4,2,)),2)=LEFT(AD35,2),0,1),1))))</f>
        <v>0</v>
      </c>
      <c r="BP35" s="47">
        <f ca="1">BO35+IF(AE35=0,0,IF(LEFT(AE35,2)="CA",0,IF(LEFT(AE35,2)=LEFT(AD35,2),0,IF(BP$6=1,IF(LEFT(INDIRECT(ADDRESS(ROW()-1,1+$AI34,4,2,)),2)=LEFT(AE35,2),0,1),1))))</f>
        <v>0</v>
      </c>
      <c r="BQ35" s="47">
        <f ca="1">BP35+IF(AF35=0,0,IF(LEFT(AF35,2)="CA",0,IF(LEFT(AF35,2)=LEFT(AE35,2),0,IF(BQ$6=1,IF(LEFT(INDIRECT(ADDRESS(ROW()-1,1+$AI34,4,2,)),2)=LEFT(AF35,2),0,1),1))))</f>
        <v>0</v>
      </c>
      <c r="CB35" s="1">
        <f ca="1">DETECTP($B$6:$AF$6,$A35)</f>
        <v>1</v>
      </c>
      <c r="CC35" s="103" t="str">
        <f ca="1">DETECTP($B$6:$AF$6,$A35,1)</f>
        <v>du 3 au 9 juin</v>
      </c>
      <c r="CD35" s="105" t="str">
        <f>COUNTIF(B35:AF35,"=CA")&amp; " CA"</f>
        <v>5 CA</v>
      </c>
      <c r="CE35" s="105"/>
      <c r="CF35" s="105" t="str">
        <f>COUNTIF(C35:AI35,"=CAS")&amp; " CAS"</f>
        <v>0 CAS</v>
      </c>
      <c r="CG35" s="105"/>
      <c r="CH35" s="105" t="str">
        <f>COUNTIF(D35:AJ35,"=CF")&amp; " CF"</f>
        <v>0 CF</v>
      </c>
      <c r="CI35" s="105"/>
      <c r="CJ35" s="105" t="str">
        <f ca="1">COUNTIF(E35:AK35,"=RTT")&amp; " RTT"</f>
        <v>0 RTT</v>
      </c>
      <c r="CK35" s="105"/>
      <c r="CL35" s="103" t="str">
        <f ca="1">DETECTP($B$6:$AF$6,$A35,2)</f>
        <v/>
      </c>
      <c r="CM35" s="105" t="str">
        <f ca="1">COUNTIF(G35:AM35,"=CA"-CD35)&amp; " CA"</f>
        <v>0 CA</v>
      </c>
      <c r="CN35" s="105"/>
      <c r="CO35" s="105"/>
      <c r="CP35" s="105" t="str">
        <f ca="1">COUNTIF(H35:AN35,"=CAS"-CF35)&amp; " CAS"</f>
        <v>0 CAS</v>
      </c>
      <c r="CQ35" s="105"/>
      <c r="CR35" s="105" t="str">
        <f ca="1">COUNTIF(I35:AO35,"=CF"-CH35)&amp; " CF"</f>
        <v>0 CF</v>
      </c>
      <c r="CS35" s="105"/>
      <c r="CT35" s="105" t="str">
        <f ca="1">COUNTIF(J35:AP35,"=RTT"-CJ35)&amp; " RTT"</f>
        <v>0 RTT</v>
      </c>
    </row>
    <row r="36" spans="1:98" ht="14.55" customHeight="1">
      <c r="A36" s="54" t="s">
        <v>13</v>
      </c>
      <c r="B36" s="40">
        <f>'Prévisions conges'!C35</f>
        <v>0</v>
      </c>
      <c r="C36" s="40">
        <f>'Prévisions conges'!D35</f>
        <v>0</v>
      </c>
      <c r="D36" s="40">
        <f>'Prévisions conges'!E35</f>
        <v>0</v>
      </c>
      <c r="E36" s="40">
        <f>'Prévisions conges'!F35</f>
        <v>0</v>
      </c>
      <c r="F36" s="40">
        <f>'Prévisions conges'!G35</f>
        <v>0</v>
      </c>
      <c r="G36" s="40">
        <f>'Prévisions conges'!H35</f>
        <v>0</v>
      </c>
      <c r="H36" s="40">
        <f>'Prévisions conges'!I35</f>
        <v>0</v>
      </c>
      <c r="I36" s="40">
        <f>'Prévisions conges'!J35</f>
        <v>0</v>
      </c>
      <c r="J36" s="40">
        <f>'Prévisions conges'!K35</f>
        <v>0</v>
      </c>
      <c r="K36" s="40">
        <f>'Prévisions conges'!L35</f>
        <v>0</v>
      </c>
      <c r="L36" s="40">
        <f>'Prévisions conges'!M35</f>
        <v>0</v>
      </c>
      <c r="M36" s="40">
        <f>'Prévisions conges'!N35</f>
        <v>0</v>
      </c>
      <c r="N36" s="40">
        <f>'Prévisions conges'!O35</f>
        <v>0</v>
      </c>
      <c r="O36" s="40">
        <f>'Prévisions conges'!P35</f>
        <v>0</v>
      </c>
      <c r="P36" s="40">
        <f>'Prévisions conges'!Q35</f>
        <v>0</v>
      </c>
      <c r="Q36" s="40">
        <f>'Prévisions conges'!R35</f>
        <v>0</v>
      </c>
      <c r="R36" s="40">
        <f>'Prévisions conges'!S35</f>
        <v>0</v>
      </c>
      <c r="S36" s="40">
        <f>'Prévisions conges'!T35</f>
        <v>0</v>
      </c>
      <c r="T36" s="40">
        <f>'Prévisions conges'!U35</f>
        <v>0</v>
      </c>
      <c r="U36" s="40">
        <f>'Prévisions conges'!V35</f>
        <v>0</v>
      </c>
      <c r="V36" s="40">
        <f>'Prévisions conges'!W35</f>
        <v>0</v>
      </c>
      <c r="W36" s="40">
        <f>'Prévisions conges'!X35</f>
        <v>0</v>
      </c>
      <c r="X36" s="40">
        <f>'Prévisions conges'!Y35</f>
        <v>0</v>
      </c>
      <c r="Y36" s="40">
        <f>'Prévisions conges'!Z35</f>
        <v>0</v>
      </c>
      <c r="Z36" s="40">
        <f>'Prévisions conges'!AA35</f>
        <v>0</v>
      </c>
      <c r="AA36" s="40">
        <f>'Prévisions conges'!AB35</f>
        <v>0</v>
      </c>
      <c r="AB36" s="40">
        <f>'Prévisions conges'!AC35</f>
        <v>0</v>
      </c>
      <c r="AC36" s="40">
        <f>'Prévisions conges'!AD35</f>
        <v>0</v>
      </c>
      <c r="AD36" s="40">
        <f>'Prévisions conges'!AE35</f>
        <v>0</v>
      </c>
      <c r="AE36" s="40">
        <f>'Prévisions conges'!AF35</f>
        <v>0</v>
      </c>
      <c r="AF36" s="40">
        <f>'Prévisions conges'!AG35</f>
        <v>0</v>
      </c>
      <c r="AG36" s="2"/>
      <c r="AH36" s="2"/>
      <c r="AI36" s="42" t="e">
        <f>DAY(EOMONTH(DATE(AN+IF(A35="DECEMBRE",1,0),VLOOKUP(A36,$BT$6:$BU$17,2,FALSE),1),0))</f>
        <v>#REF!</v>
      </c>
      <c r="AJ36" s="67">
        <f t="shared" si="0"/>
        <v>0</v>
      </c>
      <c r="AK36" s="68">
        <f ca="1">AK35+SUMPRODUCT(N($B36:AF36="CA"))</f>
        <v>17</v>
      </c>
      <c r="AM36" s="47">
        <f ca="1">AL36+IF(B36=0,0,IF(LEFT(B36,2)="CA",0,IF(LEFT(B36,2)=LEFT(A36,2),0,IF(AM$6=1,IF(LEFT(INDIRECT(ADDRESS(ROW()-1,1+$AI35,4,2,)),2)=LEFT(B36,2),0,1),1))))</f>
        <v>0</v>
      </c>
      <c r="AN36" s="47">
        <f ca="1">AM36+IF(C36=0,0,IF(LEFT(C36,2)="CA",0,IF(LEFT(C36,2)=LEFT(B36,2),0,IF(AN$6=1,IF(LEFT(INDIRECT(ADDRESS(ROW()-1,1+$AI35,4,2,)),2)=LEFT(C36,2),0,1),1))))</f>
        <v>0</v>
      </c>
      <c r="AO36" s="47">
        <f ca="1">AN36+IF(D36=0,0,IF(LEFT(D36,2)="CA",0,IF(LEFT(D36,2)=LEFT(C36,2),0,IF(AO$6=1,IF(LEFT(INDIRECT(ADDRESS(ROW()-1,1+$AI35,4,2,)),2)=LEFT(D36,2),0,1),1))))</f>
        <v>0</v>
      </c>
      <c r="AP36" s="47">
        <f ca="1">AO36+IF(E36=0,0,IF(LEFT(E36,2)="CA",0,IF(LEFT(E36,2)=LEFT(D36,2),0,IF(AP$6=1,IF(LEFT(INDIRECT(ADDRESS(ROW()-1,1+$AI35,4,2,)),2)=LEFT(E36,2),0,1),1))))</f>
        <v>0</v>
      </c>
      <c r="AQ36" s="47">
        <f ca="1">AP36+IF(F36=0,0,IF(LEFT(F36,2)="CA",0,IF(LEFT(F36,2)=LEFT(E36,2),0,IF(AQ$6=1,IF(LEFT(INDIRECT(ADDRESS(ROW()-1,1+$AI35,4,2,)),2)=LEFT(F36,2),0,1),1))))</f>
        <v>0</v>
      </c>
      <c r="AR36" s="47">
        <f ca="1">AQ36+IF(G36=0,0,IF(LEFT(G36,2)="CA",0,IF(LEFT(G36,2)=LEFT(F36,2),0,IF(AR$6=1,IF(LEFT(INDIRECT(ADDRESS(ROW()-1,1+$AI35,4,2,)),2)=LEFT(G36,2),0,1),1))))</f>
        <v>0</v>
      </c>
      <c r="AS36" s="47">
        <f ca="1">AR36+IF(H36=0,0,IF(LEFT(H36,2)="CA",0,IF(LEFT(H36,2)=LEFT(G36,2),0,IF(AS$6=1,IF(LEFT(INDIRECT(ADDRESS(ROW()-1,1+$AI35,4,2,)),2)=LEFT(H36,2),0,1),1))))</f>
        <v>0</v>
      </c>
      <c r="AT36" s="47">
        <f ca="1">AS36+IF(I36=0,0,IF(LEFT(I36,2)="CA",0,IF(LEFT(I36,2)=LEFT(H36,2),0,IF(AT$6=1,IF(LEFT(INDIRECT(ADDRESS(ROW()-1,1+$AI35,4,2,)),2)=LEFT(I36,2),0,1),1))))</f>
        <v>0</v>
      </c>
      <c r="AU36" s="47">
        <f ca="1">AT36+IF(J36=0,0,IF(LEFT(J36,2)="CA",0,IF(LEFT(J36,2)=LEFT(I36,2),0,IF(AU$6=1,IF(LEFT(INDIRECT(ADDRESS(ROW()-1,1+$AI35,4,2,)),2)=LEFT(J36,2),0,1),1))))</f>
        <v>0</v>
      </c>
      <c r="AV36" s="47">
        <f ca="1">AU36+IF(K36=0,0,IF(LEFT(K36,2)="CA",0,IF(LEFT(K36,2)=LEFT(J36,2),0,IF(AV$6=1,IF(LEFT(INDIRECT(ADDRESS(ROW()-1,1+$AI35,4,2,)),2)=LEFT(K36,2),0,1),1))))</f>
        <v>0</v>
      </c>
      <c r="AW36" s="47">
        <f ca="1">AV36+IF(L36=0,0,IF(LEFT(L36,2)="CA",0,IF(LEFT(L36,2)=LEFT(K36,2),0,IF(AW$6=1,IF(LEFT(INDIRECT(ADDRESS(ROW()-1,1+$AI35,4,2,)),2)=LEFT(L36,2),0,1),1))))</f>
        <v>0</v>
      </c>
      <c r="AX36" s="47">
        <f ca="1">AW36+IF(M36=0,0,IF(LEFT(M36,2)="CA",0,IF(LEFT(M36,2)=LEFT(L36,2),0,IF(AX$6=1,IF(LEFT(INDIRECT(ADDRESS(ROW()-1,1+$AI35,4,2,)),2)=LEFT(M36,2),0,1),1))))</f>
        <v>0</v>
      </c>
      <c r="AY36" s="47">
        <f ca="1">AX36+IF(N36=0,0,IF(LEFT(N36,2)="CA",0,IF(LEFT(N36,2)=LEFT(M36,2),0,IF(AY$6=1,IF(LEFT(INDIRECT(ADDRESS(ROW()-1,1+$AI35,4,2,)),2)=LEFT(N36,2),0,1),1))))</f>
        <v>0</v>
      </c>
      <c r="AZ36" s="47">
        <f ca="1">AY36+IF(O36=0,0,IF(LEFT(O36,2)="CA",0,IF(LEFT(O36,2)=LEFT(N36,2),0,IF(AZ$6=1,IF(LEFT(INDIRECT(ADDRESS(ROW()-1,1+$AI35,4,2,)),2)=LEFT(O36,2),0,1),1))))</f>
        <v>0</v>
      </c>
      <c r="BA36" s="47">
        <f ca="1">AZ36+IF(P36=0,0,IF(LEFT(P36,2)="CA",0,IF(LEFT(P36,2)=LEFT(O36,2),0,IF(BA$6=1,IF(LEFT(INDIRECT(ADDRESS(ROW()-1,1+$AI35,4,2,)),2)=LEFT(P36,2),0,1),1))))</f>
        <v>0</v>
      </c>
      <c r="BB36" s="47">
        <f ca="1">BA36+IF(Q36=0,0,IF(LEFT(Q36,2)="CA",0,IF(LEFT(Q36,2)=LEFT(P36,2),0,IF(BB$6=1,IF(LEFT(INDIRECT(ADDRESS(ROW()-1,1+$AI35,4,2,)),2)=LEFT(Q36,2),0,1),1))))</f>
        <v>0</v>
      </c>
      <c r="BC36" s="47">
        <f ca="1">BB36+IF(R36=0,0,IF(LEFT(R36,2)="CA",0,IF(LEFT(R36,2)=LEFT(Q36,2),0,IF(BC$6=1,IF(LEFT(INDIRECT(ADDRESS(ROW()-1,1+$AI35,4,2,)),2)=LEFT(R36,2),0,1),1))))</f>
        <v>0</v>
      </c>
      <c r="BD36" s="47">
        <f ca="1">BC36+IF(S36=0,0,IF(LEFT(S36,2)="CA",0,IF(LEFT(S36,2)=LEFT(R36,2),0,IF(BD$6=1,IF(LEFT(INDIRECT(ADDRESS(ROW()-1,1+$AI35,4,2,)),2)=LEFT(S36,2),0,1),1))))</f>
        <v>0</v>
      </c>
      <c r="BE36" s="47">
        <f ca="1">BD36+IF(T36=0,0,IF(LEFT(T36,2)="CA",0,IF(LEFT(T36,2)=LEFT(S36,2),0,IF(BE$6=1,IF(LEFT(INDIRECT(ADDRESS(ROW()-1,1+$AI35,4,2,)),2)=LEFT(T36,2),0,1),1))))</f>
        <v>0</v>
      </c>
      <c r="BF36" s="47">
        <f ca="1">BE36+IF(U36=0,0,IF(LEFT(U36,2)="CA",0,IF(LEFT(U36,2)=LEFT(T36,2),0,IF(BF$6=1,IF(LEFT(INDIRECT(ADDRESS(ROW()-1,1+$AI35,4,2,)),2)=LEFT(U36,2),0,1),1))))</f>
        <v>0</v>
      </c>
      <c r="BG36" s="47">
        <f ca="1">BF36+IF(V36=0,0,IF(LEFT(V36,2)="CA",0,IF(LEFT(V36,2)=LEFT(U36,2),0,IF(BG$6=1,IF(LEFT(INDIRECT(ADDRESS(ROW()-1,1+$AI35,4,2,)),2)=LEFT(V36,2),0,1),1))))</f>
        <v>0</v>
      </c>
      <c r="BH36" s="47">
        <f ca="1">BG36+IF(W36=0,0,IF(LEFT(W36,2)="CA",0,IF(LEFT(W36,2)=LEFT(V36,2),0,IF(BH$6=1,IF(LEFT(INDIRECT(ADDRESS(ROW()-1,1+$AI35,4,2,)),2)=LEFT(W36,2),0,1),1))))</f>
        <v>0</v>
      </c>
      <c r="BI36" s="47">
        <f ca="1">BH36+IF(X36=0,0,IF(LEFT(X36,2)="CA",0,IF(LEFT(X36,2)=LEFT(W36,2),0,IF(BI$6=1,IF(LEFT(INDIRECT(ADDRESS(ROW()-1,1+$AI35,4,2,)),2)=LEFT(X36,2),0,1),1))))</f>
        <v>0</v>
      </c>
      <c r="BJ36" s="47">
        <f ca="1">BI36+IF(Y36=0,0,IF(LEFT(Y36,2)="CA",0,IF(LEFT(Y36,2)=LEFT(X36,2),0,IF(BJ$6=1,IF(LEFT(INDIRECT(ADDRESS(ROW()-1,1+$AI35,4,2,)),2)=LEFT(Y36,2),0,1),1))))</f>
        <v>0</v>
      </c>
      <c r="BK36" s="47">
        <f ca="1">BJ36+IF(Z36=0,0,IF(LEFT(Z36,2)="CA",0,IF(LEFT(Z36,2)=LEFT(Y36,2),0,IF(BK$6=1,IF(LEFT(INDIRECT(ADDRESS(ROW()-1,1+$AI35,4,2,)),2)=LEFT(Z36,2),0,1),1))))</f>
        <v>0</v>
      </c>
      <c r="BL36" s="47">
        <f ca="1">BK36+IF(AA36=0,0,IF(LEFT(AA36,2)="CA",0,IF(LEFT(AA36,2)=LEFT(Z36,2),0,IF(BL$6=1,IF(LEFT(INDIRECT(ADDRESS(ROW()-1,1+$AI35,4,2,)),2)=LEFT(AA36,2),0,1),1))))</f>
        <v>0</v>
      </c>
      <c r="BM36" s="47">
        <f ca="1">BL36+IF(AB36=0,0,IF(LEFT(AB36,2)="CA",0,IF(LEFT(AB36,2)=LEFT(AA36,2),0,IF(BM$6=1,IF(LEFT(INDIRECT(ADDRESS(ROW()-1,1+$AI35,4,2,)),2)=LEFT(AB36,2),0,1),1))))</f>
        <v>0</v>
      </c>
      <c r="BN36" s="47">
        <f ca="1">BM36+IF(AC36=0,0,IF(LEFT(AC36,2)="CA",0,IF(LEFT(AC36,2)=LEFT(AB36,2),0,IF(BN$6=1,IF(LEFT(INDIRECT(ADDRESS(ROW()-1,1+$AI35,4,2,)),2)=LEFT(AC36,2),0,1),1))))</f>
        <v>0</v>
      </c>
      <c r="BO36" s="47">
        <f ca="1">BN36+IF(AD36=0,0,IF(LEFT(AD36,2)="CA",0,IF(LEFT(AD36,2)=LEFT(AC36,2),0,IF(BO$6=1,IF(LEFT(INDIRECT(ADDRESS(ROW()-1,1+$AI35,4,2,)),2)=LEFT(AD36,2),0,1),1))))</f>
        <v>0</v>
      </c>
      <c r="BP36" s="47">
        <f ca="1">BO36+IF(AE36=0,0,IF(LEFT(AE36,2)="CA",0,IF(LEFT(AE36,2)=LEFT(AD36,2),0,IF(BP$6=1,IF(LEFT(INDIRECT(ADDRESS(ROW()-1,1+$AI35,4,2,)),2)=LEFT(AE36,2),0,1),1))))</f>
        <v>0</v>
      </c>
      <c r="BQ36" s="47">
        <f ca="1">BP36+IF(AF36=0,0,IF(LEFT(AF36,2)="CA",0,IF(LEFT(AF36,2)=LEFT(AE36,2),0,IF(BQ$6=1,IF(LEFT(INDIRECT(ADDRESS(ROW()-1,1+$AI35,4,2,)),2)=LEFT(AF36,2),0,1),1))))</f>
        <v>0</v>
      </c>
      <c r="BZ36" s="7" t="s">
        <v>41</v>
      </c>
      <c r="CB36" s="1" t="str">
        <f ca="1">DETECTP($B$6:$AF$6,$A36)</f>
        <v/>
      </c>
      <c r="CC36" s="103" t="str">
        <f ca="1">DETECTP($B$6:$AF$6,$A36,1)</f>
        <v/>
      </c>
      <c r="CD36" s="105" t="str">
        <f>COUNTIF(B36:AF36,"=CA")&amp; " CA"</f>
        <v>0 CA</v>
      </c>
      <c r="CE36" s="105"/>
      <c r="CF36" s="105" t="str">
        <f>COUNTIF(C36:AI36,"=CAS")&amp; " CAS"</f>
        <v>0 CAS</v>
      </c>
      <c r="CG36" s="105"/>
      <c r="CH36" s="105" t="str">
        <f>COUNTIF(D36:AJ36,"=CF")&amp; " CF"</f>
        <v>0 CF</v>
      </c>
      <c r="CI36" s="105"/>
      <c r="CJ36" s="105" t="str">
        <f ca="1">COUNTIF(E36:AK36,"=RTT")&amp; " RTT"</f>
        <v>0 RTT</v>
      </c>
      <c r="CK36" s="105"/>
      <c r="CL36" s="103" t="str">
        <f ca="1">DETECTP($B$6:$AF$6,$A36,2)</f>
        <v/>
      </c>
      <c r="CM36" s="105" t="str">
        <f ca="1">COUNTIF(G36:AM36,"=CA"-CD36)&amp; " CA"</f>
        <v>0 CA</v>
      </c>
      <c r="CN36" s="105"/>
      <c r="CO36" s="105"/>
      <c r="CP36" s="105" t="str">
        <f ca="1">COUNTIF(H36:AN36,"=CAS"-CF36)&amp; " CAS"</f>
        <v>0 CAS</v>
      </c>
      <c r="CQ36" s="105"/>
      <c r="CR36" s="105" t="str">
        <f ca="1">COUNTIF(I36:AO36,"=CF"-CH36)&amp; " CF"</f>
        <v>0 CF</v>
      </c>
      <c r="CS36" s="105"/>
      <c r="CT36" s="105" t="str">
        <f ca="1">COUNTIF(J36:AP36,"=RTT"-CJ36)&amp; " RTT"</f>
        <v>0 RTT</v>
      </c>
    </row>
    <row r="37" spans="1:98" ht="14.55" customHeight="1">
      <c r="A37" s="54" t="s">
        <v>27</v>
      </c>
      <c r="B37" s="40">
        <f>'Prévisions conges'!C40</f>
        <v>0</v>
      </c>
      <c r="C37" s="40">
        <f>'Prévisions conges'!D40</f>
        <v>0</v>
      </c>
      <c r="D37" s="40">
        <f>'Prévisions conges'!E40</f>
        <v>0</v>
      </c>
      <c r="E37" s="40">
        <f>'Prévisions conges'!F40</f>
        <v>0</v>
      </c>
      <c r="F37" s="40" t="str">
        <f>'Prévisions conges'!G40</f>
        <v>CA.</v>
      </c>
      <c r="G37" s="40" t="str">
        <f>'Prévisions conges'!H40</f>
        <v>CA.</v>
      </c>
      <c r="H37" s="40" t="str">
        <f>'Prévisions conges'!I40</f>
        <v>CA</v>
      </c>
      <c r="I37" s="40" t="str">
        <f>'Prévisions conges'!J40</f>
        <v>CA</v>
      </c>
      <c r="J37" s="40" t="str">
        <f>'Prévisions conges'!K40</f>
        <v>CA</v>
      </c>
      <c r="K37" s="40" t="str">
        <f>'Prévisions conges'!L40</f>
        <v>CA</v>
      </c>
      <c r="L37" s="40" t="str">
        <f>'Prévisions conges'!M40</f>
        <v>CA</v>
      </c>
      <c r="M37" s="40" t="str">
        <f>'Prévisions conges'!N40</f>
        <v>CF.</v>
      </c>
      <c r="N37" s="40" t="str">
        <f>'Prévisions conges'!O40</f>
        <v>CF.</v>
      </c>
      <c r="O37" s="40" t="str">
        <f>'Prévisions conges'!P40</f>
        <v>CF</v>
      </c>
      <c r="P37" s="40" t="str">
        <f>'Prévisions conges'!Q40</f>
        <v>CF</v>
      </c>
      <c r="Q37" s="40" t="str">
        <f>'Prévisions conges'!R40</f>
        <v>CF</v>
      </c>
      <c r="R37" s="40" t="str">
        <f>'Prévisions conges'!S40</f>
        <v>CF</v>
      </c>
      <c r="S37" s="40" t="str">
        <f>'Prévisions conges'!T40</f>
        <v>CF</v>
      </c>
      <c r="T37" s="40">
        <f>'Prévisions conges'!U40</f>
        <v>0</v>
      </c>
      <c r="U37" s="40">
        <f>'Prévisions conges'!V40</f>
        <v>0</v>
      </c>
      <c r="V37" s="40">
        <f>'Prévisions conges'!W40</f>
        <v>0</v>
      </c>
      <c r="W37" s="40">
        <f>'Prévisions conges'!X40</f>
        <v>0</v>
      </c>
      <c r="X37" s="40">
        <f>'Prévisions conges'!Y40</f>
        <v>0</v>
      </c>
      <c r="Y37" s="40">
        <f>'Prévisions conges'!Z40</f>
        <v>0</v>
      </c>
      <c r="Z37" s="40">
        <f>'Prévisions conges'!AA40</f>
        <v>0</v>
      </c>
      <c r="AA37" s="40">
        <f>'Prévisions conges'!AB40</f>
        <v>0</v>
      </c>
      <c r="AB37" s="40">
        <f>'Prévisions conges'!AC40</f>
        <v>0</v>
      </c>
      <c r="AC37" s="40">
        <f>'Prévisions conges'!AD40</f>
        <v>0</v>
      </c>
      <c r="AD37" s="40">
        <f>'Prévisions conges'!AE40</f>
        <v>0</v>
      </c>
      <c r="AE37" s="40">
        <f>'Prévisions conges'!AF40</f>
        <v>0</v>
      </c>
      <c r="AF37" s="40">
        <f>'Prévisions conges'!AG40</f>
        <v>0</v>
      </c>
      <c r="AG37" s="2"/>
      <c r="AH37" s="2"/>
      <c r="AI37" s="42" t="e">
        <f>DAY(EOMONTH(DATE(AN+IF(A36="DECEMBRE",1,0),VLOOKUP(A37,$BT$6:$BU$17,2,FALSE),1),0))</f>
        <v>#REF!</v>
      </c>
      <c r="AJ37" s="67">
        <f t="shared" si="0"/>
        <v>0</v>
      </c>
      <c r="AK37" s="68">
        <f ca="1">AK36+SUMPRODUCT(N($B37:AF37="CA"))</f>
        <v>22</v>
      </c>
      <c r="AM37" s="47">
        <f ca="1">AL37+IF(B37=0,0,IF(LEFT(B37,2)="CA",0,IF(LEFT(B37,2)=LEFT(A37,2),0,IF(AM$6=1,IF(LEFT(INDIRECT(ADDRESS(ROW()-1,1+$AI36,4,2,)),2)=LEFT(B37,2),0,1),1))))</f>
        <v>0</v>
      </c>
      <c r="AN37" s="47">
        <f ca="1">AM37+IF(C37=0,0,IF(LEFT(C37,2)="CA",0,IF(LEFT(C37,2)=LEFT(B37,2),0,IF(AN$6=1,IF(LEFT(INDIRECT(ADDRESS(ROW()-1,1+$AI36,4,2,)),2)=LEFT(C37,2),0,1),1))))</f>
        <v>0</v>
      </c>
      <c r="AO37" s="47">
        <f ca="1">AN37+IF(D37=0,0,IF(LEFT(D37,2)="CA",0,IF(LEFT(D37,2)=LEFT(C37,2),0,IF(AO$6=1,IF(LEFT(INDIRECT(ADDRESS(ROW()-1,1+$AI36,4,2,)),2)=LEFT(D37,2),0,1),1))))</f>
        <v>0</v>
      </c>
      <c r="AP37" s="47">
        <f ca="1">AO37+IF(E37=0,0,IF(LEFT(E37,2)="CA",0,IF(LEFT(E37,2)=LEFT(D37,2),0,IF(AP$6=1,IF(LEFT(INDIRECT(ADDRESS(ROW()-1,1+$AI36,4,2,)),2)=LEFT(E37,2),0,1),1))))</f>
        <v>0</v>
      </c>
      <c r="AQ37" s="47">
        <f ca="1">AP37+IF(F37=0,0,IF(LEFT(F37,2)="CA",0,IF(LEFT(F37,2)=LEFT(E37,2),0,IF(AQ$6=1,IF(LEFT(INDIRECT(ADDRESS(ROW()-1,1+$AI36,4,2,)),2)=LEFT(F37,2),0,1),1))))</f>
        <v>0</v>
      </c>
      <c r="AR37" s="47">
        <f ca="1">AQ37+IF(G37=0,0,IF(LEFT(G37,2)="CA",0,IF(LEFT(G37,2)=LEFT(F37,2),0,IF(AR$6=1,IF(LEFT(INDIRECT(ADDRESS(ROW()-1,1+$AI36,4,2,)),2)=LEFT(G37,2),0,1),1))))</f>
        <v>0</v>
      </c>
      <c r="AS37" s="47">
        <f ca="1">AR37+IF(H37=0,0,IF(LEFT(H37,2)="CA",0,IF(LEFT(H37,2)=LEFT(G37,2),0,IF(AS$6=1,IF(LEFT(INDIRECT(ADDRESS(ROW()-1,1+$AI36,4,2,)),2)=LEFT(H37,2),0,1),1))))</f>
        <v>0</v>
      </c>
      <c r="AT37" s="47">
        <f ca="1">AS37+IF(I37=0,0,IF(LEFT(I37,2)="CA",0,IF(LEFT(I37,2)=LEFT(H37,2),0,IF(AT$6=1,IF(LEFT(INDIRECT(ADDRESS(ROW()-1,1+$AI36,4,2,)),2)=LEFT(I37,2),0,1),1))))</f>
        <v>0</v>
      </c>
      <c r="AU37" s="47">
        <f ca="1">AT37+IF(J37=0,0,IF(LEFT(J37,2)="CA",0,IF(LEFT(J37,2)=LEFT(I37,2),0,IF(AU$6=1,IF(LEFT(INDIRECT(ADDRESS(ROW()-1,1+$AI36,4,2,)),2)=LEFT(J37,2),0,1),1))))</f>
        <v>0</v>
      </c>
      <c r="AV37" s="47">
        <f ca="1">AU37+IF(K37=0,0,IF(LEFT(K37,2)="CA",0,IF(LEFT(K37,2)=LEFT(J37,2),0,IF(AV$6=1,IF(LEFT(INDIRECT(ADDRESS(ROW()-1,1+$AI36,4,2,)),2)=LEFT(K37,2),0,1),1))))</f>
        <v>0</v>
      </c>
      <c r="AW37" s="47">
        <f ca="1">AV37+IF(L37=0,0,IF(LEFT(L37,2)="CA",0,IF(LEFT(L37,2)=LEFT(K37,2),0,IF(AW$6=1,IF(LEFT(INDIRECT(ADDRESS(ROW()-1,1+$AI36,4,2,)),2)=LEFT(L37,2),0,1),1))))</f>
        <v>0</v>
      </c>
      <c r="AX37" s="47">
        <f ca="1">AW37+IF(M37=0,0,IF(LEFT(M37,2)="CA",0,IF(LEFT(M37,2)=LEFT(L37,2),0,IF(AX$6=1,IF(LEFT(INDIRECT(ADDRESS(ROW()-1,1+$AI36,4,2,)),2)=LEFT(M37,2),0,1),1))))</f>
        <v>1</v>
      </c>
      <c r="AY37" s="47">
        <f ca="1">AX37+IF(N37=0,0,IF(LEFT(N37,2)="CA",0,IF(LEFT(N37,2)=LEFT(M37,2),0,IF(AY$6=1,IF(LEFT(INDIRECT(ADDRESS(ROW()-1,1+$AI36,4,2,)),2)=LEFT(N37,2),0,1),1))))</f>
        <v>1</v>
      </c>
      <c r="AZ37" s="47">
        <f ca="1">AY37+IF(O37=0,0,IF(LEFT(O37,2)="CA",0,IF(LEFT(O37,2)=LEFT(N37,2),0,IF(AZ$6=1,IF(LEFT(INDIRECT(ADDRESS(ROW()-1,1+$AI36,4,2,)),2)=LEFT(O37,2),0,1),1))))</f>
        <v>1</v>
      </c>
      <c r="BA37" s="47">
        <f ca="1">AZ37+IF(P37=0,0,IF(LEFT(P37,2)="CA",0,IF(LEFT(P37,2)=LEFT(O37,2),0,IF(BA$6=1,IF(LEFT(INDIRECT(ADDRESS(ROW()-1,1+$AI36,4,2,)),2)=LEFT(P37,2),0,1),1))))</f>
        <v>1</v>
      </c>
      <c r="BB37" s="47">
        <f ca="1">BA37+IF(Q37=0,0,IF(LEFT(Q37,2)="CA",0,IF(LEFT(Q37,2)=LEFT(P37,2),0,IF(BB$6=1,IF(LEFT(INDIRECT(ADDRESS(ROW()-1,1+$AI36,4,2,)),2)=LEFT(Q37,2),0,1),1))))</f>
        <v>1</v>
      </c>
      <c r="BC37" s="47">
        <f ca="1">BB37+IF(R37=0,0,IF(LEFT(R37,2)="CA",0,IF(LEFT(R37,2)=LEFT(Q37,2),0,IF(BC$6=1,IF(LEFT(INDIRECT(ADDRESS(ROW()-1,1+$AI36,4,2,)),2)=LEFT(R37,2),0,1),1))))</f>
        <v>1</v>
      </c>
      <c r="BD37" s="47">
        <f ca="1">BC37+IF(S37=0,0,IF(LEFT(S37,2)="CA",0,IF(LEFT(S37,2)=LEFT(R37,2),0,IF(BD$6=1,IF(LEFT(INDIRECT(ADDRESS(ROW()-1,1+$AI36,4,2,)),2)=LEFT(S37,2),0,1),1))))</f>
        <v>1</v>
      </c>
      <c r="BE37" s="47">
        <f ca="1">BD37+IF(T37=0,0,IF(LEFT(T37,2)="CA",0,IF(LEFT(T37,2)=LEFT(S37,2),0,IF(BE$6=1,IF(LEFT(INDIRECT(ADDRESS(ROW()-1,1+$AI36,4,2,)),2)=LEFT(T37,2),0,1),1))))</f>
        <v>1</v>
      </c>
      <c r="BF37" s="47">
        <f ca="1">BE37+IF(U37=0,0,IF(LEFT(U37,2)="CA",0,IF(LEFT(U37,2)=LEFT(T37,2),0,IF(BF$6=1,IF(LEFT(INDIRECT(ADDRESS(ROW()-1,1+$AI36,4,2,)),2)=LEFT(U37,2),0,1),1))))</f>
        <v>1</v>
      </c>
      <c r="BG37" s="47">
        <f ca="1">BF37+IF(V37=0,0,IF(LEFT(V37,2)="CA",0,IF(LEFT(V37,2)=LEFT(U37,2),0,IF(BG$6=1,IF(LEFT(INDIRECT(ADDRESS(ROW()-1,1+$AI36,4,2,)),2)=LEFT(V37,2),0,1),1))))</f>
        <v>1</v>
      </c>
      <c r="BH37" s="47">
        <f ca="1">BG37+IF(W37=0,0,IF(LEFT(W37,2)="CA",0,IF(LEFT(W37,2)=LEFT(V37,2),0,IF(BH$6=1,IF(LEFT(INDIRECT(ADDRESS(ROW()-1,1+$AI36,4,2,)),2)=LEFT(W37,2),0,1),1))))</f>
        <v>1</v>
      </c>
      <c r="BI37" s="47">
        <f ca="1">BH37+IF(X37=0,0,IF(LEFT(X37,2)="CA",0,IF(LEFT(X37,2)=LEFT(W37,2),0,IF(BI$6=1,IF(LEFT(INDIRECT(ADDRESS(ROW()-1,1+$AI36,4,2,)),2)=LEFT(X37,2),0,1),1))))</f>
        <v>1</v>
      </c>
      <c r="BJ37" s="47">
        <f ca="1">BI37+IF(Y37=0,0,IF(LEFT(Y37,2)="CA",0,IF(LEFT(Y37,2)=LEFT(X37,2),0,IF(BJ$6=1,IF(LEFT(INDIRECT(ADDRESS(ROW()-1,1+$AI36,4,2,)),2)=LEFT(Y37,2),0,1),1))))</f>
        <v>1</v>
      </c>
      <c r="BK37" s="47">
        <f ca="1">BJ37+IF(Z37=0,0,IF(LEFT(Z37,2)="CA",0,IF(LEFT(Z37,2)=LEFT(Y37,2),0,IF(BK$6=1,IF(LEFT(INDIRECT(ADDRESS(ROW()-1,1+$AI36,4,2,)),2)=LEFT(Z37,2),0,1),1))))</f>
        <v>1</v>
      </c>
      <c r="BL37" s="47">
        <f ca="1">BK37+IF(AA37=0,0,IF(LEFT(AA37,2)="CA",0,IF(LEFT(AA37,2)=LEFT(Z37,2),0,IF(BL$6=1,IF(LEFT(INDIRECT(ADDRESS(ROW()-1,1+$AI36,4,2,)),2)=LEFT(AA37,2),0,1),1))))</f>
        <v>1</v>
      </c>
      <c r="BM37" s="47">
        <f ca="1">BL37+IF(AB37=0,0,IF(LEFT(AB37,2)="CA",0,IF(LEFT(AB37,2)=LEFT(AA37,2),0,IF(BM$6=1,IF(LEFT(INDIRECT(ADDRESS(ROW()-1,1+$AI36,4,2,)),2)=LEFT(AB37,2),0,1),1))))</f>
        <v>1</v>
      </c>
      <c r="BN37" s="47">
        <f ca="1">BM37+IF(AC37=0,0,IF(LEFT(AC37,2)="CA",0,IF(LEFT(AC37,2)=LEFT(AB37,2),0,IF(BN$6=1,IF(LEFT(INDIRECT(ADDRESS(ROW()-1,1+$AI36,4,2,)),2)=LEFT(AC37,2),0,1),1))))</f>
        <v>1</v>
      </c>
      <c r="BO37" s="47">
        <f ca="1">BN37+IF(AD37=0,0,IF(LEFT(AD37,2)="CA",0,IF(LEFT(AD37,2)=LEFT(AC37,2),0,IF(BO$6=1,IF(LEFT(INDIRECT(ADDRESS(ROW()-1,1+$AI36,4,2,)),2)=LEFT(AD37,2),0,1),1))))</f>
        <v>1</v>
      </c>
      <c r="BP37" s="47">
        <f ca="1">BO37+IF(AE37=0,0,IF(LEFT(AE37,2)="CA",0,IF(LEFT(AE37,2)=LEFT(AD37,2),0,IF(BP$6=1,IF(LEFT(INDIRECT(ADDRESS(ROW()-1,1+$AI36,4,2,)),2)=LEFT(AE37,2),0,1),1))))</f>
        <v>1</v>
      </c>
      <c r="BQ37" s="47">
        <f ca="1">BP37+IF(AF37=0,0,IF(LEFT(AF37,2)="CA",0,IF(LEFT(AF37,2)=LEFT(AE37,2),0,IF(BQ$6=1,IF(LEFT(INDIRECT(ADDRESS(ROW()-1,1+$AI36,4,2,)),2)=LEFT(AF37,2),0,1),1))))</f>
        <v>1</v>
      </c>
      <c r="BZ37" s="1">
        <f>25-BZ30</f>
        <v>0</v>
      </c>
      <c r="CA37" s="1" t="s">
        <v>0</v>
      </c>
      <c r="CB37" s="1">
        <f ca="1">DETECTP($B$6:$AF$6,$A37)</f>
        <v>1</v>
      </c>
      <c r="CC37" s="103" t="str">
        <f ca="1">DETECTP($B$6:$AF$6,$A37,1)</f>
        <v>du 5 au 18 aout</v>
      </c>
      <c r="CD37" s="105" t="str">
        <f>COUNTIF(B37:AF37,"=CA")&amp; " CA"</f>
        <v>5 CA</v>
      </c>
      <c r="CE37" s="105"/>
      <c r="CF37" s="105" t="str">
        <f>COUNTIF(C37:AI37,"=CAS")&amp; " CAS"</f>
        <v>0 CAS</v>
      </c>
      <c r="CG37" s="105"/>
      <c r="CH37" s="105" t="str">
        <f>COUNTIF(D37:AJ37,"=CF")&amp; " CF"</f>
        <v>5 CF</v>
      </c>
      <c r="CI37" s="105"/>
      <c r="CJ37" s="105" t="str">
        <f ca="1">COUNTIF(E37:AK37,"=RTT")&amp; " RTT"</f>
        <v>0 RTT</v>
      </c>
      <c r="CK37" s="105"/>
      <c r="CL37" s="103" t="str">
        <f ca="1">DETECTP($B$6:$AF$6,$A37,2)</f>
        <v/>
      </c>
      <c r="CM37" s="105" t="str">
        <f ca="1">COUNTIF(G37:AM37,"=CA"-CD37)&amp; " CA"</f>
        <v>0 CA</v>
      </c>
      <c r="CN37" s="105"/>
      <c r="CO37" s="105"/>
      <c r="CP37" s="105" t="str">
        <f ca="1">COUNTIF(H37:AN37,"=CAS"-CF37)&amp; " CAS"</f>
        <v>0 CAS</v>
      </c>
      <c r="CQ37" s="105"/>
      <c r="CR37" s="105" t="str">
        <f ca="1">COUNTIF(I37:AO37,"=CF"-CH37)&amp; " CF"</f>
        <v>0 CF</v>
      </c>
      <c r="CS37" s="105"/>
      <c r="CT37" s="105" t="str">
        <f ca="1">COUNTIF(J37:AP37,"=RTT"-CJ37)&amp; " RTT"</f>
        <v>0 RTT</v>
      </c>
    </row>
    <row r="38" spans="1:98" ht="14.55" customHeight="1">
      <c r="A38" s="54" t="s">
        <v>14</v>
      </c>
      <c r="B38" s="40">
        <f>'Prévisions conges'!C45</f>
        <v>0</v>
      </c>
      <c r="C38" s="40">
        <f>'Prévisions conges'!D45</f>
        <v>0</v>
      </c>
      <c r="D38" s="40">
        <f>'Prévisions conges'!E45</f>
        <v>0</v>
      </c>
      <c r="E38" s="40">
        <f>'Prévisions conges'!F45</f>
        <v>0</v>
      </c>
      <c r="F38" s="40">
        <f>'Prévisions conges'!G45</f>
        <v>0</v>
      </c>
      <c r="G38" s="40">
        <f>'Prévisions conges'!H45</f>
        <v>0</v>
      </c>
      <c r="H38" s="40">
        <f>'Prévisions conges'!I45</f>
        <v>0</v>
      </c>
      <c r="I38" s="40">
        <f>'Prévisions conges'!J45</f>
        <v>0</v>
      </c>
      <c r="J38" s="40">
        <f>'Prévisions conges'!K45</f>
        <v>0</v>
      </c>
      <c r="K38" s="40">
        <f>'Prévisions conges'!L45</f>
        <v>0</v>
      </c>
      <c r="L38" s="40">
        <f>'Prévisions conges'!M45</f>
        <v>0</v>
      </c>
      <c r="M38" s="40">
        <f>'Prévisions conges'!N45</f>
        <v>0</v>
      </c>
      <c r="N38" s="40">
        <f>'Prévisions conges'!O45</f>
        <v>0</v>
      </c>
      <c r="O38" s="40">
        <f>'Prévisions conges'!P45</f>
        <v>0</v>
      </c>
      <c r="P38" s="40">
        <f>'Prévisions conges'!Q45</f>
        <v>0</v>
      </c>
      <c r="Q38" s="40">
        <f>'Prévisions conges'!R45</f>
        <v>0</v>
      </c>
      <c r="R38" s="40">
        <f>'Prévisions conges'!S45</f>
        <v>0</v>
      </c>
      <c r="S38" s="40">
        <f>'Prévisions conges'!T45</f>
        <v>0</v>
      </c>
      <c r="T38" s="40">
        <f>'Prévisions conges'!U45</f>
        <v>0</v>
      </c>
      <c r="U38" s="40">
        <f>'Prévisions conges'!V45</f>
        <v>0</v>
      </c>
      <c r="V38" s="40">
        <f>'Prévisions conges'!W45</f>
        <v>0</v>
      </c>
      <c r="W38" s="40">
        <f>'Prévisions conges'!X45</f>
        <v>0</v>
      </c>
      <c r="X38" s="40">
        <f>'Prévisions conges'!Y45</f>
        <v>0</v>
      </c>
      <c r="Y38" s="40">
        <f>'Prévisions conges'!Z45</f>
        <v>0</v>
      </c>
      <c r="Z38" s="40">
        <f>'Prévisions conges'!AA45</f>
        <v>0</v>
      </c>
      <c r="AA38" s="40">
        <f>'Prévisions conges'!AB45</f>
        <v>0</v>
      </c>
      <c r="AB38" s="40">
        <f>'Prévisions conges'!AC45</f>
        <v>0</v>
      </c>
      <c r="AC38" s="40">
        <f>'Prévisions conges'!AD45</f>
        <v>0</v>
      </c>
      <c r="AD38" s="40">
        <f>'Prévisions conges'!AE45</f>
        <v>0</v>
      </c>
      <c r="AE38" s="40" t="str">
        <f>'Prévisions conges'!AF45</f>
        <v>CA.</v>
      </c>
      <c r="AF38" s="40">
        <f>'Prévisions conges'!AG45</f>
        <v>0</v>
      </c>
      <c r="AG38" s="2"/>
      <c r="AH38" s="2"/>
      <c r="AI38" s="42" t="e">
        <f>DAY(EOMONTH(DATE(AN+IF(A37="DECEMBRE",1,0),VLOOKUP(A38,$BT$6:$BU$17,2,FALSE),1),0))</f>
        <v>#REF!</v>
      </c>
      <c r="AJ38" s="67">
        <f t="shared" si="0"/>
        <v>0</v>
      </c>
      <c r="AK38" s="68">
        <f ca="1">AK37+SUMPRODUCT(N($B38:AF38="CA"))</f>
        <v>22</v>
      </c>
      <c r="AM38" s="47">
        <f ca="1">AL38+IF(B38=0,0,IF(LEFT(B38,2)="CA",0,IF(LEFT(B38,2)=LEFT(A38,2),0,IF(AM$6=1,IF(LEFT(INDIRECT(ADDRESS(ROW()-1,1+$AI37,4,2,)),2)=LEFT(B38,2),0,1),1))))</f>
        <v>0</v>
      </c>
      <c r="AN38" s="47">
        <f ca="1">AM38+IF(C38=0,0,IF(LEFT(C38,2)="CA",0,IF(LEFT(C38,2)=LEFT(B38,2),0,IF(AN$6=1,IF(LEFT(INDIRECT(ADDRESS(ROW()-1,1+$AI37,4,2,)),2)=LEFT(C38,2),0,1),1))))</f>
        <v>0</v>
      </c>
      <c r="AO38" s="47">
        <f ca="1">AN38+IF(D38=0,0,IF(LEFT(D38,2)="CA",0,IF(LEFT(D38,2)=LEFT(C38,2),0,IF(AO$6=1,IF(LEFT(INDIRECT(ADDRESS(ROW()-1,1+$AI37,4,2,)),2)=LEFT(D38,2),0,1),1))))</f>
        <v>0</v>
      </c>
      <c r="AP38" s="47">
        <f ca="1">AO38+IF(E38=0,0,IF(LEFT(E38,2)="CA",0,IF(LEFT(E38,2)=LEFT(D38,2),0,IF(AP$6=1,IF(LEFT(INDIRECT(ADDRESS(ROW()-1,1+$AI37,4,2,)),2)=LEFT(E38,2),0,1),1))))</f>
        <v>0</v>
      </c>
      <c r="AQ38" s="47">
        <f ca="1">AP38+IF(F38=0,0,IF(LEFT(F38,2)="CA",0,IF(LEFT(F38,2)=LEFT(E38,2),0,IF(AQ$6=1,IF(LEFT(INDIRECT(ADDRESS(ROW()-1,1+$AI37,4,2,)),2)=LEFT(F38,2),0,1),1))))</f>
        <v>0</v>
      </c>
      <c r="AR38" s="47">
        <f ca="1">AQ38+IF(G38=0,0,IF(LEFT(G38,2)="CA",0,IF(LEFT(G38,2)=LEFT(F38,2),0,IF(AR$6=1,IF(LEFT(INDIRECT(ADDRESS(ROW()-1,1+$AI37,4,2,)),2)=LEFT(G38,2),0,1),1))))</f>
        <v>0</v>
      </c>
      <c r="AS38" s="47">
        <f ca="1">AR38+IF(H38=0,0,IF(LEFT(H38,2)="CA",0,IF(LEFT(H38,2)=LEFT(G38,2),0,IF(AS$6=1,IF(LEFT(INDIRECT(ADDRESS(ROW()-1,1+$AI37,4,2,)),2)=LEFT(H38,2),0,1),1))))</f>
        <v>0</v>
      </c>
      <c r="AT38" s="47">
        <f ca="1">AS38+IF(I38=0,0,IF(LEFT(I38,2)="CA",0,IF(LEFT(I38,2)=LEFT(H38,2),0,IF(AT$6=1,IF(LEFT(INDIRECT(ADDRESS(ROW()-1,1+$AI37,4,2,)),2)=LEFT(I38,2),0,1),1))))</f>
        <v>0</v>
      </c>
      <c r="AU38" s="47">
        <f ca="1">AT38+IF(J38=0,0,IF(LEFT(J38,2)="CA",0,IF(LEFT(J38,2)=LEFT(I38,2),0,IF(AU$6=1,IF(LEFT(INDIRECT(ADDRESS(ROW()-1,1+$AI37,4,2,)),2)=LEFT(J38,2),0,1),1))))</f>
        <v>0</v>
      </c>
      <c r="AV38" s="47">
        <f ca="1">AU38+IF(K38=0,0,IF(LEFT(K38,2)="CA",0,IF(LEFT(K38,2)=LEFT(J38,2),0,IF(AV$6=1,IF(LEFT(INDIRECT(ADDRESS(ROW()-1,1+$AI37,4,2,)),2)=LEFT(K38,2),0,1),1))))</f>
        <v>0</v>
      </c>
      <c r="AW38" s="47">
        <f ca="1">AV38+IF(L38=0,0,IF(LEFT(L38,2)="CA",0,IF(LEFT(L38,2)=LEFT(K38,2),0,IF(AW$6=1,IF(LEFT(INDIRECT(ADDRESS(ROW()-1,1+$AI37,4,2,)),2)=LEFT(L38,2),0,1),1))))</f>
        <v>0</v>
      </c>
      <c r="AX38" s="47">
        <f ca="1">AW38+IF(M38=0,0,IF(LEFT(M38,2)="CA",0,IF(LEFT(M38,2)=LEFT(L38,2),0,IF(AX$6=1,IF(LEFT(INDIRECT(ADDRESS(ROW()-1,1+$AI37,4,2,)),2)=LEFT(M38,2),0,1),1))))</f>
        <v>0</v>
      </c>
      <c r="AY38" s="47">
        <f ca="1">AX38+IF(N38=0,0,IF(LEFT(N38,2)="CA",0,IF(LEFT(N38,2)=LEFT(M38,2),0,IF(AY$6=1,IF(LEFT(INDIRECT(ADDRESS(ROW()-1,1+$AI37,4,2,)),2)=LEFT(N38,2),0,1),1))))</f>
        <v>0</v>
      </c>
      <c r="AZ38" s="47">
        <f ca="1">AY38+IF(O38=0,0,IF(LEFT(O38,2)="CA",0,IF(LEFT(O38,2)=LEFT(N38,2),0,IF(AZ$6=1,IF(LEFT(INDIRECT(ADDRESS(ROW()-1,1+$AI37,4,2,)),2)=LEFT(O38,2),0,1),1))))</f>
        <v>0</v>
      </c>
      <c r="BA38" s="47">
        <f ca="1">AZ38+IF(P38=0,0,IF(LEFT(P38,2)="CA",0,IF(LEFT(P38,2)=LEFT(O38,2),0,IF(BA$6=1,IF(LEFT(INDIRECT(ADDRESS(ROW()-1,1+$AI37,4,2,)),2)=LEFT(P38,2),0,1),1))))</f>
        <v>0</v>
      </c>
      <c r="BB38" s="47">
        <f ca="1">BA38+IF(Q38=0,0,IF(LEFT(Q38,2)="CA",0,IF(LEFT(Q38,2)=LEFT(P38,2),0,IF(BB$6=1,IF(LEFT(INDIRECT(ADDRESS(ROW()-1,1+$AI37,4,2,)),2)=LEFT(Q38,2),0,1),1))))</f>
        <v>0</v>
      </c>
      <c r="BC38" s="47">
        <f ca="1">BB38+IF(R38=0,0,IF(LEFT(R38,2)="CA",0,IF(LEFT(R38,2)=LEFT(Q38,2),0,IF(BC$6=1,IF(LEFT(INDIRECT(ADDRESS(ROW()-1,1+$AI37,4,2,)),2)=LEFT(R38,2),0,1),1))))</f>
        <v>0</v>
      </c>
      <c r="BD38" s="47">
        <f ca="1">BC38+IF(S38=0,0,IF(LEFT(S38,2)="CA",0,IF(LEFT(S38,2)=LEFT(R38,2),0,IF(BD$6=1,IF(LEFT(INDIRECT(ADDRESS(ROW()-1,1+$AI37,4,2,)),2)=LEFT(S38,2),0,1),1))))</f>
        <v>0</v>
      </c>
      <c r="BE38" s="47">
        <f ca="1">BD38+IF(T38=0,0,IF(LEFT(T38,2)="CA",0,IF(LEFT(T38,2)=LEFT(S38,2),0,IF(BE$6=1,IF(LEFT(INDIRECT(ADDRESS(ROW()-1,1+$AI37,4,2,)),2)=LEFT(T38,2),0,1),1))))</f>
        <v>0</v>
      </c>
      <c r="BF38" s="47">
        <f ca="1">BE38+IF(U38=0,0,IF(LEFT(U38,2)="CA",0,IF(LEFT(U38,2)=LEFT(T38,2),0,IF(BF$6=1,IF(LEFT(INDIRECT(ADDRESS(ROW()-1,1+$AI37,4,2,)),2)=LEFT(U38,2),0,1),1))))</f>
        <v>0</v>
      </c>
      <c r="BG38" s="47">
        <f ca="1">BF38+IF(V38=0,0,IF(LEFT(V38,2)="CA",0,IF(LEFT(V38,2)=LEFT(U38,2),0,IF(BG$6=1,IF(LEFT(INDIRECT(ADDRESS(ROW()-1,1+$AI37,4,2,)),2)=LEFT(V38,2),0,1),1))))</f>
        <v>0</v>
      </c>
      <c r="BH38" s="47">
        <f ca="1">BG38+IF(W38=0,0,IF(LEFT(W38,2)="CA",0,IF(LEFT(W38,2)=LEFT(V38,2),0,IF(BH$6=1,IF(LEFT(INDIRECT(ADDRESS(ROW()-1,1+$AI37,4,2,)),2)=LEFT(W38,2),0,1),1))))</f>
        <v>0</v>
      </c>
      <c r="BI38" s="47">
        <f ca="1">BH38+IF(X38=0,0,IF(LEFT(X38,2)="CA",0,IF(LEFT(X38,2)=LEFT(W38,2),0,IF(BI$6=1,IF(LEFT(INDIRECT(ADDRESS(ROW()-1,1+$AI37,4,2,)),2)=LEFT(X38,2),0,1),1))))</f>
        <v>0</v>
      </c>
      <c r="BJ38" s="47">
        <f ca="1">BI38+IF(Y38=0,0,IF(LEFT(Y38,2)="CA",0,IF(LEFT(Y38,2)=LEFT(X38,2),0,IF(BJ$6=1,IF(LEFT(INDIRECT(ADDRESS(ROW()-1,1+$AI37,4,2,)),2)=LEFT(Y38,2),0,1),1))))</f>
        <v>0</v>
      </c>
      <c r="BK38" s="47">
        <f ca="1">BJ38+IF(Z38=0,0,IF(LEFT(Z38,2)="CA",0,IF(LEFT(Z38,2)=LEFT(Y38,2),0,IF(BK$6=1,IF(LEFT(INDIRECT(ADDRESS(ROW()-1,1+$AI37,4,2,)),2)=LEFT(Z38,2),0,1),1))))</f>
        <v>0</v>
      </c>
      <c r="BL38" s="47">
        <f ca="1">BK38+IF(AA38=0,0,IF(LEFT(AA38,2)="CA",0,IF(LEFT(AA38,2)=LEFT(Z38,2),0,IF(BL$6=1,IF(LEFT(INDIRECT(ADDRESS(ROW()-1,1+$AI37,4,2,)),2)=LEFT(AA38,2),0,1),1))))</f>
        <v>0</v>
      </c>
      <c r="BM38" s="47">
        <f ca="1">BL38+IF(AB38=0,0,IF(LEFT(AB38,2)="CA",0,IF(LEFT(AB38,2)=LEFT(AA38,2),0,IF(BM$6=1,IF(LEFT(INDIRECT(ADDRESS(ROW()-1,1+$AI37,4,2,)),2)=LEFT(AB38,2),0,1),1))))</f>
        <v>0</v>
      </c>
      <c r="BN38" s="47">
        <f ca="1">BM38+IF(AC38=0,0,IF(LEFT(AC38,2)="CA",0,IF(LEFT(AC38,2)=LEFT(AB38,2),0,IF(BN$6=1,IF(LEFT(INDIRECT(ADDRESS(ROW()-1,1+$AI37,4,2,)),2)=LEFT(AC38,2),0,1),1))))</f>
        <v>0</v>
      </c>
      <c r="BO38" s="47">
        <f ca="1">BN38+IF(AD38=0,0,IF(LEFT(AD38,2)="CA",0,IF(LEFT(AD38,2)=LEFT(AC38,2),0,IF(BO$6=1,IF(LEFT(INDIRECT(ADDRESS(ROW()-1,1+$AI37,4,2,)),2)=LEFT(AD38,2),0,1),1))))</f>
        <v>0</v>
      </c>
      <c r="BP38" s="47">
        <f ca="1">BO38+IF(AE38=0,0,IF(LEFT(AE38,2)="CA",0,IF(LEFT(AE38,2)=LEFT(AD38,2),0,IF(BP$6=1,IF(LEFT(INDIRECT(ADDRESS(ROW()-1,1+$AI37,4,2,)),2)=LEFT(AE38,2),0,1),1))))</f>
        <v>0</v>
      </c>
      <c r="BQ38" s="47">
        <f ca="1">BP38+IF(AF38=0,0,IF(LEFT(AF38,2)="CA",0,IF(LEFT(AF38,2)=LEFT(AE38,2),0,IF(BQ$6=1,IF(LEFT(INDIRECT(ADDRESS(ROW()-1,1+$AI37,4,2,)),2)=LEFT(AF38,2),0,1),1))))</f>
        <v>0</v>
      </c>
      <c r="BZ38" s="1">
        <f>2 -BZ31</f>
        <v>0</v>
      </c>
      <c r="CA38" s="1" t="s">
        <v>4</v>
      </c>
      <c r="CB38" s="1">
        <f ca="1">DETECTP($B$6:$AF$6,$A38)</f>
        <v>1</v>
      </c>
      <c r="CC38" s="103" t="str">
        <f ca="1">DETECTP($B$6:$AF$6,$A38,1)</f>
        <v>du 30 au 30 septembre</v>
      </c>
      <c r="CD38" s="105" t="str">
        <f>COUNTIF(B38:AF38,"=CA")&amp; " CA"</f>
        <v>0 CA</v>
      </c>
      <c r="CE38" s="105"/>
      <c r="CF38" s="105" t="str">
        <f>COUNTIF(C38:AI38,"=CAS")&amp; " CAS"</f>
        <v>0 CAS</v>
      </c>
      <c r="CG38" s="105"/>
      <c r="CH38" s="105" t="str">
        <f>COUNTIF(D38:AJ38,"=CF")&amp; " CF"</f>
        <v>0 CF</v>
      </c>
      <c r="CI38" s="105"/>
      <c r="CJ38" s="105" t="str">
        <f ca="1">COUNTIF(E38:AK38,"=RTT")&amp; " RTT"</f>
        <v>0 RTT</v>
      </c>
      <c r="CK38" s="105"/>
      <c r="CL38" s="103" t="str">
        <f ca="1">DETECTP($B$6:$AF$6,$A38,2)</f>
        <v/>
      </c>
      <c r="CM38" s="105" t="str">
        <f ca="1">COUNTIF(G38:AM38,"=CA"-CD38)&amp; " CA"</f>
        <v>0 CA</v>
      </c>
      <c r="CN38" s="105"/>
      <c r="CO38" s="105"/>
      <c r="CP38" s="105" t="str">
        <f ca="1">COUNTIF(H38:AN38,"=CAS"-CF38)&amp; " CAS"</f>
        <v>0 CAS</v>
      </c>
      <c r="CQ38" s="105"/>
      <c r="CR38" s="105" t="str">
        <f ca="1">COUNTIF(I38:AO38,"=CF"-CH38)&amp; " CF"</f>
        <v>0 CF</v>
      </c>
      <c r="CS38" s="105"/>
      <c r="CT38" s="105" t="str">
        <f ca="1">COUNTIF(J38:AP38,"=RTT"-CJ38)&amp; " RTT"</f>
        <v>0 RTT</v>
      </c>
    </row>
    <row r="39" spans="1:98" ht="14.55" customHeight="1">
      <c r="A39" s="54" t="s">
        <v>15</v>
      </c>
      <c r="B39" s="40" t="str">
        <f>'Prévisions conges'!C50</f>
        <v>CA.</v>
      </c>
      <c r="C39" s="40" t="str">
        <f>'Prévisions conges'!D50</f>
        <v>CA</v>
      </c>
      <c r="D39" s="40" t="str">
        <f>'Prévisions conges'!E50</f>
        <v>CA</v>
      </c>
      <c r="E39" s="40" t="str">
        <f>'Prévisions conges'!F50</f>
        <v>CA</v>
      </c>
      <c r="F39" s="40" t="str">
        <f>'Prévisions conges'!G50</f>
        <v>CF</v>
      </c>
      <c r="G39" s="40" t="str">
        <f>'Prévisions conges'!H50</f>
        <v>CF</v>
      </c>
      <c r="H39" s="40" t="str">
        <f>'Prévisions conges'!I50</f>
        <v>CF.</v>
      </c>
      <c r="I39" s="40" t="str">
        <f>'Prévisions conges'!J50</f>
        <v>CF.</v>
      </c>
      <c r="J39" s="40" t="str">
        <f>'Prévisions conges'!K50</f>
        <v>CF</v>
      </c>
      <c r="K39" s="40" t="str">
        <f>'Prévisions conges'!L50</f>
        <v>CF</v>
      </c>
      <c r="L39" s="40" t="str">
        <f>'Prévisions conges'!M50</f>
        <v>CF</v>
      </c>
      <c r="M39" s="40">
        <f>'Prévisions conges'!N50</f>
        <v>0</v>
      </c>
      <c r="N39" s="40">
        <f>'Prévisions conges'!O50</f>
        <v>0</v>
      </c>
      <c r="O39" s="40">
        <f>'Prévisions conges'!P50</f>
        <v>0</v>
      </c>
      <c r="P39" s="40">
        <f>'Prévisions conges'!Q50</f>
        <v>0</v>
      </c>
      <c r="Q39" s="40">
        <f>'Prévisions conges'!R50</f>
        <v>0</v>
      </c>
      <c r="R39" s="40">
        <f>'Prévisions conges'!S50</f>
        <v>0</v>
      </c>
      <c r="S39" s="40">
        <f>'Prévisions conges'!T50</f>
        <v>0</v>
      </c>
      <c r="T39" s="40">
        <f>'Prévisions conges'!U50</f>
        <v>0</v>
      </c>
      <c r="U39" s="40">
        <f>'Prévisions conges'!V50</f>
        <v>0</v>
      </c>
      <c r="V39" s="40">
        <f>'Prévisions conges'!W50</f>
        <v>0</v>
      </c>
      <c r="W39" s="40">
        <f>'Prévisions conges'!X50</f>
        <v>0</v>
      </c>
      <c r="X39" s="40">
        <f>'Prévisions conges'!Y50</f>
        <v>0</v>
      </c>
      <c r="Y39" s="40">
        <f>'Prévisions conges'!Z50</f>
        <v>0</v>
      </c>
      <c r="Z39" s="40">
        <f>'Prévisions conges'!AA50</f>
        <v>0</v>
      </c>
      <c r="AA39" s="40">
        <f>'Prévisions conges'!AB50</f>
        <v>0</v>
      </c>
      <c r="AB39" s="40">
        <f>'Prévisions conges'!AC50</f>
        <v>0</v>
      </c>
      <c r="AC39" s="40">
        <f>'Prévisions conges'!AD50</f>
        <v>0</v>
      </c>
      <c r="AD39" s="40">
        <f>'Prévisions conges'!AE50</f>
        <v>0</v>
      </c>
      <c r="AE39" s="40">
        <f>'Prévisions conges'!AF50</f>
        <v>0</v>
      </c>
      <c r="AF39" s="40">
        <f>'Prévisions conges'!AG50</f>
        <v>0</v>
      </c>
      <c r="AG39" s="2"/>
      <c r="AH39" s="2"/>
      <c r="AI39" s="42" t="e">
        <f>DAY(EOMONTH(DATE(AN+IF(A38="DECEMBRE",1,0),VLOOKUP(A39,$BT$6:$BU$17,2,FALSE),1),0))</f>
        <v>#REF!</v>
      </c>
      <c r="AJ39" s="67">
        <f t="shared" si="0"/>
        <v>0</v>
      </c>
      <c r="AK39" s="68">
        <f ca="1">AK38+SUMPRODUCT(N($B39:AF39="CA"))</f>
        <v>25</v>
      </c>
      <c r="AM39" s="47">
        <f ca="1">AL39+IF(B39=0,0,IF(LEFT(B39,2)="CA",0,IF(LEFT(B39,2)=LEFT(A39,2),0,IF(AM$6=1,IF(LEFT(INDIRECT(ADDRESS(ROW()-1,1+$AI38,4,2,)),2)=LEFT(B39,2),0,1),1))))</f>
        <v>0</v>
      </c>
      <c r="AN39" s="47">
        <f ca="1">AM39+IF(C39=0,0,IF(LEFT(C39,2)="CA",0,IF(LEFT(C39,2)=LEFT(B39,2),0,IF(AN$6=1,IF(LEFT(INDIRECT(ADDRESS(ROW()-1,1+$AI38,4,2,)),2)=LEFT(C39,2),0,1),1))))</f>
        <v>0</v>
      </c>
      <c r="AO39" s="47">
        <f ca="1">AN39+IF(D39=0,0,IF(LEFT(D39,2)="CA",0,IF(LEFT(D39,2)=LEFT(C39,2),0,IF(AO$6=1,IF(LEFT(INDIRECT(ADDRESS(ROW()-1,1+$AI38,4,2,)),2)=LEFT(D39,2),0,1),1))))</f>
        <v>0</v>
      </c>
      <c r="AP39" s="47">
        <f ca="1">AO39+IF(E39=0,0,IF(LEFT(E39,2)="CA",0,IF(LEFT(E39,2)=LEFT(D39,2),0,IF(AP$6=1,IF(LEFT(INDIRECT(ADDRESS(ROW()-1,1+$AI38,4,2,)),2)=LEFT(E39,2),0,1),1))))</f>
        <v>0</v>
      </c>
      <c r="AQ39" s="47">
        <f ca="1">AP39+IF(F39=0,0,IF(LEFT(F39,2)="CA",0,IF(LEFT(F39,2)=LEFT(E39,2),0,IF(AQ$6=1,IF(LEFT(INDIRECT(ADDRESS(ROW()-1,1+$AI38,4,2,)),2)=LEFT(F39,2),0,1),1))))</f>
        <v>1</v>
      </c>
      <c r="AR39" s="47">
        <f ca="1">AQ39+IF(G39=0,0,IF(LEFT(G39,2)="CA",0,IF(LEFT(G39,2)=LEFT(F39,2),0,IF(AR$6=1,IF(LEFT(INDIRECT(ADDRESS(ROW()-1,1+$AI38,4,2,)),2)=LEFT(G39,2),0,1),1))))</f>
        <v>1</v>
      </c>
      <c r="AS39" s="47">
        <f ca="1">AR39+IF(H39=0,0,IF(LEFT(H39,2)="CA",0,IF(LEFT(H39,2)=LEFT(G39,2),0,IF(AS$6=1,IF(LEFT(INDIRECT(ADDRESS(ROW()-1,1+$AI38,4,2,)),2)=LEFT(H39,2),0,1),1))))</f>
        <v>1</v>
      </c>
      <c r="AT39" s="47">
        <f ca="1">AS39+IF(I39=0,0,IF(LEFT(I39,2)="CA",0,IF(LEFT(I39,2)=LEFT(H39,2),0,IF(AT$6=1,IF(LEFT(INDIRECT(ADDRESS(ROW()-1,1+$AI38,4,2,)),2)=LEFT(I39,2),0,1),1))))</f>
        <v>1</v>
      </c>
      <c r="AU39" s="47">
        <f ca="1">AT39+IF(J39=0,0,IF(LEFT(J39,2)="CA",0,IF(LEFT(J39,2)=LEFT(I39,2),0,IF(AU$6=1,IF(LEFT(INDIRECT(ADDRESS(ROW()-1,1+$AI38,4,2,)),2)=LEFT(J39,2),0,1),1))))</f>
        <v>1</v>
      </c>
      <c r="AV39" s="47">
        <f ca="1">AU39+IF(K39=0,0,IF(LEFT(K39,2)="CA",0,IF(LEFT(K39,2)=LEFT(J39,2),0,IF(AV$6=1,IF(LEFT(INDIRECT(ADDRESS(ROW()-1,1+$AI38,4,2,)),2)=LEFT(K39,2),0,1),1))))</f>
        <v>1</v>
      </c>
      <c r="AW39" s="47">
        <f ca="1">AV39+IF(L39=0,0,IF(LEFT(L39,2)="CA",0,IF(LEFT(L39,2)=LEFT(K39,2),0,IF(AW$6=1,IF(LEFT(INDIRECT(ADDRESS(ROW()-1,1+$AI38,4,2,)),2)=LEFT(L39,2),0,1),1))))</f>
        <v>1</v>
      </c>
      <c r="AX39" s="47">
        <f ca="1">AW39+IF(M39=0,0,IF(LEFT(M39,2)="CA",0,IF(LEFT(M39,2)=LEFT(L39,2),0,IF(AX$6=1,IF(LEFT(INDIRECT(ADDRESS(ROW()-1,1+$AI38,4,2,)),2)=LEFT(M39,2),0,1),1))))</f>
        <v>1</v>
      </c>
      <c r="AY39" s="47">
        <f ca="1">AX39+IF(N39=0,0,IF(LEFT(N39,2)="CA",0,IF(LEFT(N39,2)=LEFT(M39,2),0,IF(AY$6=1,IF(LEFT(INDIRECT(ADDRESS(ROW()-1,1+$AI38,4,2,)),2)=LEFT(N39,2),0,1),1))))</f>
        <v>1</v>
      </c>
      <c r="AZ39" s="47">
        <f ca="1">AY39+IF(O39=0,0,IF(LEFT(O39,2)="CA",0,IF(LEFT(O39,2)=LEFT(N39,2),0,IF(AZ$6=1,IF(LEFT(INDIRECT(ADDRESS(ROW()-1,1+$AI38,4,2,)),2)=LEFT(O39,2),0,1),1))))</f>
        <v>1</v>
      </c>
      <c r="BA39" s="47">
        <f ca="1">AZ39+IF(P39=0,0,IF(LEFT(P39,2)="CA",0,IF(LEFT(P39,2)=LEFT(O39,2),0,IF(BA$6=1,IF(LEFT(INDIRECT(ADDRESS(ROW()-1,1+$AI38,4,2,)),2)=LEFT(P39,2),0,1),1))))</f>
        <v>1</v>
      </c>
      <c r="BB39" s="47">
        <f ca="1">BA39+IF(Q39=0,0,IF(LEFT(Q39,2)="CA",0,IF(LEFT(Q39,2)=LEFT(P39,2),0,IF(BB$6=1,IF(LEFT(INDIRECT(ADDRESS(ROW()-1,1+$AI38,4,2,)),2)=LEFT(Q39,2),0,1),1))))</f>
        <v>1</v>
      </c>
      <c r="BC39" s="47">
        <f ca="1">BB39+IF(R39=0,0,IF(LEFT(R39,2)="CA",0,IF(LEFT(R39,2)=LEFT(Q39,2),0,IF(BC$6=1,IF(LEFT(INDIRECT(ADDRESS(ROW()-1,1+$AI38,4,2,)),2)=LEFT(R39,2),0,1),1))))</f>
        <v>1</v>
      </c>
      <c r="BD39" s="47">
        <f ca="1">BC39+IF(S39=0,0,IF(LEFT(S39,2)="CA",0,IF(LEFT(S39,2)=LEFT(R39,2),0,IF(BD$6=1,IF(LEFT(INDIRECT(ADDRESS(ROW()-1,1+$AI38,4,2,)),2)=LEFT(S39,2),0,1),1))))</f>
        <v>1</v>
      </c>
      <c r="BE39" s="47">
        <f ca="1">BD39+IF(T39=0,0,IF(LEFT(T39,2)="CA",0,IF(LEFT(T39,2)=LEFT(S39,2),0,IF(BE$6=1,IF(LEFT(INDIRECT(ADDRESS(ROW()-1,1+$AI38,4,2,)),2)=LEFT(T39,2),0,1),1))))</f>
        <v>1</v>
      </c>
      <c r="BF39" s="47">
        <f ca="1">BE39+IF(U39=0,0,IF(LEFT(U39,2)="CA",0,IF(LEFT(U39,2)=LEFT(T39,2),0,IF(BF$6=1,IF(LEFT(INDIRECT(ADDRESS(ROW()-1,1+$AI38,4,2,)),2)=LEFT(U39,2),0,1),1))))</f>
        <v>1</v>
      </c>
      <c r="BG39" s="47">
        <f ca="1">BF39+IF(V39=0,0,IF(LEFT(V39,2)="CA",0,IF(LEFT(V39,2)=LEFT(U39,2),0,IF(BG$6=1,IF(LEFT(INDIRECT(ADDRESS(ROW()-1,1+$AI38,4,2,)),2)=LEFT(V39,2),0,1),1))))</f>
        <v>1</v>
      </c>
      <c r="BH39" s="47">
        <f ca="1">BG39+IF(W39=0,0,IF(LEFT(W39,2)="CA",0,IF(LEFT(W39,2)=LEFT(V39,2),0,IF(BH$6=1,IF(LEFT(INDIRECT(ADDRESS(ROW()-1,1+$AI38,4,2,)),2)=LEFT(W39,2),0,1),1))))</f>
        <v>1</v>
      </c>
      <c r="BI39" s="47">
        <f ca="1">BH39+IF(X39=0,0,IF(LEFT(X39,2)="CA",0,IF(LEFT(X39,2)=LEFT(W39,2),0,IF(BI$6=1,IF(LEFT(INDIRECT(ADDRESS(ROW()-1,1+$AI38,4,2,)),2)=LEFT(X39,2),0,1),1))))</f>
        <v>1</v>
      </c>
      <c r="BJ39" s="47">
        <f ca="1">BI39+IF(Y39=0,0,IF(LEFT(Y39,2)="CA",0,IF(LEFT(Y39,2)=LEFT(X39,2),0,IF(BJ$6=1,IF(LEFT(INDIRECT(ADDRESS(ROW()-1,1+$AI38,4,2,)),2)=LEFT(Y39,2),0,1),1))))</f>
        <v>1</v>
      </c>
      <c r="BK39" s="47">
        <f ca="1">BJ39+IF(Z39=0,0,IF(LEFT(Z39,2)="CA",0,IF(LEFT(Z39,2)=LEFT(Y39,2),0,IF(BK$6=1,IF(LEFT(INDIRECT(ADDRESS(ROW()-1,1+$AI38,4,2,)),2)=LEFT(Z39,2),0,1),1))))</f>
        <v>1</v>
      </c>
      <c r="BL39" s="47">
        <f ca="1">BK39+IF(AA39=0,0,IF(LEFT(AA39,2)="CA",0,IF(LEFT(AA39,2)=LEFT(Z39,2),0,IF(BL$6=1,IF(LEFT(INDIRECT(ADDRESS(ROW()-1,1+$AI38,4,2,)),2)=LEFT(AA39,2),0,1),1))))</f>
        <v>1</v>
      </c>
      <c r="BM39" s="47">
        <f ca="1">BL39+IF(AB39=0,0,IF(LEFT(AB39,2)="CA",0,IF(LEFT(AB39,2)=LEFT(AA39,2),0,IF(BM$6=1,IF(LEFT(INDIRECT(ADDRESS(ROW()-1,1+$AI38,4,2,)),2)=LEFT(AB39,2),0,1),1))))</f>
        <v>1</v>
      </c>
      <c r="BN39" s="47">
        <f ca="1">BM39+IF(AC39=0,0,IF(LEFT(AC39,2)="CA",0,IF(LEFT(AC39,2)=LEFT(AB39,2),0,IF(BN$6=1,IF(LEFT(INDIRECT(ADDRESS(ROW()-1,1+$AI38,4,2,)),2)=LEFT(AC39,2),0,1),1))))</f>
        <v>1</v>
      </c>
      <c r="BO39" s="47">
        <f ca="1">BN39+IF(AD39=0,0,IF(LEFT(AD39,2)="CA",0,IF(LEFT(AD39,2)=LEFT(AC39,2),0,IF(BO$6=1,IF(LEFT(INDIRECT(ADDRESS(ROW()-1,1+$AI38,4,2,)),2)=LEFT(AD39,2),0,1),1))))</f>
        <v>1</v>
      </c>
      <c r="BP39" s="47">
        <f ca="1">BO39+IF(AE39=0,0,IF(LEFT(AE39,2)="CA",0,IF(LEFT(AE39,2)=LEFT(AD39,2),0,IF(BP$6=1,IF(LEFT(INDIRECT(ADDRESS(ROW()-1,1+$AI38,4,2,)),2)=LEFT(AE39,2),0,1),1))))</f>
        <v>1</v>
      </c>
      <c r="BQ39" s="47">
        <f ca="1">BP39+IF(AF39=0,0,IF(LEFT(AF39,2)="CA",0,IF(LEFT(AF39,2)=LEFT(AE39,2),0,IF(BQ$6=1,IF(LEFT(INDIRECT(ADDRESS(ROW()-1,1+$AI38,4,2,)),2)=LEFT(AF39,2),0,1),1))))</f>
        <v>1</v>
      </c>
      <c r="BZ39" s="1">
        <f>15-BZ32</f>
        <v>0</v>
      </c>
      <c r="CA39" s="1" t="s">
        <v>6</v>
      </c>
      <c r="CB39" s="1">
        <f ca="1">DETECTP($B$6:$AF$6,$A39)</f>
        <v>1</v>
      </c>
      <c r="CC39" s="103" t="str">
        <f ca="1">DETECTP($B$6:$AF$6,$A39,1)</f>
        <v>du 1 au 11 octobre</v>
      </c>
      <c r="CD39" s="105" t="str">
        <f>COUNTIF(B39:AF39,"=CA")&amp; " CA"</f>
        <v>3 CA</v>
      </c>
      <c r="CE39" s="105"/>
      <c r="CF39" s="105" t="str">
        <f>COUNTIF(C39:AI39,"=CAS")&amp; " CAS"</f>
        <v>0 CAS</v>
      </c>
      <c r="CG39" s="105"/>
      <c r="CH39" s="105" t="str">
        <f>COUNTIF(D39:AJ39,"=CF")&amp; " CF"</f>
        <v>5 CF</v>
      </c>
      <c r="CI39" s="105"/>
      <c r="CJ39" s="105" t="str">
        <f ca="1">COUNTIF(E39:AK39,"=RTT")&amp; " RTT"</f>
        <v>0 RTT</v>
      </c>
      <c r="CK39" s="105"/>
      <c r="CL39" s="103" t="str">
        <f ca="1">DETECTP($B$6:$AF$6,$A39,2)</f>
        <v/>
      </c>
      <c r="CM39" s="105" t="str">
        <f ca="1">COUNTIF(G39:AM39,"=CA"-CD39)&amp; " CA"</f>
        <v>0 CA</v>
      </c>
      <c r="CN39" s="105"/>
      <c r="CO39" s="105"/>
      <c r="CP39" s="105" t="str">
        <f ca="1">COUNTIF(H39:AN39,"=CAS"-CF39)&amp; " CAS"</f>
        <v>0 CAS</v>
      </c>
      <c r="CQ39" s="105"/>
      <c r="CR39" s="105" t="str">
        <f ca="1">COUNTIF(I39:AO39,"=CF"-CH39)&amp; " CF"</f>
        <v>0 CF</v>
      </c>
      <c r="CS39" s="105"/>
      <c r="CT39" s="105" t="str">
        <f ca="1">COUNTIF(J39:AP39,"=RTT"-CJ39)&amp; " RTT"</f>
        <v>0 RTT</v>
      </c>
    </row>
    <row r="40" spans="1:98" ht="14.55" customHeight="1">
      <c r="A40" s="54" t="s">
        <v>16</v>
      </c>
      <c r="B40" s="40">
        <f>'Prévisions conges'!C55</f>
        <v>0</v>
      </c>
      <c r="C40" s="40">
        <f>'Prévisions conges'!D55</f>
        <v>0</v>
      </c>
      <c r="D40" s="40">
        <f>'Prévisions conges'!E55</f>
        <v>0</v>
      </c>
      <c r="E40" s="40">
        <f>'Prévisions conges'!F55</f>
        <v>0</v>
      </c>
      <c r="F40" s="40">
        <f>'Prévisions conges'!G55</f>
        <v>0</v>
      </c>
      <c r="G40" s="40">
        <f>'Prévisions conges'!H55</f>
        <v>0</v>
      </c>
      <c r="H40" s="40">
        <f>'Prévisions conges'!I55</f>
        <v>0</v>
      </c>
      <c r="I40" s="40">
        <f>'Prévisions conges'!J55</f>
        <v>0</v>
      </c>
      <c r="J40" s="40">
        <f>'Prévisions conges'!K55</f>
        <v>0</v>
      </c>
      <c r="K40" s="40">
        <f>'Prévisions conges'!L55</f>
        <v>0</v>
      </c>
      <c r="L40" s="40">
        <f>'Prévisions conges'!M55</f>
        <v>0</v>
      </c>
      <c r="M40" s="40">
        <f>'Prévisions conges'!N55</f>
        <v>0</v>
      </c>
      <c r="N40" s="40">
        <f>'Prévisions conges'!O55</f>
        <v>0</v>
      </c>
      <c r="O40" s="40">
        <f>'Prévisions conges'!P55</f>
        <v>0</v>
      </c>
      <c r="P40" s="40">
        <f>'Prévisions conges'!Q55</f>
        <v>0</v>
      </c>
      <c r="Q40" s="40">
        <f>'Prévisions conges'!R55</f>
        <v>0</v>
      </c>
      <c r="R40" s="40">
        <f>'Prévisions conges'!S55</f>
        <v>0</v>
      </c>
      <c r="S40" s="40">
        <f>'Prévisions conges'!T55</f>
        <v>0</v>
      </c>
      <c r="T40" s="40">
        <f>'Prévisions conges'!U55</f>
        <v>0</v>
      </c>
      <c r="U40" s="40">
        <f>'Prévisions conges'!V55</f>
        <v>0</v>
      </c>
      <c r="V40" s="40">
        <f>'Prévisions conges'!W55</f>
        <v>0</v>
      </c>
      <c r="W40" s="40">
        <f>'Prévisions conges'!X55</f>
        <v>0</v>
      </c>
      <c r="X40" s="40">
        <f>'Prévisions conges'!Y55</f>
        <v>0</v>
      </c>
      <c r="Y40" s="40">
        <f>'Prévisions conges'!Z55</f>
        <v>0</v>
      </c>
      <c r="Z40" s="40">
        <f>'Prévisions conges'!AA55</f>
        <v>0</v>
      </c>
      <c r="AA40" s="40">
        <f>'Prévisions conges'!AB55</f>
        <v>0</v>
      </c>
      <c r="AB40" s="40">
        <f>'Prévisions conges'!AC55</f>
        <v>0</v>
      </c>
      <c r="AC40" s="40">
        <f>'Prévisions conges'!AD55</f>
        <v>0</v>
      </c>
      <c r="AD40" s="40">
        <f>'Prévisions conges'!AE55</f>
        <v>0</v>
      </c>
      <c r="AE40" s="40">
        <f>'Prévisions conges'!AF55</f>
        <v>0</v>
      </c>
      <c r="AF40" s="40">
        <f>'Prévisions conges'!AG55</f>
        <v>0</v>
      </c>
      <c r="AG40" s="2"/>
      <c r="AH40" s="2"/>
      <c r="AI40" s="42" t="e">
        <f>DAY(EOMONTH(DATE(AN+IF(A39="DECEMBRE",1,0),VLOOKUP(A40,$BT$6:$BU$17,2,FALSE),1),0))</f>
        <v>#REF!</v>
      </c>
      <c r="AJ40" s="67">
        <f ca="1">$AJ$33+SUMPRODUCT(N(INDIRECT(ADDRESS(16+OFFSET($A40,-3-VLOOKUP($A40,$BT$6:$BU$17,2,FALSE),0)+(23*(OFFSET($A40,-3-VLOOKUP($A40,$BT$6:$BU$17,2,FALSE),0)-1)),2,4,2)):$AF40="CAS"))</f>
        <v>2</v>
      </c>
      <c r="AK40" s="68">
        <f ca="1">AK39+IF(ISNA(MATCH("CAS",B40:AF40,0))=TRUE,SUMPRODUCT(N(B40:AF40="CA")),SUMPRODUCT(N(B40:INDIRECT(ADDRESS(ROW(),MATCH("CAS",B40:AF40,0),4,2))="CA")))</f>
        <v>25</v>
      </c>
      <c r="AM40" s="47">
        <f ca="1">AL40+IF(B40=0,0,IF(LEFT(B40,2)="CA",0,IF(LEFT(B40,2)=LEFT(A40,2),0,IF(AM$6=1,IF(LEFT(INDIRECT(ADDRESS(ROW()-1,1+$AI39,4,2,)),2)=LEFT(B40,2),0,1),1))))</f>
        <v>0</v>
      </c>
      <c r="AN40" s="47">
        <f ca="1">AM40+IF(C40=0,0,IF(LEFT(C40,2)="CA",0,IF(LEFT(C40,2)=LEFT(B40,2),0,IF(AN$6=1,IF(LEFT(INDIRECT(ADDRESS(ROW()-1,1+$AI39,4,2,)),2)=LEFT(C40,2),0,1),1))))</f>
        <v>0</v>
      </c>
      <c r="AO40" s="47">
        <f ca="1">AN40+IF(D40=0,0,IF(LEFT(D40,2)="CA",0,IF(LEFT(D40,2)=LEFT(C40,2),0,IF(AO$6=1,IF(LEFT(INDIRECT(ADDRESS(ROW()-1,1+$AI39,4,2,)),2)=LEFT(D40,2),0,1),1))))</f>
        <v>0</v>
      </c>
      <c r="AP40" s="47">
        <f ca="1">AO40+IF(E40=0,0,IF(LEFT(E40,2)="CA",0,IF(LEFT(E40,2)=LEFT(D40,2),0,IF(AP$6=1,IF(LEFT(INDIRECT(ADDRESS(ROW()-1,1+$AI39,4,2,)),2)=LEFT(E40,2),0,1),1))))</f>
        <v>0</v>
      </c>
      <c r="AQ40" s="47">
        <f ca="1">AP40+IF(F40=0,0,IF(LEFT(F40,2)="CA",0,IF(LEFT(F40,2)=LEFT(E40,2),0,IF(AQ$6=1,IF(LEFT(INDIRECT(ADDRESS(ROW()-1,1+$AI39,4,2,)),2)=LEFT(F40,2),0,1),1))))</f>
        <v>0</v>
      </c>
      <c r="AR40" s="47">
        <f ca="1">AQ40+IF(G40=0,0,IF(LEFT(G40,2)="CA",0,IF(LEFT(G40,2)=LEFT(F40,2),0,IF(AR$6=1,IF(LEFT(INDIRECT(ADDRESS(ROW()-1,1+$AI39,4,2,)),2)=LEFT(G40,2),0,1),1))))</f>
        <v>0</v>
      </c>
      <c r="AS40" s="47">
        <f ca="1">AR40+IF(H40=0,0,IF(LEFT(H40,2)="CA",0,IF(LEFT(H40,2)=LEFT(G40,2),0,IF(AS$6=1,IF(LEFT(INDIRECT(ADDRESS(ROW()-1,1+$AI39,4,2,)),2)=LEFT(H40,2),0,1),1))))</f>
        <v>0</v>
      </c>
      <c r="AT40" s="47">
        <f ca="1">AS40+IF(I40=0,0,IF(LEFT(I40,2)="CA",0,IF(LEFT(I40,2)=LEFT(H40,2),0,IF(AT$6=1,IF(LEFT(INDIRECT(ADDRESS(ROW()-1,1+$AI39,4,2,)),2)=LEFT(I40,2),0,1),1))))</f>
        <v>0</v>
      </c>
      <c r="AU40" s="47">
        <f ca="1">AT40+IF(J40=0,0,IF(LEFT(J40,2)="CA",0,IF(LEFT(J40,2)=LEFT(I40,2),0,IF(AU$6=1,IF(LEFT(INDIRECT(ADDRESS(ROW()-1,1+$AI39,4,2,)),2)=LEFT(J40,2),0,1),1))))</f>
        <v>0</v>
      </c>
      <c r="AV40" s="47">
        <f ca="1">AU40+IF(K40=0,0,IF(LEFT(K40,2)="CA",0,IF(LEFT(K40,2)=LEFT(J40,2),0,IF(AV$6=1,IF(LEFT(INDIRECT(ADDRESS(ROW()-1,1+$AI39,4,2,)),2)=LEFT(K40,2),0,1),1))))</f>
        <v>0</v>
      </c>
      <c r="AW40" s="47">
        <f ca="1">AV40+IF(L40=0,0,IF(LEFT(L40,2)="CA",0,IF(LEFT(L40,2)=LEFT(K40,2),0,IF(AW$6=1,IF(LEFT(INDIRECT(ADDRESS(ROW()-1,1+$AI39,4,2,)),2)=LEFT(L40,2),0,1),1))))</f>
        <v>0</v>
      </c>
      <c r="AX40" s="47">
        <f ca="1">AW40+IF(M40=0,0,IF(LEFT(M40,2)="CA",0,IF(LEFT(M40,2)=LEFT(L40,2),0,IF(AX$6=1,IF(LEFT(INDIRECT(ADDRESS(ROW()-1,1+$AI39,4,2,)),2)=LEFT(M40,2),0,1),1))))</f>
        <v>0</v>
      </c>
      <c r="AY40" s="47">
        <f ca="1">AX40+IF(N40=0,0,IF(LEFT(N40,2)="CA",0,IF(LEFT(N40,2)=LEFT(M40,2),0,IF(AY$6=1,IF(LEFT(INDIRECT(ADDRESS(ROW()-1,1+$AI39,4,2,)),2)=LEFT(N40,2),0,1),1))))</f>
        <v>0</v>
      </c>
      <c r="AZ40" s="47">
        <f ca="1">AY40+IF(O40=0,0,IF(LEFT(O40,2)="CA",0,IF(LEFT(O40,2)=LEFT(N40,2),0,IF(AZ$6=1,IF(LEFT(INDIRECT(ADDRESS(ROW()-1,1+$AI39,4,2,)),2)=LEFT(O40,2),0,1),1))))</f>
        <v>0</v>
      </c>
      <c r="BA40" s="47">
        <f ca="1">AZ40+IF(P40=0,0,IF(LEFT(P40,2)="CA",0,IF(LEFT(P40,2)=LEFT(O40,2),0,IF(BA$6=1,IF(LEFT(INDIRECT(ADDRESS(ROW()-1,1+$AI39,4,2,)),2)=LEFT(P40,2),0,1),1))))</f>
        <v>0</v>
      </c>
      <c r="BB40" s="47">
        <f ca="1">BA40+IF(Q40=0,0,IF(LEFT(Q40,2)="CA",0,IF(LEFT(Q40,2)=LEFT(P40,2),0,IF(BB$6=1,IF(LEFT(INDIRECT(ADDRESS(ROW()-1,1+$AI39,4,2,)),2)=LEFT(Q40,2),0,1),1))))</f>
        <v>0</v>
      </c>
      <c r="BC40" s="47">
        <f ca="1">BB40+IF(R40=0,0,IF(LEFT(R40,2)="CA",0,IF(LEFT(R40,2)=LEFT(Q40,2),0,IF(BC$6=1,IF(LEFT(INDIRECT(ADDRESS(ROW()-1,1+$AI39,4,2,)),2)=LEFT(R40,2),0,1),1))))</f>
        <v>0</v>
      </c>
      <c r="BD40" s="47">
        <f ca="1">BC40+IF(S40=0,0,IF(LEFT(S40,2)="CA",0,IF(LEFT(S40,2)=LEFT(R40,2),0,IF(BD$6=1,IF(LEFT(INDIRECT(ADDRESS(ROW()-1,1+$AI39,4,2,)),2)=LEFT(S40,2),0,1),1))))</f>
        <v>0</v>
      </c>
      <c r="BE40" s="47">
        <f ca="1">BD40+IF(T40=0,0,IF(LEFT(T40,2)="CA",0,IF(LEFT(T40,2)=LEFT(S40,2),0,IF(BE$6=1,IF(LEFT(INDIRECT(ADDRESS(ROW()-1,1+$AI39,4,2,)),2)=LEFT(T40,2),0,1),1))))</f>
        <v>0</v>
      </c>
      <c r="BF40" s="47">
        <f ca="1">BE40+IF(U40=0,0,IF(LEFT(U40,2)="CA",0,IF(LEFT(U40,2)=LEFT(T40,2),0,IF(BF$6=1,IF(LEFT(INDIRECT(ADDRESS(ROW()-1,1+$AI39,4,2,)),2)=LEFT(U40,2),0,1),1))))</f>
        <v>0</v>
      </c>
      <c r="BG40" s="47">
        <f ca="1">BF40+IF(V40=0,0,IF(LEFT(V40,2)="CA",0,IF(LEFT(V40,2)=LEFT(U40,2),0,IF(BG$6=1,IF(LEFT(INDIRECT(ADDRESS(ROW()-1,1+$AI39,4,2,)),2)=LEFT(V40,2),0,1),1))))</f>
        <v>0</v>
      </c>
      <c r="BH40" s="47">
        <f ca="1">BG40+IF(W40=0,0,IF(LEFT(W40,2)="CA",0,IF(LEFT(W40,2)=LEFT(V40,2),0,IF(BH$6=1,IF(LEFT(INDIRECT(ADDRESS(ROW()-1,1+$AI39,4,2,)),2)=LEFT(W40,2),0,1),1))))</f>
        <v>0</v>
      </c>
      <c r="BI40" s="47">
        <f ca="1">BH40+IF(X40=0,0,IF(LEFT(X40,2)="CA",0,IF(LEFT(X40,2)=LEFT(W40,2),0,IF(BI$6=1,IF(LEFT(INDIRECT(ADDRESS(ROW()-1,1+$AI39,4,2,)),2)=LEFT(X40,2),0,1),1))))</f>
        <v>0</v>
      </c>
      <c r="BJ40" s="47">
        <f ca="1">BI40+IF(Y40=0,0,IF(LEFT(Y40,2)="CA",0,IF(LEFT(Y40,2)=LEFT(X40,2),0,IF(BJ$6=1,IF(LEFT(INDIRECT(ADDRESS(ROW()-1,1+$AI39,4,2,)),2)=LEFT(Y40,2),0,1),1))))</f>
        <v>0</v>
      </c>
      <c r="BK40" s="47">
        <f ca="1">BJ40+IF(Z40=0,0,IF(LEFT(Z40,2)="CA",0,IF(LEFT(Z40,2)=LEFT(Y40,2),0,IF(BK$6=1,IF(LEFT(INDIRECT(ADDRESS(ROW()-1,1+$AI39,4,2,)),2)=LEFT(Z40,2),0,1),1))))</f>
        <v>0</v>
      </c>
      <c r="BL40" s="47">
        <f ca="1">BK40+IF(AA40=0,0,IF(LEFT(AA40,2)="CA",0,IF(LEFT(AA40,2)=LEFT(Z40,2),0,IF(BL$6=1,IF(LEFT(INDIRECT(ADDRESS(ROW()-1,1+$AI39,4,2,)),2)=LEFT(AA40,2),0,1),1))))</f>
        <v>0</v>
      </c>
      <c r="BM40" s="47">
        <f ca="1">BL40+IF(AB40=0,0,IF(LEFT(AB40,2)="CA",0,IF(LEFT(AB40,2)=LEFT(AA40,2),0,IF(BM$6=1,IF(LEFT(INDIRECT(ADDRESS(ROW()-1,1+$AI39,4,2,)),2)=LEFT(AB40,2),0,1),1))))</f>
        <v>0</v>
      </c>
      <c r="BN40" s="47">
        <f ca="1">BM40+IF(AC40=0,0,IF(LEFT(AC40,2)="CA",0,IF(LEFT(AC40,2)=LEFT(AB40,2),0,IF(BN$6=1,IF(LEFT(INDIRECT(ADDRESS(ROW()-1,1+$AI39,4,2,)),2)=LEFT(AC40,2),0,1),1))))</f>
        <v>0</v>
      </c>
      <c r="BO40" s="47">
        <f ca="1">BN40+IF(AD40=0,0,IF(LEFT(AD40,2)="CA",0,IF(LEFT(AD40,2)=LEFT(AC40,2),0,IF(BO$6=1,IF(LEFT(INDIRECT(ADDRESS(ROW()-1,1+$AI39,4,2,)),2)=LEFT(AD40,2),0,1),1))))</f>
        <v>0</v>
      </c>
      <c r="BP40" s="47">
        <f ca="1">BO40+IF(AE40=0,0,IF(LEFT(AE40,2)="CA",0,IF(LEFT(AE40,2)=LEFT(AD40,2),0,IF(BP$6=1,IF(LEFT(INDIRECT(ADDRESS(ROW()-1,1+$AI39,4,2,)),2)=LEFT(AE40,2),0,1),1))))</f>
        <v>0</v>
      </c>
      <c r="BQ40" s="47">
        <f ca="1">BP40+IF(AF40=0,0,IF(LEFT(AF40,2)="CA",0,IF(LEFT(AF40,2)=LEFT(AE40,2),0,IF(BQ$6=1,IF(LEFT(INDIRECT(ADDRESS(ROW()-1,1+$AI39,4,2,)),2)=LEFT(AF40,2),0,1),1))))</f>
        <v>0</v>
      </c>
      <c r="BZ40" s="1">
        <f>10-BZ33</f>
        <v>10</v>
      </c>
      <c r="CA40" s="1" t="s">
        <v>2</v>
      </c>
      <c r="CB40" s="1" t="str">
        <f ca="1">DETECTP($B$6:$AF$6,$A40)</f>
        <v/>
      </c>
      <c r="CC40" s="103" t="str">
        <f ca="1">DETECTP($B$6:$AF$6,$A40,1)</f>
        <v/>
      </c>
      <c r="CD40" s="105" t="str">
        <f>COUNTIF(B40:AF40,"=CA")&amp; " CA"</f>
        <v>0 CA</v>
      </c>
      <c r="CE40" s="105"/>
      <c r="CF40" s="105" t="str">
        <f>COUNTIF(C40:AI40,"=CAS")&amp; " CAS"</f>
        <v>0 CAS</v>
      </c>
      <c r="CG40" s="105"/>
      <c r="CH40" s="105" t="str">
        <f ca="1">COUNTIF(D40:AJ40,"=CF")&amp; " CF"</f>
        <v>0 CF</v>
      </c>
      <c r="CI40" s="105"/>
      <c r="CJ40" s="105" t="str">
        <f ca="1">COUNTIF(E40:AK40,"=RTT")&amp; " RTT"</f>
        <v>0 RTT</v>
      </c>
      <c r="CK40" s="105"/>
      <c r="CL40" s="103" t="str">
        <f ca="1">DETECTP($B$6:$AF$6,$A40,2)</f>
        <v/>
      </c>
      <c r="CM40" s="105" t="str">
        <f ca="1">COUNTIF(G40:AM40,"=CA"-CD40)&amp; " CA"</f>
        <v>0 CA</v>
      </c>
      <c r="CN40" s="105"/>
      <c r="CO40" s="105"/>
      <c r="CP40" s="105" t="str">
        <f ca="1">COUNTIF(H40:AN40,"=CAS"-CF40)&amp; " CAS"</f>
        <v>0 CAS</v>
      </c>
      <c r="CQ40" s="105"/>
      <c r="CR40" s="105" t="str">
        <f ca="1">COUNTIF(I40:AO40,"=CF"-CH40)&amp; " CF"</f>
        <v>0 CF</v>
      </c>
      <c r="CS40" s="105"/>
      <c r="CT40" s="105" t="str">
        <f ca="1">COUNTIF(J40:AP40,"=RTT"-CJ40)&amp; " RTT"</f>
        <v>0 RTT</v>
      </c>
    </row>
    <row r="41" spans="1:98" ht="14.55" customHeight="1">
      <c r="A41" s="54" t="s">
        <v>28</v>
      </c>
      <c r="B41" s="40">
        <f>'Prévisions conges'!C60</f>
        <v>0</v>
      </c>
      <c r="C41" s="40" t="str">
        <f>'Prévisions conges'!D60</f>
        <v>CAS.</v>
      </c>
      <c r="D41" s="40" t="str">
        <f>'Prévisions conges'!E60</f>
        <v>CAS.</v>
      </c>
      <c r="E41" s="40" t="str">
        <f>'Prévisions conges'!F60</f>
        <v>CAS</v>
      </c>
      <c r="F41" s="40" t="str">
        <f>'Prévisions conges'!G60</f>
        <v>CF</v>
      </c>
      <c r="G41" s="40" t="str">
        <f>'Prévisions conges'!H60</f>
        <v>CF</v>
      </c>
      <c r="H41" s="40" t="str">
        <f>'Prévisions conges'!I60</f>
        <v>CF</v>
      </c>
      <c r="I41" s="40" t="str">
        <f>'Prévisions conges'!J60</f>
        <v>CF</v>
      </c>
      <c r="J41" s="40" t="str">
        <f>'Prévisions conges'!K60</f>
        <v>CF.</v>
      </c>
      <c r="K41" s="40" t="str">
        <f>'Prévisions conges'!L60</f>
        <v>CF.</v>
      </c>
      <c r="L41" s="40" t="str">
        <f>'Prévisions conges'!M60</f>
        <v>CF</v>
      </c>
      <c r="M41" s="40">
        <f>'Prévisions conges'!N60</f>
        <v>0</v>
      </c>
      <c r="N41" s="40">
        <f>'Prévisions conges'!O60</f>
        <v>0</v>
      </c>
      <c r="O41" s="40">
        <f>'Prévisions conges'!P60</f>
        <v>0</v>
      </c>
      <c r="P41" s="40">
        <f>'Prévisions conges'!Q60</f>
        <v>0</v>
      </c>
      <c r="Q41" s="40">
        <f>'Prévisions conges'!R60</f>
        <v>0</v>
      </c>
      <c r="R41" s="40">
        <f>'Prévisions conges'!S60</f>
        <v>0</v>
      </c>
      <c r="S41" s="40">
        <f>'Prévisions conges'!T60</f>
        <v>0</v>
      </c>
      <c r="T41" s="40">
        <f>'Prévisions conges'!U60</f>
        <v>0</v>
      </c>
      <c r="U41" s="40">
        <f>'Prévisions conges'!V60</f>
        <v>0</v>
      </c>
      <c r="V41" s="40">
        <f>'Prévisions conges'!W60</f>
        <v>0</v>
      </c>
      <c r="W41" s="40">
        <f>'Prévisions conges'!X60</f>
        <v>0</v>
      </c>
      <c r="X41" s="40">
        <f>'Prévisions conges'!Y60</f>
        <v>0</v>
      </c>
      <c r="Y41" s="40">
        <f>'Prévisions conges'!Z60</f>
        <v>0</v>
      </c>
      <c r="Z41" s="40">
        <f>'Prévisions conges'!AA60</f>
        <v>0</v>
      </c>
      <c r="AA41" s="40">
        <f>'Prévisions conges'!AB60</f>
        <v>0</v>
      </c>
      <c r="AB41" s="40">
        <f>'Prévisions conges'!AC60</f>
        <v>0</v>
      </c>
      <c r="AC41" s="40">
        <f>'Prévisions conges'!AD60</f>
        <v>0</v>
      </c>
      <c r="AD41" s="40">
        <f>'Prévisions conges'!AE60</f>
        <v>0</v>
      </c>
      <c r="AE41" s="40">
        <f>'Prévisions conges'!AF60</f>
        <v>0</v>
      </c>
      <c r="AF41" s="40">
        <f>'Prévisions conges'!AG60</f>
        <v>0</v>
      </c>
      <c r="AG41" s="2"/>
      <c r="AH41" s="2"/>
      <c r="AI41" s="42" t="e">
        <f>DAY(EOMONTH(DATE(AN+IF(A40="DECEMBRE",1,0),VLOOKUP(A41,$BT$6:$BU$17,2,FALSE),1),0))</f>
        <v>#REF!</v>
      </c>
      <c r="AJ41" s="67">
        <f ca="1">$AJ$33+SUMPRODUCT(N(INDIRECT(ADDRESS(16+OFFSET($A41,-3-VLOOKUP($A41,$BT$6:$BU$17,2,FALSE),0)+(23*(OFFSET($A41,-3-VLOOKUP($A41,$BT$6:$BU$17,2,FALSE),0)-1)),2,4,2)):$AF41="CAS"))</f>
        <v>2</v>
      </c>
      <c r="AK41" s="68">
        <f ca="1">AK40+IF(ISNA(MATCH("CAS",B41:AF41,0))=TRUE,SUMPRODUCT(N(B41:AF41="CA")),SUMPRODUCT(N(B41:INDIRECT(ADDRESS(ROW(),MATCH("CAS",B41:AF41,0),4,2))="CA")))</f>
        <v>25</v>
      </c>
      <c r="AM41" s="47">
        <f ca="1">AL41+IF(B41=0,0,IF(LEFT(B41,2)="CA",0,IF(LEFT(B41,2)=LEFT(A41,2),0,IF(AM$6=1,IF(LEFT(INDIRECT(ADDRESS(ROW()-1,1+$AI40,4,2,)),2)=LEFT(B41,2),0,1),1))))</f>
        <v>0</v>
      </c>
      <c r="AN41" s="47">
        <f ca="1">AM41+IF(C41=0,0,IF(LEFT(C41,2)="CA",0,IF(LEFT(C41,2)=LEFT(B41,2),0,IF(AN$6=1,IF(LEFT(INDIRECT(ADDRESS(ROW()-1,1+$AI40,4,2,)),2)=LEFT(C41,2),0,1),1))))</f>
        <v>0</v>
      </c>
      <c r="AO41" s="47">
        <f ca="1">AN41+IF(D41=0,0,IF(LEFT(D41,2)="CA",0,IF(LEFT(D41,2)=LEFT(C41,2),0,IF(AO$6=1,IF(LEFT(INDIRECT(ADDRESS(ROW()-1,1+$AI40,4,2,)),2)=LEFT(D41,2),0,1),1))))</f>
        <v>0</v>
      </c>
      <c r="AP41" s="47">
        <f ca="1">AO41+IF(E41=0,0,IF(LEFT(E41,2)="CA",0,IF(LEFT(E41,2)=LEFT(D41,2),0,IF(AP$6=1,IF(LEFT(INDIRECT(ADDRESS(ROW()-1,1+$AI40,4,2,)),2)=LEFT(E41,2),0,1),1))))</f>
        <v>0</v>
      </c>
      <c r="AQ41" s="47">
        <f ca="1">AP41+IF(F41=0,0,IF(LEFT(F41,2)="CA",0,IF(LEFT(F41,2)=LEFT(E41,2),0,IF(AQ$6=1,IF(LEFT(INDIRECT(ADDRESS(ROW()-1,1+$AI40,4,2,)),2)=LEFT(F41,2),0,1),1))))</f>
        <v>1</v>
      </c>
      <c r="AR41" s="47">
        <f ca="1">AQ41+IF(G41=0,0,IF(LEFT(G41,2)="CA",0,IF(LEFT(G41,2)=LEFT(F41,2),0,IF(AR$6=1,IF(LEFT(INDIRECT(ADDRESS(ROW()-1,1+$AI40,4,2,)),2)=LEFT(G41,2),0,1),1))))</f>
        <v>1</v>
      </c>
      <c r="AS41" s="47">
        <f ca="1">AR41+IF(H41=0,0,IF(LEFT(H41,2)="CA",0,IF(LEFT(H41,2)=LEFT(G41,2),0,IF(AS$6=1,IF(LEFT(INDIRECT(ADDRESS(ROW()-1,1+$AI40,4,2,)),2)=LEFT(H41,2),0,1),1))))</f>
        <v>1</v>
      </c>
      <c r="AT41" s="47">
        <f ca="1">AS41+IF(I41=0,0,IF(LEFT(I41,2)="CA",0,IF(LEFT(I41,2)=LEFT(H41,2),0,IF(AT$6=1,IF(LEFT(INDIRECT(ADDRESS(ROW()-1,1+$AI40,4,2,)),2)=LEFT(I41,2),0,1),1))))</f>
        <v>1</v>
      </c>
      <c r="AU41" s="47">
        <f ca="1">AT41+IF(J41=0,0,IF(LEFT(J41,2)="CA",0,IF(LEFT(J41,2)=LEFT(I41,2),0,IF(AU$6=1,IF(LEFT(INDIRECT(ADDRESS(ROW()-1,1+$AI40,4,2,)),2)=LEFT(J41,2),0,1),1))))</f>
        <v>1</v>
      </c>
      <c r="AV41" s="47">
        <f ca="1">AU41+IF(K41=0,0,IF(LEFT(K41,2)="CA",0,IF(LEFT(K41,2)=LEFT(J41,2),0,IF(AV$6=1,IF(LEFT(INDIRECT(ADDRESS(ROW()-1,1+$AI40,4,2,)),2)=LEFT(K41,2),0,1),1))))</f>
        <v>1</v>
      </c>
      <c r="AW41" s="47">
        <f ca="1">AV41+IF(L41=0,0,IF(LEFT(L41,2)="CA",0,IF(LEFT(L41,2)=LEFT(K41,2),0,IF(AW$6=1,IF(LEFT(INDIRECT(ADDRESS(ROW()-1,1+$AI40,4,2,)),2)=LEFT(L41,2),0,1),1))))</f>
        <v>1</v>
      </c>
      <c r="AX41" s="47">
        <f ca="1">AW41+IF(M41=0,0,IF(LEFT(M41,2)="CA",0,IF(LEFT(M41,2)=LEFT(L41,2),0,IF(AX$6=1,IF(LEFT(INDIRECT(ADDRESS(ROW()-1,1+$AI40,4,2,)),2)=LEFT(M41,2),0,1),1))))</f>
        <v>1</v>
      </c>
      <c r="AY41" s="47">
        <f ca="1">AX41+IF(N41=0,0,IF(LEFT(N41,2)="CA",0,IF(LEFT(N41,2)=LEFT(M41,2),0,IF(AY$6=1,IF(LEFT(INDIRECT(ADDRESS(ROW()-1,1+$AI40,4,2,)),2)=LEFT(N41,2),0,1),1))))</f>
        <v>1</v>
      </c>
      <c r="AZ41" s="47">
        <f ca="1">AY41+IF(O41=0,0,IF(LEFT(O41,2)="CA",0,IF(LEFT(O41,2)=LEFT(N41,2),0,IF(AZ$6=1,IF(LEFT(INDIRECT(ADDRESS(ROW()-1,1+$AI40,4,2,)),2)=LEFT(O41,2),0,1),1))))</f>
        <v>1</v>
      </c>
      <c r="BA41" s="47">
        <f ca="1">AZ41+IF(P41=0,0,IF(LEFT(P41,2)="CA",0,IF(LEFT(P41,2)=LEFT(O41,2),0,IF(BA$6=1,IF(LEFT(INDIRECT(ADDRESS(ROW()-1,1+$AI40,4,2,)),2)=LEFT(P41,2),0,1),1))))</f>
        <v>1</v>
      </c>
      <c r="BB41" s="47">
        <f ca="1">BA41+IF(Q41=0,0,IF(LEFT(Q41,2)="CA",0,IF(LEFT(Q41,2)=LEFT(P41,2),0,IF(BB$6=1,IF(LEFT(INDIRECT(ADDRESS(ROW()-1,1+$AI40,4,2,)),2)=LEFT(Q41,2),0,1),1))))</f>
        <v>1</v>
      </c>
      <c r="BC41" s="47">
        <f ca="1">BB41+IF(R41=0,0,IF(LEFT(R41,2)="CA",0,IF(LEFT(R41,2)=LEFT(Q41,2),0,IF(BC$6=1,IF(LEFT(INDIRECT(ADDRESS(ROW()-1,1+$AI40,4,2,)),2)=LEFT(R41,2),0,1),1))))</f>
        <v>1</v>
      </c>
      <c r="BD41" s="47">
        <f ca="1">BC41+IF(S41=0,0,IF(LEFT(S41,2)="CA",0,IF(LEFT(S41,2)=LEFT(R41,2),0,IF(BD$6=1,IF(LEFT(INDIRECT(ADDRESS(ROW()-1,1+$AI40,4,2,)),2)=LEFT(S41,2),0,1),1))))</f>
        <v>1</v>
      </c>
      <c r="BE41" s="47">
        <f ca="1">BD41+IF(T41=0,0,IF(LEFT(T41,2)="CA",0,IF(LEFT(T41,2)=LEFT(S41,2),0,IF(BE$6=1,IF(LEFT(INDIRECT(ADDRESS(ROW()-1,1+$AI40,4,2,)),2)=LEFT(T41,2),0,1),1))))</f>
        <v>1</v>
      </c>
      <c r="BF41" s="47">
        <f ca="1">BE41+IF(U41=0,0,IF(LEFT(U41,2)="CA",0,IF(LEFT(U41,2)=LEFT(T41,2),0,IF(BF$6=1,IF(LEFT(INDIRECT(ADDRESS(ROW()-1,1+$AI40,4,2,)),2)=LEFT(U41,2),0,1),1))))</f>
        <v>1</v>
      </c>
      <c r="BG41" s="47">
        <f ca="1">BF41+IF(V41=0,0,IF(LEFT(V41,2)="CA",0,IF(LEFT(V41,2)=LEFT(U41,2),0,IF(BG$6=1,IF(LEFT(INDIRECT(ADDRESS(ROW()-1,1+$AI40,4,2,)),2)=LEFT(V41,2),0,1),1))))</f>
        <v>1</v>
      </c>
      <c r="BH41" s="47">
        <f ca="1">BG41+IF(W41=0,0,IF(LEFT(W41,2)="CA",0,IF(LEFT(W41,2)=LEFT(V41,2),0,IF(BH$6=1,IF(LEFT(INDIRECT(ADDRESS(ROW()-1,1+$AI40,4,2,)),2)=LEFT(W41,2),0,1),1))))</f>
        <v>1</v>
      </c>
      <c r="BI41" s="47">
        <f ca="1">BH41+IF(X41=0,0,IF(LEFT(X41,2)="CA",0,IF(LEFT(X41,2)=LEFT(W41,2),0,IF(BI$6=1,IF(LEFT(INDIRECT(ADDRESS(ROW()-1,1+$AI40,4,2,)),2)=LEFT(X41,2),0,1),1))))</f>
        <v>1</v>
      </c>
      <c r="BJ41" s="47">
        <f ca="1">BI41+IF(Y41=0,0,IF(LEFT(Y41,2)="CA",0,IF(LEFT(Y41,2)=LEFT(X41,2),0,IF(BJ$6=1,IF(LEFT(INDIRECT(ADDRESS(ROW()-1,1+$AI40,4,2,)),2)=LEFT(Y41,2),0,1),1))))</f>
        <v>1</v>
      </c>
      <c r="BK41" s="47">
        <f ca="1">BJ41+IF(Z41=0,0,IF(LEFT(Z41,2)="CA",0,IF(LEFT(Z41,2)=LEFT(Y41,2),0,IF(BK$6=1,IF(LEFT(INDIRECT(ADDRESS(ROW()-1,1+$AI40,4,2,)),2)=LEFT(Z41,2),0,1),1))))</f>
        <v>1</v>
      </c>
      <c r="BL41" s="47">
        <f ca="1">BK41+IF(AA41=0,0,IF(LEFT(AA41,2)="CA",0,IF(LEFT(AA41,2)=LEFT(Z41,2),0,IF(BL$6=1,IF(LEFT(INDIRECT(ADDRESS(ROW()-1,1+$AI40,4,2,)),2)=LEFT(AA41,2),0,1),1))))</f>
        <v>1</v>
      </c>
      <c r="BM41" s="47">
        <f ca="1">BL41+IF(AB41=0,0,IF(LEFT(AB41,2)="CA",0,IF(LEFT(AB41,2)=LEFT(AA41,2),0,IF(BM$6=1,IF(LEFT(INDIRECT(ADDRESS(ROW()-1,1+$AI40,4,2,)),2)=LEFT(AB41,2),0,1),1))))</f>
        <v>1</v>
      </c>
      <c r="BN41" s="47">
        <f ca="1">BM41+IF(AC41=0,0,IF(LEFT(AC41,2)="CA",0,IF(LEFT(AC41,2)=LEFT(AB41,2),0,IF(BN$6=1,IF(LEFT(INDIRECT(ADDRESS(ROW()-1,1+$AI40,4,2,)),2)=LEFT(AC41,2),0,1),1))))</f>
        <v>1</v>
      </c>
      <c r="BO41" s="47">
        <f ca="1">BN41+IF(AD41=0,0,IF(LEFT(AD41,2)="CA",0,IF(LEFT(AD41,2)=LEFT(AC41,2),0,IF(BO$6=1,IF(LEFT(INDIRECT(ADDRESS(ROW()-1,1+$AI40,4,2,)),2)=LEFT(AD41,2),0,1),1))))</f>
        <v>1</v>
      </c>
      <c r="BP41" s="47">
        <f ca="1">BO41+IF(AE41=0,0,IF(LEFT(AE41,2)="CA",0,IF(LEFT(AE41,2)=LEFT(AD41,2),0,IF(BP$6=1,IF(LEFT(INDIRECT(ADDRESS(ROW()-1,1+$AI40,4,2,)),2)=LEFT(AE41,2),0,1),1))))</f>
        <v>1</v>
      </c>
      <c r="BQ41" s="47">
        <f ca="1">BP41+IF(AF41=0,0,IF(LEFT(AF41,2)="CA",0,IF(LEFT(AF41,2)=LEFT(AE41,2),0,IF(BQ$6=1,IF(LEFT(INDIRECT(ADDRESS(ROW()-1,1+$AI40,4,2,)),2)=LEFT(AF41,2),0,1),1))))</f>
        <v>1</v>
      </c>
      <c r="CB41" s="1">
        <f ca="1">DETECTP($B$6:$AF$6,$A41)</f>
        <v>1</v>
      </c>
      <c r="CC41" s="103" t="str">
        <f ca="1">DETECTP($B$6:$AF$6,$A41,1)</f>
        <v>du 2 au 11 decembre</v>
      </c>
      <c r="CD41" s="105" t="str">
        <f>COUNTIF(B41:AF41,"=CA")&amp; " CA"</f>
        <v>0 CA</v>
      </c>
      <c r="CE41" s="105"/>
      <c r="CF41" s="105" t="str">
        <f>COUNTIF(C41:AI41,"=CAS")&amp; " CAS"</f>
        <v>1 CAS</v>
      </c>
      <c r="CG41" s="105"/>
      <c r="CH41" s="105" t="str">
        <f ca="1">COUNTIF(D41:AJ41,"=CF")&amp; " CF"</f>
        <v>5 CF</v>
      </c>
      <c r="CI41" s="105"/>
      <c r="CJ41" s="105" t="str">
        <f ca="1">COUNTIF(E41:AK41,"=RTT")&amp; " RTT"</f>
        <v>0 RTT</v>
      </c>
      <c r="CK41" s="105"/>
      <c r="CL41" s="103" t="str">
        <f ca="1">DETECTP($B$6:$AF$6,$A41,2)</f>
        <v/>
      </c>
      <c r="CM41" s="105" t="str">
        <f ca="1">COUNTIF(G41:AM41,"=CA"-CD41)&amp; " CA"</f>
        <v>0 CA</v>
      </c>
      <c r="CN41" s="105"/>
      <c r="CO41" s="105"/>
      <c r="CP41" s="105" t="str">
        <f ca="1">COUNTIF(H41:AN41,"=CAS"-CF41)&amp; " CAS"</f>
        <v>0 CAS</v>
      </c>
      <c r="CQ41" s="105"/>
      <c r="CR41" s="105" t="str">
        <f ca="1">COUNTIF(I41:AO41,"=CF"-CH41)&amp; " CF"</f>
        <v>0 CF</v>
      </c>
      <c r="CS41" s="105"/>
      <c r="CT41" s="105" t="str">
        <f ca="1">COUNTIF(J41:AP41,"=RTT"-CJ41)&amp; " RTT"</f>
        <v>0 RTT</v>
      </c>
    </row>
    <row r="42" spans="1:98" s="19" customFormat="1">
      <c r="AE42" s="16"/>
      <c r="AF42" s="17"/>
      <c r="AG42" s="17"/>
      <c r="AH42" s="17"/>
      <c r="AJ42" s="65"/>
      <c r="AK42" s="66"/>
    </row>
    <row r="43" spans="1:98">
      <c r="A43" s="12" t="s">
        <v>17</v>
      </c>
      <c r="B43" s="156" t="e">
        <f>'Prévisions conges'!#REF!</f>
        <v>#REF!</v>
      </c>
      <c r="C43" s="157"/>
      <c r="H43" s="165" t="s">
        <v>19</v>
      </c>
      <c r="I43" s="165"/>
      <c r="J43" s="160" t="e">
        <f>'Prévisions conges'!#REF!</f>
        <v>#REF!</v>
      </c>
      <c r="K43" s="172"/>
      <c r="M43" s="165" t="s">
        <v>20</v>
      </c>
      <c r="N43" s="165"/>
      <c r="O43" s="160" t="e">
        <f>'Prévisions conges'!#REF!</f>
        <v>#REF!</v>
      </c>
      <c r="P43" s="161"/>
      <c r="R43" s="159" t="s">
        <v>21</v>
      </c>
      <c r="S43" s="159"/>
      <c r="T43" s="160" t="e">
        <f>'Prévisions conges'!#REF!</f>
        <v>#REF!</v>
      </c>
      <c r="U43" s="161"/>
      <c r="W43" s="162" t="s">
        <v>24</v>
      </c>
      <c r="X43" s="162"/>
      <c r="Y43" s="160" t="e">
        <f>'Prévisions conges'!#REF!</f>
        <v>#REF!</v>
      </c>
      <c r="Z43" s="161"/>
      <c r="AA43" s="163" t="s">
        <v>23</v>
      </c>
      <c r="AB43" s="164"/>
      <c r="AC43" s="165" t="s">
        <v>22</v>
      </c>
      <c r="AD43" s="166"/>
      <c r="AE43" s="156">
        <v>0</v>
      </c>
      <c r="AF43" s="157"/>
      <c r="AG43" s="2"/>
      <c r="AH43" s="2"/>
    </row>
    <row r="44" spans="1:98">
      <c r="A44" s="11"/>
      <c r="B44" s="2"/>
      <c r="C44" s="2"/>
    </row>
    <row r="45" spans="1:98" ht="16.05" customHeight="1">
      <c r="A45" s="155" t="e">
        <f>"Solde pour "&amp;AN</f>
        <v>#REF!</v>
      </c>
      <c r="B45" s="155"/>
      <c r="C45" s="156" t="e">
        <f>(B43-AE43)</f>
        <v>#REF!</v>
      </c>
      <c r="D45" s="157"/>
      <c r="E45" s="10"/>
      <c r="F45" s="10"/>
      <c r="G45" s="10"/>
      <c r="H45" s="10"/>
      <c r="I45" s="10"/>
      <c r="J45" s="10"/>
      <c r="K45" s="165"/>
      <c r="L45" s="167"/>
      <c r="M45" s="167"/>
      <c r="N45" s="167"/>
      <c r="O45" s="160"/>
      <c r="P45" s="161"/>
      <c r="Q45" s="55"/>
      <c r="R45" s="165"/>
      <c r="S45" s="165"/>
      <c r="T45" s="165"/>
      <c r="U45" s="160"/>
      <c r="V45" s="161"/>
      <c r="W45" s="56"/>
      <c r="X45" s="165"/>
      <c r="Y45" s="167"/>
      <c r="Z45" s="167"/>
      <c r="AA45" s="167"/>
      <c r="AB45" s="153">
        <f>SUMPRODUCT((B34:AF39="CAS")+(B34:AF39="CAS."))</f>
        <v>0</v>
      </c>
      <c r="AC45" s="154"/>
      <c r="AD45" s="10"/>
      <c r="AE45" s="10"/>
      <c r="AF45" s="10"/>
      <c r="AG45" s="10"/>
      <c r="AH45" s="10"/>
    </row>
    <row r="46" spans="1:98" ht="15" customHeight="1">
      <c r="A46" s="158"/>
      <c r="B46" s="158"/>
      <c r="C46" s="158"/>
      <c r="D46" s="158"/>
      <c r="E46" s="158"/>
      <c r="F46" s="158"/>
      <c r="G46" s="158"/>
      <c r="H46" s="158"/>
      <c r="I46" s="158"/>
      <c r="J46" s="158"/>
      <c r="K46" s="158"/>
      <c r="L46" s="158"/>
      <c r="M46" s="158"/>
      <c r="N46" s="158"/>
      <c r="O46" s="158"/>
      <c r="P46" s="158"/>
      <c r="Q46" s="158"/>
      <c r="R46" s="158"/>
      <c r="S46" s="158"/>
      <c r="T46" s="158"/>
      <c r="U46" s="158"/>
      <c r="V46" s="158"/>
      <c r="W46" s="158"/>
      <c r="X46" s="158"/>
      <c r="Y46" s="158"/>
      <c r="Z46" s="158"/>
      <c r="AA46" s="158"/>
      <c r="AB46" s="158"/>
      <c r="AC46" s="158"/>
      <c r="AD46" s="158"/>
      <c r="AE46" s="158"/>
      <c r="AF46" s="158"/>
      <c r="AG46" s="115"/>
      <c r="AH46" s="115"/>
    </row>
    <row r="47" spans="1:98" ht="15" customHeight="1">
      <c r="A47" s="41"/>
      <c r="B47" s="41"/>
      <c r="C47" s="41"/>
      <c r="D47" s="41"/>
      <c r="E47" s="41"/>
      <c r="F47" s="41"/>
      <c r="G47" s="41"/>
      <c r="H47" s="41"/>
      <c r="I47" s="41"/>
      <c r="J47" s="41"/>
      <c r="K47" s="41"/>
      <c r="L47" s="41"/>
      <c r="M47" s="41"/>
      <c r="N47" s="41"/>
      <c r="O47" s="41"/>
      <c r="P47" s="41"/>
      <c r="Q47" s="41"/>
      <c r="R47" s="41"/>
      <c r="S47" s="41"/>
      <c r="T47" s="41"/>
      <c r="U47" s="41"/>
      <c r="V47" s="41"/>
      <c r="W47" s="41"/>
      <c r="X47" s="41"/>
      <c r="Y47" s="41"/>
      <c r="Z47" s="41"/>
      <c r="AA47" s="41"/>
      <c r="AB47" s="41"/>
      <c r="AC47" s="41"/>
      <c r="AD47" s="41"/>
      <c r="AE47" s="41"/>
      <c r="AF47" s="41"/>
      <c r="AG47" s="115"/>
      <c r="AH47" s="115"/>
    </row>
  </sheetData>
  <mergeCells count="51">
    <mergeCell ref="BS5:BU5"/>
    <mergeCell ref="T20:U20"/>
    <mergeCell ref="W20:X20"/>
    <mergeCell ref="Y20:Z20"/>
    <mergeCell ref="AA20:AB20"/>
    <mergeCell ref="AC20:AD20"/>
    <mergeCell ref="AE20:AF20"/>
    <mergeCell ref="U22:V22"/>
    <mergeCell ref="X22:AA22"/>
    <mergeCell ref="A1:AF1"/>
    <mergeCell ref="A2:F2"/>
    <mergeCell ref="A4:AF4"/>
    <mergeCell ref="B20:C20"/>
    <mergeCell ref="H20:I20"/>
    <mergeCell ref="J20:K20"/>
    <mergeCell ref="M20:N20"/>
    <mergeCell ref="O20:P20"/>
    <mergeCell ref="R20:S20"/>
    <mergeCell ref="B5:C5"/>
    <mergeCell ref="A46:AF46"/>
    <mergeCell ref="R43:S43"/>
    <mergeCell ref="T43:U43"/>
    <mergeCell ref="W43:X43"/>
    <mergeCell ref="Y43:Z43"/>
    <mergeCell ref="AA43:AB43"/>
    <mergeCell ref="AC43:AD43"/>
    <mergeCell ref="K45:N45"/>
    <mergeCell ref="O45:P45"/>
    <mergeCell ref="R45:T45"/>
    <mergeCell ref="U45:V45"/>
    <mergeCell ref="X45:AA45"/>
    <mergeCell ref="AB45:AC45"/>
    <mergeCell ref="B43:C43"/>
    <mergeCell ref="H43:I43"/>
    <mergeCell ref="J43:K43"/>
    <mergeCell ref="AE22:AF22"/>
    <mergeCell ref="DC21:DJ28"/>
    <mergeCell ref="AB22:AC22"/>
    <mergeCell ref="A45:B45"/>
    <mergeCell ref="C45:D45"/>
    <mergeCell ref="A22:B22"/>
    <mergeCell ref="C22:D22"/>
    <mergeCell ref="A25:H25"/>
    <mergeCell ref="A27:AF27"/>
    <mergeCell ref="M43:N43"/>
    <mergeCell ref="O43:P43"/>
    <mergeCell ref="AE43:AF43"/>
    <mergeCell ref="B28:C28"/>
    <mergeCell ref="K22:N22"/>
    <mergeCell ref="O22:P22"/>
    <mergeCell ref="R22:T22"/>
  </mergeCells>
  <phoneticPr fontId="19" type="noConversion"/>
  <conditionalFormatting sqref="AL30:AL41 AI29:AL29 A19:XFD20 A42:XFD42 A5:BR5 AI4:XFD4 A23:DB26 AL7:AL18 BR7:BR17 BR18:BY18 A44:XFD44 AI27:DB28 B6:BR6 BV8:BY17 CU29:XFD41 CU6:XFD6 BV6:CL7 BZ8:CL18 A1:XFD3 BR29:CA41 CU7:DA18 DO7:XFD7 DK8:XFD18 A46:XFD1048576 A21:DC21 DK21:XFD21 DK23:XFD28 BV5:XFD5">
    <cfRule type="cellIs" dxfId="106" priority="1661" operator="equal">
      <formula>"CAS"</formula>
    </cfRule>
    <cfRule type="cellIs" dxfId="105" priority="1662" operator="equal">
      <formula>"RTT"</formula>
    </cfRule>
    <cfRule type="cellIs" dxfId="104" priority="1663" operator="equal">
      <formula>"CF"</formula>
    </cfRule>
    <cfRule type="cellIs" dxfId="103" priority="1664" operator="equal">
      <formula>"CA"</formula>
    </cfRule>
  </conditionalFormatting>
  <conditionalFormatting sqref="B23:AH26 B44:AH44 B30:AH42 B46:AH47">
    <cfRule type="expression" dxfId="102" priority="769">
      <formula>B$6&gt;$AI23</formula>
    </cfRule>
  </conditionalFormatting>
  <conditionalFormatting sqref="AM29:BQ29">
    <cfRule type="cellIs" dxfId="101" priority="745" operator="equal">
      <formula>"CAS"</formula>
    </cfRule>
    <cfRule type="cellIs" dxfId="100" priority="746" operator="equal">
      <formula>"RTT"</formula>
    </cfRule>
    <cfRule type="cellIs" dxfId="99" priority="747" operator="equal">
      <formula>"CF"</formula>
    </cfRule>
    <cfRule type="cellIs" dxfId="98" priority="748" operator="equal">
      <formula>"CA"</formula>
    </cfRule>
  </conditionalFormatting>
  <conditionalFormatting sqref="B29:AH29 A28 D28:AH28">
    <cfRule type="cellIs" dxfId="97" priority="673" operator="equal">
      <formula>"CAS"</formula>
    </cfRule>
    <cfRule type="cellIs" dxfId="96" priority="674" operator="equal">
      <formula>"RTT"</formula>
    </cfRule>
    <cfRule type="cellIs" dxfId="95" priority="675" operator="equal">
      <formula>"CF"</formula>
    </cfRule>
    <cfRule type="cellIs" dxfId="94" priority="676" operator="equal">
      <formula>"CA"</formula>
    </cfRule>
  </conditionalFormatting>
  <conditionalFormatting sqref="B30:AH41 B7:AH18">
    <cfRule type="expression" dxfId="93" priority="653">
      <formula>WEEKDAY(DATE(AN+IF($A6="DECEMBRE",1,0),MONTH(DATE(AN,VLOOKUP($A7,$BT$6:$BU$17,2,FALSE),1)),B$6),2)&gt;5</formula>
    </cfRule>
  </conditionalFormatting>
  <conditionalFormatting sqref="B30:AH41 B7:AH18">
    <cfRule type="cellIs" dxfId="92" priority="623" operator="equal">
      <formula>"CAS"</formula>
    </cfRule>
  </conditionalFormatting>
  <conditionalFormatting sqref="B30:AH41 B7:AH18">
    <cfRule type="cellIs" dxfId="91" priority="620" operator="equal">
      <formula>"RTT"</formula>
    </cfRule>
    <cfRule type="cellIs" dxfId="90" priority="621" operator="equal">
      <formula>"CF"</formula>
    </cfRule>
    <cfRule type="cellIs" dxfId="89" priority="622" operator="equal">
      <formula>"CA"</formula>
    </cfRule>
  </conditionalFormatting>
  <conditionalFormatting sqref="B7:AH18">
    <cfRule type="expression" dxfId="88" priority="618">
      <formula>B$6&gt;$AI7</formula>
    </cfRule>
  </conditionalFormatting>
  <conditionalFormatting sqref="W22">
    <cfRule type="expression" dxfId="87" priority="602">
      <formula>$AE22&gt;0</formula>
    </cfRule>
  </conditionalFormatting>
  <conditionalFormatting sqref="AJ7:AJ10 AJ17:AJ18 AJ40:AJ41">
    <cfRule type="expression" dxfId="86" priority="601">
      <formula>OR(AND(AJ7=1,AK7&lt;5)=TRUE,AND(AJ7=2,AK7&lt;8)=TRUE,AJ7&gt;2)=TRUE</formula>
    </cfRule>
  </conditionalFormatting>
  <conditionalFormatting sqref="AJ11:AJ16">
    <cfRule type="expression" dxfId="85" priority="600">
      <formula>AJ11&lt;&gt;0</formula>
    </cfRule>
  </conditionalFormatting>
  <conditionalFormatting sqref="AJ30:AJ33">
    <cfRule type="expression" dxfId="84" priority="595">
      <formula>OR(AND(AJ30=1,AK30&lt;5)=TRUE,AND(AJ30=2,AK30&lt;8)=TRUE,AJ30&gt;2)=TRUE</formula>
    </cfRule>
  </conditionalFormatting>
  <conditionalFormatting sqref="AJ34:AJ39">
    <cfRule type="expression" dxfId="83" priority="594">
      <formula>AJ34&lt;&gt;0</formula>
    </cfRule>
  </conditionalFormatting>
  <conditionalFormatting sqref="B28:C28">
    <cfRule type="cellIs" dxfId="82" priority="518" operator="equal">
      <formula>"CAS"</formula>
    </cfRule>
    <cfRule type="cellIs" dxfId="81" priority="519" operator="equal">
      <formula>"RTT"</formula>
    </cfRule>
    <cfRule type="cellIs" dxfId="80" priority="520" operator="equal">
      <formula>"CF"</formula>
    </cfRule>
    <cfRule type="cellIs" dxfId="79" priority="521" operator="equal">
      <formula>"CA"</formula>
    </cfRule>
  </conditionalFormatting>
  <conditionalFormatting sqref="B30:AH30">
    <cfRule type="expression" dxfId="78" priority="362">
      <formula>B$6&gt;$AI30</formula>
    </cfRule>
  </conditionalFormatting>
  <conditionalFormatting sqref="B30:AH30">
    <cfRule type="expression" dxfId="77" priority="361">
      <formula>B$6&gt;$AI30</formula>
    </cfRule>
  </conditionalFormatting>
  <conditionalFormatting sqref="B31:AH31">
    <cfRule type="expression" dxfId="76" priority="360">
      <formula>B$6&gt;$AI31</formula>
    </cfRule>
  </conditionalFormatting>
  <conditionalFormatting sqref="B32:AH41">
    <cfRule type="expression" dxfId="75" priority="359">
      <formula>B$6&gt;$AI32</formula>
    </cfRule>
  </conditionalFormatting>
  <conditionalFormatting sqref="A43:Z43">
    <cfRule type="cellIs" dxfId="74" priority="349" operator="equal">
      <formula>"CAS"</formula>
    </cfRule>
    <cfRule type="cellIs" dxfId="73" priority="350" operator="equal">
      <formula>"RTT"</formula>
    </cfRule>
    <cfRule type="cellIs" dxfId="72" priority="351" operator="equal">
      <formula>"CF"</formula>
    </cfRule>
    <cfRule type="cellIs" dxfId="71" priority="352" operator="equal">
      <formula>"CA"</formula>
    </cfRule>
  </conditionalFormatting>
  <conditionalFormatting sqref="A6 A29">
    <cfRule type="cellIs" dxfId="70" priority="337" operator="lessThan">
      <formula>5</formula>
    </cfRule>
    <cfRule type="cellIs" dxfId="69" priority="338" operator="greaterThan">
      <formula>4</formula>
    </cfRule>
  </conditionalFormatting>
  <conditionalFormatting sqref="CD7:CK18">
    <cfRule type="containsText" dxfId="68" priority="20" operator="containsText" text=".">
      <formula>NOT(ISERROR(SEARCH(".",CD7)))</formula>
    </cfRule>
    <cfRule type="containsText" dxfId="67" priority="180" operator="containsText" text="0">
      <formula>NOT(ISERROR(SEARCH("0",CD7)))</formula>
    </cfRule>
  </conditionalFormatting>
  <conditionalFormatting sqref="CM6:CT6">
    <cfRule type="cellIs" dxfId="66" priority="171" operator="equal">
      <formula>"CAS"</formula>
    </cfRule>
    <cfRule type="cellIs" dxfId="65" priority="172" operator="equal">
      <formula>"RTT"</formula>
    </cfRule>
    <cfRule type="cellIs" dxfId="64" priority="173" operator="equal">
      <formula>"CF"</formula>
    </cfRule>
    <cfRule type="cellIs" dxfId="63" priority="174" operator="equal">
      <formula>"CA"</formula>
    </cfRule>
  </conditionalFormatting>
  <conditionalFormatting sqref="CB29:CL41">
    <cfRule type="cellIs" dxfId="62" priority="166" operator="equal">
      <formula>"CAS"</formula>
    </cfRule>
    <cfRule type="cellIs" dxfId="61" priority="167" operator="equal">
      <formula>"RTT"</formula>
    </cfRule>
    <cfRule type="cellIs" dxfId="60" priority="168" operator="equal">
      <formula>"CF"</formula>
    </cfRule>
    <cfRule type="cellIs" dxfId="59" priority="169" operator="equal">
      <formula>"CA"</formula>
    </cfRule>
  </conditionalFormatting>
  <conditionalFormatting sqref="CD31:CK41 CD30">
    <cfRule type="containsText" dxfId="58" priority="165" operator="containsText" text="0">
      <formula>NOT(ISERROR(SEARCH("0",CD30)))</formula>
    </cfRule>
  </conditionalFormatting>
  <conditionalFormatting sqref="CM29:CT41">
    <cfRule type="cellIs" dxfId="57" priority="161" operator="equal">
      <formula>"CAS"</formula>
    </cfRule>
    <cfRule type="cellIs" dxfId="56" priority="162" operator="equal">
      <formula>"RTT"</formula>
    </cfRule>
    <cfRule type="cellIs" dxfId="55" priority="163" operator="equal">
      <formula>"CF"</formula>
    </cfRule>
    <cfRule type="cellIs" dxfId="54" priority="164" operator="equal">
      <formula>"CA"</formula>
    </cfRule>
  </conditionalFormatting>
  <conditionalFormatting sqref="CM30:CT41">
    <cfRule type="containsText" dxfId="53" priority="160" operator="containsText" text="0">
      <formula>NOT(ISERROR(SEARCH("0",CM30)))</formula>
    </cfRule>
  </conditionalFormatting>
  <conditionalFormatting sqref="CM7:CT18">
    <cfRule type="cellIs" dxfId="52" priority="16" operator="equal">
      <formula>"CAS"</formula>
    </cfRule>
    <cfRule type="cellIs" dxfId="51" priority="17" operator="equal">
      <formula>"RTT"</formula>
    </cfRule>
    <cfRule type="cellIs" dxfId="50" priority="18" operator="equal">
      <formula>"CF"</formula>
    </cfRule>
    <cfRule type="cellIs" dxfId="49" priority="19" operator="equal">
      <formula>"CA"</formula>
    </cfRule>
  </conditionalFormatting>
  <conditionalFormatting sqref="CM7:CT18">
    <cfRule type="containsText" dxfId="48" priority="14" operator="containsText" text=".">
      <formula>NOT(ISERROR(SEARCH(".",CM7)))</formula>
    </cfRule>
    <cfRule type="containsText" dxfId="47" priority="15" operator="containsText" text="0">
      <formula>NOT(ISERROR(SEARCH("0",CM7)))</formula>
    </cfRule>
  </conditionalFormatting>
  <conditionalFormatting sqref="DE7:DH18">
    <cfRule type="containsText" dxfId="46" priority="1" operator="containsText" text="0">
      <formula>NOT(ISERROR(SEARCH("0",DE7)))</formula>
    </cfRule>
  </conditionalFormatting>
  <printOptions horizontalCentered="1" verticalCentered="1"/>
  <pageMargins left="0.70866141732283472" right="0.70866141732283472" top="0" bottom="0" header="0.11811023622047245" footer="0.11811023622047245"/>
  <pageSetup paperSize="9" scale="73" orientation="landscape" r:id="rId1"/>
  <rowBreaks count="1" manualBreakCount="1">
    <brk id="46" max="16383" man="1"/>
  </rowBreaks>
  <colBreaks count="1" manualBreakCount="1">
    <brk id="34"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Masque prévisions de conges</vt:lpstr>
      <vt:lpstr>Masque demande de conges </vt:lpstr>
      <vt:lpstr>Prévisions conges</vt:lpstr>
      <vt:lpstr>Périodes obtenues</vt:lpstr>
      <vt:lpstr>AN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Norbert FALGUIERES</dc:creator>
  <cp:lastModifiedBy>Dede</cp:lastModifiedBy>
  <cp:lastPrinted>2015-08-31T20:26:23Z</cp:lastPrinted>
  <dcterms:created xsi:type="dcterms:W3CDTF">2013-12-01T22:55:13Z</dcterms:created>
  <dcterms:modified xsi:type="dcterms:W3CDTF">2016-12-08T20:19:13Z</dcterms:modified>
</cp:coreProperties>
</file>