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320" windowHeight="9945" activeTab="2"/>
  </bookViews>
  <sheets>
    <sheet name="Feuil1" sheetId="1" r:id="rId1"/>
    <sheet name="Feuil2" sheetId="2" r:id="rId2"/>
    <sheet name="Feuil3" sheetId="3" r:id="rId3"/>
  </sheets>
  <definedNames>
    <definedName name="ba">Feuil1!$J$3:$J$7</definedName>
    <definedName name="entreaxe">Feuil1!$E$3:$E$4</definedName>
    <definedName name="épcloisons">Feuil1!$C$3:$C$11</definedName>
    <definedName name="montant">Feuil1!$G$3:$G$8</definedName>
    <definedName name="montant1">Feuil1!$B$3:$B$9</definedName>
    <definedName name="oss">Feuil1!$D$3:$D$4</definedName>
    <definedName name="plaque">Feuil1!$I$3:$I$10</definedName>
    <definedName name="rail">Feuil1!$H$3:$H$8</definedName>
    <definedName name="u">Feuil1!$A$3:$A$6</definedName>
    <definedName name="vis">Feuil1!$F$3:$F$14</definedName>
  </definedNames>
  <calcPr calcId="114210"/>
</workbook>
</file>

<file path=xl/calcChain.xml><?xml version="1.0" encoding="utf-8"?>
<calcChain xmlns="http://schemas.openxmlformats.org/spreadsheetml/2006/main">
  <c r="I1" i="3"/>
  <c r="K8"/>
  <c r="K9"/>
  <c r="K10"/>
  <c r="K11"/>
  <c r="K12"/>
  <c r="K13"/>
  <c r="K14"/>
  <c r="K7"/>
  <c r="F8"/>
  <c r="E8"/>
  <c r="Q6"/>
  <c r="P6"/>
  <c r="Q5"/>
  <c r="P5"/>
  <c r="O6"/>
  <c r="O5"/>
  <c r="I6"/>
  <c r="H6"/>
  <c r="D7"/>
  <c r="D8"/>
</calcChain>
</file>

<file path=xl/sharedStrings.xml><?xml version="1.0" encoding="utf-8"?>
<sst xmlns="http://schemas.openxmlformats.org/spreadsheetml/2006/main" count="219" uniqueCount="85">
  <si>
    <t>72/48</t>
  </si>
  <si>
    <t>simple</t>
  </si>
  <si>
    <t>double</t>
  </si>
  <si>
    <t>ml</t>
  </si>
  <si>
    <t>m²</t>
  </si>
  <si>
    <t>kg</t>
  </si>
  <si>
    <t>u</t>
  </si>
  <si>
    <t>Plaque de plâtre</t>
  </si>
  <si>
    <t>Rail</t>
  </si>
  <si>
    <t>Montant</t>
  </si>
  <si>
    <t xml:space="preserve"> M26</t>
  </si>
  <si>
    <t xml:space="preserve"> M36</t>
  </si>
  <si>
    <t xml:space="preserve"> M48</t>
  </si>
  <si>
    <t xml:space="preserve"> M62</t>
  </si>
  <si>
    <t xml:space="preserve"> M70</t>
  </si>
  <si>
    <t xml:space="preserve"> M90</t>
  </si>
  <si>
    <t xml:space="preserve"> TTPC 25</t>
  </si>
  <si>
    <t xml:space="preserve"> TTPC 35</t>
  </si>
  <si>
    <t xml:space="preserve"> TTPC 45 </t>
  </si>
  <si>
    <t xml:space="preserve"> TTPC 55</t>
  </si>
  <si>
    <t xml:space="preserve"> TTPC 70</t>
  </si>
  <si>
    <t xml:space="preserve"> TTPC 80</t>
  </si>
  <si>
    <t xml:space="preserve"> TTPC 90</t>
  </si>
  <si>
    <t xml:space="preserve"> TTPC 100</t>
  </si>
  <si>
    <t xml:space="preserve"> TTPC 110</t>
  </si>
  <si>
    <t xml:space="preserve"> TTPC 120</t>
  </si>
  <si>
    <t xml:space="preserve"> TTPC 140</t>
  </si>
  <si>
    <t xml:space="preserve"> R26/300</t>
  </si>
  <si>
    <t xml:space="preserve"> R36/300</t>
  </si>
  <si>
    <t xml:space="preserve"> R48/300</t>
  </si>
  <si>
    <t xml:space="preserve"> R62/300</t>
  </si>
  <si>
    <t xml:space="preserve"> R70/300</t>
  </si>
  <si>
    <t xml:space="preserve"> R90/300</t>
  </si>
  <si>
    <t>Vis</t>
  </si>
  <si>
    <t>Bande papier</t>
  </si>
  <si>
    <t>Bande armé</t>
  </si>
  <si>
    <t>Enduit</t>
  </si>
  <si>
    <t>U</t>
  </si>
  <si>
    <t>Standart</t>
  </si>
  <si>
    <t>Placoflam</t>
  </si>
  <si>
    <t>Placomarine</t>
  </si>
  <si>
    <t>Placo phonique</t>
  </si>
  <si>
    <t>Placo impact</t>
  </si>
  <si>
    <t>Placo premium</t>
  </si>
  <si>
    <t>Placodur</t>
  </si>
  <si>
    <t>Placocem</t>
  </si>
  <si>
    <t>BA 6</t>
  </si>
  <si>
    <t>BA 10</t>
  </si>
  <si>
    <t>BA 13</t>
  </si>
  <si>
    <t>BA 18</t>
  </si>
  <si>
    <t>BA 25</t>
  </si>
  <si>
    <t>TTPRF 13</t>
  </si>
  <si>
    <t>type cloisons</t>
  </si>
  <si>
    <t>Quantité chaniter</t>
  </si>
  <si>
    <t>ht cloisons</t>
  </si>
  <si>
    <t>pour les cloisons 72/48</t>
  </si>
  <si>
    <t>si hauteur de cloisons est comprise entre [0,00 et 2,70] la quantité / m² = 2,10 ml ; en montant simple et axe = 0,60 ml</t>
  </si>
  <si>
    <t>si hauteur de cloisons est comprise entre[2,71 et 3,00] la quantité / m² = 3,00 ml ; en montant simple et axe = 0,40 ml</t>
  </si>
  <si>
    <t>si hauteur de cloisons est comprise entre [3,01 et 3,20] la quantité / m² = 3,70 ml ; en montant double et axe = 0,60 ml</t>
  </si>
  <si>
    <t>si hauteur de cloisons est comprise entre [3,21 et 3,50] la quantité / m² = 5,30 ml ; en montant double et axe = 0,40 ml</t>
  </si>
  <si>
    <t>pour les cloisons 98/48</t>
  </si>
  <si>
    <t>si hauteur de cloisons est comprise entre [0,00 et 3,20] la quantité / m² = 2,10 ml ; en montant simple et axe = 0,60 ml</t>
  </si>
  <si>
    <t>si hauteur de cloisons est comprise entre[3,21 et 3,60] la quantité / m² = 3,00 ml ; en montant simple et axe = 0,40 ml</t>
  </si>
  <si>
    <t>si hauteur de cloisons est comprise entre [3,61 et 3,80] la quantité / m² = 3,70 ml ; en montant double et axe = 0,60 ml</t>
  </si>
  <si>
    <t>si hauteur de cloisons est comprise entre [3,81 et 4,20] la quantité / m² = 5,30 ml ; en montant double et axe = 0,40 ml</t>
  </si>
  <si>
    <t>surface (m²)</t>
  </si>
  <si>
    <t>résolu</t>
  </si>
  <si>
    <t>?</t>
  </si>
  <si>
    <t>Matériaux</t>
  </si>
  <si>
    <t>Type</t>
  </si>
  <si>
    <t>Quantité / m²</t>
  </si>
  <si>
    <t>Montant S/D</t>
  </si>
  <si>
    <t>Entraxe</t>
  </si>
  <si>
    <t>Parement</t>
  </si>
  <si>
    <t>Nombre plaque</t>
  </si>
  <si>
    <t>Plaque</t>
  </si>
  <si>
    <t>Vis 35</t>
  </si>
  <si>
    <t>Vis 25</t>
  </si>
  <si>
    <t>Vis 45</t>
  </si>
  <si>
    <t>Vis 13</t>
  </si>
  <si>
    <t>Bande</t>
  </si>
  <si>
    <t>-</t>
  </si>
  <si>
    <t>98/48</t>
  </si>
  <si>
    <t>TypeM</t>
  </si>
  <si>
    <t>Axe</t>
  </si>
</sst>
</file>

<file path=xl/styles.xml><?xml version="1.0" encoding="utf-8"?>
<styleSheet xmlns="http://schemas.openxmlformats.org/spreadsheetml/2006/main">
  <numFmts count="2">
    <numFmt numFmtId="164" formatCode="##&quot;/&quot;##"/>
    <numFmt numFmtId="165" formatCode="0.000"/>
  </numFmts>
  <fonts count="6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b/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8" xfId="0" applyBorder="1" applyAlignment="1">
      <alignment horizontal="left"/>
    </xf>
    <xf numFmtId="2" fontId="1" fillId="0" borderId="2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9" xfId="0" applyFont="1" applyBorder="1"/>
    <xf numFmtId="0" fontId="1" fillId="0" borderId="3" xfId="0" applyFont="1" applyBorder="1"/>
    <xf numFmtId="0" fontId="1" fillId="0" borderId="6" xfId="0" applyFont="1" applyBorder="1" applyAlignment="1">
      <alignment horizontal="center"/>
    </xf>
    <xf numFmtId="0" fontId="1" fillId="0" borderId="5" xfId="0" applyFont="1" applyBorder="1"/>
    <xf numFmtId="0" fontId="1" fillId="0" borderId="10" xfId="0" applyFont="1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165" fontId="0" fillId="0" borderId="0" xfId="0" applyNumberFormat="1"/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2" fontId="2" fillId="3" borderId="13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/>
    <xf numFmtId="0" fontId="0" fillId="0" borderId="19" xfId="0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0" fontId="0" fillId="0" borderId="21" xfId="0" applyBorder="1"/>
    <xf numFmtId="0" fontId="0" fillId="0" borderId="20" xfId="0" applyBorder="1" applyAlignment="1">
      <alignment horizontal="center"/>
    </xf>
    <xf numFmtId="0" fontId="0" fillId="0" borderId="22" xfId="0" applyBorder="1"/>
    <xf numFmtId="2" fontId="0" fillId="0" borderId="0" xfId="0" applyNumberFormat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1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164" fontId="1" fillId="0" borderId="17" xfId="0" applyNumberFormat="1" applyFont="1" applyBorder="1" applyAlignment="1">
      <alignment horizontal="center"/>
    </xf>
    <xf numFmtId="0" fontId="0" fillId="0" borderId="26" xfId="0" applyBorder="1"/>
    <xf numFmtId="164" fontId="1" fillId="0" borderId="19" xfId="0" applyNumberFormat="1" applyFont="1" applyBorder="1" applyAlignment="1">
      <alignment horizontal="center"/>
    </xf>
    <xf numFmtId="0" fontId="0" fillId="0" borderId="20" xfId="0" applyBorder="1"/>
    <xf numFmtId="0" fontId="0" fillId="0" borderId="27" xfId="0" applyBorder="1"/>
    <xf numFmtId="0" fontId="5" fillId="4" borderId="0" xfId="1" applyFont="1" applyFill="1" applyAlignment="1" applyProtection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447675</xdr:colOff>
      <xdr:row>9</xdr:row>
      <xdr:rowOff>95250</xdr:rowOff>
    </xdr:from>
    <xdr:to>
      <xdr:col>3</xdr:col>
      <xdr:colOff>523875</xdr:colOff>
      <xdr:row>10</xdr:row>
      <xdr:rowOff>133350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733675" y="1847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19050</xdr:colOff>
      <xdr:row>32</xdr:row>
      <xdr:rowOff>171450</xdr:rowOff>
    </xdr:from>
    <xdr:to>
      <xdr:col>7</xdr:col>
      <xdr:colOff>419100</xdr:colOff>
      <xdr:row>45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753475" y="714375"/>
          <a:ext cx="4791075" cy="2409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veux a partir d'un métré, faire mon quantitatif pour mes demandes de prix.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100 m² de cloison 72/48 et hauteur de 3.00 ml, à partir de sa je veux savoir si mes montants sont doublés ou non, savoir mon entre axe 0.60 ou 0.40.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aussi pour les plaques (simple/double parement) type de plaque par rapport au type de cloison (ba13,ba18...) et pour tous les autres matériaux (voir feuille 2 du fichier).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tous sa par rapport à l'abaque de chez placo (voir feuille 2 de mon fichier) car selon les hauteurs de cloison le linéaire de montant n'est pas le même.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361950</xdr:colOff>
      <xdr:row>16</xdr:row>
      <xdr:rowOff>104775</xdr:rowOff>
    </xdr:from>
    <xdr:to>
      <xdr:col>11</xdr:col>
      <xdr:colOff>676275</xdr:colOff>
      <xdr:row>23</xdr:row>
      <xdr:rowOff>66675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9477375" y="3190875"/>
          <a:ext cx="314325" cy="1295400"/>
        </a:xfrm>
        <a:prstGeom prst="rightBrace">
          <a:avLst>
            <a:gd name="adj1" fmla="val 343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7</xdr:row>
      <xdr:rowOff>161925</xdr:rowOff>
    </xdr:from>
    <xdr:to>
      <xdr:col>13</xdr:col>
      <xdr:colOff>666750</xdr:colOff>
      <xdr:row>19</xdr:row>
      <xdr:rowOff>38100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V="1">
          <a:off x="9934575" y="1533525"/>
          <a:ext cx="1371600" cy="2162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11</xdr:col>
      <xdr:colOff>409575</xdr:colOff>
      <xdr:row>25</xdr:row>
      <xdr:rowOff>85725</xdr:rowOff>
    </xdr:from>
    <xdr:to>
      <xdr:col>11</xdr:col>
      <xdr:colOff>742950</xdr:colOff>
      <xdr:row>29</xdr:row>
      <xdr:rowOff>104775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9525000" y="4886325"/>
          <a:ext cx="333375" cy="781050"/>
        </a:xfrm>
        <a:prstGeom prst="rightBrace">
          <a:avLst>
            <a:gd name="adj1" fmla="val 195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161925</xdr:colOff>
      <xdr:row>8</xdr:row>
      <xdr:rowOff>95250</xdr:rowOff>
    </xdr:from>
    <xdr:to>
      <xdr:col>14</xdr:col>
      <xdr:colOff>295275</xdr:colOff>
      <xdr:row>27</xdr:row>
      <xdr:rowOff>38100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 flipV="1">
          <a:off x="10039350" y="1657350"/>
          <a:ext cx="1657350" cy="3562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342900</xdr:colOff>
      <xdr:row>5</xdr:row>
      <xdr:rowOff>95250</xdr:rowOff>
    </xdr:from>
    <xdr:to>
      <xdr:col>12</xdr:col>
      <xdr:colOff>180975</xdr:colOff>
      <xdr:row>7</xdr:row>
      <xdr:rowOff>133350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 flipV="1">
          <a:off x="5495925" y="1076325"/>
          <a:ext cx="4562475" cy="428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4"/>
  <sheetViews>
    <sheetView workbookViewId="0">
      <selection activeCell="G5" sqref="G5"/>
    </sheetView>
  </sheetViews>
  <sheetFormatPr baseColWidth="10" defaultRowHeight="15"/>
  <cols>
    <col min="6" max="7" width="12.85546875" customWidth="1"/>
    <col min="9" max="9" width="15.42578125" customWidth="1"/>
  </cols>
  <sheetData>
    <row r="2" spans="1:10">
      <c r="B2" s="1"/>
      <c r="C2" s="1"/>
    </row>
    <row r="3" spans="1:10">
      <c r="A3" t="s">
        <v>3</v>
      </c>
      <c r="B3" s="1">
        <v>2.4900000000000002</v>
      </c>
      <c r="C3" s="5">
        <v>7236</v>
      </c>
      <c r="D3" s="1" t="s">
        <v>1</v>
      </c>
      <c r="E3" s="2">
        <v>0.4</v>
      </c>
      <c r="F3" t="s">
        <v>16</v>
      </c>
      <c r="G3" s="1" t="s">
        <v>10</v>
      </c>
      <c r="H3" s="1" t="s">
        <v>27</v>
      </c>
      <c r="I3" s="1" t="s">
        <v>38</v>
      </c>
      <c r="J3" s="1" t="s">
        <v>46</v>
      </c>
    </row>
    <row r="4" spans="1:10">
      <c r="A4" t="s">
        <v>4</v>
      </c>
      <c r="B4" s="1">
        <v>2.59</v>
      </c>
      <c r="C4" s="5">
        <v>7248</v>
      </c>
      <c r="D4" s="1" t="s">
        <v>2</v>
      </c>
      <c r="E4" s="2">
        <v>0.6</v>
      </c>
      <c r="F4" t="s">
        <v>17</v>
      </c>
      <c r="G4" s="1" t="s">
        <v>11</v>
      </c>
      <c r="H4" s="1" t="s">
        <v>28</v>
      </c>
      <c r="I4" s="1" t="s">
        <v>39</v>
      </c>
      <c r="J4" s="1" t="s">
        <v>47</v>
      </c>
    </row>
    <row r="5" spans="1:10">
      <c r="A5" t="s">
        <v>5</v>
      </c>
      <c r="B5" s="1">
        <v>2.79</v>
      </c>
      <c r="C5" s="5">
        <v>8448</v>
      </c>
      <c r="F5" t="s">
        <v>18</v>
      </c>
      <c r="G5" s="1" t="s">
        <v>12</v>
      </c>
      <c r="H5" s="1" t="s">
        <v>29</v>
      </c>
      <c r="I5" s="1" t="s">
        <v>40</v>
      </c>
      <c r="J5" s="1" t="s">
        <v>48</v>
      </c>
    </row>
    <row r="6" spans="1:10">
      <c r="A6" t="s">
        <v>6</v>
      </c>
      <c r="B6" s="1">
        <v>2.99</v>
      </c>
      <c r="C6" s="5">
        <v>9848</v>
      </c>
      <c r="F6" t="s">
        <v>19</v>
      </c>
      <c r="G6" s="1" t="s">
        <v>13</v>
      </c>
      <c r="H6" s="1" t="s">
        <v>30</v>
      </c>
      <c r="I6" s="1" t="s">
        <v>41</v>
      </c>
      <c r="J6" s="1" t="s">
        <v>49</v>
      </c>
    </row>
    <row r="7" spans="1:10">
      <c r="B7" s="1">
        <v>3.19</v>
      </c>
      <c r="C7" s="5">
        <v>9862</v>
      </c>
      <c r="F7" t="s">
        <v>20</v>
      </c>
      <c r="G7" s="1" t="s">
        <v>14</v>
      </c>
      <c r="H7" s="1" t="s">
        <v>31</v>
      </c>
      <c r="I7" s="1" t="s">
        <v>42</v>
      </c>
      <c r="J7" s="1" t="s">
        <v>50</v>
      </c>
    </row>
    <row r="8" spans="1:10">
      <c r="B8" s="1">
        <v>3.59</v>
      </c>
      <c r="C8" s="5">
        <v>10070</v>
      </c>
      <c r="F8" t="s">
        <v>21</v>
      </c>
      <c r="G8" s="1" t="s">
        <v>15</v>
      </c>
      <c r="H8" s="1" t="s">
        <v>32</v>
      </c>
      <c r="I8" s="1" t="s">
        <v>43</v>
      </c>
    </row>
    <row r="9" spans="1:10">
      <c r="B9" s="1">
        <v>3.99</v>
      </c>
      <c r="C9" s="5">
        <v>12070</v>
      </c>
      <c r="F9" t="s">
        <v>22</v>
      </c>
      <c r="G9" s="1"/>
      <c r="I9" s="1" t="s">
        <v>44</v>
      </c>
    </row>
    <row r="10" spans="1:10">
      <c r="B10" s="1"/>
      <c r="C10" s="5">
        <v>12090</v>
      </c>
      <c r="F10" t="s">
        <v>23</v>
      </c>
      <c r="G10" s="1"/>
      <c r="I10" s="1" t="s">
        <v>45</v>
      </c>
    </row>
    <row r="11" spans="1:10">
      <c r="B11" s="1"/>
      <c r="C11" s="5">
        <v>14090</v>
      </c>
      <c r="F11" t="s">
        <v>24</v>
      </c>
    </row>
    <row r="12" spans="1:10">
      <c r="B12" s="1"/>
      <c r="C12" s="1"/>
      <c r="F12" t="s">
        <v>25</v>
      </c>
    </row>
    <row r="13" spans="1:10">
      <c r="F13" t="s">
        <v>26</v>
      </c>
    </row>
    <row r="14" spans="1:10">
      <c r="F14" t="s">
        <v>51</v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51"/>
  <sheetViews>
    <sheetView workbookViewId="0">
      <selection activeCell="K22" sqref="K22"/>
    </sheetView>
  </sheetViews>
  <sheetFormatPr baseColWidth="10" defaultRowHeight="15"/>
  <cols>
    <col min="2" max="2" width="10.7109375" customWidth="1"/>
    <col min="3" max="3" width="13.7109375" customWidth="1"/>
    <col min="4" max="4" width="9.7109375" customWidth="1"/>
    <col min="6" max="6" width="10.7109375" customWidth="1"/>
    <col min="7" max="7" width="13.7109375" customWidth="1"/>
    <col min="8" max="8" width="9.7109375" customWidth="1"/>
  </cols>
  <sheetData>
    <row r="1" spans="2:8" ht="15.75" thickBot="1"/>
    <row r="2" spans="2:8" ht="15.75" thickBot="1">
      <c r="B2" s="47" t="s">
        <v>69</v>
      </c>
      <c r="C2" s="48" t="s">
        <v>71</v>
      </c>
      <c r="D2" s="49" t="s">
        <v>72</v>
      </c>
      <c r="E2" s="35"/>
      <c r="F2" s="47" t="s">
        <v>69</v>
      </c>
      <c r="G2" s="48" t="s">
        <v>71</v>
      </c>
      <c r="H2" s="49" t="s">
        <v>72</v>
      </c>
    </row>
    <row r="3" spans="2:8" ht="15.75" thickBot="1">
      <c r="B3" s="32" t="s">
        <v>0</v>
      </c>
      <c r="C3" s="34" t="s">
        <v>1</v>
      </c>
      <c r="D3" s="33">
        <v>0.6</v>
      </c>
      <c r="E3" s="11"/>
      <c r="F3" s="32" t="s">
        <v>0</v>
      </c>
      <c r="G3" s="34" t="s">
        <v>1</v>
      </c>
      <c r="H3" s="33">
        <v>0.4</v>
      </c>
    </row>
    <row r="4" spans="2:8">
      <c r="B4" s="36" t="s">
        <v>75</v>
      </c>
      <c r="C4" s="31">
        <v>2.1</v>
      </c>
      <c r="D4" s="11"/>
      <c r="E4" s="11"/>
      <c r="F4" s="30" t="s">
        <v>75</v>
      </c>
      <c r="G4" s="31">
        <v>2.1</v>
      </c>
      <c r="H4" s="37"/>
    </row>
    <row r="5" spans="2:8">
      <c r="B5" s="38" t="s">
        <v>8</v>
      </c>
      <c r="C5" s="27">
        <v>0.9</v>
      </c>
      <c r="D5" s="11"/>
      <c r="E5" s="11"/>
      <c r="F5" s="3" t="s">
        <v>8</v>
      </c>
      <c r="G5" s="27">
        <v>0.9</v>
      </c>
      <c r="H5" s="37"/>
    </row>
    <row r="6" spans="2:8">
      <c r="B6" s="38" t="s">
        <v>9</v>
      </c>
      <c r="C6" s="27">
        <v>2.1</v>
      </c>
      <c r="D6" s="4"/>
      <c r="E6" s="46"/>
      <c r="F6" s="3" t="s">
        <v>9</v>
      </c>
      <c r="G6" s="27">
        <v>3</v>
      </c>
      <c r="H6" s="39"/>
    </row>
    <row r="7" spans="2:8">
      <c r="B7" s="38" t="s">
        <v>77</v>
      </c>
      <c r="C7" s="28">
        <v>22</v>
      </c>
      <c r="D7" s="11"/>
      <c r="E7" s="11"/>
      <c r="F7" s="3" t="s">
        <v>77</v>
      </c>
      <c r="G7" s="28">
        <v>30</v>
      </c>
      <c r="H7" s="37"/>
    </row>
    <row r="8" spans="2:8">
      <c r="B8" s="38" t="s">
        <v>76</v>
      </c>
      <c r="C8" s="28" t="s">
        <v>81</v>
      </c>
      <c r="D8" s="11"/>
      <c r="E8" s="11"/>
      <c r="F8" s="3" t="s">
        <v>76</v>
      </c>
      <c r="G8" s="28" t="s">
        <v>81</v>
      </c>
      <c r="H8" s="37"/>
    </row>
    <row r="9" spans="2:8">
      <c r="B9" s="38" t="s">
        <v>78</v>
      </c>
      <c r="C9" s="28" t="s">
        <v>81</v>
      </c>
      <c r="D9" s="11"/>
      <c r="E9" s="11"/>
      <c r="F9" s="3" t="s">
        <v>78</v>
      </c>
      <c r="G9" s="28" t="s">
        <v>81</v>
      </c>
      <c r="H9" s="37"/>
    </row>
    <row r="10" spans="2:8">
      <c r="B10" s="38" t="s">
        <v>79</v>
      </c>
      <c r="C10" s="28">
        <v>2</v>
      </c>
      <c r="D10" s="11"/>
      <c r="E10" s="11"/>
      <c r="F10" s="3" t="s">
        <v>79</v>
      </c>
      <c r="G10" s="28">
        <v>2</v>
      </c>
      <c r="H10" s="37"/>
    </row>
    <row r="11" spans="2:8">
      <c r="B11" s="38" t="s">
        <v>80</v>
      </c>
      <c r="C11" s="27">
        <v>2.8</v>
      </c>
      <c r="D11" s="11"/>
      <c r="E11" s="11"/>
      <c r="F11" s="3" t="s">
        <v>80</v>
      </c>
      <c r="G11" s="27">
        <v>2.8</v>
      </c>
      <c r="H11" s="37"/>
    </row>
    <row r="12" spans="2:8">
      <c r="B12" s="38" t="s">
        <v>36</v>
      </c>
      <c r="C12" s="29">
        <v>0.66</v>
      </c>
      <c r="D12" s="11"/>
      <c r="E12" s="11"/>
      <c r="F12" s="3" t="s">
        <v>36</v>
      </c>
      <c r="G12" s="29">
        <v>0.66</v>
      </c>
      <c r="H12" s="37"/>
    </row>
    <row r="13" spans="2:8">
      <c r="B13" s="40"/>
      <c r="C13" s="11"/>
      <c r="D13" s="11"/>
      <c r="E13" s="11"/>
      <c r="F13" s="11"/>
      <c r="G13" s="11"/>
      <c r="H13" s="37"/>
    </row>
    <row r="14" spans="2:8" ht="15.75" thickBot="1">
      <c r="B14" s="40"/>
      <c r="C14" s="11"/>
      <c r="D14" s="11"/>
      <c r="E14" s="11"/>
      <c r="F14" s="11"/>
      <c r="G14" s="11"/>
      <c r="H14" s="37"/>
    </row>
    <row r="15" spans="2:8" ht="15.75" thickBot="1">
      <c r="B15" s="47" t="s">
        <v>69</v>
      </c>
      <c r="C15" s="48" t="s">
        <v>71</v>
      </c>
      <c r="D15" s="49" t="s">
        <v>72</v>
      </c>
      <c r="E15" s="11"/>
      <c r="F15" s="47" t="s">
        <v>69</v>
      </c>
      <c r="G15" s="48" t="s">
        <v>71</v>
      </c>
      <c r="H15" s="49" t="s">
        <v>72</v>
      </c>
    </row>
    <row r="16" spans="2:8" ht="15.75" thickBot="1">
      <c r="B16" s="32" t="s">
        <v>0</v>
      </c>
      <c r="C16" s="34" t="s">
        <v>2</v>
      </c>
      <c r="D16" s="33">
        <v>0.6</v>
      </c>
      <c r="E16" s="11"/>
      <c r="F16" s="32" t="s">
        <v>0</v>
      </c>
      <c r="G16" s="34" t="s">
        <v>2</v>
      </c>
      <c r="H16" s="33">
        <v>0.4</v>
      </c>
    </row>
    <row r="17" spans="2:8">
      <c r="B17" s="36" t="s">
        <v>75</v>
      </c>
      <c r="C17" s="31">
        <v>2.1</v>
      </c>
      <c r="D17" s="11"/>
      <c r="E17" s="11"/>
      <c r="F17" s="30" t="s">
        <v>75</v>
      </c>
      <c r="G17" s="31">
        <v>2.1</v>
      </c>
      <c r="H17" s="37"/>
    </row>
    <row r="18" spans="2:8">
      <c r="B18" s="38" t="s">
        <v>8</v>
      </c>
      <c r="C18" s="27">
        <v>0.9</v>
      </c>
      <c r="D18" s="11"/>
      <c r="E18" s="11"/>
      <c r="F18" s="3" t="s">
        <v>8</v>
      </c>
      <c r="G18" s="27">
        <v>0.9</v>
      </c>
      <c r="H18" s="37"/>
    </row>
    <row r="19" spans="2:8">
      <c r="B19" s="38" t="s">
        <v>9</v>
      </c>
      <c r="C19" s="27">
        <v>3.7</v>
      </c>
      <c r="D19" s="4"/>
      <c r="E19" s="11"/>
      <c r="F19" s="3" t="s">
        <v>9</v>
      </c>
      <c r="G19" s="27">
        <v>5.3</v>
      </c>
      <c r="H19" s="39"/>
    </row>
    <row r="20" spans="2:8">
      <c r="B20" s="38" t="s">
        <v>77</v>
      </c>
      <c r="C20" s="28">
        <v>22</v>
      </c>
      <c r="D20" s="11"/>
      <c r="E20" s="11"/>
      <c r="F20" s="3" t="s">
        <v>77</v>
      </c>
      <c r="G20" s="28">
        <v>30</v>
      </c>
      <c r="H20" s="37"/>
    </row>
    <row r="21" spans="2:8">
      <c r="B21" s="38" t="s">
        <v>76</v>
      </c>
      <c r="C21" s="28" t="s">
        <v>81</v>
      </c>
      <c r="D21" s="11"/>
      <c r="E21" s="11"/>
      <c r="F21" s="3" t="s">
        <v>76</v>
      </c>
      <c r="G21" s="28" t="s">
        <v>81</v>
      </c>
      <c r="H21" s="37"/>
    </row>
    <row r="22" spans="2:8">
      <c r="B22" s="38" t="s">
        <v>78</v>
      </c>
      <c r="C22" s="28" t="s">
        <v>81</v>
      </c>
      <c r="D22" s="11"/>
      <c r="E22" s="11"/>
      <c r="F22" s="3" t="s">
        <v>78</v>
      </c>
      <c r="G22" s="28" t="s">
        <v>81</v>
      </c>
      <c r="H22" s="37"/>
    </row>
    <row r="23" spans="2:8">
      <c r="B23" s="38" t="s">
        <v>79</v>
      </c>
      <c r="C23" s="28">
        <v>6</v>
      </c>
      <c r="D23" s="11"/>
      <c r="E23" s="11"/>
      <c r="F23" s="3" t="s">
        <v>79</v>
      </c>
      <c r="G23" s="28">
        <v>10</v>
      </c>
      <c r="H23" s="37"/>
    </row>
    <row r="24" spans="2:8">
      <c r="B24" s="38" t="s">
        <v>80</v>
      </c>
      <c r="C24" s="27">
        <v>2.8</v>
      </c>
      <c r="D24" s="11"/>
      <c r="E24" s="11"/>
      <c r="F24" s="3" t="s">
        <v>80</v>
      </c>
      <c r="G24" s="27">
        <v>2.8</v>
      </c>
      <c r="H24" s="37"/>
    </row>
    <row r="25" spans="2:8" ht="15.75" thickBot="1">
      <c r="B25" s="41" t="s">
        <v>36</v>
      </c>
      <c r="C25" s="42">
        <v>0.66</v>
      </c>
      <c r="D25" s="43"/>
      <c r="E25" s="43"/>
      <c r="F25" s="44" t="s">
        <v>36</v>
      </c>
      <c r="G25" s="42">
        <v>0.66</v>
      </c>
      <c r="H25" s="45"/>
    </row>
    <row r="27" spans="2:8" ht="15.75" thickBot="1"/>
    <row r="28" spans="2:8" ht="15.75" thickBot="1">
      <c r="B28" s="47" t="s">
        <v>69</v>
      </c>
      <c r="C28" s="48" t="s">
        <v>71</v>
      </c>
      <c r="D28" s="49" t="s">
        <v>72</v>
      </c>
      <c r="E28" s="35"/>
      <c r="F28" s="47" t="s">
        <v>69</v>
      </c>
      <c r="G28" s="48" t="s">
        <v>71</v>
      </c>
      <c r="H28" s="49" t="s">
        <v>72</v>
      </c>
    </row>
    <row r="29" spans="2:8" ht="15.75" thickBot="1">
      <c r="B29" s="32" t="s">
        <v>82</v>
      </c>
      <c r="C29" s="34" t="s">
        <v>1</v>
      </c>
      <c r="D29" s="33">
        <v>0.6</v>
      </c>
      <c r="E29" s="11"/>
      <c r="F29" s="32" t="s">
        <v>82</v>
      </c>
      <c r="G29" s="34" t="s">
        <v>1</v>
      </c>
      <c r="H29" s="33">
        <v>0.4</v>
      </c>
    </row>
    <row r="30" spans="2:8">
      <c r="B30" s="36" t="s">
        <v>75</v>
      </c>
      <c r="C30" s="31">
        <v>4.2</v>
      </c>
      <c r="D30" s="11"/>
      <c r="E30" s="11"/>
      <c r="F30" s="30" t="s">
        <v>75</v>
      </c>
      <c r="G30" s="31">
        <v>4.2</v>
      </c>
      <c r="H30" s="37"/>
    </row>
    <row r="31" spans="2:8">
      <c r="B31" s="38" t="s">
        <v>8</v>
      </c>
      <c r="C31" s="27">
        <v>0.9</v>
      </c>
      <c r="D31" s="11"/>
      <c r="E31" s="11"/>
      <c r="F31" s="3" t="s">
        <v>8</v>
      </c>
      <c r="G31" s="27">
        <v>0.9</v>
      </c>
      <c r="H31" s="37"/>
    </row>
    <row r="32" spans="2:8">
      <c r="B32" s="38" t="s">
        <v>9</v>
      </c>
      <c r="C32" s="27">
        <v>2.1</v>
      </c>
      <c r="D32" s="4"/>
      <c r="E32" s="11"/>
      <c r="F32" s="3" t="s">
        <v>9</v>
      </c>
      <c r="G32" s="27">
        <v>3</v>
      </c>
      <c r="H32" s="39"/>
    </row>
    <row r="33" spans="2:8">
      <c r="B33" s="38" t="s">
        <v>77</v>
      </c>
      <c r="C33" s="28">
        <v>6</v>
      </c>
      <c r="D33" s="11"/>
      <c r="E33" s="11"/>
      <c r="F33" s="3" t="s">
        <v>77</v>
      </c>
      <c r="G33" s="28">
        <v>8</v>
      </c>
      <c r="H33" s="37"/>
    </row>
    <row r="34" spans="2:8">
      <c r="B34" s="38" t="s">
        <v>76</v>
      </c>
      <c r="C34" s="28">
        <v>22</v>
      </c>
      <c r="D34" s="11"/>
      <c r="E34" s="11"/>
      <c r="F34" s="3" t="s">
        <v>76</v>
      </c>
      <c r="G34" s="28">
        <v>30</v>
      </c>
      <c r="H34" s="37"/>
    </row>
    <row r="35" spans="2:8">
      <c r="B35" s="38" t="s">
        <v>78</v>
      </c>
      <c r="C35" s="28" t="s">
        <v>81</v>
      </c>
      <c r="D35" s="11"/>
      <c r="E35" s="11"/>
      <c r="F35" s="3" t="s">
        <v>78</v>
      </c>
      <c r="G35" s="28" t="s">
        <v>81</v>
      </c>
      <c r="H35" s="37"/>
    </row>
    <row r="36" spans="2:8">
      <c r="B36" s="38" t="s">
        <v>79</v>
      </c>
      <c r="C36" s="28">
        <v>2</v>
      </c>
      <c r="D36" s="11"/>
      <c r="E36" s="11"/>
      <c r="F36" s="3" t="s">
        <v>79</v>
      </c>
      <c r="G36" s="28">
        <v>2</v>
      </c>
      <c r="H36" s="37"/>
    </row>
    <row r="37" spans="2:8">
      <c r="B37" s="38" t="s">
        <v>80</v>
      </c>
      <c r="C37" s="27">
        <v>2.8</v>
      </c>
      <c r="D37" s="11"/>
      <c r="E37" s="11"/>
      <c r="F37" s="3" t="s">
        <v>80</v>
      </c>
      <c r="G37" s="27">
        <v>2.8</v>
      </c>
      <c r="H37" s="37"/>
    </row>
    <row r="38" spans="2:8">
      <c r="B38" s="38" t="s">
        <v>36</v>
      </c>
      <c r="C38" s="29">
        <v>0.66</v>
      </c>
      <c r="D38" s="11"/>
      <c r="E38" s="11"/>
      <c r="F38" s="3" t="s">
        <v>36</v>
      </c>
      <c r="G38" s="29">
        <v>0.66</v>
      </c>
      <c r="H38" s="37"/>
    </row>
    <row r="39" spans="2:8">
      <c r="B39" s="40"/>
      <c r="C39" s="11"/>
      <c r="D39" s="11"/>
      <c r="E39" s="11"/>
      <c r="F39" s="11"/>
      <c r="G39" s="11"/>
      <c r="H39" s="37"/>
    </row>
    <row r="40" spans="2:8" ht="15.75" thickBot="1">
      <c r="B40" s="40"/>
      <c r="C40" s="11"/>
      <c r="D40" s="11"/>
      <c r="E40" s="11"/>
      <c r="F40" s="11"/>
      <c r="G40" s="11"/>
      <c r="H40" s="37"/>
    </row>
    <row r="41" spans="2:8" ht="15.75" thickBot="1">
      <c r="B41" s="47" t="s">
        <v>69</v>
      </c>
      <c r="C41" s="48" t="s">
        <v>71</v>
      </c>
      <c r="D41" s="49" t="s">
        <v>72</v>
      </c>
      <c r="E41" s="11"/>
      <c r="F41" s="47" t="s">
        <v>69</v>
      </c>
      <c r="G41" s="48" t="s">
        <v>71</v>
      </c>
      <c r="H41" s="49" t="s">
        <v>72</v>
      </c>
    </row>
    <row r="42" spans="2:8" ht="15.75" thickBot="1">
      <c r="B42" s="32" t="s">
        <v>82</v>
      </c>
      <c r="C42" s="34" t="s">
        <v>2</v>
      </c>
      <c r="D42" s="33">
        <v>0.6</v>
      </c>
      <c r="E42" s="11"/>
      <c r="F42" s="32" t="s">
        <v>0</v>
      </c>
      <c r="G42" s="34" t="s">
        <v>2</v>
      </c>
      <c r="H42" s="33">
        <v>0.4</v>
      </c>
    </row>
    <row r="43" spans="2:8">
      <c r="B43" s="36" t="s">
        <v>75</v>
      </c>
      <c r="C43" s="31">
        <v>4.2</v>
      </c>
      <c r="D43" s="11"/>
      <c r="E43" s="11"/>
      <c r="F43" s="30" t="s">
        <v>75</v>
      </c>
      <c r="G43" s="31">
        <v>4.2</v>
      </c>
      <c r="H43" s="37"/>
    </row>
    <row r="44" spans="2:8">
      <c r="B44" s="38" t="s">
        <v>8</v>
      </c>
      <c r="C44" s="27">
        <v>0.9</v>
      </c>
      <c r="D44" s="11"/>
      <c r="E44" s="11"/>
      <c r="F44" s="3" t="s">
        <v>8</v>
      </c>
      <c r="G44" s="27">
        <v>0.9</v>
      </c>
      <c r="H44" s="37"/>
    </row>
    <row r="45" spans="2:8">
      <c r="B45" s="38" t="s">
        <v>9</v>
      </c>
      <c r="C45" s="27">
        <v>3.7</v>
      </c>
      <c r="D45" s="4"/>
      <c r="E45" s="11"/>
      <c r="F45" s="3" t="s">
        <v>9</v>
      </c>
      <c r="G45" s="27">
        <v>5.3</v>
      </c>
      <c r="H45" s="39"/>
    </row>
    <row r="46" spans="2:8">
      <c r="B46" s="38" t="s">
        <v>77</v>
      </c>
      <c r="C46" s="28">
        <v>6</v>
      </c>
      <c r="D46" s="11"/>
      <c r="E46" s="11"/>
      <c r="F46" s="3" t="s">
        <v>77</v>
      </c>
      <c r="G46" s="28">
        <v>8</v>
      </c>
      <c r="H46" s="37"/>
    </row>
    <row r="47" spans="2:8">
      <c r="B47" s="38" t="s">
        <v>76</v>
      </c>
      <c r="C47" s="28">
        <v>22</v>
      </c>
      <c r="D47" s="11"/>
      <c r="E47" s="11"/>
      <c r="F47" s="3" t="s">
        <v>76</v>
      </c>
      <c r="G47" s="28">
        <v>30</v>
      </c>
      <c r="H47" s="37"/>
    </row>
    <row r="48" spans="2:8">
      <c r="B48" s="38" t="s">
        <v>78</v>
      </c>
      <c r="C48" s="28" t="s">
        <v>81</v>
      </c>
      <c r="D48" s="11"/>
      <c r="E48" s="11"/>
      <c r="F48" s="3" t="s">
        <v>78</v>
      </c>
      <c r="G48" s="28" t="s">
        <v>81</v>
      </c>
      <c r="H48" s="37"/>
    </row>
    <row r="49" spans="2:8">
      <c r="B49" s="38" t="s">
        <v>79</v>
      </c>
      <c r="C49" s="28">
        <v>6</v>
      </c>
      <c r="D49" s="11"/>
      <c r="E49" s="11"/>
      <c r="F49" s="3" t="s">
        <v>79</v>
      </c>
      <c r="G49" s="28">
        <v>10</v>
      </c>
      <c r="H49" s="37"/>
    </row>
    <row r="50" spans="2:8">
      <c r="B50" s="38" t="s">
        <v>80</v>
      </c>
      <c r="C50" s="27">
        <v>2.8</v>
      </c>
      <c r="D50" s="11"/>
      <c r="E50" s="11"/>
      <c r="F50" s="3" t="s">
        <v>80</v>
      </c>
      <c r="G50" s="27">
        <v>2.8</v>
      </c>
      <c r="H50" s="37"/>
    </row>
    <row r="51" spans="2:8" ht="15.75" thickBot="1">
      <c r="B51" s="41" t="s">
        <v>36</v>
      </c>
      <c r="C51" s="42">
        <v>0.66</v>
      </c>
      <c r="D51" s="43"/>
      <c r="E51" s="43"/>
      <c r="F51" s="44" t="s">
        <v>36</v>
      </c>
      <c r="G51" s="42">
        <v>0.66</v>
      </c>
      <c r="H51" s="45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Q30"/>
  <sheetViews>
    <sheetView tabSelected="1" workbookViewId="0">
      <selection activeCell="G2" sqref="G2"/>
    </sheetView>
  </sheetViews>
  <sheetFormatPr baseColWidth="10" defaultRowHeight="15"/>
  <cols>
    <col min="4" max="4" width="13.140625" customWidth="1"/>
    <col min="5" max="5" width="14.85546875" customWidth="1"/>
    <col min="6" max="6" width="15" customWidth="1"/>
    <col min="9" max="9" width="14.5703125" customWidth="1"/>
    <col min="10" max="10" width="4.28515625" customWidth="1"/>
    <col min="11" max="11" width="17.7109375" customWidth="1"/>
    <col min="18" max="18" width="12.5703125" customWidth="1"/>
  </cols>
  <sheetData>
    <row r="1" spans="2:17" ht="15.75" thickBot="1">
      <c r="C1" s="4" t="s">
        <v>54</v>
      </c>
      <c r="D1" s="1" t="s">
        <v>52</v>
      </c>
      <c r="E1" s="1" t="s">
        <v>65</v>
      </c>
      <c r="I1" s="60" t="str">
        <f>HYPERLINK("http://forum.excel-pratique.com/excel/comment-resoudre-une-formule-si-t37086.html","melvin22")</f>
        <v>melvin22</v>
      </c>
    </row>
    <row r="2" spans="2:17" ht="15.75" thickBot="1">
      <c r="C2" s="17">
        <v>3.1</v>
      </c>
      <c r="D2" s="6">
        <v>7248</v>
      </c>
      <c r="E2" s="17">
        <v>1</v>
      </c>
    </row>
    <row r="3" spans="2:17" ht="15.75" thickBot="1"/>
    <row r="4" spans="2:17">
      <c r="N4" s="52" t="s">
        <v>69</v>
      </c>
      <c r="O4" s="53" t="s">
        <v>9</v>
      </c>
      <c r="P4" s="53" t="s">
        <v>83</v>
      </c>
      <c r="Q4" s="54" t="s">
        <v>84</v>
      </c>
    </row>
    <row r="5" spans="2:17">
      <c r="B5" s="62" t="s">
        <v>68</v>
      </c>
      <c r="C5" s="62"/>
      <c r="D5" s="3" t="s">
        <v>69</v>
      </c>
      <c r="E5" s="3" t="s">
        <v>70</v>
      </c>
      <c r="F5" s="18" t="s">
        <v>71</v>
      </c>
      <c r="G5" s="3" t="s">
        <v>72</v>
      </c>
      <c r="H5" s="3" t="s">
        <v>73</v>
      </c>
      <c r="I5" s="3" t="s">
        <v>74</v>
      </c>
      <c r="J5" s="3" t="s">
        <v>37</v>
      </c>
      <c r="K5" s="7" t="s">
        <v>53</v>
      </c>
      <c r="N5" s="55">
        <v>7248</v>
      </c>
      <c r="O5" s="51">
        <f>INDEX({2.1;3;3.7;5.3},MATCH($C$2,{0;2.71;3.01;3.21;3.5},1))</f>
        <v>3.7</v>
      </c>
      <c r="P5" s="51" t="str">
        <f>IF($O$5&lt;=3,"Simple","Double")</f>
        <v>Double</v>
      </c>
      <c r="Q5" s="56">
        <f>INDEX({0.6;0.4;0.6;0.4},MATCH($O$5,{2.71;3.01;3.21;3.5},1))</f>
        <v>0.4</v>
      </c>
    </row>
    <row r="6" spans="2:17" ht="15.75" thickBot="1">
      <c r="B6" s="61" t="s">
        <v>7</v>
      </c>
      <c r="C6" s="61"/>
      <c r="E6" s="2">
        <v>2.1</v>
      </c>
      <c r="H6" s="1" t="str">
        <f>IF(D2=7248,"Simple","")</f>
        <v>Simple</v>
      </c>
      <c r="I6" s="1" t="str">
        <f>IF(D2=7248,"1 x BA13","")</f>
        <v>1 x BA13</v>
      </c>
      <c r="J6" s="1" t="s">
        <v>4</v>
      </c>
      <c r="K6" s="24"/>
      <c r="N6" s="57">
        <v>9448</v>
      </c>
      <c r="O6" s="58">
        <f>INDEX({2.1;3;3.7;5.3},MATCH($C$2,{0;3.21;3.61;3.81;4.21},1))</f>
        <v>2.1</v>
      </c>
      <c r="P6" s="58" t="str">
        <f>IF($O$5&lt;=3,"Simple","Double")</f>
        <v>Double</v>
      </c>
      <c r="Q6" s="59">
        <f>INDEX({0.6;0.4;0.6;0.4},MATCH($O$5,{2.71;3.01;3.21;3.5},1))</f>
        <v>0.4</v>
      </c>
    </row>
    <row r="7" spans="2:17">
      <c r="B7" s="61" t="s">
        <v>8</v>
      </c>
      <c r="C7" s="61"/>
      <c r="D7" s="1" t="str">
        <f>IF(OR(D2=7248,D2=9848,D2=8448),"R48 / 300","")</f>
        <v>R48 / 300</v>
      </c>
      <c r="E7" s="2">
        <v>0.9</v>
      </c>
      <c r="J7" s="1" t="s">
        <v>3</v>
      </c>
      <c r="K7" s="2">
        <f>$E$2*E7</f>
        <v>0.9</v>
      </c>
    </row>
    <row r="8" spans="2:17">
      <c r="B8" s="61" t="s">
        <v>9</v>
      </c>
      <c r="C8" s="61"/>
      <c r="D8" s="1" t="str">
        <f>IF(OR(D2=7248,D2=9848,D2=8448),"M48","")</f>
        <v>M48</v>
      </c>
      <c r="E8" s="50">
        <f>VLOOKUP($D$2,$N$5:$Q$6,2,FALSE)</f>
        <v>3.7</v>
      </c>
      <c r="F8" s="50" t="str">
        <f>VLOOKUP($D$2,$N$5:$Q$6,3,FALSE)</f>
        <v>Double</v>
      </c>
      <c r="J8" s="1" t="s">
        <v>3</v>
      </c>
      <c r="K8" s="2">
        <f t="shared" ref="K8:K14" si="0">$E$2*E8</f>
        <v>3.7</v>
      </c>
    </row>
    <row r="9" spans="2:17">
      <c r="B9" s="61" t="s">
        <v>33</v>
      </c>
      <c r="C9" s="61"/>
      <c r="E9" s="25"/>
      <c r="J9" s="1" t="s">
        <v>6</v>
      </c>
      <c r="K9" s="2">
        <f t="shared" si="0"/>
        <v>0</v>
      </c>
    </row>
    <row r="10" spans="2:17">
      <c r="B10" s="61" t="s">
        <v>33</v>
      </c>
      <c r="C10" s="61"/>
      <c r="E10" s="25"/>
      <c r="J10" s="1" t="s">
        <v>6</v>
      </c>
      <c r="K10" s="2">
        <f t="shared" si="0"/>
        <v>0</v>
      </c>
    </row>
    <row r="11" spans="2:17">
      <c r="B11" s="61" t="s">
        <v>33</v>
      </c>
      <c r="C11" s="61"/>
      <c r="E11" s="25"/>
      <c r="J11" s="1" t="s">
        <v>6</v>
      </c>
      <c r="K11" s="2">
        <f t="shared" si="0"/>
        <v>0</v>
      </c>
    </row>
    <row r="12" spans="2:17">
      <c r="B12" s="61" t="s">
        <v>34</v>
      </c>
      <c r="C12" s="61"/>
      <c r="E12" s="24"/>
      <c r="J12" s="1" t="s">
        <v>3</v>
      </c>
      <c r="K12" s="2">
        <f t="shared" si="0"/>
        <v>0</v>
      </c>
    </row>
    <row r="13" spans="2:17">
      <c r="B13" s="61" t="s">
        <v>35</v>
      </c>
      <c r="C13" s="61"/>
      <c r="E13" s="24"/>
      <c r="J13" s="1" t="s">
        <v>3</v>
      </c>
      <c r="K13" s="2">
        <f t="shared" si="0"/>
        <v>0</v>
      </c>
    </row>
    <row r="14" spans="2:17">
      <c r="B14" s="61" t="s">
        <v>36</v>
      </c>
      <c r="C14" s="61"/>
      <c r="E14" s="26"/>
      <c r="J14" s="1" t="s">
        <v>5</v>
      </c>
      <c r="K14" s="2">
        <f t="shared" si="0"/>
        <v>0</v>
      </c>
    </row>
    <row r="15" spans="2:17">
      <c r="J15" s="1"/>
    </row>
    <row r="17" spans="4:15">
      <c r="D17" s="19" t="s">
        <v>55</v>
      </c>
      <c r="E17" s="20"/>
      <c r="F17" s="8"/>
      <c r="G17" s="8"/>
      <c r="H17" s="8"/>
      <c r="I17" s="8"/>
      <c r="J17" s="8"/>
      <c r="K17" s="8"/>
      <c r="L17" s="8"/>
      <c r="M17" s="8"/>
      <c r="N17" s="8"/>
      <c r="O17" s="9"/>
    </row>
    <row r="18" spans="4:15">
      <c r="D18" s="1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2"/>
    </row>
    <row r="19" spans="4:15">
      <c r="D19" s="14" t="s">
        <v>56</v>
      </c>
      <c r="E19" s="15"/>
      <c r="F19" s="15"/>
      <c r="G19" s="15"/>
      <c r="H19" s="15"/>
      <c r="I19" s="15"/>
      <c r="J19" s="15"/>
      <c r="K19" s="11"/>
      <c r="L19" s="11"/>
      <c r="M19" s="15"/>
      <c r="N19" s="15"/>
      <c r="O19" s="21" t="s">
        <v>66</v>
      </c>
    </row>
    <row r="20" spans="4:15">
      <c r="D20" s="14" t="s">
        <v>57</v>
      </c>
      <c r="E20" s="15"/>
      <c r="F20" s="15"/>
      <c r="G20" s="15"/>
      <c r="H20" s="15"/>
      <c r="I20" s="15"/>
      <c r="J20" s="15"/>
      <c r="K20" s="11"/>
      <c r="L20" s="11"/>
      <c r="M20" s="15"/>
      <c r="N20" s="15"/>
      <c r="O20" s="21" t="s">
        <v>67</v>
      </c>
    </row>
    <row r="21" spans="4:15">
      <c r="D21" s="14" t="s">
        <v>58</v>
      </c>
      <c r="E21" s="15"/>
      <c r="F21" s="15"/>
      <c r="G21" s="15"/>
      <c r="H21" s="15"/>
      <c r="I21" s="15"/>
      <c r="J21" s="15"/>
      <c r="K21" s="11"/>
      <c r="L21" s="11"/>
      <c r="M21" s="15"/>
      <c r="N21" s="15"/>
      <c r="O21" s="21" t="s">
        <v>67</v>
      </c>
    </row>
    <row r="22" spans="4:15">
      <c r="D22" s="14" t="s">
        <v>59</v>
      </c>
      <c r="E22" s="15"/>
      <c r="F22" s="15"/>
      <c r="G22" s="15"/>
      <c r="H22" s="15"/>
      <c r="I22" s="15"/>
      <c r="J22" s="15"/>
      <c r="K22" s="11"/>
      <c r="L22" s="11"/>
      <c r="M22" s="15"/>
      <c r="N22" s="15"/>
      <c r="O22" s="21" t="s">
        <v>67</v>
      </c>
    </row>
    <row r="23" spans="4:15"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21"/>
    </row>
    <row r="24" spans="4:15">
      <c r="D24" s="1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21"/>
    </row>
    <row r="25" spans="4:15">
      <c r="D25" s="22" t="s">
        <v>60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21"/>
    </row>
    <row r="26" spans="4:15">
      <c r="D26" s="1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21"/>
    </row>
    <row r="27" spans="4:15">
      <c r="D27" s="14" t="s">
        <v>61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21" t="s">
        <v>67</v>
      </c>
    </row>
    <row r="28" spans="4:15">
      <c r="D28" s="14" t="s">
        <v>62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21" t="s">
        <v>67</v>
      </c>
    </row>
    <row r="29" spans="4:15">
      <c r="D29" s="14" t="s">
        <v>63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21" t="s">
        <v>67</v>
      </c>
    </row>
    <row r="30" spans="4:15">
      <c r="D30" s="16" t="s">
        <v>64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23" t="s">
        <v>67</v>
      </c>
    </row>
  </sheetData>
  <mergeCells count="10">
    <mergeCell ref="B12:C12"/>
    <mergeCell ref="B13:C13"/>
    <mergeCell ref="B14:C14"/>
    <mergeCell ref="B5:C5"/>
    <mergeCell ref="B6:C6"/>
    <mergeCell ref="B7:C7"/>
    <mergeCell ref="B8:C8"/>
    <mergeCell ref="B9:C9"/>
    <mergeCell ref="B10:C10"/>
    <mergeCell ref="B11:C11"/>
  </mergeCells>
  <phoneticPr fontId="3" type="noConversion"/>
  <dataValidations count="2">
    <dataValidation type="list" allowBlank="1" showInputMessage="1" showErrorMessage="1" sqref="J6:J14">
      <formula1>u</formula1>
    </dataValidation>
    <dataValidation type="list" allowBlank="1" showInputMessage="1" showErrorMessage="1" sqref="D2">
      <formula1>épcloisons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Feuil1</vt:lpstr>
      <vt:lpstr>Feuil2</vt:lpstr>
      <vt:lpstr>Feuil3</vt:lpstr>
      <vt:lpstr>ba</vt:lpstr>
      <vt:lpstr>entreaxe</vt:lpstr>
      <vt:lpstr>épcloisons</vt:lpstr>
      <vt:lpstr>montant</vt:lpstr>
      <vt:lpstr>montant1</vt:lpstr>
      <vt:lpstr>oss</vt:lpstr>
      <vt:lpstr>plaque</vt:lpstr>
      <vt:lpstr>rail</vt:lpstr>
      <vt:lpstr>u</vt:lpstr>
      <vt:lpstr>vis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MELVIN</dc:creator>
  <cp:lastModifiedBy>Dédé</cp:lastModifiedBy>
  <dcterms:created xsi:type="dcterms:W3CDTF">2013-02-11T19:29:51Z</dcterms:created>
  <dcterms:modified xsi:type="dcterms:W3CDTF">2013-02-22T07:58:26Z</dcterms:modified>
</cp:coreProperties>
</file>