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-12" yWindow="3756" windowWidth="17256" windowHeight="3792" tabRatio="500" activeTab="1"/>
  </bookViews>
  <sheets>
    <sheet name="Feuil1" sheetId="1" r:id="rId1"/>
    <sheet name="Feuil2" sheetId="2" r:id="rId2"/>
  </sheets>
  <calcPr calcId="114210" concurrentCalc="0"/>
</workbook>
</file>

<file path=xl/calcChain.xml><?xml version="1.0" encoding="utf-8"?>
<calcChain xmlns="http://schemas.openxmlformats.org/spreadsheetml/2006/main">
  <c r="D13" i="2"/>
  <c r="E13"/>
  <c r="D12"/>
  <c r="E12"/>
  <c r="D11"/>
  <c r="E11"/>
  <c r="G8"/>
  <c r="H8"/>
  <c r="G7"/>
  <c r="H7"/>
  <c r="H6"/>
  <c r="E15"/>
  <c r="G6"/>
  <c r="H3"/>
  <c r="D2" i="1"/>
  <c r="C2"/>
  <c r="B2"/>
  <c r="G2"/>
  <c r="H2"/>
</calcChain>
</file>

<file path=xl/sharedStrings.xml><?xml version="1.0" encoding="utf-8"?>
<sst xmlns="http://schemas.openxmlformats.org/spreadsheetml/2006/main" count="30" uniqueCount="29">
  <si>
    <t>Nom</t>
  </si>
  <si>
    <t>Prénom</t>
  </si>
  <si>
    <t>Coefficient Caf</t>
  </si>
  <si>
    <t>Total Journée (1)</t>
  </si>
  <si>
    <t>Total demi journées(2)</t>
  </si>
  <si>
    <t>Total demi journée +cantine (3)</t>
  </si>
  <si>
    <t>Coefficient</t>
  </si>
  <si>
    <t>Coût brut</t>
  </si>
  <si>
    <t>Cout net</t>
  </si>
  <si>
    <t>Centre de loisir de Laguiole</t>
  </si>
  <si>
    <t>Adresse</t>
  </si>
  <si>
    <t>Contact</t>
  </si>
  <si>
    <t>FACTURE</t>
  </si>
  <si>
    <t>Date</t>
  </si>
  <si>
    <t>Réf.</t>
  </si>
  <si>
    <t>Désignation</t>
  </si>
  <si>
    <t>Quantité</t>
  </si>
  <si>
    <t>Montant</t>
  </si>
  <si>
    <t>Journée entière</t>
  </si>
  <si>
    <t>Demi journée</t>
  </si>
  <si>
    <t>Demi journée + repas</t>
  </si>
  <si>
    <t xml:space="preserve">Adressée à </t>
  </si>
  <si>
    <t>MARTIN</t>
  </si>
  <si>
    <t>Paul</t>
  </si>
  <si>
    <t>Rue du TEST</t>
  </si>
  <si>
    <t>cp/ville</t>
  </si>
  <si>
    <t>12210 LAGUIOLE</t>
  </si>
  <si>
    <t xml:space="preserve">Montant Total </t>
  </si>
  <si>
    <t>TES COLONNES B, C et D de Feuil1 sont inutiles. La formule en D11 fait le total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</si>
</sst>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  <font>
      <sz val="12"/>
      <color indexed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0" fontId="0" fillId="2" borderId="1" xfId="0" applyFill="1" applyBorder="1"/>
    <xf numFmtId="0" fontId="0" fillId="3" borderId="0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0" borderId="0" xfId="0" applyFon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464820</xdr:colOff>
      <xdr:row>10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732020" y="1981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289560</xdr:colOff>
      <xdr:row>9</xdr:row>
      <xdr:rowOff>175260</xdr:rowOff>
    </xdr:from>
    <xdr:to>
      <xdr:col>11</xdr:col>
      <xdr:colOff>60960</xdr:colOff>
      <xdr:row>16</xdr:row>
      <xdr:rowOff>160020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556760" y="1958340"/>
          <a:ext cx="4892040" cy="1371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Le résultat souhaité : sur la feuille 2 (facture à imprimer), je souhaite rentrer une coordonnée de la feuille 1 (qui renvoie au nom de l'enfant) et que se crée la facture automatiquement, par rapport à la feuille 1 qui affiche les présences (et la qualité de ces présences, si c'est une journée entière à 10e, une demi journée à 5 ou une demi journée et cantine à 7e).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"/>
  <sheetViews>
    <sheetView workbookViewId="0">
      <selection activeCell="AR1" sqref="AR1"/>
    </sheetView>
  </sheetViews>
  <sheetFormatPr baseColWidth="10" defaultRowHeight="15.6"/>
  <cols>
    <col min="2" max="2" width="15.5" customWidth="1"/>
    <col min="3" max="3" width="20" customWidth="1"/>
    <col min="4" max="4" width="27.5" customWidth="1"/>
    <col min="5" max="8" width="24" customWidth="1"/>
    <col min="11" max="12" width="16.19921875" customWidth="1"/>
  </cols>
  <sheetData>
    <row r="1" spans="1:17">
      <c r="A1" s="2">
        <v>10</v>
      </c>
      <c r="B1" t="s">
        <v>3</v>
      </c>
      <c r="C1" t="s">
        <v>4</v>
      </c>
      <c r="D1" t="s">
        <v>5</v>
      </c>
      <c r="E1" t="s">
        <v>2</v>
      </c>
      <c r="F1" t="s">
        <v>6</v>
      </c>
      <c r="G1" t="s">
        <v>7</v>
      </c>
      <c r="H1" t="s">
        <v>8</v>
      </c>
      <c r="I1" t="s">
        <v>0</v>
      </c>
      <c r="J1" t="s">
        <v>1</v>
      </c>
      <c r="K1" t="s">
        <v>10</v>
      </c>
      <c r="L1" t="s">
        <v>25</v>
      </c>
      <c r="M1" s="1">
        <v>42070</v>
      </c>
      <c r="N1" s="1">
        <v>42071</v>
      </c>
      <c r="O1" s="1">
        <v>42072</v>
      </c>
      <c r="P1" s="1">
        <v>42073</v>
      </c>
      <c r="Q1" s="1">
        <v>42074</v>
      </c>
    </row>
    <row r="2" spans="1:17">
      <c r="A2" s="2">
        <v>5</v>
      </c>
      <c r="B2">
        <f>COUNTIF($M$2:AR2,1)</f>
        <v>1</v>
      </c>
      <c r="C2">
        <f>COUNTIF($M$2:AR2,2)</f>
        <v>1</v>
      </c>
      <c r="D2">
        <f>COUNTIF($M$2:AR2,3)</f>
        <v>3</v>
      </c>
      <c r="F2">
        <v>0.75</v>
      </c>
      <c r="G2">
        <f>B2*A1+C2*A2+D2*A3</f>
        <v>36</v>
      </c>
      <c r="H2">
        <f>G2*F2</f>
        <v>27</v>
      </c>
      <c r="I2" t="s">
        <v>22</v>
      </c>
      <c r="J2" t="s">
        <v>23</v>
      </c>
      <c r="K2" t="s">
        <v>24</v>
      </c>
      <c r="L2" t="s">
        <v>26</v>
      </c>
      <c r="M2">
        <v>1</v>
      </c>
      <c r="N2">
        <v>2</v>
      </c>
      <c r="O2">
        <v>3</v>
      </c>
      <c r="P2">
        <v>3</v>
      </c>
      <c r="Q2">
        <v>3</v>
      </c>
    </row>
    <row r="3" spans="1:17">
      <c r="A3" s="2">
        <v>7</v>
      </c>
      <c r="F3">
        <v>1</v>
      </c>
    </row>
  </sheetData>
  <phoneticPr fontId="2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D19" sqref="D19"/>
    </sheetView>
  </sheetViews>
  <sheetFormatPr baseColWidth="10" defaultRowHeight="15.6"/>
  <sheetData>
    <row r="1" spans="1:8">
      <c r="A1" s="3" t="s">
        <v>9</v>
      </c>
      <c r="B1" s="3"/>
      <c r="C1" s="3"/>
    </row>
    <row r="2" spans="1:8">
      <c r="A2" s="3" t="s">
        <v>10</v>
      </c>
      <c r="B2" s="3"/>
      <c r="C2" s="3"/>
      <c r="G2" t="s">
        <v>12</v>
      </c>
    </row>
    <row r="3" spans="1:8">
      <c r="A3" s="3"/>
      <c r="B3" s="3"/>
      <c r="C3" s="3"/>
      <c r="G3" t="s">
        <v>13</v>
      </c>
      <c r="H3" s="4">
        <f ca="1">TODAY()</f>
        <v>42070</v>
      </c>
    </row>
    <row r="4" spans="1:8">
      <c r="A4" s="3" t="s">
        <v>11</v>
      </c>
      <c r="B4" s="3"/>
      <c r="C4" s="3"/>
    </row>
    <row r="5" spans="1:8">
      <c r="A5" s="3"/>
      <c r="B5" s="3"/>
      <c r="C5" s="3"/>
      <c r="G5" s="13" t="s">
        <v>21</v>
      </c>
      <c r="H5" s="14"/>
    </row>
    <row r="6" spans="1:8">
      <c r="G6" s="6" t="str">
        <f ca="1">Feuil1!I2</f>
        <v>MARTIN</v>
      </c>
      <c r="H6" s="7" t="str">
        <f ca="1">VLOOKUP($G$6,Feuil1!$I$2:$L$100,2,0)</f>
        <v>Paul</v>
      </c>
    </row>
    <row r="7" spans="1:8">
      <c r="G7" s="9" t="str">
        <f ca="1">VLOOKUP($G$6,Feuil1!$I$2:$L$100,3,0)</f>
        <v>Rue du TEST</v>
      </c>
      <c r="H7" s="10" t="str">
        <f ca="1">VLOOKUP($G$6,Feuil1!$I$2:$L$100,2,0)</f>
        <v>Paul</v>
      </c>
    </row>
    <row r="8" spans="1:8">
      <c r="G8" s="11" t="str">
        <f ca="1">VLOOKUP($G$6,Feuil1!$I$2:$L$100,4,0)</f>
        <v>12210 LAGUIOLE</v>
      </c>
      <c r="H8" s="12" t="str">
        <f ca="1">VLOOKUP($G$6,Feuil1!$I$2:$L$100,2,0)</f>
        <v>Paul</v>
      </c>
    </row>
    <row r="10" spans="1:8">
      <c r="A10" s="5" t="s">
        <v>14</v>
      </c>
      <c r="B10" s="5" t="s">
        <v>15</v>
      </c>
      <c r="C10" s="5"/>
      <c r="D10" s="5" t="s">
        <v>16</v>
      </c>
      <c r="E10" s="5" t="s">
        <v>17</v>
      </c>
    </row>
    <row r="11" spans="1:8">
      <c r="A11" s="5">
        <v>1</v>
      </c>
      <c r="B11" s="5" t="s">
        <v>18</v>
      </c>
      <c r="C11" s="5"/>
      <c r="D11" s="5">
        <f ca="1">COUNTIF(OFFSET(Feuil1!$I$1,MATCH($G$6,Feuil1!$I$2:$I$100,0),4,1,32),$A11)</f>
        <v>1</v>
      </c>
      <c r="E11" s="5">
        <f ca="1">$D11*OFFSET(Feuil1!$A$1,$A11-1,0)*OFFSET(Feuil1!$F$1,MATCH($G$6,Feuil1!$I$2:$I$100,0),0)</f>
        <v>7.5</v>
      </c>
    </row>
    <row r="12" spans="1:8">
      <c r="A12" s="5">
        <v>2</v>
      </c>
      <c r="B12" s="5" t="s">
        <v>19</v>
      </c>
      <c r="C12" s="5"/>
      <c r="D12" s="5">
        <f ca="1">COUNTIF(OFFSET(Feuil1!$I$1,MATCH($G$6,Feuil1!$I$2:$I$100,0),4,1,32),$A12)</f>
        <v>1</v>
      </c>
      <c r="E12" s="5">
        <f ca="1">$D12*OFFSET(Feuil1!$A$1,$A12-1,0)*OFFSET(Feuil1!$F$1,MATCH($G$6,Feuil1!$I$2:$I$100,0),0)</f>
        <v>3.75</v>
      </c>
    </row>
    <row r="13" spans="1:8">
      <c r="A13" s="5">
        <v>3</v>
      </c>
      <c r="B13" s="5" t="s">
        <v>20</v>
      </c>
      <c r="C13" s="5"/>
      <c r="D13" s="5">
        <f ca="1">COUNTIF(OFFSET(Feuil1!$I$1,MATCH($G$6,Feuil1!$I$2:$I$100,0),4,1,32),$A13)</f>
        <v>3</v>
      </c>
      <c r="E13" s="5">
        <f ca="1">$D13*OFFSET(Feuil1!$A$1,$A13-1,0)*OFFSET(Feuil1!$F$1,MATCH($G$6,Feuil1!$I$2:$I$100,0),0)</f>
        <v>15.75</v>
      </c>
    </row>
    <row r="15" spans="1:8">
      <c r="B15" t="s">
        <v>27</v>
      </c>
      <c r="E15">
        <f ca="1">SUM(E11:E13)</f>
        <v>27</v>
      </c>
    </row>
    <row r="19" spans="4:4">
      <c r="D19" s="8" t="s">
        <v>28</v>
      </c>
    </row>
  </sheetData>
  <mergeCells count="3">
    <mergeCell ref="G7:H7"/>
    <mergeCell ref="G8:H8"/>
    <mergeCell ref="G5:H5"/>
  </mergeCells>
  <phoneticPr fontId="2" type="noConversion"/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Rouger</dc:creator>
  <cp:lastModifiedBy>Dédé</cp:lastModifiedBy>
  <dcterms:created xsi:type="dcterms:W3CDTF">2015-03-07T09:28:34Z</dcterms:created>
  <dcterms:modified xsi:type="dcterms:W3CDTF">2015-03-07T15:52:10Z</dcterms:modified>
</cp:coreProperties>
</file>