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 yWindow="4230" windowWidth="19170" windowHeight="4290" tabRatio="915" activeTab="6"/>
  </bookViews>
  <sheets>
    <sheet name="Sources&gt;&gt;&gt;" sheetId="1" r:id="rId1"/>
    <sheet name="Jan11" sheetId="25" r:id="rId2"/>
    <sheet name="Dec10" sheetId="26" r:id="rId3"/>
    <sheet name="Nov10" sheetId="27" r:id="rId4"/>
    <sheet name="Oct10" sheetId="28" r:id="rId5"/>
    <sheet name="Sep10" sheetId="29" r:id="rId6"/>
    <sheet name="0.Reporting P&amp;L" sheetId="2" r:id="rId7"/>
  </sheets>
  <externalReferences>
    <externalReference r:id="rId8"/>
    <externalReference r:id="rId9"/>
    <externalReference r:id="rId10"/>
  </externalReferences>
  <definedNames>
    <definedName name="année">'Sources&gt;&gt;&gt;'!$H$13:$H$24</definedName>
    <definedName name="appartement">#REF!</definedName>
    <definedName name="Avril">#REF!</definedName>
    <definedName name="currency" localSheetId="2">#REF!</definedName>
    <definedName name="currency" localSheetId="3">#REF!</definedName>
    <definedName name="currency" localSheetId="4">#REF!</definedName>
    <definedName name="currency" localSheetId="5">#REF!</definedName>
    <definedName name="currency">#REF!</definedName>
    <definedName name="fees" localSheetId="2">[1]LBOEngine!#REF!</definedName>
    <definedName name="fees" localSheetId="3">[1]LBOEngine!#REF!</definedName>
    <definedName name="fees" localSheetId="4">[1]LBOEngine!#REF!</definedName>
    <definedName name="fees" localSheetId="5">[1]LBOEngine!#REF!</definedName>
    <definedName name="fees">[1]LBOEngine!#REF!</definedName>
    <definedName name="IQ_ADDIN" hidden="1">"AUTO"</definedName>
    <definedName name="IQ_CH" hidden="1">110000</definedName>
    <definedName name="IQ_CQ" hidden="1">5000</definedName>
    <definedName name="IQ_CY" hidden="1">10000</definedName>
    <definedName name="IQ_DAILY" hidden="1">500000</definedName>
    <definedName name="IQ_FH" hidden="1">100000</definedName>
    <definedName name="IQ_FQ" hidden="1">500</definedName>
    <definedName name="IQ_FWD_CY" hidden="1">10001</definedName>
    <definedName name="IQ_FWD_CY1" hidden="1">10002</definedName>
    <definedName name="IQ_FWD_CY2" hidden="1">10003</definedName>
    <definedName name="IQ_FWD_FY" hidden="1">1001</definedName>
    <definedName name="IQ_FWD_FY1" hidden="1">1002</definedName>
    <definedName name="IQ_FWD_FY2" hidden="1">1003</definedName>
    <definedName name="IQ_FWD_Q" hidden="1">501</definedName>
    <definedName name="IQ_FWD_Q1" hidden="1">502</definedName>
    <definedName name="IQ_FWD_Q2" hidden="1">503</definedName>
    <definedName name="IQ_FY" hidden="1">1000</definedName>
    <definedName name="IQ_LATESTK" hidden="1">1000</definedName>
    <definedName name="IQ_LATESTQ" hidden="1">500</definedName>
    <definedName name="IQ_LTM" hidden="1">2000</definedName>
    <definedName name="IQ_LTMMONTH" hidden="1">120000</definedName>
    <definedName name="IQ_MONTH" hidden="1">15000</definedName>
    <definedName name="IQ_NAMES_REVISION_DATE_" hidden="1">40913.6291666667</definedName>
    <definedName name="IQ_NTM" hidden="1">6000</definedName>
    <definedName name="IQ_TODAY" hidden="1">0</definedName>
    <definedName name="IQ_WEEK" hidden="1">50000</definedName>
    <definedName name="IQ_YTD" hidden="1">3000</definedName>
    <definedName name="IQ_YTDMONTH" hidden="1">130000</definedName>
    <definedName name="ListeFeuilles">'0.Reporting P&amp;L'!$O$4:$O$8</definedName>
    <definedName name="maison" localSheetId="2">#REF!</definedName>
    <definedName name="maison" localSheetId="3">#REF!</definedName>
    <definedName name="maison" localSheetId="4">#REF!</definedName>
    <definedName name="maison" localSheetId="5">#REF!</definedName>
    <definedName name="maison">#REF!</definedName>
    <definedName name="Mars">#REF!</definedName>
    <definedName name="min_cash">[2]LBOEngine!$E$139</definedName>
    <definedName name="minorities">[1]LBOEngine!$M$24</definedName>
    <definedName name="MONTHS" localSheetId="6">'[3]Sources&gt;&gt;&gt;'!$K$25:$V$25</definedName>
    <definedName name="MONTHS">'Sources&gt;&gt;&gt;'!$K$25:$V$25</definedName>
    <definedName name="Revenues_France">'0.Reporting P&amp;L'!$D$8</definedName>
    <definedName name="SHEET_CAPSTRUCTURE" localSheetId="2">#REF!</definedName>
    <definedName name="SHEET_CAPSTRUCTURE" localSheetId="3">#REF!</definedName>
    <definedName name="SHEET_CAPSTRUCTURE" localSheetId="4">#REF!</definedName>
    <definedName name="SHEET_CAPSTRUCTURE" localSheetId="5">#REF!</definedName>
    <definedName name="SHEET_CAPSTRUCTURE">#REF!</definedName>
    <definedName name="SHEET_IRRTABLES" localSheetId="2">#REF!</definedName>
    <definedName name="SHEET_IRRTABLES" localSheetId="3">#REF!</definedName>
    <definedName name="SHEET_IRRTABLES" localSheetId="4">#REF!</definedName>
    <definedName name="SHEET_IRRTABLES" localSheetId="5">#REF!</definedName>
    <definedName name="SHEET_IRRTABLES">#REF!</definedName>
    <definedName name="SHEET_LBOINPUTS" localSheetId="2">#REF!</definedName>
    <definedName name="SHEET_LBOINPUTS" localSheetId="3">#REF!</definedName>
    <definedName name="SHEET_LBOINPUTS" localSheetId="4">#REF!</definedName>
    <definedName name="SHEET_LBOINPUTS" localSheetId="5">#REF!</definedName>
    <definedName name="SHEET_LBOINPUTS">#REF!</definedName>
    <definedName name="SHEET_OPMODEL" localSheetId="2">'[1]Case Comparison'!#REF!</definedName>
    <definedName name="SHEET_OPMODEL" localSheetId="3">'[1]Case Comparison'!#REF!</definedName>
    <definedName name="SHEET_OPMODEL" localSheetId="4">'[1]Case Comparison'!#REF!</definedName>
    <definedName name="SHEET_OPMODEL" localSheetId="5">'[1]Case Comparison'!#REF!</definedName>
    <definedName name="SHEET_OPMODEL">'[1]Case Comparison'!#REF!</definedName>
    <definedName name="SHEET_RATINGADJ" localSheetId="2">#REF!</definedName>
    <definedName name="SHEET_RATINGADJ" localSheetId="3">#REF!</definedName>
    <definedName name="SHEET_RATINGADJ" localSheetId="4">#REF!</definedName>
    <definedName name="SHEET_RATINGADJ" localSheetId="5">#REF!</definedName>
    <definedName name="SHEET_RATINGADJ">#REF!</definedName>
    <definedName name="stub_period">[1]LBOEngine!$D$25</definedName>
    <definedName name="YEARS" localSheetId="6">'[3]Sources&gt;&gt;&gt;'!$K$28:$O$28</definedName>
    <definedName name="YEARS">'Sources&gt;&gt;&gt;'!$K$28:$O$28</definedName>
    <definedName name="_xlnm.Print_Area" localSheetId="6">'0.Reporting P&amp;L'!$A$2:$N$58</definedName>
  </definedNames>
  <calcPr calcId="114210" iterate="1" concurrentCalc="0"/>
</workbook>
</file>

<file path=xl/calcChain.xml><?xml version="1.0" encoding="utf-8"?>
<calcChain xmlns="http://schemas.openxmlformats.org/spreadsheetml/2006/main">
  <c r="I9" i="2"/>
  <c r="I10"/>
  <c r="I8"/>
  <c r="E14"/>
  <c r="E10"/>
  <c r="E9"/>
  <c r="E8"/>
  <c r="I9" i="1"/>
  <c r="J9"/>
  <c r="D17" i="2"/>
  <c r="D18"/>
  <c r="D16"/>
  <c r="D9"/>
  <c r="D8"/>
  <c r="E4"/>
  <c r="D4"/>
  <c r="B32" i="29"/>
  <c r="B32" i="25"/>
  <c r="B32" i="26"/>
  <c r="B5" i="25"/>
  <c r="B17"/>
  <c r="B5" i="26"/>
  <c r="B12"/>
  <c r="B10"/>
  <c r="B17"/>
  <c r="B12" i="29"/>
  <c r="B10"/>
  <c r="B5"/>
  <c r="B17"/>
  <c r="B19"/>
  <c r="B24"/>
  <c r="B28"/>
  <c r="B34"/>
  <c r="B12" i="28"/>
  <c r="B10"/>
  <c r="B5"/>
  <c r="B17"/>
  <c r="B19"/>
  <c r="B24"/>
  <c r="B28"/>
  <c r="B32"/>
  <c r="B34"/>
  <c r="B12" i="27"/>
  <c r="B10"/>
  <c r="B5"/>
  <c r="B17"/>
  <c r="B19"/>
  <c r="B24"/>
  <c r="B28"/>
  <c r="B32"/>
  <c r="B34"/>
  <c r="B19" i="26"/>
  <c r="B24"/>
  <c r="B28"/>
  <c r="B34"/>
  <c r="B12" i="25"/>
  <c r="B10"/>
  <c r="B19"/>
  <c r="B24"/>
  <c r="B28"/>
  <c r="B34"/>
  <c r="D22" i="2"/>
  <c r="D33"/>
  <c r="D31"/>
  <c r="D36"/>
  <c r="D38"/>
  <c r="E16"/>
  <c r="E22"/>
  <c r="E33"/>
  <c r="E31"/>
  <c r="E36"/>
  <c r="E38"/>
  <c r="G38"/>
  <c r="H38"/>
  <c r="I22"/>
  <c r="I33"/>
  <c r="I11"/>
  <c r="I23"/>
  <c r="I34"/>
  <c r="I38"/>
  <c r="D39"/>
  <c r="E39"/>
  <c r="G39"/>
  <c r="H39"/>
  <c r="D11"/>
  <c r="D10"/>
  <c r="D23"/>
  <c r="D34"/>
  <c r="D40"/>
  <c r="E11"/>
  <c r="E17"/>
  <c r="E18"/>
  <c r="E23"/>
  <c r="E34"/>
  <c r="E40"/>
  <c r="G40"/>
  <c r="H40"/>
  <c r="E50"/>
  <c r="H50"/>
  <c r="D50"/>
  <c r="G50"/>
  <c r="E49"/>
  <c r="H49"/>
  <c r="D49"/>
  <c r="G49"/>
  <c r="I48"/>
  <c r="E48"/>
  <c r="H48"/>
  <c r="D48"/>
  <c r="G48"/>
  <c r="I42"/>
  <c r="E42"/>
  <c r="D42"/>
  <c r="H45"/>
  <c r="G45"/>
  <c r="H44"/>
  <c r="G44"/>
  <c r="H43"/>
  <c r="G43"/>
  <c r="H42"/>
  <c r="G42"/>
  <c r="I36"/>
  <c r="H36"/>
  <c r="G36"/>
  <c r="F9"/>
  <c r="F11"/>
  <c r="F10"/>
  <c r="F23"/>
  <c r="F34"/>
  <c r="H34"/>
  <c r="G34"/>
  <c r="H33"/>
  <c r="G33"/>
  <c r="H32"/>
  <c r="G32"/>
  <c r="I31"/>
  <c r="F31"/>
  <c r="H31"/>
  <c r="G31"/>
  <c r="H29"/>
  <c r="G29"/>
  <c r="H28"/>
  <c r="G28"/>
  <c r="H27"/>
  <c r="G27"/>
  <c r="I26"/>
  <c r="E26"/>
  <c r="F26"/>
  <c r="H26"/>
  <c r="D26"/>
  <c r="G26"/>
  <c r="H23"/>
  <c r="G23"/>
  <c r="H22"/>
  <c r="G22"/>
  <c r="I20"/>
  <c r="E20"/>
  <c r="F20"/>
  <c r="H20"/>
  <c r="D20"/>
  <c r="G20"/>
  <c r="I15"/>
  <c r="E15"/>
  <c r="F15"/>
  <c r="H15"/>
  <c r="D15"/>
  <c r="G15"/>
  <c r="J14"/>
  <c r="I14"/>
  <c r="F14"/>
  <c r="H14"/>
  <c r="D14"/>
  <c r="G14"/>
  <c r="E13"/>
  <c r="F13"/>
  <c r="H13"/>
  <c r="D13"/>
  <c r="G13"/>
  <c r="G11"/>
  <c r="G10"/>
  <c r="J9"/>
  <c r="H9"/>
  <c r="G9"/>
  <c r="G8"/>
  <c r="F8"/>
  <c r="I7"/>
  <c r="E7"/>
  <c r="D7"/>
  <c r="G7"/>
  <c r="F7"/>
  <c r="E31" i="1"/>
  <c r="E30"/>
  <c r="E26"/>
  <c r="E24"/>
  <c r="I7"/>
</calcChain>
</file>

<file path=xl/comments1.xml><?xml version="1.0" encoding="utf-8"?>
<comments xmlns="http://schemas.openxmlformats.org/spreadsheetml/2006/main">
  <authors>
    <author>Thibault</author>
    <author>oschwab</author>
  </authors>
  <commentList>
    <comment ref="F23" authorId="0">
      <text>
        <r>
          <rPr>
            <b/>
            <sz val="9"/>
            <color indexed="81"/>
            <rFont val="Tahoma"/>
            <family val="2"/>
          </rPr>
          <t>Thibault:</t>
        </r>
        <r>
          <rPr>
            <sz val="9"/>
            <color indexed="81"/>
            <rFont val="Tahoma"/>
            <family val="2"/>
          </rPr>
          <t xml:space="preserve">
Calculer la somme somewhere
</t>
        </r>
      </text>
    </comment>
    <comment ref="F34" authorId="0">
      <text>
        <r>
          <rPr>
            <b/>
            <sz val="9"/>
            <color indexed="81"/>
            <rFont val="Tahoma"/>
            <family val="2"/>
          </rPr>
          <t>Thibault:</t>
        </r>
        <r>
          <rPr>
            <sz val="9"/>
            <color indexed="81"/>
            <rFont val="Tahoma"/>
            <family val="2"/>
          </rPr>
          <t xml:space="preserve">
</t>
        </r>
      </text>
    </comment>
    <comment ref="I36" authorId="1">
      <text>
        <r>
          <rPr>
            <b/>
            <sz val="9"/>
            <color indexed="81"/>
            <rFont val="Tahoma"/>
            <family val="2"/>
          </rPr>
          <t>Nadia: Pas de distinguo France / international</t>
        </r>
      </text>
    </comment>
    <comment ref="I38" authorId="1">
      <text>
        <r>
          <rPr>
            <b/>
            <sz val="9"/>
            <color indexed="81"/>
            <rFont val="Tahoma"/>
            <family val="2"/>
          </rPr>
          <t>Nadia: Pas de distinguo France / international</t>
        </r>
      </text>
    </comment>
  </commentList>
</comments>
</file>

<file path=xl/sharedStrings.xml><?xml version="1.0" encoding="utf-8"?>
<sst xmlns="http://schemas.openxmlformats.org/spreadsheetml/2006/main" count="222" uniqueCount="87">
  <si>
    <t>Period</t>
  </si>
  <si>
    <t>LTM</t>
  </si>
  <si>
    <t>Bank/Budget</t>
  </si>
  <si>
    <t>Q1</t>
  </si>
  <si>
    <t>Q2</t>
  </si>
  <si>
    <t>Q3</t>
  </si>
  <si>
    <t>Actual Year</t>
  </si>
  <si>
    <t>Month</t>
  </si>
  <si>
    <t>Year</t>
  </si>
  <si>
    <t>Periods</t>
  </si>
  <si>
    <t>Q4</t>
  </si>
  <si>
    <t>January</t>
  </si>
  <si>
    <t>YTD-Q2</t>
  </si>
  <si>
    <t>YTD-Q3</t>
  </si>
  <si>
    <t>FY</t>
  </si>
  <si>
    <t>February</t>
  </si>
  <si>
    <t>March</t>
  </si>
  <si>
    <t>April</t>
  </si>
  <si>
    <t>May</t>
  </si>
  <si>
    <t>June</t>
  </si>
  <si>
    <t>July</t>
  </si>
  <si>
    <t>August</t>
  </si>
  <si>
    <t>September</t>
  </si>
  <si>
    <t>October</t>
  </si>
  <si>
    <t>November</t>
  </si>
  <si>
    <t>December</t>
  </si>
  <si>
    <t>Bank Case</t>
  </si>
  <si>
    <t>bank case year</t>
  </si>
  <si>
    <t>N-1</t>
  </si>
  <si>
    <t>N</t>
  </si>
  <si>
    <t>1 Statements Model - P&amp;L</t>
  </si>
  <si>
    <t>Group in € million</t>
  </si>
  <si>
    <t>Var.
N/N-1</t>
  </si>
  <si>
    <t>Var. N 
/ BorB</t>
  </si>
  <si>
    <t>LTM 
N-1</t>
  </si>
  <si>
    <t>LTM
N</t>
  </si>
  <si>
    <t>Var.
LTM</t>
  </si>
  <si>
    <t>Total Revenue</t>
  </si>
  <si>
    <t>Revenues France</t>
  </si>
  <si>
    <t>Revenues Spain</t>
  </si>
  <si>
    <t>Revenues Italy</t>
  </si>
  <si>
    <t>Fixed commissions Italy</t>
  </si>
  <si>
    <t>TOTAL Costs</t>
  </si>
  <si>
    <t>Personnel costs</t>
  </si>
  <si>
    <t>Operating costs</t>
  </si>
  <si>
    <t>Operating costs France</t>
  </si>
  <si>
    <t>Operating costs Spain</t>
  </si>
  <si>
    <t>Operating costs Italy</t>
  </si>
  <si>
    <t>EBITDA</t>
  </si>
  <si>
    <t>% Margin</t>
  </si>
  <si>
    <t>EBITDA France</t>
  </si>
  <si>
    <t>EBITDA International</t>
  </si>
  <si>
    <t>Depreciation &amp; Amortization</t>
  </si>
  <si>
    <t>Depreciation &amp; Amortization France</t>
  </si>
  <si>
    <t>Depreciation &amp; Amortization Spain</t>
  </si>
  <si>
    <t>Depreciation &amp; Amortization Italy</t>
  </si>
  <si>
    <t>EBIT</t>
  </si>
  <si>
    <t>EBIT France</t>
  </si>
  <si>
    <t>EBIT International</t>
  </si>
  <si>
    <t>FINANCIAL RESULT</t>
  </si>
  <si>
    <t>Result before tax and minorty interest</t>
  </si>
  <si>
    <t>Result before tax and minorty interest France</t>
  </si>
  <si>
    <t>Result before tax and minorty interest International</t>
  </si>
  <si>
    <t>Corporate tax</t>
  </si>
  <si>
    <t>Corporate tax France</t>
  </si>
  <si>
    <t>Corporate tax Spain</t>
  </si>
  <si>
    <t>Corporate tax Italy</t>
  </si>
  <si>
    <t>Net Result</t>
  </si>
  <si>
    <t>Net Result France</t>
  </si>
  <si>
    <t>Net Result International</t>
  </si>
  <si>
    <t>P&amp;L</t>
  </si>
  <si>
    <t>Jan</t>
  </si>
  <si>
    <t>Feb</t>
  </si>
  <si>
    <t>Mar</t>
  </si>
  <si>
    <t>Apr</t>
  </si>
  <si>
    <t>Jun</t>
  </si>
  <si>
    <t>Jul</t>
  </si>
  <si>
    <t>Aug</t>
  </si>
  <si>
    <t>Sep</t>
  </si>
  <si>
    <t>Oct</t>
  </si>
  <si>
    <t>nov</t>
  </si>
  <si>
    <t>Dec</t>
  </si>
  <si>
    <t>Dec10</t>
  </si>
  <si>
    <t>Jan11</t>
  </si>
  <si>
    <t>Nov10</t>
  </si>
  <si>
    <t>Oct10</t>
  </si>
  <si>
    <t>Sep10</t>
  </si>
</sst>
</file>

<file path=xl/styles.xml><?xml version="1.0" encoding="utf-8"?>
<styleSheet xmlns="http://schemas.openxmlformats.org/spreadsheetml/2006/main">
  <numFmts count="10">
    <numFmt numFmtId="44" formatCode="_-* #,##0.00\ &quot;€&quot;_-;\-* #,##0.00\ &quot;€&quot;_-;_-* &quot;-&quot;??\ &quot;€&quot;_-;_-@_-"/>
    <numFmt numFmtId="43" formatCode="_-* #,##0.00\ _€_-;\-* #,##0.00\ _€_-;_-* &quot;-&quot;??\ _€_-;_-@_-"/>
    <numFmt numFmtId="164" formatCode="0.0%"/>
    <numFmt numFmtId="165" formatCode="0.0"/>
    <numFmt numFmtId="166" formatCode="0_);\(0\)"/>
    <numFmt numFmtId="167" formatCode="_(#,##0_)_%;_(\(#,##0\)_%;_(&quot;–&quot;_)_%;@_(_%"/>
    <numFmt numFmtId="168" formatCode="_(* #,##0.00_);_(* \(#,##0.00\);_(* &quot;-&quot;??_);_(@_)"/>
    <numFmt numFmtId="169" formatCode="&quot;$&quot;#,##0.0;\(&quot;$&quot;#,##0.0\);&quot;$&quot;#,##0.0"/>
    <numFmt numFmtId="170" formatCode="_-[$€-2]* #,##0.00_-;\-[$€-2]* #,##0.00_-;_-[$€-2]* &quot;-&quot;??_-"/>
    <numFmt numFmtId="171" formatCode="#,##0.0"/>
  </numFmts>
  <fonts count="53">
    <font>
      <sz val="10"/>
      <name val="Arial"/>
    </font>
    <font>
      <sz val="10"/>
      <name val="Arial"/>
      <family val="2"/>
    </font>
    <font>
      <sz val="11"/>
      <color indexed="10"/>
      <name val="Calibri"/>
      <family val="2"/>
    </font>
    <font>
      <sz val="10"/>
      <color indexed="8"/>
      <name val="MS Sans Serif"/>
      <family val="2"/>
    </font>
    <font>
      <sz val="10"/>
      <name val="Geneva"/>
    </font>
    <font>
      <sz val="12"/>
      <name val="Times New Roman"/>
      <family val="1"/>
    </font>
    <font>
      <sz val="8"/>
      <color indexed="8"/>
      <name val="Arial"/>
      <family val="2"/>
    </font>
    <font>
      <sz val="10"/>
      <name val="MS Sans Serif"/>
      <family val="2"/>
    </font>
    <font>
      <sz val="12"/>
      <name val="Weiss"/>
    </font>
    <font>
      <sz val="11"/>
      <color indexed="8"/>
      <name val="Calibri"/>
      <family val="2"/>
    </font>
    <font>
      <sz val="11"/>
      <color indexed="9"/>
      <name val="Calibri"/>
      <family val="2"/>
    </font>
    <font>
      <sz val="11"/>
      <color indexed="61"/>
      <name val="Calibri"/>
      <family val="2"/>
    </font>
    <font>
      <b/>
      <sz val="8"/>
      <color indexed="53"/>
      <name val="Credit Suisse Type Roman"/>
      <family val="2"/>
    </font>
    <font>
      <b/>
      <sz val="11"/>
      <color indexed="52"/>
      <name val="Calibri"/>
      <family val="2"/>
    </font>
    <font>
      <b/>
      <sz val="11"/>
      <color indexed="9"/>
      <name val="Calibri"/>
      <family val="2"/>
    </font>
    <font>
      <sz val="8"/>
      <name val="Times New Roman"/>
      <family val="1"/>
    </font>
    <font>
      <sz val="8"/>
      <color indexed="16"/>
      <name val="Credit Suisse Type Roman"/>
    </font>
    <font>
      <i/>
      <sz val="11"/>
      <color indexed="23"/>
      <name val="Calibri"/>
      <family val="2"/>
    </font>
    <font>
      <sz val="11"/>
      <color indexed="58"/>
      <name val="Calibri"/>
      <family val="2"/>
    </font>
    <font>
      <b/>
      <sz val="15"/>
      <color indexed="62"/>
      <name val="Calibri"/>
      <family val="2"/>
    </font>
    <font>
      <b/>
      <sz val="13"/>
      <color indexed="62"/>
      <name val="Calibri"/>
      <family val="2"/>
    </font>
    <font>
      <b/>
      <sz val="11"/>
      <color indexed="62"/>
      <name val="Calibri"/>
      <family val="2"/>
    </font>
    <font>
      <sz val="11"/>
      <color indexed="62"/>
      <name val="Calibri"/>
      <family val="2"/>
    </font>
    <font>
      <sz val="8"/>
      <color indexed="9"/>
      <name val="Credit Suisse Type Roman"/>
      <family val="2"/>
    </font>
    <font>
      <sz val="11"/>
      <color indexed="52"/>
      <name val="Calibri"/>
      <family val="2"/>
    </font>
    <font>
      <sz val="11"/>
      <color indexed="19"/>
      <name val="Calibri"/>
      <family val="2"/>
    </font>
    <font>
      <sz val="10"/>
      <color indexed="16"/>
      <name val="Credit Suisse Type Roman"/>
      <family val="2"/>
    </font>
    <font>
      <sz val="11"/>
      <color indexed="8"/>
      <name val="Arial"/>
      <family val="2"/>
    </font>
    <font>
      <b/>
      <sz val="11"/>
      <color indexed="63"/>
      <name val="Calibri"/>
      <family val="2"/>
    </font>
    <font>
      <sz val="10"/>
      <color indexed="8"/>
      <name val="Times New Roman"/>
      <family val="1"/>
    </font>
    <font>
      <b/>
      <sz val="16"/>
      <color indexed="16"/>
      <name val="Arial"/>
      <family val="2"/>
    </font>
    <font>
      <i/>
      <sz val="8"/>
      <name val="Times New Roman"/>
      <family val="1"/>
    </font>
    <font>
      <sz val="9"/>
      <name val="Arial"/>
      <family val="2"/>
    </font>
    <font>
      <b/>
      <sz val="8"/>
      <name val="Credit Suisse Type Roman"/>
      <family val="2"/>
    </font>
    <font>
      <b/>
      <sz val="18"/>
      <color indexed="62"/>
      <name val="Cambria"/>
      <family val="2"/>
    </font>
    <font>
      <b/>
      <sz val="11"/>
      <color indexed="8"/>
      <name val="Calibri"/>
      <family val="2"/>
    </font>
    <font>
      <sz val="11"/>
      <color indexed="10"/>
      <name val="Calibri"/>
      <family val="2"/>
    </font>
    <font>
      <b/>
      <sz val="10"/>
      <name val="Verdana"/>
      <family val="2"/>
    </font>
    <font>
      <sz val="8"/>
      <name val="Verdana"/>
      <family val="2"/>
    </font>
    <font>
      <sz val="10"/>
      <name val="Verdana"/>
      <family val="2"/>
    </font>
    <font>
      <b/>
      <sz val="8"/>
      <name val="Verdana"/>
      <family val="2"/>
    </font>
    <font>
      <b/>
      <i/>
      <sz val="8"/>
      <name val="Verdana"/>
      <family val="2"/>
    </font>
    <font>
      <b/>
      <sz val="8"/>
      <color indexed="10"/>
      <name val="Verdana"/>
      <family val="2"/>
    </font>
    <font>
      <b/>
      <sz val="8"/>
      <color indexed="8"/>
      <name val="Verdana"/>
      <family val="2"/>
    </font>
    <font>
      <i/>
      <sz val="8"/>
      <name val="Verdana"/>
      <family val="2"/>
    </font>
    <font>
      <sz val="10"/>
      <color indexed="17"/>
      <name val="Arial"/>
      <family val="2"/>
    </font>
    <font>
      <sz val="8"/>
      <color indexed="10"/>
      <name val="Verdana"/>
      <family val="2"/>
    </font>
    <font>
      <b/>
      <sz val="9"/>
      <color indexed="81"/>
      <name val="Tahoma"/>
      <family val="2"/>
    </font>
    <font>
      <sz val="9"/>
      <color indexed="81"/>
      <name val="Tahoma"/>
      <family val="2"/>
    </font>
    <font>
      <sz val="10"/>
      <color indexed="10"/>
      <name val="Arial"/>
      <family val="2"/>
    </font>
    <font>
      <sz val="10"/>
      <color indexed="10"/>
      <name val="Verdana"/>
      <family val="2"/>
    </font>
    <font>
      <sz val="8"/>
      <name val="Arial"/>
    </font>
    <font>
      <sz val="11"/>
      <color theme="1"/>
      <name val="Calibri"/>
      <family val="2"/>
      <scheme val="minor"/>
    </font>
  </fonts>
  <fills count="24">
    <fill>
      <patternFill patternType="none"/>
    </fill>
    <fill>
      <patternFill patternType="gray125"/>
    </fill>
    <fill>
      <patternFill patternType="solid">
        <fgColor indexed="45"/>
      </patternFill>
    </fill>
    <fill>
      <patternFill patternType="solid">
        <fgColor indexed="42"/>
      </patternFill>
    </fill>
    <fill>
      <patternFill patternType="solid">
        <fgColor indexed="47"/>
      </patternFill>
    </fill>
    <fill>
      <patternFill patternType="solid">
        <fgColor indexed="49"/>
      </patternFill>
    </fill>
    <fill>
      <patternFill patternType="solid">
        <fgColor indexed="26"/>
      </patternFill>
    </fill>
    <fill>
      <patternFill patternType="solid">
        <fgColor indexed="9"/>
      </patternFill>
    </fill>
    <fill>
      <patternFill patternType="solid">
        <fgColor indexed="50"/>
      </patternFill>
    </fill>
    <fill>
      <patternFill patternType="solid">
        <fgColor indexed="22"/>
      </patternFill>
    </fill>
    <fill>
      <patternFill patternType="solid">
        <fgColor indexed="33"/>
      </patternFill>
    </fill>
    <fill>
      <patternFill patternType="solid">
        <fgColor indexed="62"/>
      </patternFill>
    </fill>
    <fill>
      <patternFill patternType="solid">
        <fgColor indexed="54"/>
      </patternFill>
    </fill>
    <fill>
      <patternFill patternType="solid">
        <fgColor indexed="53"/>
      </patternFill>
    </fill>
    <fill>
      <patternFill patternType="solid">
        <fgColor indexed="8"/>
        <bgColor indexed="64"/>
      </patternFill>
    </fill>
    <fill>
      <patternFill patternType="solid">
        <fgColor indexed="10"/>
        <bgColor indexed="64"/>
      </patternFill>
    </fill>
    <fill>
      <patternFill patternType="solid">
        <fgColor indexed="55"/>
      </patternFill>
    </fill>
    <fill>
      <patternFill patternType="solid">
        <fgColor indexed="56"/>
        <bgColor indexed="64"/>
      </patternFill>
    </fill>
    <fill>
      <patternFill patternType="solid">
        <fgColor indexed="43"/>
      </patternFill>
    </fill>
    <fill>
      <patternFill patternType="solid">
        <fgColor indexed="22"/>
        <bgColor indexed="64"/>
      </patternFill>
    </fill>
    <fill>
      <patternFill patternType="solid">
        <fgColor indexed="9"/>
        <bgColor indexed="64"/>
      </patternFill>
    </fill>
    <fill>
      <patternFill patternType="solid">
        <fgColor indexed="55"/>
        <bgColor indexed="64"/>
      </patternFill>
    </fill>
    <fill>
      <patternFill patternType="solid">
        <fgColor indexed="13"/>
        <bgColor indexed="64"/>
      </patternFill>
    </fill>
    <fill>
      <patternFill patternType="solid">
        <fgColor indexed="15"/>
        <bgColor indexed="64"/>
      </patternFill>
    </fill>
  </fills>
  <borders count="18">
    <border>
      <left/>
      <right/>
      <top/>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style="thin">
        <color indexed="22"/>
      </left>
      <right style="thin">
        <color indexed="22"/>
      </right>
      <top style="thin">
        <color indexed="22"/>
      </top>
      <bottom style="thin">
        <color indexed="22"/>
      </bottom>
      <diagonal/>
    </border>
    <border>
      <left/>
      <right/>
      <top/>
      <bottom style="thick">
        <color indexed="62"/>
      </bottom>
      <diagonal/>
    </border>
    <border>
      <left/>
      <right/>
      <top/>
      <bottom style="thick">
        <color indexed="49"/>
      </bottom>
      <diagonal/>
    </border>
    <border>
      <left/>
      <right/>
      <top/>
      <bottom style="medium">
        <color indexed="49"/>
      </bottom>
      <diagonal/>
    </border>
    <border>
      <left style="thin">
        <color indexed="53"/>
      </left>
      <right style="thin">
        <color indexed="53"/>
      </right>
      <top style="thin">
        <color indexed="53"/>
      </top>
      <bottom style="thin">
        <color indexed="53"/>
      </bottom>
      <diagonal/>
    </border>
    <border>
      <left/>
      <right/>
      <top/>
      <bottom style="double">
        <color indexed="53"/>
      </bottom>
      <diagonal/>
    </border>
    <border>
      <left style="thin">
        <color indexed="63"/>
      </left>
      <right style="thin">
        <color indexed="63"/>
      </right>
      <top style="thin">
        <color indexed="63"/>
      </top>
      <bottom style="thin">
        <color indexed="63"/>
      </bottom>
      <diagonal/>
    </border>
    <border>
      <left/>
      <right/>
      <top/>
      <bottom style="thin">
        <color indexed="8"/>
      </bottom>
      <diagonal/>
    </border>
    <border>
      <left/>
      <right/>
      <top style="thin">
        <color indexed="64"/>
      </top>
      <bottom/>
      <diagonal/>
    </border>
    <border>
      <left/>
      <right/>
      <top style="thin">
        <color indexed="62"/>
      </top>
      <bottom style="double">
        <color indexed="62"/>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medium">
        <color indexed="45"/>
      </top>
      <bottom/>
      <diagonal/>
    </border>
    <border>
      <left/>
      <right/>
      <top/>
      <bottom style="medium">
        <color indexed="54"/>
      </bottom>
      <diagonal/>
    </border>
  </borders>
  <cellStyleXfs count="95">
    <xf numFmtId="0" fontId="0" fillId="0" borderId="0"/>
    <xf numFmtId="0" fontId="3" fillId="0" borderId="0" applyNumberFormat="0" applyFont="0" applyFill="0" applyBorder="0" applyAlignment="0" applyProtection="0"/>
    <xf numFmtId="10" fontId="4" fillId="0" borderId="0" applyFont="0" applyFill="0" applyBorder="0" applyAlignment="0" applyProtection="0"/>
    <xf numFmtId="9" fontId="5" fillId="0" borderId="0"/>
    <xf numFmtId="164" fontId="5" fillId="0" borderId="0"/>
    <xf numFmtId="10" fontId="5" fillId="0" borderId="0"/>
    <xf numFmtId="0" fontId="6" fillId="0" borderId="0" applyNumberFormat="0" applyFill="0" applyBorder="0" applyAlignment="0" applyProtection="0"/>
    <xf numFmtId="0" fontId="1" fillId="0" borderId="0"/>
    <xf numFmtId="0" fontId="1" fillId="0" borderId="0"/>
    <xf numFmtId="0" fontId="1" fillId="0" borderId="0"/>
    <xf numFmtId="0" fontId="1" fillId="0" borderId="0"/>
    <xf numFmtId="165" fontId="7" fillId="0" borderId="0"/>
    <xf numFmtId="164" fontId="7" fillId="0" borderId="0"/>
    <xf numFmtId="2" fontId="7" fillId="0" borderId="0"/>
    <xf numFmtId="166" fontId="8" fillId="0" borderId="0" applyFont="0" applyFill="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6" borderId="0" applyNumberFormat="0" applyBorder="0" applyAlignment="0" applyProtection="0"/>
    <xf numFmtId="0" fontId="9" fillId="7"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9" fillId="8" borderId="0" applyNumberFormat="0" applyBorder="0" applyAlignment="0" applyProtection="0"/>
    <xf numFmtId="0" fontId="9" fillId="9" borderId="0" applyNumberFormat="0" applyBorder="0" applyAlignment="0" applyProtection="0"/>
    <xf numFmtId="0" fontId="9" fillId="5" borderId="0" applyNumberFormat="0" applyBorder="0" applyAlignment="0" applyProtection="0"/>
    <xf numFmtId="0" fontId="9" fillId="4" borderId="0" applyNumberFormat="0" applyBorder="0" applyAlignment="0" applyProtection="0"/>
    <xf numFmtId="0" fontId="10" fillId="5" borderId="0" applyNumberFormat="0" applyBorder="0" applyAlignment="0" applyProtection="0"/>
    <xf numFmtId="0" fontId="10" fillId="10" borderId="0" applyNumberFormat="0" applyBorder="0" applyAlignment="0" applyProtection="0"/>
    <xf numFmtId="0" fontId="10" fillId="8" borderId="0" applyNumberFormat="0" applyBorder="0" applyAlignment="0" applyProtection="0"/>
    <xf numFmtId="0" fontId="10" fillId="9" borderId="0" applyNumberFormat="0" applyBorder="0" applyAlignment="0" applyProtection="0"/>
    <xf numFmtId="0" fontId="10" fillId="5" borderId="0" applyNumberFormat="0" applyBorder="0" applyAlignment="0" applyProtection="0"/>
    <xf numFmtId="0" fontId="10" fillId="4" borderId="0" applyNumberFormat="0" applyBorder="0" applyAlignment="0" applyProtection="0"/>
    <xf numFmtId="0" fontId="10" fillId="11" borderId="0" applyNumberFormat="0" applyBorder="0" applyAlignment="0" applyProtection="0"/>
    <xf numFmtId="0" fontId="10" fillId="10" borderId="0" applyNumberFormat="0" applyBorder="0" applyAlignment="0" applyProtection="0"/>
    <xf numFmtId="0" fontId="10" fillId="8" borderId="0" applyNumberFormat="0" applyBorder="0" applyAlignment="0" applyProtection="0"/>
    <xf numFmtId="0" fontId="10" fillId="12" borderId="0" applyNumberFormat="0" applyBorder="0" applyAlignment="0" applyProtection="0"/>
    <xf numFmtId="0" fontId="10" fillId="5" borderId="0" applyNumberFormat="0" applyBorder="0" applyAlignment="0" applyProtection="0"/>
    <xf numFmtId="0" fontId="10" fillId="13" borderId="0" applyNumberFormat="0" applyBorder="0" applyAlignment="0" applyProtection="0"/>
    <xf numFmtId="0" fontId="1" fillId="0" borderId="0"/>
    <xf numFmtId="0" fontId="1" fillId="0" borderId="0"/>
    <xf numFmtId="0" fontId="11" fillId="2" borderId="0" applyNumberFormat="0" applyBorder="0" applyAlignment="0" applyProtection="0"/>
    <xf numFmtId="167" fontId="12" fillId="14" borderId="0">
      <alignment horizontal="left"/>
    </xf>
    <xf numFmtId="167" fontId="12" fillId="15" borderId="0">
      <alignment horizontal="left"/>
    </xf>
    <xf numFmtId="0" fontId="13" fillId="7" borderId="1" applyNumberFormat="0" applyAlignment="0" applyProtection="0"/>
    <xf numFmtId="0" fontId="14" fillId="16" borderId="2" applyNumberFormat="0" applyAlignment="0" applyProtection="0"/>
    <xf numFmtId="168" fontId="1" fillId="0" borderId="0" applyFont="0" applyFill="0" applyBorder="0" applyAlignment="0" applyProtection="0"/>
    <xf numFmtId="169" fontId="15" fillId="0" borderId="0" applyFont="0" applyFill="0" applyBorder="0" applyAlignment="0" applyProtection="0">
      <protection locked="0"/>
    </xf>
    <xf numFmtId="170" fontId="16" fillId="0" borderId="0" applyFont="0" applyFill="0" applyBorder="0" applyAlignment="0" applyProtection="0"/>
    <xf numFmtId="44" fontId="1" fillId="0" borderId="0" applyFont="0" applyFill="0" applyBorder="0" applyAlignment="0" applyProtection="0"/>
    <xf numFmtId="44" fontId="1" fillId="0" borderId="0" applyFont="0" applyFill="0" applyBorder="0" applyAlignment="0" applyProtection="0"/>
    <xf numFmtId="0" fontId="17" fillId="0" borderId="0" applyNumberFormat="0" applyFill="0" applyBorder="0" applyAlignment="0" applyProtection="0"/>
    <xf numFmtId="0" fontId="18" fillId="3" borderId="0" applyNumberFormat="0" applyBorder="0" applyAlignment="0" applyProtection="0"/>
    <xf numFmtId="0" fontId="19" fillId="0" borderId="4" applyNumberFormat="0" applyFill="0" applyAlignment="0" applyProtection="0"/>
    <xf numFmtId="0" fontId="20" fillId="0" borderId="5" applyNumberFormat="0" applyFill="0" applyAlignment="0" applyProtection="0"/>
    <xf numFmtId="0" fontId="21" fillId="0" borderId="6" applyNumberFormat="0" applyFill="0" applyAlignment="0" applyProtection="0"/>
    <xf numFmtId="0" fontId="21" fillId="0" borderId="0" applyNumberFormat="0" applyFill="0" applyBorder="0" applyAlignment="0" applyProtection="0"/>
    <xf numFmtId="0" fontId="22" fillId="4" borderId="1" applyNumberFormat="0" applyAlignment="0" applyProtection="0"/>
    <xf numFmtId="167" fontId="23" fillId="17" borderId="7">
      <alignment horizontal="right"/>
    </xf>
    <xf numFmtId="0" fontId="24" fillId="0" borderId="8" applyNumberFormat="0" applyFill="0" applyAlignment="0" applyProtection="0"/>
    <xf numFmtId="43" fontId="1" fillId="0" borderId="0" applyFont="0" applyFill="0" applyBorder="0" applyAlignment="0" applyProtection="0"/>
    <xf numFmtId="43" fontId="1" fillId="0" borderId="0" applyFont="0" applyFill="0" applyBorder="0" applyAlignment="0" applyProtection="0"/>
    <xf numFmtId="0" fontId="25" fillId="18" borderId="0" applyNumberFormat="0" applyBorder="0" applyAlignment="0" applyProtection="0"/>
    <xf numFmtId="0" fontId="16" fillId="0" borderId="0"/>
    <xf numFmtId="0" fontId="1" fillId="0" borderId="0"/>
    <xf numFmtId="0" fontId="1" fillId="0" borderId="0"/>
    <xf numFmtId="0" fontId="1" fillId="0" borderId="0"/>
    <xf numFmtId="0" fontId="26" fillId="0" borderId="0"/>
    <xf numFmtId="0" fontId="9" fillId="0" borderId="0"/>
    <xf numFmtId="0" fontId="1" fillId="0" borderId="0"/>
    <xf numFmtId="0" fontId="52" fillId="0" borderId="0"/>
    <xf numFmtId="0" fontId="52" fillId="0" borderId="0"/>
    <xf numFmtId="0" fontId="27" fillId="6" borderId="3" applyNumberFormat="0" applyFont="0" applyAlignment="0" applyProtection="0"/>
    <xf numFmtId="0" fontId="28" fillId="7" borderId="9" applyNumberFormat="0" applyAlignment="0" applyProtection="0"/>
    <xf numFmtId="9" fontId="1" fillId="0" borderId="0" applyFont="0" applyFill="0" applyBorder="0" applyAlignment="0" applyProtection="0"/>
    <xf numFmtId="9" fontId="1" fillId="0" borderId="0" applyFont="0" applyFill="0" applyBorder="0" applyAlignment="0" applyProtection="0"/>
    <xf numFmtId="9" fontId="9"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0" fontId="1" fillId="0" borderId="0" applyNumberFormat="0" applyFill="0" applyBorder="0" applyAlignment="0" applyProtection="0"/>
    <xf numFmtId="0" fontId="1" fillId="0" borderId="0" applyNumberFormat="0" applyFill="0" applyBorder="0" applyAlignment="0" applyProtection="0"/>
    <xf numFmtId="0" fontId="29" fillId="0" borderId="10">
      <alignment horizontal="centerContinuous"/>
    </xf>
    <xf numFmtId="0" fontId="30" fillId="0" borderId="0" applyNumberFormat="0">
      <alignment horizontal="left"/>
    </xf>
    <xf numFmtId="0" fontId="31" fillId="0" borderId="10"/>
    <xf numFmtId="0" fontId="3" fillId="0" borderId="0" applyNumberFormat="0" applyFont="0" applyFill="0" applyBorder="0" applyAlignment="0" applyProtection="0"/>
    <xf numFmtId="0" fontId="3" fillId="0" borderId="0" applyNumberFormat="0" applyFont="0" applyFill="0" applyBorder="0" applyAlignment="0" applyProtection="0"/>
    <xf numFmtId="0" fontId="32" fillId="0" borderId="0">
      <alignment vertical="top"/>
    </xf>
    <xf numFmtId="167" fontId="33" fillId="0" borderId="0">
      <alignment horizontal="right"/>
    </xf>
    <xf numFmtId="167" fontId="33" fillId="0" borderId="11">
      <alignment horizontal="right"/>
    </xf>
    <xf numFmtId="167" fontId="33" fillId="0" borderId="11">
      <alignment horizontal="right"/>
    </xf>
    <xf numFmtId="0" fontId="34" fillId="0" borderId="0" applyNumberFormat="0" applyFill="0" applyBorder="0" applyAlignment="0" applyProtection="0"/>
    <xf numFmtId="0" fontId="35" fillId="0" borderId="12" applyNumberFormat="0" applyFill="0" applyAlignment="0" applyProtection="0"/>
    <xf numFmtId="0" fontId="36" fillId="0" borderId="0" applyNumberFormat="0" applyFill="0" applyBorder="0" applyAlignment="0" applyProtection="0"/>
  </cellStyleXfs>
  <cellXfs count="131">
    <xf numFmtId="0" fontId="0" fillId="0" borderId="0" xfId="0"/>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xf>
    <xf numFmtId="0" fontId="0" fillId="0" borderId="13" xfId="0" applyFont="1" applyBorder="1" applyAlignment="1">
      <alignment horizontal="left"/>
    </xf>
    <xf numFmtId="0" fontId="0" fillId="0" borderId="13" xfId="0" applyFont="1" applyBorder="1"/>
    <xf numFmtId="0" fontId="1" fillId="0" borderId="0" xfId="0" applyFont="1" applyAlignment="1">
      <alignment horizontal="left"/>
    </xf>
    <xf numFmtId="0" fontId="1" fillId="0" borderId="0" xfId="0" applyFont="1" applyAlignment="1">
      <alignment horizontal="center" vertical="center"/>
    </xf>
    <xf numFmtId="0" fontId="0" fillId="19" borderId="0" xfId="0" applyFill="1" applyAlignment="1">
      <alignment horizontal="center"/>
    </xf>
    <xf numFmtId="0" fontId="1" fillId="0" borderId="0" xfId="0" applyFont="1" applyAlignment="1">
      <alignment horizontal="center"/>
    </xf>
    <xf numFmtId="0" fontId="1" fillId="0" borderId="0" xfId="0" applyFont="1"/>
    <xf numFmtId="0" fontId="0" fillId="0" borderId="13" xfId="0" applyBorder="1"/>
    <xf numFmtId="0" fontId="0" fillId="0" borderId="14" xfId="0" applyBorder="1"/>
    <xf numFmtId="17" fontId="1" fillId="0" borderId="0" xfId="0" applyNumberFormat="1" applyFont="1"/>
    <xf numFmtId="0" fontId="0" fillId="0" borderId="0" xfId="0" applyFill="1" applyAlignment="1">
      <alignment horizontal="center"/>
    </xf>
    <xf numFmtId="0" fontId="1" fillId="0" borderId="0" xfId="0" applyFont="1" applyBorder="1"/>
    <xf numFmtId="0" fontId="0" fillId="0" borderId="0" xfId="0" applyBorder="1"/>
    <xf numFmtId="0" fontId="2" fillId="0" borderId="0" xfId="0" applyFont="1" applyBorder="1" applyProtection="1">
      <protection hidden="1"/>
    </xf>
    <xf numFmtId="0" fontId="1" fillId="0" borderId="15" xfId="0" applyFont="1" applyBorder="1"/>
    <xf numFmtId="1" fontId="1" fillId="0" borderId="15" xfId="0" applyNumberFormat="1" applyFont="1" applyBorder="1"/>
    <xf numFmtId="0" fontId="0" fillId="0" borderId="0" xfId="0" applyFill="1"/>
    <xf numFmtId="0" fontId="0" fillId="0" borderId="15" xfId="0" applyBorder="1"/>
    <xf numFmtId="1" fontId="0" fillId="0" borderId="15" xfId="0" applyNumberFormat="1" applyBorder="1"/>
    <xf numFmtId="0" fontId="0" fillId="0" borderId="0" xfId="0" applyFill="1" applyAlignment="1">
      <alignment horizontal="center" vertical="center"/>
    </xf>
    <xf numFmtId="0" fontId="37" fillId="0" borderId="0" xfId="0" applyFont="1" applyBorder="1" applyAlignment="1">
      <alignment vertical="center"/>
    </xf>
    <xf numFmtId="0" fontId="38" fillId="0" borderId="0" xfId="0" applyFont="1" applyBorder="1" applyAlignment="1">
      <alignment vertical="center"/>
    </xf>
    <xf numFmtId="0" fontId="38" fillId="0" borderId="0" xfId="0" applyFont="1" applyBorder="1" applyAlignment="1">
      <alignment horizontal="center" vertical="center"/>
    </xf>
    <xf numFmtId="0" fontId="38" fillId="0" borderId="0" xfId="0" applyFont="1" applyBorder="1" applyAlignment="1">
      <alignment horizontal="right" vertical="center"/>
    </xf>
    <xf numFmtId="0" fontId="39" fillId="0" borderId="0" xfId="0" applyFont="1"/>
    <xf numFmtId="0" fontId="38" fillId="0" borderId="0" xfId="0" applyFont="1" applyAlignment="1">
      <alignment vertical="center"/>
    </xf>
    <xf numFmtId="0" fontId="38" fillId="0" borderId="16" xfId="0" applyFont="1" applyBorder="1" applyAlignment="1">
      <alignment vertical="center"/>
    </xf>
    <xf numFmtId="0" fontId="38" fillId="0" borderId="16" xfId="0" applyFont="1" applyBorder="1" applyAlignment="1">
      <alignment horizontal="center" vertical="center"/>
    </xf>
    <xf numFmtId="0" fontId="38" fillId="0" borderId="16" xfId="0" applyFont="1" applyBorder="1" applyAlignment="1">
      <alignment horizontal="right" vertical="center"/>
    </xf>
    <xf numFmtId="0" fontId="40" fillId="0" borderId="0" xfId="0" applyFont="1" applyFill="1" applyBorder="1" applyAlignment="1">
      <alignment vertical="center" wrapText="1"/>
    </xf>
    <xf numFmtId="0" fontId="41" fillId="0" borderId="0" xfId="81" applyFont="1" applyAlignment="1">
      <alignment horizontal="left"/>
    </xf>
    <xf numFmtId="0" fontId="40" fillId="0" borderId="0" xfId="81" applyFont="1" applyAlignment="1">
      <alignment horizontal="center" vertical="center" wrapText="1"/>
    </xf>
    <xf numFmtId="0" fontId="40" fillId="0" borderId="0" xfId="81" applyFont="1" applyAlignment="1">
      <alignment horizontal="right" vertical="center" wrapText="1"/>
    </xf>
    <xf numFmtId="0" fontId="38" fillId="0" borderId="0" xfId="0" applyFont="1" applyFill="1" applyBorder="1" applyAlignment="1">
      <alignment vertical="center" wrapText="1"/>
    </xf>
    <xf numFmtId="0" fontId="41" fillId="0" borderId="17" xfId="81" applyFont="1" applyBorder="1" applyAlignment="1">
      <alignment horizontal="left"/>
    </xf>
    <xf numFmtId="0" fontId="42" fillId="0" borderId="17" xfId="81" applyFont="1" applyBorder="1" applyAlignment="1">
      <alignment horizontal="center" vertical="center"/>
    </xf>
    <xf numFmtId="0" fontId="43" fillId="0" borderId="17" xfId="81" applyFont="1" applyBorder="1" applyAlignment="1">
      <alignment horizontal="right" vertical="center"/>
    </xf>
    <xf numFmtId="0" fontId="40" fillId="0" borderId="0" xfId="81" applyFont="1" applyAlignment="1">
      <alignment horizontal="left"/>
    </xf>
    <xf numFmtId="0" fontId="43" fillId="0" borderId="0" xfId="81" applyFont="1" applyAlignment="1">
      <alignment horizontal="center"/>
    </xf>
    <xf numFmtId="0" fontId="43" fillId="0" borderId="0" xfId="81" applyFont="1" applyAlignment="1">
      <alignment horizontal="right"/>
    </xf>
    <xf numFmtId="0" fontId="40" fillId="0" borderId="0" xfId="0" applyFont="1" applyAlignment="1">
      <alignment vertical="center"/>
    </xf>
    <xf numFmtId="0" fontId="40" fillId="19" borderId="0" xfId="81" applyFont="1" applyFill="1" applyBorder="1" applyAlignment="1">
      <alignment horizontal="left" vertical="center"/>
    </xf>
    <xf numFmtId="171" fontId="40" fillId="19" borderId="0" xfId="81" applyNumberFormat="1" applyFont="1" applyFill="1" applyBorder="1" applyAlignment="1">
      <alignment horizontal="center" vertical="center"/>
    </xf>
    <xf numFmtId="171" fontId="40" fillId="19" borderId="0" xfId="81" applyNumberFormat="1" applyFont="1" applyFill="1" applyBorder="1" applyAlignment="1">
      <alignment horizontal="right" vertical="center"/>
    </xf>
    <xf numFmtId="0" fontId="37" fillId="0" borderId="0" xfId="0" applyFont="1"/>
    <xf numFmtId="0" fontId="38" fillId="20" borderId="0" xfId="0" applyFont="1" applyFill="1" applyAlignment="1">
      <alignment vertical="center"/>
    </xf>
    <xf numFmtId="0" fontId="38" fillId="20" borderId="0" xfId="0" applyFont="1" applyFill="1" applyBorder="1" applyAlignment="1">
      <alignment vertical="center" wrapText="1"/>
    </xf>
    <xf numFmtId="0" fontId="38" fillId="20" borderId="0" xfId="81" applyFont="1" applyFill="1" applyBorder="1" applyAlignment="1">
      <alignment horizontal="left" vertical="center"/>
    </xf>
    <xf numFmtId="171" fontId="38" fillId="20" borderId="0" xfId="81" applyNumberFormat="1" applyFont="1" applyFill="1" applyAlignment="1">
      <alignment horizontal="center" vertical="center"/>
    </xf>
    <xf numFmtId="171" fontId="38" fillId="20" borderId="0" xfId="81" applyNumberFormat="1" applyFont="1" applyFill="1" applyAlignment="1">
      <alignment vertical="center"/>
    </xf>
    <xf numFmtId="171" fontId="38" fillId="20" borderId="0" xfId="81" applyNumberFormat="1" applyFont="1" applyFill="1" applyBorder="1" applyAlignment="1">
      <alignment horizontal="center" vertical="center"/>
    </xf>
    <xf numFmtId="171" fontId="38" fillId="20" borderId="0" xfId="81" applyNumberFormat="1" applyFont="1" applyFill="1" applyBorder="1" applyAlignment="1">
      <alignment horizontal="right" vertical="center"/>
    </xf>
    <xf numFmtId="0" fontId="39" fillId="20" borderId="0" xfId="0" applyFont="1" applyFill="1"/>
    <xf numFmtId="171" fontId="38" fillId="20" borderId="0" xfId="81" applyNumberFormat="1" applyFont="1" applyFill="1" applyAlignment="1">
      <alignment horizontal="right" vertical="center"/>
    </xf>
    <xf numFmtId="0" fontId="40" fillId="20" borderId="0" xfId="81" applyFont="1" applyFill="1" applyBorder="1" applyAlignment="1">
      <alignment horizontal="left" vertical="center"/>
    </xf>
    <xf numFmtId="171" fontId="40" fillId="20" borderId="0" xfId="81" applyNumberFormat="1" applyFont="1" applyFill="1" applyBorder="1" applyAlignment="1">
      <alignment horizontal="center" vertical="center"/>
    </xf>
    <xf numFmtId="171" fontId="40" fillId="20" borderId="0" xfId="81" applyNumberFormat="1" applyFont="1" applyFill="1" applyBorder="1" applyAlignment="1">
      <alignment horizontal="right" vertical="center"/>
    </xf>
    <xf numFmtId="0" fontId="40" fillId="20" borderId="0" xfId="0" applyFont="1" applyFill="1" applyAlignment="1">
      <alignment vertical="center"/>
    </xf>
    <xf numFmtId="0" fontId="40" fillId="20" borderId="0" xfId="0" applyFont="1" applyFill="1" applyBorder="1" applyAlignment="1">
      <alignment vertical="center" wrapText="1"/>
    </xf>
    <xf numFmtId="0" fontId="37" fillId="20" borderId="0" xfId="0" applyFont="1" applyFill="1"/>
    <xf numFmtId="0" fontId="38" fillId="0" borderId="0" xfId="81" applyFont="1" applyAlignment="1">
      <alignment horizontal="left" vertical="center" indent="1"/>
    </xf>
    <xf numFmtId="171" fontId="38" fillId="0" borderId="0" xfId="81" applyNumberFormat="1" applyFont="1" applyAlignment="1">
      <alignment horizontal="right" vertical="center"/>
    </xf>
    <xf numFmtId="171" fontId="40" fillId="20" borderId="0" xfId="81" applyNumberFormat="1" applyFont="1" applyFill="1" applyAlignment="1">
      <alignment horizontal="center" vertical="center"/>
    </xf>
    <xf numFmtId="171" fontId="40" fillId="20" borderId="0" xfId="81" applyNumberFormat="1" applyFont="1" applyFill="1" applyAlignment="1">
      <alignment vertical="center"/>
    </xf>
    <xf numFmtId="0" fontId="0" fillId="20" borderId="0" xfId="0" applyFill="1"/>
    <xf numFmtId="171" fontId="1" fillId="20" borderId="0" xfId="0" applyNumberFormat="1" applyFont="1" applyFill="1" applyAlignment="1">
      <alignment horizontal="center"/>
    </xf>
    <xf numFmtId="171" fontId="38" fillId="20" borderId="0" xfId="81" applyNumberFormat="1" applyFont="1" applyFill="1" applyBorder="1" applyAlignment="1">
      <alignment vertical="center"/>
    </xf>
    <xf numFmtId="0" fontId="39" fillId="0" borderId="0" xfId="0" applyFont="1" applyBorder="1"/>
    <xf numFmtId="171" fontId="38" fillId="0" borderId="0" xfId="81" applyNumberFormat="1" applyFont="1" applyBorder="1" applyAlignment="1">
      <alignment horizontal="right" vertical="center"/>
    </xf>
    <xf numFmtId="0" fontId="45" fillId="0" borderId="0" xfId="81" applyFont="1" applyFill="1" applyAlignment="1">
      <alignment horizontal="left" vertical="center"/>
    </xf>
    <xf numFmtId="171" fontId="46" fillId="20" borderId="0" xfId="81" applyNumberFormat="1" applyFont="1" applyFill="1" applyBorder="1" applyAlignment="1">
      <alignment vertical="center"/>
    </xf>
    <xf numFmtId="0" fontId="44" fillId="0" borderId="0" xfId="81" applyFont="1" applyAlignment="1">
      <alignment horizontal="left" vertical="center"/>
    </xf>
    <xf numFmtId="0" fontId="44" fillId="0" borderId="0" xfId="81" applyFont="1" applyAlignment="1">
      <alignment horizontal="left" vertical="center" indent="2"/>
    </xf>
    <xf numFmtId="171" fontId="1" fillId="20" borderId="0" xfId="0" applyNumberFormat="1" applyFont="1" applyFill="1"/>
    <xf numFmtId="0" fontId="44" fillId="0" borderId="0" xfId="81" applyFont="1" applyAlignment="1">
      <alignment horizontal="left" vertical="center" indent="1"/>
    </xf>
    <xf numFmtId="171" fontId="39" fillId="20" borderId="0" xfId="0" applyNumberFormat="1" applyFont="1" applyFill="1"/>
    <xf numFmtId="171" fontId="39" fillId="20" borderId="0" xfId="0" applyNumberFormat="1" applyFont="1" applyFill="1" applyAlignment="1">
      <alignment horizontal="right"/>
    </xf>
    <xf numFmtId="171" fontId="39" fillId="0" borderId="0" xfId="0" applyNumberFormat="1" applyFont="1"/>
    <xf numFmtId="171" fontId="39" fillId="20" borderId="0" xfId="0" applyNumberFormat="1" applyFont="1" applyFill="1" applyAlignment="1">
      <alignment horizontal="center"/>
    </xf>
    <xf numFmtId="0" fontId="1" fillId="20" borderId="0" xfId="82" applyFont="1" applyFill="1" applyBorder="1" applyAlignment="1">
      <alignment horizontal="left" vertical="center" indent="1"/>
    </xf>
    <xf numFmtId="1" fontId="39" fillId="0" borderId="0" xfId="0" applyNumberFormat="1" applyFont="1"/>
    <xf numFmtId="0" fontId="41" fillId="0" borderId="0" xfId="81" applyFont="1" applyFill="1" applyAlignment="1">
      <alignment horizontal="left" vertical="center"/>
    </xf>
    <xf numFmtId="0" fontId="38" fillId="20" borderId="0" xfId="81" applyFont="1" applyFill="1" applyBorder="1" applyAlignment="1">
      <alignment horizontal="left" vertical="center" indent="1"/>
    </xf>
    <xf numFmtId="171" fontId="38" fillId="20" borderId="0" xfId="0" applyNumberFormat="1" applyFont="1" applyFill="1" applyBorder="1" applyAlignment="1">
      <alignment horizontal="center" vertical="center" wrapText="1"/>
    </xf>
    <xf numFmtId="171" fontId="38" fillId="20" borderId="0" xfId="0" applyNumberFormat="1" applyFont="1" applyFill="1" applyBorder="1" applyAlignment="1">
      <alignment horizontal="right" vertical="center" wrapText="1"/>
    </xf>
    <xf numFmtId="0" fontId="38" fillId="0" borderId="0" xfId="81" applyFont="1" applyFill="1" applyAlignment="1">
      <alignment horizontal="left" vertical="center"/>
    </xf>
    <xf numFmtId="0" fontId="38" fillId="0" borderId="0" xfId="81" applyFont="1" applyFill="1" applyAlignment="1">
      <alignment horizontal="left" vertical="center" indent="1"/>
    </xf>
    <xf numFmtId="0" fontId="1" fillId="0" borderId="0" xfId="64" applyFont="1" applyFill="1"/>
    <xf numFmtId="171" fontId="39" fillId="0" borderId="0" xfId="0" applyNumberFormat="1" applyFont="1" applyAlignment="1">
      <alignment horizontal="center"/>
    </xf>
    <xf numFmtId="171" fontId="39" fillId="0" borderId="0" xfId="0" applyNumberFormat="1" applyFont="1" applyAlignment="1">
      <alignment horizontal="right"/>
    </xf>
    <xf numFmtId="0" fontId="39" fillId="0" borderId="0" xfId="0" applyFont="1" applyAlignment="1">
      <alignment horizontal="center"/>
    </xf>
    <xf numFmtId="0" fontId="39" fillId="0" borderId="0" xfId="0" applyFont="1" applyAlignment="1">
      <alignment horizontal="right"/>
    </xf>
    <xf numFmtId="0" fontId="38" fillId="0" borderId="0" xfId="0" applyNumberFormat="1" applyFont="1" applyAlignment="1">
      <alignment horizontal="center" vertical="center"/>
    </xf>
    <xf numFmtId="0" fontId="38" fillId="0" borderId="0" xfId="0" applyNumberFormat="1" applyFont="1" applyAlignment="1">
      <alignment vertical="center"/>
    </xf>
    <xf numFmtId="0" fontId="38" fillId="0" borderId="0" xfId="0" applyNumberFormat="1" applyFont="1" applyAlignment="1">
      <alignment horizontal="right" vertical="center"/>
    </xf>
    <xf numFmtId="0" fontId="1" fillId="21" borderId="0" xfId="0" applyFont="1" applyFill="1"/>
    <xf numFmtId="0" fontId="0" fillId="21" borderId="0" xfId="0" applyFill="1" applyAlignment="1">
      <alignment horizontal="center"/>
    </xf>
    <xf numFmtId="0" fontId="46" fillId="0" borderId="0" xfId="0" applyFont="1" applyBorder="1" applyAlignment="1">
      <alignment horizontal="center" vertical="center"/>
    </xf>
    <xf numFmtId="0" fontId="46" fillId="0" borderId="16" xfId="0" applyFont="1" applyBorder="1" applyAlignment="1">
      <alignment horizontal="center" vertical="center"/>
    </xf>
    <xf numFmtId="0" fontId="42" fillId="0" borderId="0" xfId="81" applyFont="1" applyAlignment="1">
      <alignment horizontal="center" vertical="center" wrapText="1"/>
    </xf>
    <xf numFmtId="0" fontId="42" fillId="0" borderId="17" xfId="81" applyFont="1" applyBorder="1" applyAlignment="1">
      <alignment horizontal="right" vertical="center"/>
    </xf>
    <xf numFmtId="0" fontId="42" fillId="0" borderId="0" xfId="81" applyFont="1" applyAlignment="1">
      <alignment horizontal="right"/>
    </xf>
    <xf numFmtId="171" fontId="46" fillId="20" borderId="0" xfId="81" applyNumberFormat="1" applyFont="1" applyFill="1" applyBorder="1" applyAlignment="1">
      <alignment horizontal="center" vertical="center"/>
    </xf>
    <xf numFmtId="171" fontId="42" fillId="20" borderId="0" xfId="81" applyNumberFormat="1" applyFont="1" applyFill="1" applyBorder="1" applyAlignment="1">
      <alignment horizontal="center" vertical="center"/>
    </xf>
    <xf numFmtId="171" fontId="46" fillId="20" borderId="0" xfId="81" applyNumberFormat="1" applyFont="1" applyFill="1" applyAlignment="1">
      <alignment vertical="center"/>
    </xf>
    <xf numFmtId="171" fontId="42" fillId="19" borderId="0" xfId="81" applyNumberFormat="1" applyFont="1" applyFill="1" applyBorder="1" applyAlignment="1">
      <alignment horizontal="center" vertical="center"/>
    </xf>
    <xf numFmtId="171" fontId="50" fillId="20" borderId="0" xfId="0" applyNumberFormat="1" applyFont="1" applyFill="1"/>
    <xf numFmtId="171" fontId="46" fillId="20" borderId="0" xfId="0" applyNumberFormat="1" applyFont="1" applyFill="1" applyBorder="1" applyAlignment="1">
      <alignment horizontal="center" vertical="center" wrapText="1"/>
    </xf>
    <xf numFmtId="171" fontId="50" fillId="0" borderId="0" xfId="0" applyNumberFormat="1" applyFont="1"/>
    <xf numFmtId="0" fontId="50" fillId="0" borderId="0" xfId="0" applyFont="1"/>
    <xf numFmtId="0" fontId="46" fillId="0" borderId="0" xfId="0" applyNumberFormat="1" applyFont="1" applyAlignment="1">
      <alignment horizontal="center" vertical="center"/>
    </xf>
    <xf numFmtId="0" fontId="1" fillId="15" borderId="0" xfId="0" applyFont="1" applyFill="1" applyAlignment="1">
      <alignment horizontal="center" vertical="center"/>
    </xf>
    <xf numFmtId="0" fontId="0" fillId="15" borderId="0" xfId="0" applyFill="1" applyAlignment="1">
      <alignment horizontal="center" vertical="center"/>
    </xf>
    <xf numFmtId="0" fontId="0" fillId="22" borderId="0" xfId="0" applyFill="1" applyAlignment="1">
      <alignment horizontal="center" vertical="center"/>
    </xf>
    <xf numFmtId="0" fontId="0" fillId="22" borderId="0" xfId="0" applyFill="1" applyAlignment="1">
      <alignment horizontal="center"/>
    </xf>
    <xf numFmtId="0" fontId="42" fillId="0" borderId="0" xfId="81" applyFont="1" applyAlignment="1">
      <alignment horizontal="center"/>
    </xf>
    <xf numFmtId="171" fontId="46" fillId="20" borderId="0" xfId="81" applyNumberFormat="1" applyFont="1" applyFill="1" applyAlignment="1">
      <alignment horizontal="center" vertical="center"/>
    </xf>
    <xf numFmtId="171" fontId="42" fillId="19" borderId="0" xfId="78" applyNumberFormat="1" applyFont="1" applyFill="1" applyBorder="1" applyAlignment="1">
      <alignment horizontal="center" vertical="center"/>
    </xf>
    <xf numFmtId="171" fontId="42" fillId="20" borderId="0" xfId="78" applyNumberFormat="1" applyFont="1" applyFill="1" applyBorder="1" applyAlignment="1">
      <alignment horizontal="center" vertical="center"/>
    </xf>
    <xf numFmtId="171" fontId="49" fillId="20" borderId="0" xfId="0" applyNumberFormat="1" applyFont="1" applyFill="1" applyAlignment="1">
      <alignment horizontal="center"/>
    </xf>
    <xf numFmtId="171" fontId="50" fillId="20" borderId="0" xfId="0" applyNumberFormat="1" applyFont="1" applyFill="1" applyAlignment="1">
      <alignment horizontal="center"/>
    </xf>
    <xf numFmtId="171" fontId="46" fillId="20" borderId="0" xfId="78" applyNumberFormat="1" applyFont="1" applyFill="1" applyBorder="1" applyAlignment="1">
      <alignment horizontal="center" vertical="center"/>
    </xf>
    <xf numFmtId="171" fontId="50" fillId="0" borderId="0" xfId="0" applyNumberFormat="1" applyFont="1" applyAlignment="1">
      <alignment horizontal="center"/>
    </xf>
    <xf numFmtId="0" fontId="50" fillId="0" borderId="0" xfId="0" applyFont="1" applyAlignment="1">
      <alignment horizontal="center"/>
    </xf>
    <xf numFmtId="171" fontId="42" fillId="23" borderId="0" xfId="81" applyNumberFormat="1" applyFont="1" applyFill="1" applyBorder="1" applyAlignment="1">
      <alignment horizontal="center" vertical="center"/>
    </xf>
    <xf numFmtId="49" fontId="39" fillId="0" borderId="0" xfId="0" applyNumberFormat="1" applyFont="1" applyAlignment="1">
      <alignment horizontal="center"/>
    </xf>
    <xf numFmtId="49" fontId="39" fillId="20" borderId="0" xfId="0" applyNumberFormat="1" applyFont="1" applyFill="1" applyAlignment="1">
      <alignment horizontal="center"/>
    </xf>
  </cellXfs>
  <cellStyles count="95">
    <cellStyle name="%" xfId="1"/>
    <cellStyle name="%.00" xfId="2"/>
    <cellStyle name="%0" xfId="3"/>
    <cellStyle name="%1" xfId="4"/>
    <cellStyle name="%2" xfId="5"/>
    <cellStyle name="******************************************" xfId="6"/>
    <cellStyle name="]_x000a__x000a_Zoomed=1_x000a__x000a_Row=0_x000a__x000a_Column=0_x000a__x000a_Height=0_x000a__x000a_Width=0_x000a__x000a_FontName=FoxFont_x000a__x000a_FontStyle=0_x000a__x000a_FontSize=9_x000a__x000a_PrtFontName=FoxPrin" xfId="7"/>
    <cellStyle name="]_x000d__x000a_Zoomed=1_x000d__x000a_Row=0_x000d__x000a_Column=0_x000d__x000a_Height=0_x000d__x000a_Width=0_x000d__x000a_FontName=FoxFont_x000d__x000a_FontStyle=0_x000d__x000a_FontSize=9_x000d__x000a_PrtFontName=FoxPrin" xfId="8"/>
    <cellStyle name="_Simple DCF" xfId="9"/>
    <cellStyle name="_Simple DCF 2" xfId="10"/>
    <cellStyle name="0.0" xfId="11"/>
    <cellStyle name="0.0%" xfId="12"/>
    <cellStyle name="0.00" xfId="13"/>
    <cellStyle name="0000" xfId="14"/>
    <cellStyle name="20% - Accent1" xfId="15"/>
    <cellStyle name="20% - Accent2" xfId="16"/>
    <cellStyle name="20% - Accent3" xfId="17"/>
    <cellStyle name="20% - Accent4" xfId="18"/>
    <cellStyle name="20% - Accent5" xfId="19"/>
    <cellStyle name="20% - Accent6" xfId="20"/>
    <cellStyle name="40% - Accent1" xfId="21"/>
    <cellStyle name="40% - Accent2" xfId="22"/>
    <cellStyle name="40% - Accent3" xfId="23"/>
    <cellStyle name="40% - Accent4" xfId="24"/>
    <cellStyle name="40% - Accent5" xfId="25"/>
    <cellStyle name="40% - Accent6" xfId="26"/>
    <cellStyle name="60% - Accent1" xfId="27"/>
    <cellStyle name="60% - Accent2" xfId="28"/>
    <cellStyle name="60% - Accent3" xfId="29"/>
    <cellStyle name="60% - Accent4" xfId="30"/>
    <cellStyle name="60% - Accent5" xfId="31"/>
    <cellStyle name="60% - Accent6" xfId="32"/>
    <cellStyle name="Accent1 2" xfId="33"/>
    <cellStyle name="Accent2 2" xfId="34"/>
    <cellStyle name="Accent3 2" xfId="35"/>
    <cellStyle name="Accent4 2" xfId="36"/>
    <cellStyle name="Accent5 2" xfId="37"/>
    <cellStyle name="Accent6 2" xfId="38"/>
    <cellStyle name="AFE" xfId="39"/>
    <cellStyle name="AFE 2" xfId="40"/>
    <cellStyle name="Bad" xfId="41"/>
    <cellStyle name="Banner 1" xfId="42"/>
    <cellStyle name="Banner 2" xfId="43"/>
    <cellStyle name="Calculation" xfId="44"/>
    <cellStyle name="Check Cell" xfId="45"/>
    <cellStyle name="Comma 2" xfId="46"/>
    <cellStyle name="Currency ($)" xfId="47"/>
    <cellStyle name="Euro" xfId="48"/>
    <cellStyle name="Euro 2" xfId="49"/>
    <cellStyle name="Euro 3" xfId="50"/>
    <cellStyle name="Explanatory Text" xfId="51"/>
    <cellStyle name="Good" xfId="52"/>
    <cellStyle name="Heading 1" xfId="53"/>
    <cellStyle name="Heading 2" xfId="54"/>
    <cellStyle name="Heading 3" xfId="55"/>
    <cellStyle name="Heading 4" xfId="56"/>
    <cellStyle name="Input" xfId="57"/>
    <cellStyle name="Inputs" xfId="58"/>
    <cellStyle name="Linked Cell" xfId="59"/>
    <cellStyle name="Milliers 2" xfId="60"/>
    <cellStyle name="Milliers 3" xfId="61"/>
    <cellStyle name="Neutral" xfId="62"/>
    <cellStyle name="Normal" xfId="0" builtinId="0"/>
    <cellStyle name="Normal 2" xfId="63"/>
    <cellStyle name="Normal 2 2" xfId="64"/>
    <cellStyle name="Normal 2 3" xfId="65"/>
    <cellStyle name="Normal 3" xfId="66"/>
    <cellStyle name="Normal 3 2" xfId="67"/>
    <cellStyle name="Normal 4" xfId="68"/>
    <cellStyle name="Normal 5" xfId="69"/>
    <cellStyle name="Normal 6" xfId="70"/>
    <cellStyle name="Normal 7" xfId="71"/>
    <cellStyle name="Note" xfId="72"/>
    <cellStyle name="Output" xfId="73"/>
    <cellStyle name="Percent 2" xfId="74"/>
    <cellStyle name="Percent 3" xfId="75"/>
    <cellStyle name="Percent 4" xfId="76"/>
    <cellStyle name="Percent 5" xfId="77"/>
    <cellStyle name="Pourcentage 2" xfId="78"/>
    <cellStyle name="Pourcentage 2 2" xfId="79"/>
    <cellStyle name="Pourcentage 3" xfId="80"/>
    <cellStyle name="Pourcentage_Reporting banque V5 3 11 2011" xfId="81"/>
    <cellStyle name="Pourcentage_Reporting banque V5 3 11 2011 2" xfId="82"/>
    <cellStyle name="s_Valuation " xfId="83"/>
    <cellStyle name="Small Page Heading" xfId="84"/>
    <cellStyle name="ssp " xfId="85"/>
    <cellStyle name="Style 1" xfId="86"/>
    <cellStyle name="Style 1 2" xfId="87"/>
    <cellStyle name="Style 2" xfId="88"/>
    <cellStyle name="Subtotal 1" xfId="89"/>
    <cellStyle name="Subtotal 2" xfId="90"/>
    <cellStyle name="Subtotal 2 2" xfId="91"/>
    <cellStyle name="Title" xfId="92"/>
    <cellStyle name="Total 2" xfId="93"/>
    <cellStyle name="Warning Text" xfId="94"/>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editAs="oneCell">
    <xdr:from>
      <xdr:col>6</xdr:col>
      <xdr:colOff>342900</xdr:colOff>
      <xdr:row>15</xdr:row>
      <xdr:rowOff>85725</xdr:rowOff>
    </xdr:from>
    <xdr:to>
      <xdr:col>6</xdr:col>
      <xdr:colOff>419100</xdr:colOff>
      <xdr:row>16</xdr:row>
      <xdr:rowOff>123825</xdr:rowOff>
    </xdr:to>
    <xdr:sp macro="" textlink="">
      <xdr:nvSpPr>
        <xdr:cNvPr id="3073" name="Text Box 2"/>
        <xdr:cNvSpPr txBox="1">
          <a:spLocks noChangeArrowheads="1"/>
        </xdr:cNvSpPr>
      </xdr:nvSpPr>
      <xdr:spPr bwMode="auto">
        <a:xfrm>
          <a:off x="4352925" y="2514600"/>
          <a:ext cx="76200" cy="200025"/>
        </a:xfrm>
        <a:prstGeom prst="rect">
          <a:avLst/>
        </a:prstGeom>
        <a:noFill/>
        <a:ln w="9525">
          <a:noFill/>
          <a:miter lim="800000"/>
          <a:headEnd/>
          <a:tailEnd/>
        </a:ln>
      </xdr:spPr>
    </xdr:sp>
    <xdr:clientData/>
  </xdr:twoCellAnchor>
  <xdr:twoCellAnchor>
    <xdr:from>
      <xdr:col>6</xdr:col>
      <xdr:colOff>0</xdr:colOff>
      <xdr:row>15</xdr:row>
      <xdr:rowOff>0</xdr:rowOff>
    </xdr:from>
    <xdr:to>
      <xdr:col>11</xdr:col>
      <xdr:colOff>295275</xdr:colOff>
      <xdr:row>21</xdr:row>
      <xdr:rowOff>142875</xdr:rowOff>
    </xdr:to>
    <xdr:sp macro="" textlink="">
      <xdr:nvSpPr>
        <xdr:cNvPr id="3075" name="Text Box 3"/>
        <xdr:cNvSpPr txBox="1">
          <a:spLocks noChangeArrowheads="1"/>
        </xdr:cNvSpPr>
      </xdr:nvSpPr>
      <xdr:spPr bwMode="auto">
        <a:xfrm>
          <a:off x="4010025" y="2428875"/>
          <a:ext cx="4105275" cy="11144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Dans l'onglet reporting, la colonne LTM (Last twelve month) me pose problème. L'objectif de cette colonne est de pouvoir comparer la performance du mois sélectionné additionné à la performance des 11 mois précédents. Donc le but est de trouver une formule qui modifiera automatiquement les 12 onglets sélectionnés dans la formule d'après le mois sélectionné en page de garde. </a:t>
          </a:r>
        </a:p>
        <a:p>
          <a:pPr algn="l" rtl="0">
            <a:defRPr sz="1000"/>
          </a:pPr>
          <a:endParaRPr lang="fr-FR" sz="1000" b="0" i="0" u="none" strike="noStrike" baseline="0">
            <a:solidFill>
              <a:srgbClr val="000000"/>
            </a:solidFill>
            <a:latin typeface="Arial"/>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2362200</xdr:colOff>
      <xdr:row>16</xdr:row>
      <xdr:rowOff>19050</xdr:rowOff>
    </xdr:from>
    <xdr:to>
      <xdr:col>2</xdr:col>
      <xdr:colOff>2438400</xdr:colOff>
      <xdr:row>17</xdr:row>
      <xdr:rowOff>57150</xdr:rowOff>
    </xdr:to>
    <xdr:sp macro="" textlink="">
      <xdr:nvSpPr>
        <xdr:cNvPr id="2053" name="Text Box 5"/>
        <xdr:cNvSpPr txBox="1">
          <a:spLocks noChangeArrowheads="1"/>
        </xdr:cNvSpPr>
      </xdr:nvSpPr>
      <xdr:spPr bwMode="auto">
        <a:xfrm>
          <a:off x="2857500" y="2581275"/>
          <a:ext cx="76200" cy="200025"/>
        </a:xfrm>
        <a:prstGeom prst="rect">
          <a:avLst/>
        </a:prstGeom>
        <a:noFill/>
        <a:ln w="9525">
          <a:noFill/>
          <a:miter lim="800000"/>
          <a:headEnd/>
          <a:tailEnd/>
        </a:ln>
      </xdr:spPr>
    </xdr:sp>
    <xdr:clientData/>
  </xdr:twoCellAnchor>
  <xdr:twoCellAnchor>
    <xdr:from>
      <xdr:col>2</xdr:col>
      <xdr:colOff>0</xdr:colOff>
      <xdr:row>16</xdr:row>
      <xdr:rowOff>0</xdr:rowOff>
    </xdr:from>
    <xdr:to>
      <xdr:col>5</xdr:col>
      <xdr:colOff>409575</xdr:colOff>
      <xdr:row>26</xdr:row>
      <xdr:rowOff>142875</xdr:rowOff>
    </xdr:to>
    <xdr:sp macro="" textlink="">
      <xdr:nvSpPr>
        <xdr:cNvPr id="2054" name="Text Box 6"/>
        <xdr:cNvSpPr txBox="1">
          <a:spLocks noChangeArrowheads="1"/>
        </xdr:cNvSpPr>
      </xdr:nvSpPr>
      <xdr:spPr bwMode="auto">
        <a:xfrm>
          <a:off x="495300" y="2562225"/>
          <a:ext cx="5419725" cy="17621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Dans l'onglet reporting, la colonne LTM (Last twelve month) me pose problème. L'objectif de cette colonne est de pouvoir comparer la performance du mois sélectionné additionné à la performance des 11 mois précédents. Donc le but est de trouver une formule qui modifiera automatiquement les 12 onglets sélectionnés dans la formule d'après le mois sélectionné en page de garde.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Si dans l'onglet source&gt;&gt;&gt; je choisis Janvier dans le menu déroulant (i6etJ6). L'onglet reporting s'adapte automatiquement en D,E,F,G,H d’après les données des onglets Jan10 et Jan11. Je ne sais pas comment faire pour I et J</a:t>
          </a:r>
        </a:p>
        <a:p>
          <a:pPr algn="l" rtl="0">
            <a:defRPr sz="1000"/>
          </a:pPr>
          <a:endParaRPr lang="fr-FR" sz="1000" b="0" i="0" u="none" strike="noStrike" baseline="0">
            <a:solidFill>
              <a:srgbClr val="000000"/>
            </a:solidFill>
            <a:latin typeface="Arial"/>
            <a:cs typeface="Arial"/>
          </a:endParaRPr>
        </a:p>
        <a:p>
          <a:pPr algn="l" rtl="0">
            <a:defRPr sz="1000"/>
          </a:pPr>
          <a:endParaRPr lang="fr-FR" sz="1000" b="0" i="0" u="none" strike="noStrike" baseline="0">
            <a:solidFill>
              <a:srgbClr val="000000"/>
            </a:solidFill>
            <a:latin typeface="Arial"/>
            <a:cs typeface="Arial"/>
          </a:endParaRPr>
        </a:p>
      </xdr:txBody>
    </xdr:sp>
    <xdr:clientData/>
  </xdr:twoCellAnchor>
  <xdr:twoCellAnchor>
    <xdr:from>
      <xdr:col>7</xdr:col>
      <xdr:colOff>133350</xdr:colOff>
      <xdr:row>19</xdr:row>
      <xdr:rowOff>28575</xdr:rowOff>
    </xdr:from>
    <xdr:to>
      <xdr:col>11</xdr:col>
      <xdr:colOff>28575</xdr:colOff>
      <xdr:row>26</xdr:row>
      <xdr:rowOff>38100</xdr:rowOff>
    </xdr:to>
    <xdr:sp macro="" textlink="">
      <xdr:nvSpPr>
        <xdr:cNvPr id="2055" name="AutoShape 7"/>
        <xdr:cNvSpPr>
          <a:spLocks noChangeArrowheads="1"/>
        </xdr:cNvSpPr>
      </xdr:nvSpPr>
      <xdr:spPr bwMode="auto">
        <a:xfrm>
          <a:off x="7258050" y="3076575"/>
          <a:ext cx="2809875" cy="1143000"/>
        </a:xfrm>
        <a:prstGeom prst="wedgeRoundRectCallout">
          <a:avLst>
            <a:gd name="adj1" fmla="val -27287"/>
            <a:gd name="adj2" fmla="val 50833"/>
            <a:gd name="adj3" fmla="val 16667"/>
          </a:avLst>
        </a:prstGeom>
        <a:solidFill>
          <a:srgbClr val="00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A titre d'exemple, la liste des onglets existants est en colonne O et est nommée ListeFeuilles.</a:t>
          </a:r>
        </a:p>
        <a:p>
          <a:pPr algn="l" rtl="0">
            <a:defRPr sz="1000"/>
          </a:pPr>
          <a:r>
            <a:rPr lang="fr-FR" sz="1000" b="0" i="0" u="none" strike="noStrike" baseline="0">
              <a:solidFill>
                <a:srgbClr val="000000"/>
              </a:solidFill>
              <a:latin typeface="Arial"/>
              <a:cs typeface="Arial"/>
            </a:rPr>
            <a:t>Dans les cellules bleues, la consolidation de ces onglets pour les rubriques en colonne C</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nyang6/Local%20Settings/Temp/Outlook/LBO%20Model%20-%20Mar%202011%20-%20v8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WIP/CEP/1.%20Model/LBO/Project%20Yellow%20-%20LBO%20Model%20-%20Mar%202011%20-%20v34.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oschwab/Dropbox/Modele%20plaquette/CBP%20Model%20V3%200601201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over"/>
      <sheetName val="__FDSCACHE__"/>
      <sheetName val="Cases inputs"/>
      <sheetName val="SummaryOutput"/>
      <sheetName val="Tax"/>
      <sheetName val="LBOEngine"/>
      <sheetName val="IRRCalc"/>
      <sheetName val="OpenBS"/>
      <sheetName val="AvgLife"/>
      <sheetName val="Sheet1"/>
      <sheetName val="S&amp;U"/>
      <sheetName val="Case Comparison"/>
      <sheetName val="Side by Side output"/>
      <sheetName val="RatingAdj. New"/>
      <sheetName val="Moody's"/>
      <sheetName val="S&amp;P"/>
      <sheetName val="AcqMatrix"/>
      <sheetName val="ShrPrcDownload"/>
    </sheetNames>
    <sheetDataSet>
      <sheetData sheetId="0"/>
      <sheetData sheetId="1"/>
      <sheetData sheetId="2"/>
      <sheetData sheetId="3"/>
      <sheetData sheetId="4"/>
      <sheetData sheetId="5">
        <row r="24">
          <cell r="M24">
            <v>9.3090308722975745</v>
          </cell>
        </row>
        <row r="25">
          <cell r="D25">
            <v>0.5</v>
          </cell>
        </row>
      </sheetData>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Cover"/>
      <sheetName val="__FDSCACHE__"/>
      <sheetName val="S&amp;U"/>
      <sheetName val="Case Comparison"/>
      <sheetName val="IRRTables"/>
      <sheetName val="RatingAdj. New"/>
      <sheetName val="Moody's"/>
      <sheetName val="S&amp;P"/>
      <sheetName val="SummaryOutput"/>
      <sheetName val="LBOEngine"/>
      <sheetName val="IRRCalc"/>
      <sheetName val="OpenBS"/>
      <sheetName val="AvgLife"/>
      <sheetName val="AcqMatrix"/>
      <sheetName val="ShrPrcDownload"/>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row r="139">
          <cell r="E139">
            <v>0</v>
          </cell>
        </row>
      </sheetData>
      <sheetData sheetId="10" refreshError="1"/>
      <sheetData sheetId="11" refreshError="1"/>
      <sheetData sheetId="12" refreshError="1"/>
      <sheetData sheetId="13" refreshError="1"/>
      <sheetData sheetId="14"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Sources&gt;&gt;&gt;"/>
      <sheetName val="Jan10"/>
      <sheetName val="Jan11"/>
      <sheetName val="BC 11-16"/>
      <sheetName val="Comm. 2011"/>
      <sheetName val="Output&gt;&gt;&gt;"/>
      <sheetName val="0.Reporting P&amp;L"/>
      <sheetName val="1.Borrowings"/>
      <sheetName val="2.Cons. CashFlow"/>
      <sheetName val="3.Working capital"/>
      <sheetName val="4.Balance Sheet"/>
      <sheetName val="Fin. Cov&gt;&gt;"/>
      <sheetName val="Output &amp; Covenant"/>
      <sheetName val="Not used&gt;"/>
      <sheetName val="General"/>
      <sheetName val="FS  2011"/>
      <sheetName val="BS &amp; PL CF 2011"/>
      <sheetName val=" BS &amp; PL CF Logiciels"/>
      <sheetName val="Maquette Fas Conso"/>
      <sheetName val="Feuil2"/>
      <sheetName val="P&amp;L N-1&gt;"/>
      <sheetName val="Fr"/>
      <sheetName val="Sp"/>
      <sheetName val="It"/>
      <sheetName val="P&amp;L N&gt;"/>
      <sheetName val="Fr1"/>
      <sheetName val="Sp1"/>
      <sheetName val="It1"/>
      <sheetName val="WC Split"/>
      <sheetName val="BS N"/>
    </sheetNames>
    <sheetDataSet>
      <sheetData sheetId="0">
        <row r="9">
          <cell r="I9" t="str">
            <v>JAN10</v>
          </cell>
          <cell r="J9" t="str">
            <v>JAN11</v>
          </cell>
        </row>
        <row r="24">
          <cell r="E24">
            <v>12</v>
          </cell>
        </row>
        <row r="26">
          <cell r="E26">
            <v>2</v>
          </cell>
        </row>
        <row r="30">
          <cell r="E30">
            <v>4</v>
          </cell>
        </row>
        <row r="31">
          <cell r="E31">
            <v>4</v>
          </cell>
        </row>
      </sheetData>
      <sheetData sheetId="1"/>
      <sheetData sheetId="2"/>
      <sheetData sheetId="3">
        <row r="1">
          <cell r="B1">
            <v>2</v>
          </cell>
          <cell r="C1">
            <v>3</v>
          </cell>
          <cell r="D1">
            <v>4</v>
          </cell>
          <cell r="E1">
            <v>5</v>
          </cell>
          <cell r="F1">
            <v>6</v>
          </cell>
          <cell r="G1">
            <v>7</v>
          </cell>
        </row>
        <row r="2">
          <cell r="A2" t="str">
            <v>Group in € million</v>
          </cell>
          <cell r="B2">
            <v>2011</v>
          </cell>
          <cell r="C2">
            <v>2012</v>
          </cell>
          <cell r="D2">
            <v>2013</v>
          </cell>
          <cell r="E2">
            <v>2014</v>
          </cell>
          <cell r="F2">
            <v>2015</v>
          </cell>
          <cell r="G2">
            <v>2016</v>
          </cell>
        </row>
        <row r="5">
          <cell r="A5" t="str">
            <v>PREMIUMS France</v>
          </cell>
          <cell r="B5">
            <v>1762.5774665359963</v>
          </cell>
          <cell r="C5">
            <v>2040.9290929971478</v>
          </cell>
          <cell r="D5">
            <v>2098.232625739181</v>
          </cell>
          <cell r="E5">
            <v>2157.1627040448329</v>
          </cell>
          <cell r="F5">
            <v>2208.2455216433254</v>
          </cell>
          <cell r="G5">
            <v>2275.7379049566766</v>
          </cell>
        </row>
        <row r="6">
          <cell r="A6" t="str">
            <v>Collective Insurance</v>
          </cell>
          <cell r="B6">
            <v>93.213431694794721</v>
          </cell>
          <cell r="C6">
            <v>95.246723708442403</v>
          </cell>
          <cell r="D6">
            <v>95.623318199564523</v>
          </cell>
          <cell r="E6">
            <v>94.492774367115132</v>
          </cell>
          <cell r="F6">
            <v>95.674599929954084</v>
          </cell>
          <cell r="G6">
            <v>95.652488252539584</v>
          </cell>
        </row>
        <row r="7">
          <cell r="A7" t="str">
            <v>Individual Insurance</v>
          </cell>
          <cell r="B7">
            <v>8.5559062499999996</v>
          </cell>
          <cell r="C7">
            <v>12.382906876875001</v>
          </cell>
          <cell r="D7">
            <v>16.231238467795411</v>
          </cell>
          <cell r="E7">
            <v>19.847144798437505</v>
          </cell>
          <cell r="F7">
            <v>24.352584060580153</v>
          </cell>
          <cell r="G7">
            <v>31.385592441937099</v>
          </cell>
        </row>
        <row r="8">
          <cell r="A8" t="str">
            <v>Product Diversification</v>
          </cell>
          <cell r="B8">
            <v>2.6827466535996276</v>
          </cell>
          <cell r="C8">
            <v>4.5826621365203533</v>
          </cell>
          <cell r="D8">
            <v>5.9943772240645767</v>
          </cell>
          <cell r="E8">
            <v>7.0598776597323205</v>
          </cell>
          <cell r="F8">
            <v>8.8182460169972181</v>
          </cell>
          <cell r="G8">
            <v>9.8579932546933531</v>
          </cell>
        </row>
        <row r="9">
          <cell r="A9" t="str">
            <v>Other</v>
          </cell>
          <cell r="B9">
            <v>0.19</v>
          </cell>
          <cell r="C9">
            <v>0.2</v>
          </cell>
          <cell r="D9">
            <v>0.2</v>
          </cell>
          <cell r="E9">
            <v>0.21</v>
          </cell>
          <cell r="F9">
            <v>0.2</v>
          </cell>
          <cell r="G9">
            <v>0.2</v>
          </cell>
        </row>
        <row r="10">
          <cell r="A10" t="str">
            <v>Fixed commissions France</v>
          </cell>
          <cell r="B10">
            <v>104.64208459839435</v>
          </cell>
          <cell r="C10">
            <v>112.41229272183776</v>
          </cell>
          <cell r="D10">
            <v>118.04893389142451</v>
          </cell>
          <cell r="E10">
            <v>121.60979682528495</v>
          </cell>
          <cell r="F10">
            <v>129.04543000753145</v>
          </cell>
          <cell r="G10">
            <v>137.09607394917003</v>
          </cell>
        </row>
        <row r="11">
          <cell r="A11" t="str">
            <v>Variable commissions France</v>
          </cell>
          <cell r="B11">
            <v>26.6</v>
          </cell>
          <cell r="C11">
            <v>27.8</v>
          </cell>
          <cell r="D11">
            <v>28.6</v>
          </cell>
          <cell r="E11">
            <v>26.9</v>
          </cell>
          <cell r="F11">
            <v>26.9</v>
          </cell>
          <cell r="G11">
            <v>26.9</v>
          </cell>
        </row>
        <row r="12">
          <cell r="A12" t="str">
            <v>Revenues France</v>
          </cell>
          <cell r="B12">
            <v>131.24208459839434</v>
          </cell>
          <cell r="C12">
            <v>140.21229272183777</v>
          </cell>
          <cell r="D12">
            <v>146.64893389142452</v>
          </cell>
          <cell r="E12">
            <v>148.50979682528495</v>
          </cell>
          <cell r="F12">
            <v>155.94543000753146</v>
          </cell>
          <cell r="G12">
            <v>163.99607394917004</v>
          </cell>
        </row>
        <row r="14">
          <cell r="A14" t="str">
            <v>Total costs</v>
          </cell>
          <cell r="B14">
            <v>36.619080913846602</v>
          </cell>
          <cell r="C14">
            <v>40.4119908454715</v>
          </cell>
          <cell r="D14">
            <v>41.662430386912803</v>
          </cell>
          <cell r="E14">
            <v>41.174386686265301</v>
          </cell>
          <cell r="F14">
            <v>43.276212121278505</v>
          </cell>
          <cell r="G14">
            <v>45.539584980997404</v>
          </cell>
        </row>
        <row r="15">
          <cell r="A15" t="str">
            <v>Personnel costs France</v>
          </cell>
          <cell r="B15">
            <v>25.9868200010343</v>
          </cell>
          <cell r="C15">
            <v>28.898212689930801</v>
          </cell>
          <cell r="D15">
            <v>30.089581501293502</v>
          </cell>
          <cell r="E15">
            <v>29.0951658666479</v>
          </cell>
          <cell r="F15">
            <v>30.796991246291601</v>
          </cell>
          <cell r="G15">
            <v>32.588364904130202</v>
          </cell>
        </row>
        <row r="16">
          <cell r="A16" t="str">
            <v>Operating costs France</v>
          </cell>
          <cell r="B16">
            <v>10.632260912812299</v>
          </cell>
          <cell r="C16">
            <v>11.513778155540701</v>
          </cell>
          <cell r="D16">
            <v>11.572848885619299</v>
          </cell>
          <cell r="E16">
            <v>12.079220819617399</v>
          </cell>
          <cell r="F16">
            <v>12.4792208749869</v>
          </cell>
          <cell r="G16">
            <v>12.9512200768672</v>
          </cell>
        </row>
        <row r="18">
          <cell r="A18" t="str">
            <v>EBITDA France</v>
          </cell>
          <cell r="B18">
            <v>94.62300368454774</v>
          </cell>
          <cell r="C18">
            <v>99.800301876366262</v>
          </cell>
          <cell r="D18">
            <v>104.98650350451172</v>
          </cell>
          <cell r="E18">
            <v>107.33541013901964</v>
          </cell>
          <cell r="F18">
            <v>112.66921788625295</v>
          </cell>
          <cell r="G18">
            <v>118.45648896817264</v>
          </cell>
        </row>
        <row r="19">
          <cell r="A19" t="str">
            <v>% Margin</v>
          </cell>
          <cell r="B19" t="e">
            <v>#REF!</v>
          </cell>
          <cell r="C19" t="e">
            <v>#REF!</v>
          </cell>
          <cell r="D19" t="e">
            <v>#REF!</v>
          </cell>
          <cell r="E19" t="e">
            <v>#REF!</v>
          </cell>
          <cell r="F19" t="e">
            <v>#REF!</v>
          </cell>
          <cell r="G19" t="e">
            <v>#REF!</v>
          </cell>
        </row>
        <row r="21">
          <cell r="A21" t="str">
            <v>Depreciation &amp; Amortization France</v>
          </cell>
          <cell r="B21">
            <v>4.0519017082335598</v>
          </cell>
          <cell r="C21">
            <v>4.8373240989033999</v>
          </cell>
          <cell r="D21">
            <v>3.88619674812275</v>
          </cell>
          <cell r="E21">
            <v>3.7127449206321201</v>
          </cell>
          <cell r="F21">
            <v>3.7925350667726199</v>
          </cell>
          <cell r="G21">
            <v>3.6899116638563298</v>
          </cell>
        </row>
        <row r="23">
          <cell r="A23" t="str">
            <v>EBIT France</v>
          </cell>
          <cell r="B23">
            <v>90.571101976314182</v>
          </cell>
          <cell r="C23">
            <v>94.962977777462868</v>
          </cell>
          <cell r="D23">
            <v>101.10030675638896</v>
          </cell>
          <cell r="E23">
            <v>103.62266521838752</v>
          </cell>
          <cell r="F23">
            <v>108.87668281948034</v>
          </cell>
          <cell r="G23">
            <v>114.7665773043163</v>
          </cell>
        </row>
        <row r="24">
          <cell r="A24" t="str">
            <v>% Margin</v>
          </cell>
          <cell r="B24" t="e">
            <v>#REF!</v>
          </cell>
          <cell r="C24" t="e">
            <v>#REF!</v>
          </cell>
          <cell r="D24" t="e">
            <v>#REF!</v>
          </cell>
          <cell r="E24" t="e">
            <v>#REF!</v>
          </cell>
          <cell r="F24" t="e">
            <v>#REF!</v>
          </cell>
          <cell r="G24" t="e">
            <v>#REF!</v>
          </cell>
        </row>
        <row r="28">
          <cell r="A28" t="str">
            <v>Group in € million</v>
          </cell>
          <cell r="B28">
            <v>2011</v>
          </cell>
          <cell r="C28">
            <v>2012</v>
          </cell>
          <cell r="D28">
            <v>2013</v>
          </cell>
          <cell r="E28">
            <v>2014</v>
          </cell>
          <cell r="F28">
            <v>2015</v>
          </cell>
          <cell r="G28">
            <v>2016</v>
          </cell>
        </row>
        <row r="31">
          <cell r="A31" t="str">
            <v>PREMIUMS Spain</v>
          </cell>
          <cell r="B31">
            <v>69.323664760228766</v>
          </cell>
          <cell r="C31">
            <v>69.323664760228766</v>
          </cell>
          <cell r="D31">
            <v>71.069775626924752</v>
          </cell>
          <cell r="E31">
            <v>172.18666592532091</v>
          </cell>
          <cell r="F31">
            <v>212.55176244367914</v>
          </cell>
          <cell r="G31">
            <v>271.24157357948656</v>
          </cell>
        </row>
        <row r="32">
          <cell r="A32" t="str">
            <v>Fixed commissions Spain</v>
          </cell>
          <cell r="B32">
            <v>2.0381157439507258</v>
          </cell>
          <cell r="C32">
            <v>2.0381157439507258</v>
          </cell>
          <cell r="D32">
            <v>2.586939832820061</v>
          </cell>
          <cell r="E32">
            <v>6.8874666370128361</v>
          </cell>
          <cell r="F32">
            <v>8.5020704977471659</v>
          </cell>
          <cell r="G32">
            <v>10.849662943179462</v>
          </cell>
        </row>
        <row r="33">
          <cell r="A33" t="str">
            <v>Variable commissions Spain</v>
          </cell>
          <cell r="B33">
            <v>0.4</v>
          </cell>
          <cell r="C33">
            <v>1.7</v>
          </cell>
          <cell r="D33">
            <v>2.4</v>
          </cell>
          <cell r="E33">
            <v>3</v>
          </cell>
          <cell r="F33">
            <v>3.06</v>
          </cell>
          <cell r="G33">
            <v>3.1212</v>
          </cell>
        </row>
        <row r="34">
          <cell r="A34" t="str">
            <v>Revenues Spain</v>
          </cell>
          <cell r="B34">
            <v>2.4381157439507257</v>
          </cell>
          <cell r="C34">
            <v>3.7381157439507255</v>
          </cell>
          <cell r="D34">
            <v>4.9869398328200614</v>
          </cell>
          <cell r="E34">
            <v>9.8874666370128352</v>
          </cell>
          <cell r="F34">
            <v>11.562070497747166</v>
          </cell>
          <cell r="G34">
            <v>13.970862943179462</v>
          </cell>
        </row>
        <row r="36">
          <cell r="A36" t="str">
            <v>Total costs</v>
          </cell>
          <cell r="B36">
            <v>1.8539062728060869</v>
          </cell>
          <cell r="C36">
            <v>2.0786416217506618</v>
          </cell>
          <cell r="D36">
            <v>2.6928043849568399</v>
          </cell>
          <cell r="E36">
            <v>5.0544530799123102</v>
          </cell>
          <cell r="F36">
            <v>5.7508993537432902</v>
          </cell>
          <cell r="G36">
            <v>6.7409903973985195</v>
          </cell>
        </row>
        <row r="37">
          <cell r="A37" t="str">
            <v>Personnel costs Spain</v>
          </cell>
          <cell r="B37">
            <v>0.95320039045314597</v>
          </cell>
          <cell r="C37">
            <v>0.87638976989881201</v>
          </cell>
          <cell r="D37">
            <v>1.08651472978443</v>
          </cell>
          <cell r="E37">
            <v>2.74809918816812</v>
          </cell>
          <cell r="F37">
            <v>3.3923261286011201</v>
          </cell>
          <cell r="G37">
            <v>4.32901551432861</v>
          </cell>
        </row>
        <row r="38">
          <cell r="A38" t="str">
            <v>Operating costs Spain</v>
          </cell>
          <cell r="B38">
            <v>0.90070588235294102</v>
          </cell>
          <cell r="C38">
            <v>1.2022518518518499</v>
          </cell>
          <cell r="D38">
            <v>1.60628965517241</v>
          </cell>
          <cell r="E38">
            <v>2.3063538917441901</v>
          </cell>
          <cell r="F38">
            <v>2.35857322514217</v>
          </cell>
          <cell r="G38">
            <v>2.4119748830699099</v>
          </cell>
        </row>
        <row r="40">
          <cell r="A40" t="str">
            <v>EBITDA Spain</v>
          </cell>
          <cell r="B40">
            <v>0.58420947114463884</v>
          </cell>
          <cell r="C40">
            <v>1.6594741222000637</v>
          </cell>
          <cell r="D40">
            <v>2.2941354478632214</v>
          </cell>
          <cell r="E40">
            <v>4.833013557100525</v>
          </cell>
          <cell r="F40">
            <v>5.8111711440038762</v>
          </cell>
          <cell r="G40">
            <v>7.2298725457809425</v>
          </cell>
        </row>
        <row r="41">
          <cell r="A41" t="str">
            <v>% Margin</v>
          </cell>
        </row>
        <row r="43">
          <cell r="A43" t="str">
            <v>Depreciation &amp; Amortization Spain</v>
          </cell>
          <cell r="B43">
            <v>0.14341857317357201</v>
          </cell>
          <cell r="C43">
            <v>0.184598308343246</v>
          </cell>
          <cell r="D43">
            <v>0.25794516376655502</v>
          </cell>
          <cell r="E43">
            <v>0.51736744030881099</v>
          </cell>
          <cell r="F43">
            <v>0.604992060928631</v>
          </cell>
          <cell r="G43">
            <v>0.73103352609659999</v>
          </cell>
        </row>
        <row r="45">
          <cell r="A45" t="str">
            <v>EBIT Spain</v>
          </cell>
          <cell r="B45">
            <v>0.44079089797106685</v>
          </cell>
          <cell r="C45">
            <v>1.4748758138568177</v>
          </cell>
          <cell r="D45">
            <v>2.0361902840966666</v>
          </cell>
          <cell r="E45">
            <v>4.3156461167917142</v>
          </cell>
          <cell r="F45">
            <v>5.206179083075245</v>
          </cell>
          <cell r="G45">
            <v>6.4988390196843424</v>
          </cell>
        </row>
        <row r="46">
          <cell r="A46" t="str">
            <v>% Margin</v>
          </cell>
        </row>
        <row r="50">
          <cell r="B50">
            <v>2</v>
          </cell>
          <cell r="C50">
            <v>3</v>
          </cell>
          <cell r="D50">
            <v>4</v>
          </cell>
          <cell r="E50">
            <v>5</v>
          </cell>
          <cell r="F50">
            <v>6</v>
          </cell>
          <cell r="G50">
            <v>7</v>
          </cell>
        </row>
        <row r="51">
          <cell r="A51" t="str">
            <v>Group in € million</v>
          </cell>
          <cell r="B51">
            <v>2011</v>
          </cell>
          <cell r="C51">
            <v>2012</v>
          </cell>
          <cell r="D51">
            <v>2013</v>
          </cell>
          <cell r="E51">
            <v>2014</v>
          </cell>
          <cell r="F51">
            <v>2015</v>
          </cell>
          <cell r="G51">
            <v>2016</v>
          </cell>
        </row>
        <row r="54">
          <cell r="A54" t="str">
            <v>PREMIUMS Italy</v>
          </cell>
          <cell r="B54">
            <v>49.371428571428559</v>
          </cell>
          <cell r="C54">
            <v>51.565714285714279</v>
          </cell>
          <cell r="D54">
            <v>53.857523809523805</v>
          </cell>
          <cell r="E54">
            <v>105.51493037037038</v>
          </cell>
          <cell r="F54">
            <v>143.55772839506176</v>
          </cell>
          <cell r="G54">
            <v>171.36731631105013</v>
          </cell>
        </row>
        <row r="55">
          <cell r="A55" t="str">
            <v>Fixed commissions Italy</v>
          </cell>
          <cell r="B55">
            <v>2.6907428571428564</v>
          </cell>
          <cell r="C55">
            <v>2.8103314285714283</v>
          </cell>
          <cell r="D55">
            <v>3.1237363809523808</v>
          </cell>
          <cell r="E55">
            <v>6.1198659614814819</v>
          </cell>
          <cell r="F55">
            <v>8.3263482469135823</v>
          </cell>
          <cell r="G55">
            <v>9.9393043460409078</v>
          </cell>
        </row>
        <row r="56">
          <cell r="A56" t="str">
            <v>Variable commissions Italy</v>
          </cell>
          <cell r="B56">
            <v>0.2</v>
          </cell>
          <cell r="C56">
            <v>0.7</v>
          </cell>
          <cell r="D56">
            <v>1.4</v>
          </cell>
          <cell r="E56">
            <v>1.9</v>
          </cell>
          <cell r="F56">
            <v>1.9379999999999999</v>
          </cell>
          <cell r="G56">
            <v>1.9767600000000001</v>
          </cell>
        </row>
        <row r="57">
          <cell r="A57" t="str">
            <v>Revenues Italy</v>
          </cell>
          <cell r="B57">
            <v>2.8907428571428566</v>
          </cell>
          <cell r="C57">
            <v>3.510331428571428</v>
          </cell>
          <cell r="D57">
            <v>4.5237363809523803</v>
          </cell>
          <cell r="E57">
            <v>8.0198659614814822</v>
          </cell>
          <cell r="F57">
            <v>10.264348246913583</v>
          </cell>
          <cell r="G57">
            <v>11.916064346040908</v>
          </cell>
        </row>
        <row r="59">
          <cell r="A59" t="str">
            <v>Total costs</v>
          </cell>
          <cell r="B59">
            <v>2.2085857851696398</v>
          </cell>
          <cell r="C59">
            <v>2.5331081050903101</v>
          </cell>
          <cell r="D59">
            <v>2.9076959679176602</v>
          </cell>
          <cell r="E59">
            <v>4.2628728800849096</v>
          </cell>
          <cell r="F59">
            <v>5.3605333176208498</v>
          </cell>
          <cell r="G59">
            <v>6.2099554892444804</v>
          </cell>
        </row>
        <row r="60">
          <cell r="A60" t="str">
            <v>Personnel costs Italy</v>
          </cell>
          <cell r="B60">
            <v>1.19950020824656</v>
          </cell>
          <cell r="C60">
            <v>1.23180810509031</v>
          </cell>
          <cell r="D60">
            <v>1.3001624433893599</v>
          </cell>
          <cell r="E60">
            <v>2.45767398542842</v>
          </cell>
          <cell r="F60">
            <v>3.34377412983459</v>
          </cell>
          <cell r="G60">
            <v>3.9915203826796</v>
          </cell>
        </row>
        <row r="61">
          <cell r="A61" t="str">
            <v>Operating costs Italy</v>
          </cell>
          <cell r="B61">
            <v>1.00908557692308</v>
          </cell>
          <cell r="C61">
            <v>1.3012999999999999</v>
          </cell>
          <cell r="D61">
            <v>1.6075335245283</v>
          </cell>
          <cell r="E61">
            <v>1.8051988946564901</v>
          </cell>
          <cell r="F61">
            <v>2.0167591877862598</v>
          </cell>
          <cell r="G61">
            <v>2.21843510656488</v>
          </cell>
        </row>
        <row r="63">
          <cell r="A63" t="str">
            <v>EBITDA Italy</v>
          </cell>
          <cell r="B63">
            <v>0.68215707197321684</v>
          </cell>
          <cell r="C63">
            <v>0.97722332348111784</v>
          </cell>
          <cell r="D63">
            <v>1.6160404130347201</v>
          </cell>
          <cell r="E63">
            <v>3.7569930813965726</v>
          </cell>
          <cell r="F63">
            <v>4.9038149292927331</v>
          </cell>
          <cell r="G63">
            <v>5.706108856796428</v>
          </cell>
        </row>
        <row r="64">
          <cell r="A64" t="str">
            <v>% Margin</v>
          </cell>
        </row>
        <row r="66">
          <cell r="A66" t="str">
            <v>Depreciation &amp; Amortization Italy</v>
          </cell>
          <cell r="B66">
            <v>0.166773626373626</v>
          </cell>
          <cell r="C66">
            <v>0.17551657142857099</v>
          </cell>
          <cell r="D66">
            <v>0.25606054986522903</v>
          </cell>
          <cell r="E66">
            <v>0.428542455957026</v>
          </cell>
          <cell r="F66">
            <v>0.54847662388087803</v>
          </cell>
          <cell r="G66">
            <v>0.63673626276554496</v>
          </cell>
        </row>
        <row r="68">
          <cell r="A68" t="str">
            <v>EBIT Italy</v>
          </cell>
          <cell r="B68">
            <v>0.51538344559959082</v>
          </cell>
          <cell r="C68">
            <v>0.80170675205254682</v>
          </cell>
          <cell r="D68">
            <v>1.359979863169491</v>
          </cell>
          <cell r="E68">
            <v>3.3284506254395465</v>
          </cell>
          <cell r="F68">
            <v>4.3553383054118555</v>
          </cell>
          <cell r="G68">
            <v>5.0693725940308827</v>
          </cell>
        </row>
        <row r="69">
          <cell r="A69" t="str">
            <v>% Margin</v>
          </cell>
        </row>
      </sheetData>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sheetData sheetId="22"/>
      <sheetData sheetId="23">
        <row r="1">
          <cell r="C1">
            <v>3</v>
          </cell>
          <cell r="D1">
            <v>4</v>
          </cell>
          <cell r="E1">
            <v>5</v>
          </cell>
          <cell r="F1">
            <v>6</v>
          </cell>
          <cell r="G1">
            <v>7</v>
          </cell>
          <cell r="H1">
            <v>8</v>
          </cell>
          <cell r="I1">
            <v>9</v>
          </cell>
          <cell r="J1">
            <v>10</v>
          </cell>
          <cell r="K1">
            <v>11</v>
          </cell>
          <cell r="L1">
            <v>12</v>
          </cell>
          <cell r="M1">
            <v>13</v>
          </cell>
          <cell r="N1">
            <v>14</v>
          </cell>
        </row>
      </sheetData>
      <sheetData sheetId="24" refreshError="1"/>
      <sheetData sheetId="25"/>
      <sheetData sheetId="26"/>
      <sheetData sheetId="27">
        <row r="1">
          <cell r="C1">
            <v>3</v>
          </cell>
          <cell r="D1">
            <v>4</v>
          </cell>
          <cell r="E1">
            <v>5</v>
          </cell>
          <cell r="F1">
            <v>6</v>
          </cell>
          <cell r="G1">
            <v>7</v>
          </cell>
          <cell r="H1">
            <v>8</v>
          </cell>
          <cell r="I1">
            <v>9</v>
          </cell>
          <cell r="J1">
            <v>10</v>
          </cell>
          <cell r="K1">
            <v>11</v>
          </cell>
          <cell r="L1">
            <v>12</v>
          </cell>
          <cell r="M1">
            <v>13</v>
          </cell>
          <cell r="N1">
            <v>14</v>
          </cell>
        </row>
      </sheetData>
      <sheetData sheetId="28"/>
      <sheetData sheetId="29"/>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sheetPr>
    <tabColor rgb="FFFF0000"/>
  </sheetPr>
  <dimension ref="A1:V35"/>
  <sheetViews>
    <sheetView showGridLines="0" topLeftCell="B1" workbookViewId="0">
      <selection activeCell="B6" sqref="B6"/>
    </sheetView>
  </sheetViews>
  <sheetFormatPr baseColWidth="10" defaultRowHeight="12.75"/>
  <cols>
    <col min="1" max="1" width="3" bestFit="1" customWidth="1"/>
    <col min="9" max="11" width="11.42578125" style="2"/>
    <col min="12" max="12" width="11.42578125" style="3"/>
  </cols>
  <sheetData>
    <row r="1" spans="1:17">
      <c r="C1" s="1">
        <v>1</v>
      </c>
      <c r="D1" s="1">
        <v>2</v>
      </c>
      <c r="E1">
        <v>3</v>
      </c>
    </row>
    <row r="2" spans="1:17">
      <c r="C2" s="4" t="s">
        <v>0</v>
      </c>
      <c r="D2" s="4" t="s">
        <v>1</v>
      </c>
      <c r="E2" s="5" t="s">
        <v>2</v>
      </c>
    </row>
    <row r="3" spans="1:17">
      <c r="C3" s="6" t="s">
        <v>3</v>
      </c>
      <c r="D3" s="1"/>
      <c r="E3">
        <v>4</v>
      </c>
    </row>
    <row r="4" spans="1:17">
      <c r="C4" s="6" t="s">
        <v>4</v>
      </c>
      <c r="D4" s="1"/>
      <c r="E4">
        <v>4</v>
      </c>
    </row>
    <row r="5" spans="1:17">
      <c r="C5" s="6" t="s">
        <v>5</v>
      </c>
      <c r="D5" s="1"/>
      <c r="E5">
        <v>4</v>
      </c>
      <c r="I5" s="115" t="s">
        <v>6</v>
      </c>
      <c r="J5" s="115" t="s">
        <v>7</v>
      </c>
      <c r="K5" s="116"/>
      <c r="N5" s="7" t="s">
        <v>8</v>
      </c>
      <c r="O5" s="7"/>
      <c r="P5" s="7" t="s">
        <v>9</v>
      </c>
      <c r="Q5" s="3"/>
    </row>
    <row r="6" spans="1:17">
      <c r="C6" s="6" t="s">
        <v>10</v>
      </c>
      <c r="D6" s="1"/>
      <c r="E6">
        <v>4</v>
      </c>
      <c r="I6" s="117">
        <v>2010</v>
      </c>
      <c r="J6" s="118" t="s">
        <v>25</v>
      </c>
      <c r="K6" s="116"/>
      <c r="N6" s="2">
        <v>2010</v>
      </c>
      <c r="O6" s="2">
        <v>10</v>
      </c>
      <c r="P6" s="9" t="s">
        <v>3</v>
      </c>
      <c r="Q6" s="9" t="s">
        <v>3</v>
      </c>
    </row>
    <row r="7" spans="1:17">
      <c r="C7" s="6"/>
      <c r="D7" s="1"/>
      <c r="I7" s="116">
        <f>I6+1</f>
        <v>2011</v>
      </c>
      <c r="J7" s="116"/>
      <c r="K7" s="116"/>
      <c r="N7" s="2">
        <v>2011</v>
      </c>
      <c r="O7" s="3">
        <v>11</v>
      </c>
      <c r="P7" s="9" t="s">
        <v>4</v>
      </c>
      <c r="Q7" s="9" t="s">
        <v>4</v>
      </c>
    </row>
    <row r="8" spans="1:17">
      <c r="C8" s="6" t="s">
        <v>12</v>
      </c>
      <c r="D8" s="1"/>
      <c r="E8">
        <v>6</v>
      </c>
      <c r="N8" s="2">
        <v>2012</v>
      </c>
      <c r="O8" s="3">
        <v>12</v>
      </c>
      <c r="P8" s="9" t="s">
        <v>5</v>
      </c>
      <c r="Q8" s="9" t="s">
        <v>5</v>
      </c>
    </row>
    <row r="9" spans="1:17">
      <c r="C9" s="6" t="s">
        <v>13</v>
      </c>
      <c r="D9" s="1"/>
      <c r="E9">
        <v>9</v>
      </c>
      <c r="I9" s="8" t="str">
        <f>VLOOKUP(J6,P6:Q24,2,FALSE) &amp; VLOOKUP(I6,N6:O17,2,FALSE)</f>
        <v>Dec10</v>
      </c>
      <c r="J9" s="8" t="str">
        <f>VLOOKUP(J6,P6:Q24,2,FALSE) &amp; VLOOKUP(I7,N6:O17,2,FALSE)</f>
        <v>Dec11</v>
      </c>
      <c r="N9" s="2">
        <v>2013</v>
      </c>
      <c r="O9" s="3">
        <v>13</v>
      </c>
      <c r="P9" s="9" t="s">
        <v>10</v>
      </c>
      <c r="Q9" s="9" t="s">
        <v>10</v>
      </c>
    </row>
    <row r="10" spans="1:17">
      <c r="C10" s="6" t="s">
        <v>14</v>
      </c>
      <c r="D10" s="1"/>
      <c r="E10">
        <v>1</v>
      </c>
      <c r="J10" s="7"/>
      <c r="N10" s="2">
        <v>2014</v>
      </c>
      <c r="O10" s="3">
        <v>14</v>
      </c>
      <c r="P10" s="9" t="s">
        <v>12</v>
      </c>
      <c r="Q10" s="9" t="s">
        <v>12</v>
      </c>
    </row>
    <row r="11" spans="1:17">
      <c r="A11" s="10"/>
      <c r="B11" s="10"/>
      <c r="C11" s="6" t="s">
        <v>11</v>
      </c>
      <c r="D11" s="1">
        <v>4</v>
      </c>
      <c r="E11">
        <v>12</v>
      </c>
      <c r="N11" s="2">
        <v>2015</v>
      </c>
      <c r="O11" s="3">
        <v>15</v>
      </c>
      <c r="P11" s="9" t="s">
        <v>13</v>
      </c>
      <c r="Q11" s="9" t="s">
        <v>13</v>
      </c>
    </row>
    <row r="12" spans="1:17">
      <c r="B12" s="10"/>
      <c r="C12" s="6" t="s">
        <v>15</v>
      </c>
      <c r="D12" s="1">
        <v>6</v>
      </c>
      <c r="E12">
        <v>12</v>
      </c>
      <c r="N12" s="2">
        <v>2016</v>
      </c>
      <c r="O12" s="3">
        <v>16</v>
      </c>
      <c r="P12" s="9" t="s">
        <v>14</v>
      </c>
      <c r="Q12" s="9" t="s">
        <v>14</v>
      </c>
    </row>
    <row r="13" spans="1:17">
      <c r="B13" s="10"/>
      <c r="C13" s="6" t="s">
        <v>16</v>
      </c>
      <c r="D13" s="1">
        <v>8</v>
      </c>
      <c r="E13">
        <v>12</v>
      </c>
      <c r="H13" s="10"/>
      <c r="N13" s="2">
        <v>2017</v>
      </c>
      <c r="O13" s="3">
        <v>17</v>
      </c>
      <c r="P13" s="9" t="s">
        <v>11</v>
      </c>
      <c r="Q13" s="9" t="s">
        <v>71</v>
      </c>
    </row>
    <row r="14" spans="1:17">
      <c r="B14" s="10"/>
      <c r="C14" s="6" t="s">
        <v>17</v>
      </c>
      <c r="D14" s="1">
        <v>10</v>
      </c>
      <c r="E14">
        <v>12</v>
      </c>
      <c r="N14" s="2">
        <v>2018</v>
      </c>
      <c r="O14" s="3">
        <v>18</v>
      </c>
      <c r="P14" s="9" t="s">
        <v>15</v>
      </c>
      <c r="Q14" s="9" t="s">
        <v>72</v>
      </c>
    </row>
    <row r="15" spans="1:17">
      <c r="B15" s="10"/>
      <c r="C15" s="6" t="s">
        <v>18</v>
      </c>
      <c r="D15" s="1">
        <v>12</v>
      </c>
      <c r="E15">
        <v>12</v>
      </c>
      <c r="N15" s="2">
        <v>2019</v>
      </c>
      <c r="O15" s="3">
        <v>19</v>
      </c>
      <c r="P15" s="9" t="s">
        <v>16</v>
      </c>
      <c r="Q15" s="9" t="s">
        <v>73</v>
      </c>
    </row>
    <row r="16" spans="1:17">
      <c r="B16" s="10"/>
      <c r="C16" s="6" t="s">
        <v>19</v>
      </c>
      <c r="D16" s="1">
        <v>14</v>
      </c>
      <c r="E16">
        <v>12</v>
      </c>
      <c r="N16" s="2">
        <v>2020</v>
      </c>
      <c r="O16" s="3">
        <v>20</v>
      </c>
      <c r="P16" s="9" t="s">
        <v>17</v>
      </c>
      <c r="Q16" s="9" t="s">
        <v>74</v>
      </c>
    </row>
    <row r="17" spans="2:22">
      <c r="B17" s="10"/>
      <c r="C17" s="6" t="s">
        <v>20</v>
      </c>
      <c r="D17" s="1">
        <v>16</v>
      </c>
      <c r="E17">
        <v>12</v>
      </c>
      <c r="N17" s="2">
        <v>2021</v>
      </c>
      <c r="O17" s="3">
        <v>21</v>
      </c>
      <c r="P17" s="9" t="s">
        <v>18</v>
      </c>
      <c r="Q17" s="9" t="s">
        <v>18</v>
      </c>
    </row>
    <row r="18" spans="2:22">
      <c r="B18" s="10"/>
      <c r="C18" s="6" t="s">
        <v>21</v>
      </c>
      <c r="D18" s="1">
        <v>18</v>
      </c>
      <c r="E18">
        <v>12</v>
      </c>
      <c r="N18" s="2"/>
      <c r="O18" s="2"/>
      <c r="P18" s="9" t="s">
        <v>19</v>
      </c>
      <c r="Q18" s="9" t="s">
        <v>75</v>
      </c>
    </row>
    <row r="19" spans="2:22">
      <c r="B19" s="10"/>
      <c r="C19" s="6" t="s">
        <v>22</v>
      </c>
      <c r="D19" s="1">
        <v>20</v>
      </c>
      <c r="E19">
        <v>12</v>
      </c>
      <c r="N19" s="2"/>
      <c r="O19" s="2"/>
      <c r="P19" s="9" t="s">
        <v>20</v>
      </c>
      <c r="Q19" s="9" t="s">
        <v>76</v>
      </c>
    </row>
    <row r="20" spans="2:22">
      <c r="B20" s="10"/>
      <c r="C20" s="6" t="s">
        <v>23</v>
      </c>
      <c r="D20" s="1">
        <v>22</v>
      </c>
      <c r="E20">
        <v>12</v>
      </c>
      <c r="N20" s="2"/>
      <c r="O20" s="2"/>
      <c r="P20" s="9" t="s">
        <v>21</v>
      </c>
      <c r="Q20" s="9" t="s">
        <v>77</v>
      </c>
    </row>
    <row r="21" spans="2:22">
      <c r="B21" s="10"/>
      <c r="C21" s="6" t="s">
        <v>24</v>
      </c>
      <c r="D21" s="1">
        <v>24</v>
      </c>
      <c r="E21">
        <v>12</v>
      </c>
      <c r="N21" s="2"/>
      <c r="O21" s="2"/>
      <c r="P21" s="9" t="s">
        <v>22</v>
      </c>
      <c r="Q21" s="9" t="s">
        <v>78</v>
      </c>
    </row>
    <row r="22" spans="2:22">
      <c r="B22" s="10"/>
      <c r="C22" s="6" t="s">
        <v>25</v>
      </c>
      <c r="D22" s="1">
        <v>26</v>
      </c>
      <c r="E22">
        <v>12</v>
      </c>
      <c r="N22" s="2"/>
      <c r="O22" s="2"/>
      <c r="P22" s="9" t="s">
        <v>23</v>
      </c>
      <c r="Q22" s="9" t="s">
        <v>79</v>
      </c>
    </row>
    <row r="23" spans="2:22">
      <c r="N23" s="2"/>
      <c r="O23" s="2"/>
      <c r="P23" s="9" t="s">
        <v>24</v>
      </c>
      <c r="Q23" s="9" t="s">
        <v>80</v>
      </c>
    </row>
    <row r="24" spans="2:22">
      <c r="C24" s="11" t="s">
        <v>26</v>
      </c>
      <c r="D24" s="11"/>
      <c r="E24" s="12">
        <f>VLOOKUP(J6,C1:E22,3,FALSE)</f>
        <v>12</v>
      </c>
      <c r="M24" s="13"/>
      <c r="N24" s="2"/>
      <c r="O24" s="2"/>
      <c r="P24" s="9" t="s">
        <v>25</v>
      </c>
      <c r="Q24" s="9" t="s">
        <v>81</v>
      </c>
    </row>
    <row r="25" spans="2:22">
      <c r="M25" s="10"/>
      <c r="N25" s="2"/>
      <c r="O25" s="2"/>
      <c r="P25" s="2"/>
      <c r="Q25" s="14"/>
      <c r="R25" s="10"/>
      <c r="S25" s="10"/>
      <c r="T25" s="10"/>
      <c r="U25" s="10"/>
      <c r="V25" s="10"/>
    </row>
    <row r="26" spans="2:22">
      <c r="C26" s="10" t="s">
        <v>27</v>
      </c>
      <c r="E26">
        <f>I6-2008</f>
        <v>2</v>
      </c>
    </row>
    <row r="27" spans="2:22" ht="15">
      <c r="C27" s="15"/>
      <c r="D27" s="16"/>
      <c r="E27" s="17"/>
    </row>
    <row r="30" spans="2:22">
      <c r="C30" s="18" t="s">
        <v>1</v>
      </c>
      <c r="D30" s="18" t="s">
        <v>28</v>
      </c>
      <c r="E30" s="19">
        <f>(VLOOKUP($J$6,$C$1:$D$22,2,FALSE))</f>
        <v>26</v>
      </c>
      <c r="M30" s="20"/>
    </row>
    <row r="31" spans="2:22">
      <c r="C31" s="21"/>
      <c r="D31" s="18" t="s">
        <v>29</v>
      </c>
      <c r="E31" s="22">
        <f>VLOOKUP($J$6,$C$1:$D$22,2,FALSE)</f>
        <v>26</v>
      </c>
      <c r="M31" s="20"/>
    </row>
    <row r="32" spans="2:22">
      <c r="M32" s="20"/>
    </row>
    <row r="33" spans="11:13">
      <c r="K33" s="23"/>
      <c r="L33" s="14"/>
      <c r="M33" s="20"/>
    </row>
    <row r="34" spans="11:13">
      <c r="K34" s="23"/>
      <c r="L34" s="14"/>
      <c r="M34" s="20"/>
    </row>
    <row r="35" spans="11:13">
      <c r="L35" s="14"/>
      <c r="M35" s="20"/>
    </row>
  </sheetData>
  <phoneticPr fontId="51" type="noConversion"/>
  <dataValidations count="4">
    <dataValidation type="list" allowBlank="1" showInputMessage="1" showErrorMessage="1" sqref="J6">
      <formula1>$P$6:$P$24</formula1>
    </dataValidation>
    <dataValidation type="list" allowBlank="1" showInputMessage="1" showErrorMessage="1" sqref="I6">
      <formula1>$N$6:$N$17</formula1>
    </dataValidation>
    <dataValidation type="list" allowBlank="1" showInputMessage="1" showErrorMessage="1" sqref="K33">
      <formula1>YEARS</formula1>
    </dataValidation>
    <dataValidation type="list" allowBlank="1" showInputMessage="1" showErrorMessage="1" sqref="Q25">
      <formula1>MONTHS</formula1>
    </dataValidation>
  </dataValidations>
  <pageMargins left="0.7" right="0.7" top="0.75" bottom="0.75" header="0.3" footer="0.3"/>
  <pageSetup paperSize="9" orientation="portrait" horizontalDpi="4294967292" verticalDpi="4294967292" r:id="rId1"/>
  <drawing r:id="rId2"/>
</worksheet>
</file>

<file path=xl/worksheets/sheet2.xml><?xml version="1.0" encoding="utf-8"?>
<worksheet xmlns="http://schemas.openxmlformats.org/spreadsheetml/2006/main" xmlns:r="http://schemas.openxmlformats.org/officeDocument/2006/relationships">
  <dimension ref="A2:B34"/>
  <sheetViews>
    <sheetView workbookViewId="0">
      <selection activeCell="A6" sqref="A6"/>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43745</v>
      </c>
    </row>
    <row r="6" spans="1:2">
      <c r="A6" s="86" t="s">
        <v>38</v>
      </c>
      <c r="B6" s="59">
        <v>34</v>
      </c>
    </row>
    <row r="7" spans="1:2">
      <c r="A7" s="86" t="s">
        <v>39</v>
      </c>
      <c r="B7" s="66">
        <v>43634</v>
      </c>
    </row>
    <row r="8" spans="1:2">
      <c r="A8" s="86" t="s">
        <v>40</v>
      </c>
      <c r="B8" s="66">
        <v>77</v>
      </c>
    </row>
    <row r="9" spans="1:2">
      <c r="A9" s="68"/>
      <c r="B9" s="69"/>
    </row>
    <row r="10" spans="1:2">
      <c r="A10" s="45" t="s">
        <v>42</v>
      </c>
      <c r="B10" s="46">
        <f>B11+B12</f>
        <v>778</v>
      </c>
    </row>
    <row r="11" spans="1:2">
      <c r="A11" s="58" t="s">
        <v>43</v>
      </c>
      <c r="B11" s="59">
        <v>3</v>
      </c>
    </row>
    <row r="12" spans="1:2">
      <c r="A12" s="58" t="s">
        <v>44</v>
      </c>
      <c r="B12" s="59">
        <f>B13+B14+B15</f>
        <v>775</v>
      </c>
    </row>
    <row r="13" spans="1:2">
      <c r="A13" s="86" t="s">
        <v>45</v>
      </c>
      <c r="B13" s="59">
        <v>645</v>
      </c>
    </row>
    <row r="14" spans="1:2">
      <c r="A14" s="86" t="s">
        <v>46</v>
      </c>
      <c r="B14" s="59">
        <v>96</v>
      </c>
    </row>
    <row r="15" spans="1:2">
      <c r="A15" s="86" t="s">
        <v>47</v>
      </c>
      <c r="B15" s="59">
        <v>34</v>
      </c>
    </row>
    <row r="16" spans="1:2">
      <c r="A16" s="73"/>
      <c r="B16" s="52"/>
    </row>
    <row r="17" spans="1:2">
      <c r="A17" s="45" t="s">
        <v>48</v>
      </c>
      <c r="B17" s="46">
        <f>B5-B10</f>
        <v>42967</v>
      </c>
    </row>
    <row r="18" spans="1:2">
      <c r="B18" s="69"/>
    </row>
    <row r="19" spans="1:2">
      <c r="A19" s="45" t="s">
        <v>52</v>
      </c>
      <c r="B19" s="46">
        <f>SUM(B20:B22)</f>
        <v>457</v>
      </c>
    </row>
    <row r="20" spans="1:2">
      <c r="A20" s="83" t="s">
        <v>53</v>
      </c>
      <c r="B20" s="52">
        <v>12</v>
      </c>
    </row>
    <row r="21" spans="1:2">
      <c r="A21" s="83" t="s">
        <v>54</v>
      </c>
      <c r="B21" s="52">
        <v>356</v>
      </c>
    </row>
    <row r="22" spans="1:2">
      <c r="A22" s="83" t="s">
        <v>55</v>
      </c>
      <c r="B22" s="52">
        <v>89</v>
      </c>
    </row>
    <row r="23" spans="1:2">
      <c r="A23" s="64"/>
      <c r="B23" s="69"/>
    </row>
    <row r="24" spans="1:2">
      <c r="A24" s="45" t="s">
        <v>56</v>
      </c>
      <c r="B24" s="46">
        <f>B17-B19</f>
        <v>42510</v>
      </c>
    </row>
    <row r="25" spans="1:2">
      <c r="B25" s="69"/>
    </row>
    <row r="26" spans="1:2">
      <c r="A26" s="45" t="s">
        <v>59</v>
      </c>
      <c r="B26" s="46">
        <v>345</v>
      </c>
    </row>
    <row r="27" spans="1:2">
      <c r="A27" s="85"/>
      <c r="B27" s="69"/>
    </row>
    <row r="28" spans="1:2">
      <c r="A28" s="45" t="s">
        <v>60</v>
      </c>
      <c r="B28" s="46">
        <f>B24-B26</f>
        <v>42165</v>
      </c>
    </row>
    <row r="29" spans="1:2">
      <c r="A29" s="86"/>
      <c r="B29" s="54"/>
    </row>
    <row r="30" spans="1:2">
      <c r="A30" s="86"/>
      <c r="B30" s="54"/>
    </row>
    <row r="31" spans="1:2">
      <c r="A31" s="89"/>
      <c r="B31" s="69"/>
    </row>
    <row r="32" spans="1:2">
      <c r="A32" s="45" t="s">
        <v>63</v>
      </c>
      <c r="B32" s="46">
        <f>IF(B3&lt;1,B28*0.33,0)</f>
        <v>13914.45</v>
      </c>
    </row>
    <row r="33" spans="1:2">
      <c r="A33" s="91"/>
      <c r="B33" s="52"/>
    </row>
    <row r="34" spans="1:2">
      <c r="A34" s="45" t="s">
        <v>67</v>
      </c>
      <c r="B34" s="46">
        <f>B28-B32</f>
        <v>28250.55</v>
      </c>
    </row>
  </sheetData>
  <phoneticPr fontId="5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2:B34"/>
  <sheetViews>
    <sheetView workbookViewId="0">
      <selection activeCell="B6" sqref="B6"/>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15558</v>
      </c>
    </row>
    <row r="6" spans="1:2">
      <c r="A6" s="86" t="s">
        <v>38</v>
      </c>
      <c r="B6" s="59">
        <v>436</v>
      </c>
    </row>
    <row r="7" spans="1:2">
      <c r="A7" s="86" t="s">
        <v>39</v>
      </c>
      <c r="B7" s="66">
        <v>6457</v>
      </c>
    </row>
    <row r="8" spans="1:2">
      <c r="A8" s="86" t="s">
        <v>40</v>
      </c>
      <c r="B8" s="66">
        <v>8665</v>
      </c>
    </row>
    <row r="9" spans="1:2">
      <c r="A9" s="68"/>
      <c r="B9" s="69"/>
    </row>
    <row r="10" spans="1:2">
      <c r="A10" s="45" t="s">
        <v>42</v>
      </c>
      <c r="B10" s="46">
        <f>B11+B12</f>
        <v>698</v>
      </c>
    </row>
    <row r="11" spans="1:2">
      <c r="A11" s="58" t="s">
        <v>43</v>
      </c>
      <c r="B11" s="59">
        <v>345</v>
      </c>
    </row>
    <row r="12" spans="1:2">
      <c r="A12" s="58" t="s">
        <v>44</v>
      </c>
      <c r="B12" s="59">
        <f>B13+B14+B15</f>
        <v>353</v>
      </c>
    </row>
    <row r="13" spans="1:2">
      <c r="A13" s="86" t="s">
        <v>45</v>
      </c>
      <c r="B13" s="59">
        <v>34</v>
      </c>
    </row>
    <row r="14" spans="1:2">
      <c r="A14" s="86" t="s">
        <v>46</v>
      </c>
      <c r="B14" s="59">
        <v>87</v>
      </c>
    </row>
    <row r="15" spans="1:2">
      <c r="A15" s="86" t="s">
        <v>47</v>
      </c>
      <c r="B15" s="59">
        <v>232</v>
      </c>
    </row>
    <row r="16" spans="1:2">
      <c r="A16" s="73"/>
      <c r="B16" s="52"/>
    </row>
    <row r="17" spans="1:2">
      <c r="A17" s="45" t="s">
        <v>48</v>
      </c>
      <c r="B17" s="46">
        <f>B5-B10</f>
        <v>14860</v>
      </c>
    </row>
    <row r="18" spans="1:2">
      <c r="B18" s="69"/>
    </row>
    <row r="19" spans="1:2">
      <c r="A19" s="45" t="s">
        <v>52</v>
      </c>
      <c r="B19" s="46">
        <f>SUM(B20:B22)</f>
        <v>1315</v>
      </c>
    </row>
    <row r="20" spans="1:2">
      <c r="A20" s="83" t="s">
        <v>53</v>
      </c>
      <c r="B20" s="52">
        <v>646</v>
      </c>
    </row>
    <row r="21" spans="1:2">
      <c r="A21" s="83" t="s">
        <v>54</v>
      </c>
      <c r="B21" s="52">
        <v>645</v>
      </c>
    </row>
    <row r="22" spans="1:2">
      <c r="A22" s="83" t="s">
        <v>55</v>
      </c>
      <c r="B22" s="52">
        <v>24</v>
      </c>
    </row>
    <row r="23" spans="1:2">
      <c r="A23" s="64"/>
      <c r="B23" s="69"/>
    </row>
    <row r="24" spans="1:2">
      <c r="A24" s="45" t="s">
        <v>56</v>
      </c>
      <c r="B24" s="46">
        <f>B17-B19</f>
        <v>13545</v>
      </c>
    </row>
    <row r="25" spans="1:2">
      <c r="B25" s="69"/>
    </row>
    <row r="26" spans="1:2">
      <c r="A26" s="45" t="s">
        <v>59</v>
      </c>
      <c r="B26" s="46">
        <v>345</v>
      </c>
    </row>
    <row r="27" spans="1:2">
      <c r="A27" s="85"/>
      <c r="B27" s="69"/>
    </row>
    <row r="28" spans="1:2">
      <c r="A28" s="45" t="s">
        <v>60</v>
      </c>
      <c r="B28" s="46">
        <f>B24-B26</f>
        <v>13200</v>
      </c>
    </row>
    <row r="29" spans="1:2">
      <c r="A29" s="86"/>
      <c r="B29" s="54"/>
    </row>
    <row r="30" spans="1:2">
      <c r="A30" s="86"/>
      <c r="B30" s="54"/>
    </row>
    <row r="31" spans="1:2">
      <c r="A31" s="89"/>
      <c r="B31" s="69"/>
    </row>
    <row r="32" spans="1:2">
      <c r="A32" s="45" t="s">
        <v>63</v>
      </c>
      <c r="B32" s="46">
        <f>IF(B3&lt;1,B28*0.33,0)</f>
        <v>4356</v>
      </c>
    </row>
    <row r="33" spans="1:2">
      <c r="A33" s="91"/>
      <c r="B33" s="52"/>
    </row>
    <row r="34" spans="1:2">
      <c r="A34" s="45" t="s">
        <v>67</v>
      </c>
      <c r="B34" s="46">
        <f>B28-B32</f>
        <v>8844</v>
      </c>
    </row>
  </sheetData>
  <phoneticPr fontId="51"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2:B34"/>
  <sheetViews>
    <sheetView workbookViewId="0">
      <selection activeCell="A29" sqref="A29:IV30"/>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8949</v>
      </c>
    </row>
    <row r="6" spans="1:2">
      <c r="A6" s="86" t="s">
        <v>38</v>
      </c>
      <c r="B6" s="59">
        <v>435</v>
      </c>
    </row>
    <row r="7" spans="1:2">
      <c r="A7" s="86" t="s">
        <v>39</v>
      </c>
      <c r="B7" s="66">
        <v>758</v>
      </c>
    </row>
    <row r="8" spans="1:2">
      <c r="A8" s="86" t="s">
        <v>40</v>
      </c>
      <c r="B8" s="66">
        <v>7756</v>
      </c>
    </row>
    <row r="9" spans="1:2">
      <c r="A9" s="68"/>
      <c r="B9" s="69"/>
    </row>
    <row r="10" spans="1:2">
      <c r="A10" s="45" t="s">
        <v>42</v>
      </c>
      <c r="B10" s="46">
        <f>B11+B12</f>
        <v>927</v>
      </c>
    </row>
    <row r="11" spans="1:2">
      <c r="A11" s="58" t="s">
        <v>43</v>
      </c>
      <c r="B11" s="59">
        <v>3</v>
      </c>
    </row>
    <row r="12" spans="1:2">
      <c r="A12" s="58" t="s">
        <v>44</v>
      </c>
      <c r="B12" s="59">
        <f>B13+B14+B15</f>
        <v>924</v>
      </c>
    </row>
    <row r="13" spans="1:2">
      <c r="A13" s="86" t="s">
        <v>45</v>
      </c>
      <c r="B13" s="59">
        <v>456</v>
      </c>
    </row>
    <row r="14" spans="1:2">
      <c r="A14" s="86" t="s">
        <v>46</v>
      </c>
      <c r="B14" s="59">
        <v>234</v>
      </c>
    </row>
    <row r="15" spans="1:2">
      <c r="A15" s="86" t="s">
        <v>47</v>
      </c>
      <c r="B15" s="59">
        <v>234</v>
      </c>
    </row>
    <row r="16" spans="1:2">
      <c r="A16" s="73"/>
      <c r="B16" s="52"/>
    </row>
    <row r="17" spans="1:2">
      <c r="A17" s="45" t="s">
        <v>48</v>
      </c>
      <c r="B17" s="46">
        <f>B10-B5</f>
        <v>-8022</v>
      </c>
    </row>
    <row r="18" spans="1:2">
      <c r="B18" s="69"/>
    </row>
    <row r="19" spans="1:2">
      <c r="A19" s="45" t="s">
        <v>52</v>
      </c>
      <c r="B19" s="46">
        <f>SUM(B20:B22)</f>
        <v>11446</v>
      </c>
    </row>
    <row r="20" spans="1:2">
      <c r="A20" s="83" t="s">
        <v>53</v>
      </c>
      <c r="B20" s="52">
        <v>346</v>
      </c>
    </row>
    <row r="21" spans="1:2">
      <c r="A21" s="83" t="s">
        <v>54</v>
      </c>
      <c r="B21" s="52">
        <v>8768</v>
      </c>
    </row>
    <row r="22" spans="1:2">
      <c r="A22" s="83" t="s">
        <v>55</v>
      </c>
      <c r="B22" s="52">
        <v>2332</v>
      </c>
    </row>
    <row r="23" spans="1:2">
      <c r="A23" s="64"/>
      <c r="B23" s="69"/>
    </row>
    <row r="24" spans="1:2">
      <c r="A24" s="45" t="s">
        <v>56</v>
      </c>
      <c r="B24" s="46">
        <f>B17-B19</f>
        <v>-19468</v>
      </c>
    </row>
    <row r="25" spans="1:2">
      <c r="B25" s="69"/>
    </row>
    <row r="26" spans="1:2">
      <c r="A26" s="45" t="s">
        <v>59</v>
      </c>
      <c r="B26" s="46">
        <v>345</v>
      </c>
    </row>
    <row r="27" spans="1:2">
      <c r="A27" s="85"/>
      <c r="B27" s="69"/>
    </row>
    <row r="28" spans="1:2">
      <c r="A28" s="45" t="s">
        <v>60</v>
      </c>
      <c r="B28" s="46">
        <f>B24-B26</f>
        <v>-19813</v>
      </c>
    </row>
    <row r="29" spans="1:2">
      <c r="A29" s="86"/>
      <c r="B29" s="54"/>
    </row>
    <row r="30" spans="1:2">
      <c r="A30" s="86"/>
      <c r="B30" s="54"/>
    </row>
    <row r="31" spans="1:2">
      <c r="A31" s="89"/>
      <c r="B31" s="69"/>
    </row>
    <row r="32" spans="1:2">
      <c r="A32" s="45" t="s">
        <v>63</v>
      </c>
      <c r="B32" s="46">
        <f>IF(B3&gt;0,B28*0.33,0)</f>
        <v>0</v>
      </c>
    </row>
    <row r="33" spans="1:2">
      <c r="A33" s="91"/>
      <c r="B33" s="52"/>
    </row>
    <row r="34" spans="1:2">
      <c r="A34" s="45" t="s">
        <v>67</v>
      </c>
      <c r="B34" s="46">
        <f>B28-B32</f>
        <v>-19813</v>
      </c>
    </row>
  </sheetData>
  <phoneticPr fontId="51"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2:B34"/>
  <sheetViews>
    <sheetView topLeftCell="A13" workbookViewId="0">
      <selection activeCell="A29" sqref="A29:IV30"/>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234262</v>
      </c>
    </row>
    <row r="6" spans="1:2">
      <c r="A6" s="86" t="s">
        <v>38</v>
      </c>
      <c r="B6" s="59">
        <v>233543</v>
      </c>
    </row>
    <row r="7" spans="1:2">
      <c r="A7" s="86" t="s">
        <v>39</v>
      </c>
      <c r="B7" s="66">
        <v>655</v>
      </c>
    </row>
    <row r="8" spans="1:2">
      <c r="A8" s="86" t="s">
        <v>40</v>
      </c>
      <c r="B8" s="66">
        <v>64</v>
      </c>
    </row>
    <row r="9" spans="1:2">
      <c r="A9" s="68"/>
      <c r="B9" s="69"/>
    </row>
    <row r="10" spans="1:2">
      <c r="A10" s="45" t="s">
        <v>42</v>
      </c>
      <c r="B10" s="46">
        <f>B11+B12</f>
        <v>3937</v>
      </c>
    </row>
    <row r="11" spans="1:2">
      <c r="A11" s="58" t="s">
        <v>43</v>
      </c>
      <c r="B11" s="59">
        <v>3</v>
      </c>
    </row>
    <row r="12" spans="1:2">
      <c r="A12" s="58" t="s">
        <v>44</v>
      </c>
      <c r="B12" s="59">
        <f>B13+B14+B15</f>
        <v>3934</v>
      </c>
    </row>
    <row r="13" spans="1:2">
      <c r="A13" s="86" t="s">
        <v>45</v>
      </c>
      <c r="B13" s="59">
        <v>456</v>
      </c>
    </row>
    <row r="14" spans="1:2">
      <c r="A14" s="86" t="s">
        <v>46</v>
      </c>
      <c r="B14" s="59">
        <v>3454</v>
      </c>
    </row>
    <row r="15" spans="1:2">
      <c r="A15" s="86" t="s">
        <v>47</v>
      </c>
      <c r="B15" s="59">
        <v>24</v>
      </c>
    </row>
    <row r="16" spans="1:2">
      <c r="A16" s="73"/>
      <c r="B16" s="52"/>
    </row>
    <row r="17" spans="1:2">
      <c r="A17" s="45" t="s">
        <v>48</v>
      </c>
      <c r="B17" s="46">
        <f>B10-B5</f>
        <v>-230325</v>
      </c>
    </row>
    <row r="18" spans="1:2">
      <c r="B18" s="69"/>
    </row>
    <row r="19" spans="1:2">
      <c r="A19" s="45" t="s">
        <v>52</v>
      </c>
      <c r="B19" s="46">
        <f>SUM(B20:B22)</f>
        <v>1176</v>
      </c>
    </row>
    <row r="20" spans="1:2">
      <c r="A20" s="83" t="s">
        <v>53</v>
      </c>
      <c r="B20" s="52">
        <v>234</v>
      </c>
    </row>
    <row r="21" spans="1:2">
      <c r="A21" s="83" t="s">
        <v>54</v>
      </c>
      <c r="B21" s="52">
        <v>66</v>
      </c>
    </row>
    <row r="22" spans="1:2">
      <c r="A22" s="83" t="s">
        <v>55</v>
      </c>
      <c r="B22" s="52">
        <v>876</v>
      </c>
    </row>
    <row r="23" spans="1:2">
      <c r="A23" s="64"/>
      <c r="B23" s="69"/>
    </row>
    <row r="24" spans="1:2">
      <c r="A24" s="45" t="s">
        <v>56</v>
      </c>
      <c r="B24" s="46">
        <f>B17-B19</f>
        <v>-231501</v>
      </c>
    </row>
    <row r="25" spans="1:2">
      <c r="B25" s="69"/>
    </row>
    <row r="26" spans="1:2">
      <c r="A26" s="45" t="s">
        <v>59</v>
      </c>
      <c r="B26" s="46">
        <v>345</v>
      </c>
    </row>
    <row r="27" spans="1:2">
      <c r="A27" s="85"/>
      <c r="B27" s="69"/>
    </row>
    <row r="28" spans="1:2">
      <c r="A28" s="45" t="s">
        <v>60</v>
      </c>
      <c r="B28" s="46">
        <f>B24-B26</f>
        <v>-231846</v>
      </c>
    </row>
    <row r="29" spans="1:2">
      <c r="A29" s="86"/>
      <c r="B29" s="54"/>
    </row>
    <row r="30" spans="1:2">
      <c r="A30" s="86"/>
      <c r="B30" s="54"/>
    </row>
    <row r="31" spans="1:2">
      <c r="A31" s="89"/>
      <c r="B31" s="69"/>
    </row>
    <row r="32" spans="1:2">
      <c r="A32" s="45" t="s">
        <v>63</v>
      </c>
      <c r="B32" s="46">
        <f>IF(B3&gt;0,B28*0.33,0)</f>
        <v>0</v>
      </c>
    </row>
    <row r="33" spans="1:2">
      <c r="A33" s="91"/>
      <c r="B33" s="52"/>
    </row>
    <row r="34" spans="1:2">
      <c r="A34" s="45" t="s">
        <v>67</v>
      </c>
      <c r="B34" s="46">
        <f>B28-B32</f>
        <v>-231846</v>
      </c>
    </row>
  </sheetData>
  <phoneticPr fontId="51"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2:B34"/>
  <sheetViews>
    <sheetView workbookViewId="0">
      <selection activeCell="B1" sqref="B1"/>
    </sheetView>
  </sheetViews>
  <sheetFormatPr baseColWidth="10" defaultRowHeight="12.75"/>
  <cols>
    <col min="1" max="1" width="45.7109375" bestFit="1" customWidth="1"/>
    <col min="2" max="2" width="13.28515625" customWidth="1"/>
  </cols>
  <sheetData>
    <row r="2" spans="1:2">
      <c r="A2" s="99" t="s">
        <v>70</v>
      </c>
      <c r="B2" s="100"/>
    </row>
    <row r="3" spans="1:2">
      <c r="B3" s="3"/>
    </row>
    <row r="4" spans="1:2">
      <c r="A4" s="58"/>
      <c r="B4" s="54"/>
    </row>
    <row r="5" spans="1:2">
      <c r="A5" s="58" t="s">
        <v>37</v>
      </c>
      <c r="B5" s="59">
        <f>B6+B7+B8</f>
        <v>1035</v>
      </c>
    </row>
    <row r="6" spans="1:2">
      <c r="A6" s="86" t="s">
        <v>38</v>
      </c>
      <c r="B6" s="59">
        <v>345</v>
      </c>
    </row>
    <row r="7" spans="1:2">
      <c r="A7" s="86" t="s">
        <v>39</v>
      </c>
      <c r="B7" s="66">
        <v>345</v>
      </c>
    </row>
    <row r="8" spans="1:2">
      <c r="A8" s="86" t="s">
        <v>40</v>
      </c>
      <c r="B8" s="66">
        <v>345</v>
      </c>
    </row>
    <row r="9" spans="1:2">
      <c r="A9" s="68"/>
      <c r="B9" s="69"/>
    </row>
    <row r="10" spans="1:2">
      <c r="A10" s="45" t="s">
        <v>42</v>
      </c>
      <c r="B10" s="46">
        <f>B11+B12</f>
        <v>362</v>
      </c>
    </row>
    <row r="11" spans="1:2">
      <c r="A11" s="58" t="s">
        <v>43</v>
      </c>
      <c r="B11" s="59">
        <v>3</v>
      </c>
    </row>
    <row r="12" spans="1:2">
      <c r="A12" s="58" t="s">
        <v>44</v>
      </c>
      <c r="B12" s="59">
        <f>B13+B14+B15</f>
        <v>359</v>
      </c>
    </row>
    <row r="13" spans="1:2">
      <c r="A13" s="86" t="s">
        <v>45</v>
      </c>
      <c r="B13" s="59">
        <v>334</v>
      </c>
    </row>
    <row r="14" spans="1:2">
      <c r="A14" s="86" t="s">
        <v>46</v>
      </c>
      <c r="B14" s="59">
        <v>2</v>
      </c>
    </row>
    <row r="15" spans="1:2">
      <c r="A15" s="86" t="s">
        <v>47</v>
      </c>
      <c r="B15" s="59">
        <v>23</v>
      </c>
    </row>
    <row r="16" spans="1:2">
      <c r="A16" s="73"/>
      <c r="B16" s="52"/>
    </row>
    <row r="17" spans="1:2" ht="13.5" customHeight="1">
      <c r="A17" s="45" t="s">
        <v>48</v>
      </c>
      <c r="B17" s="46">
        <f>B10-B5</f>
        <v>-673</v>
      </c>
    </row>
    <row r="18" spans="1:2">
      <c r="B18" s="69"/>
    </row>
    <row r="19" spans="1:2">
      <c r="A19" s="45" t="s">
        <v>52</v>
      </c>
      <c r="B19" s="46">
        <f>SUM(B20:B22)</f>
        <v>7003</v>
      </c>
    </row>
    <row r="20" spans="1:2">
      <c r="A20" s="83" t="s">
        <v>53</v>
      </c>
      <c r="B20" s="52">
        <v>234</v>
      </c>
    </row>
    <row r="21" spans="1:2">
      <c r="A21" s="83" t="s">
        <v>54</v>
      </c>
      <c r="B21" s="52">
        <v>6765</v>
      </c>
    </row>
    <row r="22" spans="1:2">
      <c r="A22" s="83" t="s">
        <v>55</v>
      </c>
      <c r="B22" s="52">
        <v>4</v>
      </c>
    </row>
    <row r="23" spans="1:2">
      <c r="A23" s="64"/>
      <c r="B23" s="69"/>
    </row>
    <row r="24" spans="1:2">
      <c r="A24" s="45" t="s">
        <v>56</v>
      </c>
      <c r="B24" s="46">
        <f>B17-B19</f>
        <v>-7676</v>
      </c>
    </row>
    <row r="25" spans="1:2">
      <c r="B25" s="69"/>
    </row>
    <row r="26" spans="1:2">
      <c r="A26" s="45" t="s">
        <v>59</v>
      </c>
      <c r="B26" s="46">
        <v>345</v>
      </c>
    </row>
    <row r="27" spans="1:2">
      <c r="A27" s="85"/>
      <c r="B27" s="69"/>
    </row>
    <row r="28" spans="1:2">
      <c r="A28" s="45" t="s">
        <v>60</v>
      </c>
      <c r="B28" s="46">
        <f>B24-B26</f>
        <v>-8021</v>
      </c>
    </row>
    <row r="29" spans="1:2">
      <c r="A29" s="86"/>
      <c r="B29" s="54"/>
    </row>
    <row r="30" spans="1:2">
      <c r="A30" s="86"/>
      <c r="B30" s="54"/>
    </row>
    <row r="31" spans="1:2">
      <c r="A31" s="89"/>
      <c r="B31" s="69"/>
    </row>
    <row r="32" spans="1:2">
      <c r="A32" s="45" t="s">
        <v>63</v>
      </c>
      <c r="B32" s="46">
        <f>IF(B3&gt;1,B28*0.33,0)</f>
        <v>0</v>
      </c>
    </row>
    <row r="33" spans="1:2">
      <c r="A33" s="91"/>
      <c r="B33" s="52"/>
    </row>
    <row r="34" spans="1:2">
      <c r="A34" s="45" t="s">
        <v>67</v>
      </c>
      <c r="B34" s="46">
        <f>B28-B32</f>
        <v>-8021</v>
      </c>
    </row>
  </sheetData>
  <phoneticPr fontId="51"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sheetPr>
    <pageSetUpPr autoPageBreaks="0"/>
  </sheetPr>
  <dimension ref="A2:AI118"/>
  <sheetViews>
    <sheetView showGridLines="0" tabSelected="1" view="pageBreakPreview" zoomScaleNormal="60" zoomScaleSheetLayoutView="100" zoomScalePageLayoutView="60" workbookViewId="0">
      <selection activeCell="K10" sqref="K10"/>
    </sheetView>
  </sheetViews>
  <sheetFormatPr baseColWidth="10" defaultColWidth="8.7109375" defaultRowHeight="12.75" outlineLevelRow="1" outlineLevelCol="1"/>
  <cols>
    <col min="1" max="2" width="3.7109375" style="29" customWidth="1"/>
    <col min="3" max="3" width="45.42578125" style="29" customWidth="1"/>
    <col min="4" max="4" width="15" style="96" customWidth="1" outlineLevel="1"/>
    <col min="5" max="5" width="14.7109375" style="96" customWidth="1" outlineLevel="1"/>
    <col min="6" max="6" width="12.140625" style="96" customWidth="1" outlineLevel="1"/>
    <col min="7" max="8" width="12.140625" style="98" customWidth="1" outlineLevel="1"/>
    <col min="9" max="9" width="12.42578125" style="114" customWidth="1"/>
    <col min="10" max="10" width="10.42578125" style="114" customWidth="1"/>
    <col min="11" max="11" width="8.7109375" style="96" customWidth="1"/>
    <col min="12" max="12" width="1.140625" style="28" customWidth="1"/>
    <col min="13" max="13" width="9.28515625" style="28" customWidth="1"/>
    <col min="14" max="14" width="1.140625" style="28" customWidth="1"/>
    <col min="15" max="15" width="8.7109375" style="28" customWidth="1"/>
    <col min="16" max="16" width="1.140625" style="28" customWidth="1"/>
    <col min="17" max="17" width="8.7109375" style="28" customWidth="1"/>
    <col min="18" max="18" width="1.140625" style="28" customWidth="1"/>
    <col min="19" max="19" width="8.7109375" style="28" customWidth="1"/>
    <col min="20" max="20" width="1.140625" style="29" customWidth="1"/>
    <col min="21" max="22" width="8.7109375" style="29"/>
    <col min="23" max="23" width="10.42578125" style="96" bestFit="1" customWidth="1"/>
    <col min="24" max="24" width="1.140625" style="96" customWidth="1"/>
    <col min="25" max="25" width="8.7109375" style="96" customWidth="1"/>
    <col min="26" max="26" width="1.140625" style="96" customWidth="1"/>
    <col min="27" max="27" width="8.7109375" style="96" customWidth="1"/>
    <col min="28" max="28" width="1.140625" style="96" customWidth="1"/>
    <col min="29" max="29" width="8.7109375" style="97" customWidth="1"/>
    <col min="30" max="30" width="1.140625" style="97" customWidth="1"/>
    <col min="31" max="31" width="8.7109375" style="97" customWidth="1"/>
    <col min="32" max="32" width="1.140625" style="97" customWidth="1"/>
    <col min="33" max="33" width="8.7109375" style="97" customWidth="1"/>
    <col min="34" max="16384" width="8.7109375" style="29"/>
  </cols>
  <sheetData>
    <row r="2" spans="1:35" ht="13.5" thickBot="1">
      <c r="A2" s="24" t="s">
        <v>30</v>
      </c>
      <c r="B2" s="25"/>
      <c r="C2" s="25"/>
      <c r="D2" s="26"/>
      <c r="E2" s="26"/>
      <c r="F2" s="26"/>
      <c r="G2" s="27"/>
      <c r="H2" s="27"/>
      <c r="I2" s="101"/>
      <c r="J2" s="101"/>
      <c r="K2" s="26"/>
      <c r="T2" s="28"/>
      <c r="U2" s="28"/>
      <c r="V2" s="28"/>
      <c r="W2" s="28"/>
      <c r="X2" s="28"/>
      <c r="Y2" s="28"/>
      <c r="Z2" s="28"/>
      <c r="AA2" s="28"/>
      <c r="AB2" s="28"/>
      <c r="AC2" s="28"/>
      <c r="AD2" s="28"/>
      <c r="AE2" s="28"/>
      <c r="AF2" s="28"/>
      <c r="AG2" s="28"/>
      <c r="AH2" s="28"/>
      <c r="AI2" s="28"/>
    </row>
    <row r="3" spans="1:35">
      <c r="A3" s="30"/>
      <c r="B3" s="30"/>
      <c r="C3" s="30"/>
      <c r="D3" s="31"/>
      <c r="E3" s="31"/>
      <c r="F3" s="31"/>
      <c r="G3" s="32"/>
      <c r="H3" s="32"/>
      <c r="I3" s="102"/>
      <c r="J3" s="102"/>
      <c r="K3" s="31"/>
      <c r="T3" s="28"/>
      <c r="U3" s="28"/>
      <c r="V3" s="28"/>
      <c r="W3" s="28"/>
      <c r="X3" s="28"/>
      <c r="Y3" s="28"/>
      <c r="Z3" s="28"/>
      <c r="AA3" s="28"/>
      <c r="AB3" s="28"/>
      <c r="AC3" s="28"/>
      <c r="AD3" s="28"/>
      <c r="AE3" s="28"/>
      <c r="AF3" s="28"/>
      <c r="AG3" s="28"/>
      <c r="AH3" s="28"/>
      <c r="AI3" s="28"/>
    </row>
    <row r="4" spans="1:35" ht="21">
      <c r="B4" s="33"/>
      <c r="C4" s="34" t="s">
        <v>31</v>
      </c>
      <c r="D4" s="35" t="str">
        <f ca="1">'Sources&gt;&gt;&gt;'!$J$6&amp;" "&amp; 'Sources&gt;&gt;&gt;'!$I$7</f>
        <v>December 2011</v>
      </c>
      <c r="E4" s="35" t="str">
        <f ca="1">'Sources&gt;&gt;&gt;'!$J$6&amp;" "&amp; 'Sources&gt;&gt;&gt;'!$I$6</f>
        <v>December 2010</v>
      </c>
      <c r="F4" s="35" t="s">
        <v>26</v>
      </c>
      <c r="G4" s="35" t="s">
        <v>32</v>
      </c>
      <c r="H4" s="36" t="s">
        <v>33</v>
      </c>
      <c r="I4" s="103" t="s">
        <v>34</v>
      </c>
      <c r="J4" s="103" t="s">
        <v>35</v>
      </c>
      <c r="K4" s="35" t="s">
        <v>36</v>
      </c>
      <c r="O4" s="129" t="s">
        <v>83</v>
      </c>
      <c r="T4" s="28"/>
      <c r="U4" s="28"/>
      <c r="V4" s="28"/>
      <c r="W4" s="28"/>
      <c r="X4" s="28"/>
      <c r="Y4" s="28"/>
      <c r="Z4" s="28"/>
      <c r="AA4" s="28"/>
      <c r="AB4" s="28"/>
      <c r="AC4" s="28"/>
      <c r="AD4" s="28"/>
      <c r="AE4" s="28"/>
      <c r="AF4" s="28"/>
      <c r="AG4" s="28"/>
      <c r="AH4" s="28"/>
      <c r="AI4" s="28"/>
    </row>
    <row r="5" spans="1:35" ht="13.5" thickBot="1">
      <c r="B5" s="37"/>
      <c r="C5" s="38"/>
      <c r="D5" s="39"/>
      <c r="E5" s="39"/>
      <c r="F5" s="40"/>
      <c r="G5" s="40"/>
      <c r="H5" s="40"/>
      <c r="I5" s="39"/>
      <c r="J5" s="104"/>
      <c r="K5" s="40"/>
      <c r="O5" s="129" t="s">
        <v>82</v>
      </c>
      <c r="T5" s="28"/>
      <c r="U5" s="28"/>
      <c r="V5" s="28"/>
      <c r="W5" s="28"/>
      <c r="X5" s="28"/>
      <c r="Y5" s="28"/>
      <c r="Z5" s="28"/>
      <c r="AA5" s="28"/>
      <c r="AB5" s="28"/>
      <c r="AC5" s="28"/>
      <c r="AD5" s="28"/>
      <c r="AE5" s="28"/>
      <c r="AF5" s="28"/>
      <c r="AG5" s="28"/>
      <c r="AH5" s="28"/>
      <c r="AI5" s="28"/>
    </row>
    <row r="6" spans="1:35">
      <c r="B6" s="37"/>
      <c r="C6" s="41"/>
      <c r="D6" s="42"/>
      <c r="E6" s="42"/>
      <c r="F6" s="43"/>
      <c r="G6" s="43"/>
      <c r="H6" s="43"/>
      <c r="I6" s="119"/>
      <c r="J6" s="105"/>
      <c r="K6" s="43"/>
      <c r="O6" s="129" t="s">
        <v>84</v>
      </c>
      <c r="T6" s="28"/>
      <c r="U6" s="28"/>
      <c r="V6" s="28"/>
      <c r="W6" s="28"/>
      <c r="X6" s="28"/>
      <c r="Y6" s="28"/>
      <c r="Z6" s="28"/>
      <c r="AA6" s="28"/>
      <c r="AB6" s="28"/>
      <c r="AC6" s="28"/>
      <c r="AD6" s="28"/>
      <c r="AE6" s="28"/>
      <c r="AF6" s="28"/>
      <c r="AG6" s="28"/>
      <c r="AH6" s="28"/>
      <c r="AI6" s="28"/>
    </row>
    <row r="7" spans="1:35" s="49" customFormat="1" ht="13.5" customHeight="1">
      <c r="B7" s="50"/>
      <c r="C7" s="58" t="s">
        <v>37</v>
      </c>
      <c r="D7" s="59" t="e">
        <f ca="1">D8+D9+D10</f>
        <v>#REF!</v>
      </c>
      <c r="E7" s="59">
        <f ca="1">E8+E9+E10</f>
        <v>15558</v>
      </c>
      <c r="F7" s="60" t="e">
        <f>F8+F9+F10</f>
        <v>#REF!</v>
      </c>
      <c r="G7" s="57" t="e">
        <f ca="1">E7/D7-1</f>
        <v>#REF!</v>
      </c>
      <c r="H7" s="55"/>
      <c r="I7" s="107">
        <f ca="1">I8+I9+I10</f>
        <v>303549</v>
      </c>
      <c r="J7" s="106"/>
      <c r="K7" s="55"/>
      <c r="L7" s="56"/>
      <c r="M7" s="56"/>
      <c r="N7" s="56"/>
      <c r="O7" s="130" t="s">
        <v>85</v>
      </c>
      <c r="P7" s="56"/>
      <c r="Q7" s="56"/>
      <c r="R7" s="56"/>
      <c r="S7" s="56"/>
      <c r="T7" s="56"/>
      <c r="U7" s="56"/>
      <c r="V7" s="56"/>
      <c r="W7" s="56"/>
      <c r="X7" s="56"/>
      <c r="Y7" s="56"/>
      <c r="Z7" s="56"/>
      <c r="AA7" s="56"/>
      <c r="AB7" s="56"/>
      <c r="AC7" s="56"/>
      <c r="AD7" s="56"/>
      <c r="AE7" s="56"/>
      <c r="AF7" s="56"/>
      <c r="AG7" s="56"/>
      <c r="AH7" s="56"/>
      <c r="AI7" s="56"/>
    </row>
    <row r="8" spans="1:35" s="61" customFormat="1" ht="12.75" customHeight="1">
      <c r="B8" s="62"/>
      <c r="C8" s="86" t="s">
        <v>38</v>
      </c>
      <c r="D8" s="59" t="e">
        <f ca="1">INDIRECT('Sources&gt;&gt;&gt;'!$J$9&amp;"!B8")</f>
        <v>#REF!</v>
      </c>
      <c r="E8" s="59">
        <f ca="1">INDIRECT('Sources&gt;&gt;&gt;'!$I$9&amp;"!B6")</f>
        <v>436</v>
      </c>
      <c r="F8" s="60" t="e">
        <f>#REF!+#REF!</f>
        <v>#REF!</v>
      </c>
      <c r="G8" s="57" t="e">
        <f ca="1">E8/D8-1</f>
        <v>#REF!</v>
      </c>
      <c r="H8" s="60"/>
      <c r="I8" s="128">
        <f ca="1">SUMPRODUCT(SUMIF(INDIRECT("'"&amp;ListeFeuilles&amp;"'!$A$5:$A$34"),$C8,INDIRECT("'"&amp;ListeFeuilles&amp;"'!$B$5:$B$34")))</f>
        <v>234793</v>
      </c>
      <c r="J8" s="107"/>
      <c r="K8" s="60"/>
      <c r="L8" s="63"/>
      <c r="M8" s="63"/>
      <c r="N8" s="63"/>
      <c r="O8" s="130" t="s">
        <v>86</v>
      </c>
      <c r="P8" s="63"/>
      <c r="Q8" s="63"/>
      <c r="R8" s="63"/>
      <c r="S8" s="63"/>
      <c r="T8" s="63"/>
      <c r="U8" s="63"/>
      <c r="V8" s="63"/>
      <c r="W8" s="63"/>
      <c r="X8" s="63"/>
      <c r="Y8" s="63"/>
      <c r="Z8" s="63"/>
      <c r="AA8" s="63"/>
      <c r="AB8" s="63"/>
      <c r="AC8" s="63"/>
      <c r="AD8" s="63"/>
      <c r="AE8" s="63"/>
      <c r="AF8" s="63"/>
      <c r="AG8" s="63"/>
      <c r="AH8" s="63"/>
      <c r="AI8" s="63"/>
    </row>
    <row r="9" spans="1:35" ht="12.75" customHeight="1">
      <c r="B9" s="37"/>
      <c r="C9" s="86" t="s">
        <v>39</v>
      </c>
      <c r="D9" s="59" t="e">
        <f ca="1">INDIRECT('Sources&gt;&gt;&gt;'!$J$9&amp;"!B8")</f>
        <v>#REF!</v>
      </c>
      <c r="E9" s="59">
        <f ca="1">INDIRECT('Sources&gt;&gt;&gt;'!$I$9&amp;"!B7")</f>
        <v>6457</v>
      </c>
      <c r="F9" s="67" t="e">
        <f>SUM(#REF!)</f>
        <v>#REF!</v>
      </c>
      <c r="G9" s="57" t="e">
        <f ca="1">E9/D9-1</f>
        <v>#REF!</v>
      </c>
      <c r="H9" s="57" t="e">
        <f ca="1">E9/F9-1</f>
        <v>#REF!</v>
      </c>
      <c r="I9" s="128">
        <f ca="1">SUMPRODUCT(SUMIF(INDIRECT("'"&amp;ListeFeuilles&amp;"'!$A$5:$A$34"),$C9,INDIRECT("'"&amp;ListeFeuilles&amp;"'!$B$5:$B$34")))</f>
        <v>51849</v>
      </c>
      <c r="J9" s="108" t="e">
        <f>+Q9*#REF!</f>
        <v>#REF!</v>
      </c>
      <c r="K9" s="65"/>
      <c r="T9" s="28"/>
      <c r="U9" s="28"/>
      <c r="V9" s="28"/>
      <c r="W9" s="28"/>
      <c r="X9" s="28"/>
      <c r="Y9" s="28"/>
      <c r="Z9" s="28"/>
      <c r="AA9" s="28"/>
      <c r="AB9" s="28"/>
      <c r="AC9" s="28"/>
      <c r="AD9" s="28"/>
      <c r="AE9" s="28"/>
      <c r="AF9" s="28"/>
      <c r="AG9" s="28"/>
      <c r="AH9" s="28"/>
      <c r="AI9" s="28"/>
    </row>
    <row r="10" spans="1:35" s="44" customFormat="1" ht="12.75" customHeight="1">
      <c r="B10" s="33"/>
      <c r="C10" s="86" t="s">
        <v>40</v>
      </c>
      <c r="D10" s="66">
        <f ca="1">SUM(D11:D11)</f>
        <v>42510</v>
      </c>
      <c r="E10" s="59">
        <f ca="1">INDIRECT('Sources&gt;&gt;&gt;'!$I$9&amp;"!B8")</f>
        <v>8665</v>
      </c>
      <c r="F10" s="67">
        <f>SUM(F11:F11)</f>
        <v>0.22422857142857136</v>
      </c>
      <c r="G10" s="57">
        <f ca="1">E10/D10-1</f>
        <v>-0.79616560809221359</v>
      </c>
      <c r="H10" s="57"/>
      <c r="I10" s="128">
        <f ca="1">SUMPRODUCT(SUMIF(INDIRECT("'"&amp;ListeFeuilles&amp;"'!$A$5:$A$34"),$C10,INDIRECT("'"&amp;ListeFeuilles&amp;"'!$B$5:$B$34")))</f>
        <v>16907</v>
      </c>
      <c r="J10" s="108"/>
      <c r="K10" s="65"/>
      <c r="L10" s="48"/>
      <c r="M10" s="48"/>
      <c r="N10" s="48"/>
      <c r="O10" s="48"/>
      <c r="P10" s="48"/>
      <c r="Q10" s="48"/>
      <c r="R10" s="48"/>
      <c r="S10" s="48"/>
      <c r="T10" s="48"/>
      <c r="U10" s="48"/>
      <c r="V10" s="48"/>
      <c r="W10" s="48"/>
      <c r="X10" s="48"/>
      <c r="Y10" s="48"/>
      <c r="Z10" s="48"/>
      <c r="AA10" s="48"/>
      <c r="AB10" s="48"/>
      <c r="AC10" s="48"/>
      <c r="AD10" s="48"/>
      <c r="AE10" s="48"/>
      <c r="AF10" s="48"/>
      <c r="AG10" s="48"/>
      <c r="AH10" s="48"/>
      <c r="AI10" s="48"/>
    </row>
    <row r="11" spans="1:35" s="44" customFormat="1" ht="12.75" hidden="1" customHeight="1" outlineLevel="1">
      <c r="B11" s="33"/>
      <c r="C11" s="51" t="s">
        <v>41</v>
      </c>
      <c r="D11" s="52">
        <f ca="1">INDIRECT('[3]Sources&gt;&gt;&gt;'!$J$9&amp;"!B24")</f>
        <v>42510</v>
      </c>
      <c r="E11" s="52" t="e">
        <f ca="1">INDIRECT('[3]Sources&gt;&gt;&gt;'!$I$9&amp;"!B24")</f>
        <v>#REF!</v>
      </c>
      <c r="F11" s="53">
        <f>(VLOOKUP(C11,'[3]BC 11-16'!$A$1:$G$69,'[3]Sources&gt;&gt;&gt;'!$E$26,FALSE)/'[3]Sources&gt;&gt;&gt;'!$E$24)</f>
        <v>0.22422857142857136</v>
      </c>
      <c r="G11" s="57" t="e">
        <f ca="1">E11/D11-1</f>
        <v>#REF!</v>
      </c>
      <c r="H11" s="57"/>
      <c r="I11" s="120" t="e">
        <f>SUMIF([3]It!$C$1:$N$1,"&gt;"&amp;'[3]Sources&gt;&gt;&gt;'!$E$30,[3]It!C6:N6)+SUMIF([3]It1!$C$1:$N$1,"&lt;="&amp;'[3]Sources&gt;&gt;&gt;'!$E$31,[3]It1!C6:N6)</f>
        <v>#VALUE!</v>
      </c>
      <c r="J11" s="108"/>
      <c r="K11" s="65"/>
      <c r="L11" s="48"/>
      <c r="M11" s="48"/>
      <c r="N11" s="48"/>
      <c r="O11" s="48"/>
      <c r="P11" s="48"/>
      <c r="Q11" s="48"/>
      <c r="R11" s="48"/>
      <c r="S11" s="48"/>
      <c r="T11" s="48"/>
      <c r="U11" s="48"/>
      <c r="V11" s="48"/>
      <c r="W11" s="48"/>
      <c r="X11" s="48"/>
      <c r="Y11" s="48"/>
      <c r="Z11" s="48"/>
      <c r="AA11" s="48"/>
      <c r="AB11" s="48"/>
      <c r="AC11" s="48"/>
      <c r="AD11" s="48"/>
      <c r="AE11" s="48"/>
      <c r="AF11" s="48"/>
      <c r="AG11" s="48"/>
      <c r="AH11" s="48"/>
      <c r="AI11" s="48"/>
    </row>
    <row r="12" spans="1:35" s="61" customFormat="1" collapsed="1">
      <c r="B12" s="62"/>
      <c r="C12" s="68"/>
      <c r="D12" s="69"/>
      <c r="E12" s="54"/>
      <c r="F12" s="70"/>
      <c r="G12" s="55"/>
      <c r="H12" s="55"/>
      <c r="I12" s="106"/>
      <c r="J12" s="74"/>
      <c r="K12" s="70"/>
      <c r="L12" s="56"/>
      <c r="M12" s="56"/>
      <c r="N12" s="56"/>
      <c r="O12" s="56"/>
      <c r="P12" s="56"/>
      <c r="Q12" s="56"/>
      <c r="R12" s="56"/>
      <c r="S12" s="56"/>
      <c r="T12" s="56"/>
      <c r="U12" s="56"/>
      <c r="V12" s="56"/>
      <c r="W12" s="56"/>
      <c r="X12" s="56"/>
      <c r="Y12" s="56"/>
      <c r="Z12" s="56"/>
      <c r="AA12" s="56"/>
      <c r="AB12" s="56"/>
      <c r="AC12" s="56"/>
      <c r="AD12" s="56"/>
      <c r="AE12" s="56"/>
      <c r="AF12" s="56"/>
      <c r="AG12" s="56"/>
      <c r="AH12" s="56"/>
      <c r="AI12" s="56"/>
    </row>
    <row r="13" spans="1:35" s="44" customFormat="1" ht="12.75" customHeight="1">
      <c r="B13" s="33"/>
      <c r="C13" s="45" t="s">
        <v>42</v>
      </c>
      <c r="D13" s="46" t="e">
        <f ca="1">D14+D15</f>
        <v>#REF!</v>
      </c>
      <c r="E13" s="46" t="e">
        <f ca="1">E14+E15</f>
        <v>#REF!</v>
      </c>
      <c r="F13" s="47" t="e">
        <f>F14+F15</f>
        <v>#REF!</v>
      </c>
      <c r="G13" s="47" t="e">
        <f t="shared" ref="G13:G23" ca="1" si="0">E13/D13-1</f>
        <v>#REF!</v>
      </c>
      <c r="H13" s="47" t="e">
        <f ca="1">E13/F13-1</f>
        <v>#REF!</v>
      </c>
      <c r="I13" s="121"/>
      <c r="J13" s="109"/>
      <c r="K13" s="47"/>
      <c r="L13" s="48"/>
      <c r="M13" s="48"/>
      <c r="N13" s="48"/>
      <c r="O13" s="48"/>
      <c r="P13" s="48"/>
      <c r="Q13" s="48"/>
      <c r="R13" s="48"/>
      <c r="S13" s="48"/>
      <c r="T13" s="48"/>
      <c r="U13" s="48"/>
      <c r="V13" s="48"/>
      <c r="W13" s="48"/>
      <c r="X13" s="48"/>
      <c r="Y13" s="48"/>
      <c r="Z13" s="48"/>
      <c r="AA13" s="48"/>
      <c r="AB13" s="48"/>
      <c r="AC13" s="48"/>
      <c r="AD13" s="48"/>
      <c r="AE13" s="48"/>
      <c r="AF13" s="48"/>
      <c r="AG13" s="48"/>
      <c r="AH13" s="48"/>
      <c r="AI13" s="48"/>
    </row>
    <row r="14" spans="1:35" s="61" customFormat="1" ht="12.75" customHeight="1">
      <c r="B14" s="62"/>
      <c r="C14" s="58" t="s">
        <v>43</v>
      </c>
      <c r="D14" s="59" t="e">
        <f ca="1">SUM(#REF!)</f>
        <v>#REF!</v>
      </c>
      <c r="E14" s="59">
        <f ca="1">INDIRECT('Sources&gt;&gt;&gt;'!$I$9&amp;"!B11")</f>
        <v>345</v>
      </c>
      <c r="F14" s="60" t="e">
        <f>SUM(#REF!)</f>
        <v>#REF!</v>
      </c>
      <c r="G14" s="60" t="e">
        <f t="shared" ca="1" si="0"/>
        <v>#REF!</v>
      </c>
      <c r="H14" s="60" t="e">
        <f ca="1">E14/F14-1</f>
        <v>#REF!</v>
      </c>
      <c r="I14" s="122" t="e">
        <f>SUM(#REF!)</f>
        <v>#REF!</v>
      </c>
      <c r="J14" s="107" t="e">
        <f>Q14*#REF!</f>
        <v>#REF!</v>
      </c>
      <c r="K14" s="60"/>
      <c r="L14" s="63"/>
      <c r="M14" s="63"/>
      <c r="N14" s="63"/>
      <c r="O14" s="63"/>
      <c r="P14" s="63"/>
      <c r="Q14" s="63"/>
      <c r="R14" s="63"/>
      <c r="S14" s="63"/>
      <c r="T14" s="63"/>
      <c r="U14" s="63"/>
      <c r="V14" s="63"/>
      <c r="W14" s="63"/>
      <c r="X14" s="63"/>
      <c r="Y14" s="63"/>
      <c r="Z14" s="63"/>
      <c r="AA14" s="63"/>
      <c r="AB14" s="63"/>
      <c r="AC14" s="63"/>
      <c r="AD14" s="63"/>
      <c r="AE14" s="63"/>
      <c r="AF14" s="63"/>
      <c r="AG14" s="63"/>
      <c r="AH14" s="63"/>
      <c r="AI14" s="63"/>
    </row>
    <row r="15" spans="1:35" s="61" customFormat="1" ht="12.75" customHeight="1">
      <c r="B15" s="62"/>
      <c r="C15" s="58" t="s">
        <v>44</v>
      </c>
      <c r="D15" s="59" t="e">
        <f ca="1">D16+D17+D18</f>
        <v>#REF!</v>
      </c>
      <c r="E15" s="59" t="e">
        <f ca="1">E16+E17+E18</f>
        <v>#REF!</v>
      </c>
      <c r="F15" s="60">
        <f>F16+F17+F18</f>
        <v>0</v>
      </c>
      <c r="G15" s="60" t="e">
        <f t="shared" ca="1" si="0"/>
        <v>#REF!</v>
      </c>
      <c r="H15" s="60" t="e">
        <f>E15/F15-1</f>
        <v>#REF!</v>
      </c>
      <c r="I15" s="107">
        <f>I16+I17+I18</f>
        <v>0</v>
      </c>
      <c r="J15" s="107"/>
      <c r="K15" s="60"/>
      <c r="L15" s="63"/>
      <c r="M15" s="63"/>
      <c r="N15" s="63"/>
      <c r="O15" s="63"/>
      <c r="P15" s="63"/>
      <c r="Q15" s="63"/>
      <c r="R15" s="63"/>
      <c r="S15" s="63"/>
      <c r="T15" s="63"/>
      <c r="U15" s="63"/>
      <c r="V15" s="63"/>
      <c r="W15" s="63"/>
      <c r="X15" s="63"/>
      <c r="Y15" s="63"/>
      <c r="Z15" s="63"/>
      <c r="AA15" s="63"/>
      <c r="AB15" s="63"/>
      <c r="AC15" s="63"/>
      <c r="AD15" s="63"/>
      <c r="AE15" s="63"/>
      <c r="AF15" s="63"/>
      <c r="AG15" s="63"/>
      <c r="AH15" s="63"/>
      <c r="AI15" s="63"/>
    </row>
    <row r="16" spans="1:35" s="61" customFormat="1" ht="12.75" customHeight="1">
      <c r="B16" s="62"/>
      <c r="C16" s="86" t="s">
        <v>45</v>
      </c>
      <c r="D16" s="59" t="e">
        <f ca="1">INDIRECT('Sources&gt;&gt;&gt;'!$J$9&amp;"!B8")</f>
        <v>#REF!</v>
      </c>
      <c r="E16" s="59" t="e">
        <f ca="1">#REF!+#REF!+#REF!+#REF!+#REF!+#REF!+#REF!+#REF!</f>
        <v>#REF!</v>
      </c>
      <c r="F16" s="53"/>
      <c r="G16" s="60"/>
      <c r="H16" s="60"/>
      <c r="I16" s="107"/>
      <c r="J16" s="107"/>
      <c r="K16" s="60"/>
      <c r="L16" s="63"/>
      <c r="M16" s="63"/>
      <c r="N16" s="63"/>
      <c r="O16" s="63"/>
      <c r="P16" s="63"/>
      <c r="Q16" s="63"/>
      <c r="R16" s="63"/>
      <c r="S16" s="63"/>
      <c r="T16" s="63"/>
      <c r="U16" s="63"/>
      <c r="V16" s="63"/>
      <c r="W16" s="63"/>
      <c r="X16" s="63"/>
      <c r="Y16" s="63"/>
      <c r="Z16" s="63"/>
      <c r="AA16" s="63"/>
      <c r="AB16" s="63"/>
      <c r="AC16" s="63"/>
      <c r="AD16" s="63"/>
      <c r="AE16" s="63"/>
      <c r="AF16" s="63"/>
      <c r="AG16" s="63"/>
      <c r="AH16" s="63"/>
      <c r="AI16" s="63"/>
    </row>
    <row r="17" spans="1:35" s="61" customFormat="1" ht="12.75" customHeight="1">
      <c r="B17" s="62"/>
      <c r="C17" s="86" t="s">
        <v>46</v>
      </c>
      <c r="D17" s="59" t="e">
        <f ca="1">INDIRECT('Sources&gt;&gt;&gt;'!$J$9&amp;"!B8")</f>
        <v>#REF!</v>
      </c>
      <c r="E17" s="59" t="e">
        <f ca="1">#REF!+#REF!+#REF!+#REF!+#REF!+#REF!+#REF!+#REF!</f>
        <v>#REF!</v>
      </c>
      <c r="F17" s="53"/>
      <c r="G17" s="60"/>
      <c r="H17" s="60"/>
      <c r="I17" s="107"/>
      <c r="J17" s="107"/>
      <c r="K17" s="60"/>
      <c r="L17" s="63"/>
      <c r="M17" s="63"/>
      <c r="N17" s="63"/>
      <c r="O17" s="63"/>
      <c r="P17" s="63"/>
      <c r="Q17" s="63"/>
      <c r="R17" s="63"/>
      <c r="S17" s="63"/>
      <c r="T17" s="63"/>
      <c r="U17" s="63"/>
      <c r="V17" s="63"/>
      <c r="W17" s="63"/>
      <c r="X17" s="63"/>
      <c r="Y17" s="63"/>
      <c r="Z17" s="63"/>
      <c r="AA17" s="63"/>
      <c r="AB17" s="63"/>
      <c r="AC17" s="63"/>
      <c r="AD17" s="63"/>
      <c r="AE17" s="63"/>
      <c r="AF17" s="63"/>
      <c r="AG17" s="63"/>
      <c r="AH17" s="63"/>
      <c r="AI17" s="63"/>
    </row>
    <row r="18" spans="1:35" s="61" customFormat="1" ht="12.75" customHeight="1">
      <c r="B18" s="62"/>
      <c r="C18" s="86" t="s">
        <v>47</v>
      </c>
      <c r="D18" s="59" t="e">
        <f ca="1">INDIRECT('Sources&gt;&gt;&gt;'!$J$9&amp;"!B8")</f>
        <v>#REF!</v>
      </c>
      <c r="E18" s="59" t="e">
        <f ca="1">#REF!+#REF!+#REF!+#REF!+#REF!+#REF!+#REF!+#REF!</f>
        <v>#REF!</v>
      </c>
      <c r="F18" s="53"/>
      <c r="G18" s="60"/>
      <c r="H18" s="60"/>
      <c r="I18" s="107"/>
      <c r="J18" s="107"/>
      <c r="K18" s="60"/>
      <c r="L18" s="63"/>
      <c r="M18" s="63"/>
      <c r="N18" s="63"/>
      <c r="O18" s="63"/>
      <c r="P18" s="63"/>
      <c r="Q18" s="63"/>
      <c r="R18" s="63"/>
      <c r="S18" s="63"/>
      <c r="T18" s="63"/>
      <c r="U18" s="63"/>
      <c r="V18" s="63"/>
      <c r="W18" s="63"/>
      <c r="X18" s="63"/>
      <c r="Y18" s="63"/>
      <c r="Z18" s="63"/>
      <c r="AA18" s="63"/>
      <c r="AB18" s="63"/>
      <c r="AC18" s="63"/>
      <c r="AD18" s="63"/>
      <c r="AE18" s="63"/>
      <c r="AF18" s="63"/>
      <c r="AG18" s="63"/>
      <c r="AH18" s="63"/>
      <c r="AI18" s="63"/>
    </row>
    <row r="19" spans="1:35" s="44" customFormat="1">
      <c r="B19" s="33"/>
      <c r="C19" s="73"/>
      <c r="D19" s="52"/>
      <c r="E19" s="52"/>
      <c r="F19" s="74"/>
      <c r="G19" s="55"/>
      <c r="H19" s="55"/>
      <c r="I19" s="106"/>
      <c r="J19" s="74"/>
      <c r="K19" s="72"/>
      <c r="L19" s="71"/>
      <c r="M19" s="71"/>
      <c r="N19" s="28"/>
      <c r="O19" s="28"/>
      <c r="P19" s="28"/>
      <c r="Q19" s="28"/>
      <c r="R19" s="28"/>
      <c r="S19" s="28"/>
      <c r="T19" s="28"/>
      <c r="U19" s="28"/>
      <c r="V19" s="28"/>
      <c r="W19" s="28"/>
      <c r="X19" s="28"/>
      <c r="Y19" s="28"/>
      <c r="Z19" s="28"/>
      <c r="AA19" s="28"/>
      <c r="AB19" s="28"/>
      <c r="AC19" s="28"/>
      <c r="AD19" s="28"/>
      <c r="AE19" s="28"/>
      <c r="AF19" s="28"/>
      <c r="AG19" s="28"/>
      <c r="AH19" s="28"/>
    </row>
    <row r="20" spans="1:35" s="44" customFormat="1" ht="12.75" customHeight="1">
      <c r="B20" s="33"/>
      <c r="C20" s="45" t="s">
        <v>48</v>
      </c>
      <c r="D20" s="46" t="e">
        <f ca="1">D22+D23</f>
        <v>#REF!</v>
      </c>
      <c r="E20" s="46" t="e">
        <f ca="1">E22+E23</f>
        <v>#REF!</v>
      </c>
      <c r="F20" s="47" t="e">
        <f>F22+F23</f>
        <v>#REF!</v>
      </c>
      <c r="G20" s="47" t="e">
        <f t="shared" ca="1" si="0"/>
        <v>#REF!</v>
      </c>
      <c r="H20" s="47" t="e">
        <f ca="1">E20/F20-1</f>
        <v>#REF!</v>
      </c>
      <c r="I20" s="109" t="e">
        <f ca="1">I22+I23</f>
        <v>#REF!</v>
      </c>
      <c r="J20" s="109"/>
      <c r="K20" s="47"/>
      <c r="L20" s="48"/>
      <c r="M20" s="48"/>
      <c r="N20" s="48"/>
      <c r="O20" s="48"/>
      <c r="P20" s="48"/>
      <c r="Q20" s="48"/>
      <c r="R20" s="48"/>
      <c r="S20" s="48"/>
      <c r="T20" s="48"/>
      <c r="U20" s="48"/>
      <c r="V20" s="48"/>
      <c r="W20" s="48"/>
      <c r="X20" s="48"/>
      <c r="Y20" s="48"/>
      <c r="Z20" s="48"/>
      <c r="AA20" s="48"/>
      <c r="AB20" s="48"/>
      <c r="AC20" s="48"/>
      <c r="AD20" s="48"/>
      <c r="AE20" s="48"/>
      <c r="AF20" s="48"/>
      <c r="AG20" s="48"/>
      <c r="AH20" s="48"/>
      <c r="AI20" s="48"/>
    </row>
    <row r="21" spans="1:35" s="44" customFormat="1">
      <c r="B21" s="33"/>
      <c r="C21" s="75" t="s">
        <v>49</v>
      </c>
      <c r="D21" s="52"/>
      <c r="E21" s="52"/>
      <c r="F21" s="74"/>
      <c r="G21" s="55"/>
      <c r="H21" s="55"/>
      <c r="I21" s="106"/>
      <c r="J21" s="74"/>
      <c r="K21" s="72"/>
      <c r="L21" s="71"/>
      <c r="M21" s="71"/>
      <c r="N21" s="28"/>
      <c r="O21" s="28"/>
      <c r="P21" s="28"/>
      <c r="Q21" s="28"/>
      <c r="R21" s="28"/>
      <c r="S21" s="28"/>
      <c r="T21" s="28"/>
      <c r="U21" s="28"/>
      <c r="V21" s="28"/>
      <c r="W21" s="28"/>
      <c r="X21" s="28"/>
      <c r="Y21" s="28"/>
      <c r="Z21" s="28"/>
      <c r="AA21" s="28"/>
      <c r="AB21" s="28"/>
      <c r="AC21" s="28"/>
      <c r="AD21" s="28"/>
      <c r="AE21" s="28"/>
      <c r="AF21" s="28"/>
      <c r="AG21" s="28"/>
      <c r="AH21" s="28"/>
    </row>
    <row r="22" spans="1:35" s="44" customFormat="1">
      <c r="B22" s="33"/>
      <c r="C22" s="76" t="s">
        <v>50</v>
      </c>
      <c r="D22" s="69" t="e">
        <f ca="1">D8-#REF!-D16</f>
        <v>#REF!</v>
      </c>
      <c r="E22" s="69" t="e">
        <f ca="1">E8-#REF!-E16</f>
        <v>#REF!</v>
      </c>
      <c r="F22" s="53"/>
      <c r="G22" s="55" t="e">
        <f ca="1">E22/D22-1</f>
        <v>#REF!</v>
      </c>
      <c r="H22" s="55" t="e">
        <f ca="1">E22/F22-1</f>
        <v>#REF!</v>
      </c>
      <c r="I22" s="123" t="e">
        <f ca="1">I8-#REF!-I16</f>
        <v>#REF!</v>
      </c>
      <c r="J22" s="74"/>
      <c r="K22" s="72"/>
      <c r="L22" s="71"/>
      <c r="M22" s="71"/>
      <c r="N22" s="28"/>
      <c r="O22" s="28"/>
      <c r="P22" s="28"/>
      <c r="Q22" s="28"/>
      <c r="R22" s="28"/>
      <c r="S22" s="28"/>
      <c r="T22" s="28"/>
      <c r="U22" s="28"/>
      <c r="V22" s="28"/>
      <c r="W22" s="28"/>
      <c r="X22" s="28"/>
      <c r="Y22" s="28"/>
      <c r="Z22" s="28"/>
      <c r="AA22" s="28"/>
      <c r="AB22" s="28"/>
      <c r="AC22" s="28"/>
      <c r="AD22" s="28"/>
      <c r="AE22" s="28"/>
      <c r="AF22" s="28"/>
      <c r="AG22" s="28"/>
      <c r="AH22" s="28"/>
    </row>
    <row r="23" spans="1:35" s="44" customFormat="1">
      <c r="B23" s="33"/>
      <c r="C23" s="76" t="s">
        <v>51</v>
      </c>
      <c r="D23" s="69" t="e">
        <f ca="1">D9+D10-#REF!-#REF!-D17-D18</f>
        <v>#REF!</v>
      </c>
      <c r="E23" s="69" t="e">
        <f ca="1">E9+E10-#REF!-#REF!-E17-E18</f>
        <v>#REF!</v>
      </c>
      <c r="F23" s="77" t="e">
        <f>F9+F10-#REF!-#REF!-F17-F18</f>
        <v>#REF!</v>
      </c>
      <c r="G23" s="55" t="e">
        <f t="shared" ca="1" si="0"/>
        <v>#REF!</v>
      </c>
      <c r="H23" s="55" t="e">
        <f ca="1">E23/F23-1</f>
        <v>#REF!</v>
      </c>
      <c r="I23" s="123" t="e">
        <f ca="1">I9+I10-#REF!-#REF!-I17-I18</f>
        <v>#REF!</v>
      </c>
      <c r="J23" s="74"/>
      <c r="K23" s="72"/>
      <c r="L23" s="71"/>
      <c r="M23" s="71"/>
      <c r="N23" s="28"/>
      <c r="O23" s="28"/>
      <c r="P23" s="28"/>
      <c r="Q23" s="28"/>
      <c r="R23" s="28"/>
      <c r="S23" s="28"/>
      <c r="T23" s="28"/>
      <c r="U23" s="28"/>
      <c r="V23" s="28"/>
      <c r="W23" s="28"/>
      <c r="X23" s="28"/>
      <c r="Y23" s="28"/>
      <c r="Z23" s="28"/>
      <c r="AA23" s="28"/>
      <c r="AB23" s="28"/>
      <c r="AC23" s="28"/>
      <c r="AD23" s="28"/>
      <c r="AE23" s="28"/>
      <c r="AF23" s="28"/>
      <c r="AG23" s="28"/>
      <c r="AH23" s="28"/>
    </row>
    <row r="24" spans="1:35" s="44" customFormat="1">
      <c r="B24" s="33"/>
      <c r="C24" s="78"/>
      <c r="D24" s="69"/>
      <c r="E24" s="54"/>
      <c r="F24" s="70"/>
      <c r="G24" s="55"/>
      <c r="H24" s="55"/>
      <c r="I24" s="106"/>
      <c r="J24" s="74"/>
      <c r="K24" s="72"/>
      <c r="L24" s="71"/>
      <c r="M24" s="71"/>
      <c r="N24" s="28"/>
      <c r="O24" s="28"/>
      <c r="P24" s="28"/>
      <c r="Q24" s="28"/>
      <c r="R24" s="28"/>
      <c r="S24" s="28"/>
      <c r="T24" s="28"/>
      <c r="U24" s="28"/>
      <c r="V24" s="28"/>
      <c r="W24" s="28"/>
      <c r="X24" s="28"/>
      <c r="Y24" s="28"/>
      <c r="Z24" s="28"/>
      <c r="AA24" s="28"/>
      <c r="AB24" s="28"/>
      <c r="AC24" s="28"/>
      <c r="AD24" s="28"/>
      <c r="AE24" s="28"/>
      <c r="AF24" s="28"/>
      <c r="AG24" s="28"/>
      <c r="AH24" s="28"/>
    </row>
    <row r="25" spans="1:35" s="44" customFormat="1">
      <c r="A25" s="28"/>
      <c r="B25" s="28"/>
      <c r="C25"/>
      <c r="D25" s="69"/>
      <c r="E25" s="82"/>
      <c r="F25" s="79"/>
      <c r="G25" s="80"/>
      <c r="H25" s="80"/>
      <c r="I25" s="124"/>
      <c r="J25" s="110"/>
      <c r="K25" s="81"/>
      <c r="L25" s="28"/>
      <c r="M25" s="28"/>
      <c r="N25" s="28"/>
      <c r="O25" s="28"/>
      <c r="P25" s="28"/>
      <c r="Q25" s="28"/>
      <c r="R25" s="28"/>
      <c r="S25" s="28"/>
      <c r="T25" s="28"/>
      <c r="U25" s="28"/>
      <c r="V25" s="28"/>
      <c r="W25" s="28"/>
      <c r="X25" s="28"/>
      <c r="Y25" s="28"/>
      <c r="Z25" s="28"/>
      <c r="AA25" s="28"/>
      <c r="AB25" s="28"/>
      <c r="AC25" s="28"/>
      <c r="AD25" s="28"/>
      <c r="AE25" s="28"/>
      <c r="AF25" s="28"/>
      <c r="AG25" s="28"/>
      <c r="AH25" s="28"/>
    </row>
    <row r="26" spans="1:35" s="44" customFormat="1" ht="12.75" customHeight="1">
      <c r="B26" s="33"/>
      <c r="C26" s="45" t="s">
        <v>52</v>
      </c>
      <c r="D26" s="46">
        <f>SUM(D27:D29)</f>
        <v>0</v>
      </c>
      <c r="E26" s="46">
        <f>SUM(E27:E29)</f>
        <v>0</v>
      </c>
      <c r="F26" s="47">
        <f>SUM(F27:F29)</f>
        <v>0</v>
      </c>
      <c r="G26" s="47" t="e">
        <f t="shared" ref="G26:G45" si="1">E26/D26-1</f>
        <v>#DIV/0!</v>
      </c>
      <c r="H26" s="47" t="e">
        <f t="shared" ref="H26:H42" si="2">E26/F26-1</f>
        <v>#DIV/0!</v>
      </c>
      <c r="I26" s="121">
        <f>SUM(I27:I29)</f>
        <v>0</v>
      </c>
      <c r="J26" s="109"/>
      <c r="K26" s="47"/>
      <c r="L26" s="48"/>
      <c r="M26" s="48"/>
      <c r="N26" s="48"/>
      <c r="O26" s="48"/>
      <c r="P26" s="48"/>
      <c r="Q26" s="48"/>
      <c r="R26" s="48"/>
      <c r="S26" s="48"/>
      <c r="T26" s="48"/>
      <c r="U26" s="48"/>
      <c r="V26" s="48"/>
      <c r="W26" s="48"/>
      <c r="X26" s="48"/>
      <c r="Y26" s="48"/>
      <c r="Z26" s="48"/>
      <c r="AA26" s="48"/>
      <c r="AB26" s="48"/>
      <c r="AC26" s="48"/>
      <c r="AD26" s="48"/>
      <c r="AE26" s="48"/>
      <c r="AF26" s="48"/>
      <c r="AG26" s="48"/>
      <c r="AH26" s="48"/>
      <c r="AI26" s="48"/>
    </row>
    <row r="27" spans="1:35" outlineLevel="1">
      <c r="A27" s="28"/>
      <c r="B27" s="28"/>
      <c r="C27" s="83" t="s">
        <v>53</v>
      </c>
      <c r="D27" s="52"/>
      <c r="E27" s="52"/>
      <c r="F27" s="53"/>
      <c r="G27" s="80" t="e">
        <f t="shared" si="1"/>
        <v>#DIV/0!</v>
      </c>
      <c r="H27" s="80" t="e">
        <f t="shared" si="2"/>
        <v>#DIV/0!</v>
      </c>
      <c r="I27" s="125"/>
      <c r="J27" s="110"/>
      <c r="K27" s="81"/>
      <c r="T27" s="28"/>
      <c r="U27" s="28"/>
      <c r="V27" s="28"/>
      <c r="W27" s="28"/>
      <c r="X27" s="28"/>
      <c r="Y27" s="28"/>
      <c r="Z27" s="28"/>
      <c r="AA27" s="28"/>
      <c r="AB27" s="28"/>
      <c r="AC27" s="28"/>
      <c r="AD27" s="28"/>
      <c r="AE27" s="28"/>
      <c r="AF27" s="28"/>
      <c r="AG27" s="28"/>
      <c r="AH27" s="28"/>
    </row>
    <row r="28" spans="1:35" s="44" customFormat="1" outlineLevel="1">
      <c r="A28" s="28"/>
      <c r="B28" s="28"/>
      <c r="C28" s="83" t="s">
        <v>54</v>
      </c>
      <c r="D28" s="52"/>
      <c r="E28" s="52"/>
      <c r="F28" s="53"/>
      <c r="G28" s="80" t="e">
        <f t="shared" si="1"/>
        <v>#DIV/0!</v>
      </c>
      <c r="H28" s="80" t="e">
        <f t="shared" si="2"/>
        <v>#DIV/0!</v>
      </c>
      <c r="I28" s="125"/>
      <c r="J28" s="110"/>
      <c r="K28" s="81"/>
      <c r="L28" s="28"/>
      <c r="M28" s="28"/>
      <c r="N28" s="28"/>
      <c r="O28" s="28"/>
      <c r="P28" s="28"/>
      <c r="Q28" s="28"/>
      <c r="R28" s="28"/>
      <c r="S28" s="28"/>
      <c r="T28" s="28"/>
      <c r="U28" s="28"/>
      <c r="V28" s="28"/>
      <c r="W28" s="28"/>
      <c r="X28" s="28"/>
      <c r="Y28" s="28"/>
      <c r="Z28" s="28"/>
      <c r="AA28" s="28"/>
      <c r="AB28" s="28"/>
      <c r="AC28" s="28"/>
      <c r="AD28" s="28"/>
      <c r="AE28" s="28"/>
      <c r="AF28" s="28"/>
      <c r="AG28" s="28"/>
      <c r="AH28" s="28"/>
    </row>
    <row r="29" spans="1:35" outlineLevel="1">
      <c r="A29" s="28"/>
      <c r="B29" s="28"/>
      <c r="C29" s="83" t="s">
        <v>55</v>
      </c>
      <c r="D29" s="52"/>
      <c r="E29" s="52"/>
      <c r="F29" s="53"/>
      <c r="G29" s="80" t="e">
        <f t="shared" si="1"/>
        <v>#DIV/0!</v>
      </c>
      <c r="H29" s="80" t="e">
        <f t="shared" si="2"/>
        <v>#DIV/0!</v>
      </c>
      <c r="I29" s="125"/>
      <c r="J29" s="110"/>
      <c r="K29" s="81"/>
      <c r="T29" s="28"/>
      <c r="U29" s="28"/>
      <c r="V29" s="28"/>
      <c r="W29" s="28"/>
      <c r="X29" s="28"/>
      <c r="Y29" s="28"/>
      <c r="Z29" s="28"/>
      <c r="AA29" s="28"/>
      <c r="AB29" s="28"/>
      <c r="AC29" s="28"/>
      <c r="AD29" s="28"/>
      <c r="AE29" s="28"/>
      <c r="AF29" s="28"/>
      <c r="AG29" s="28"/>
      <c r="AH29" s="28"/>
    </row>
    <row r="30" spans="1:35">
      <c r="A30" s="28"/>
      <c r="B30" s="28"/>
      <c r="C30" s="64"/>
      <c r="D30" s="69"/>
      <c r="E30" s="82"/>
      <c r="F30" s="79"/>
      <c r="G30" s="80"/>
      <c r="H30" s="80"/>
      <c r="I30" s="124"/>
      <c r="J30" s="110"/>
      <c r="K30" s="81"/>
      <c r="T30" s="28"/>
      <c r="U30" s="28"/>
      <c r="V30" s="28"/>
      <c r="W30" s="28"/>
      <c r="X30" s="28"/>
      <c r="Y30" s="28"/>
      <c r="Z30" s="28"/>
      <c r="AA30" s="28"/>
      <c r="AB30" s="28"/>
      <c r="AC30" s="28"/>
      <c r="AD30" s="28"/>
      <c r="AE30" s="28"/>
      <c r="AF30" s="28"/>
      <c r="AG30" s="28"/>
      <c r="AH30" s="28"/>
    </row>
    <row r="31" spans="1:35" s="44" customFormat="1" ht="12.75" customHeight="1">
      <c r="B31" s="33"/>
      <c r="C31" s="45" t="s">
        <v>56</v>
      </c>
      <c r="D31" s="46" t="e">
        <f ca="1">SUM(D33:D34)</f>
        <v>#REF!</v>
      </c>
      <c r="E31" s="46" t="e">
        <f ca="1">SUM(E33:E34)</f>
        <v>#REF!</v>
      </c>
      <c r="F31" s="47" t="e">
        <f>SUM(F33:F34)</f>
        <v>#REF!</v>
      </c>
      <c r="G31" s="47" t="e">
        <f t="shared" ca="1" si="1"/>
        <v>#REF!</v>
      </c>
      <c r="H31" s="47" t="e">
        <f t="shared" ca="1" si="2"/>
        <v>#REF!</v>
      </c>
      <c r="I31" s="121" t="e">
        <f ca="1">SUM(I33:I34)</f>
        <v>#REF!</v>
      </c>
      <c r="J31" s="109"/>
      <c r="K31" s="47"/>
      <c r="L31" s="48"/>
      <c r="M31" s="48"/>
      <c r="N31" s="48"/>
      <c r="O31" s="48"/>
      <c r="P31" s="48"/>
      <c r="Q31" s="48"/>
      <c r="R31" s="48"/>
      <c r="S31" s="48"/>
      <c r="T31" s="48"/>
      <c r="U31" s="48"/>
      <c r="V31" s="48"/>
      <c r="W31" s="48"/>
      <c r="X31" s="48"/>
      <c r="Y31" s="48"/>
      <c r="Z31" s="48"/>
      <c r="AA31" s="48"/>
      <c r="AB31" s="48"/>
      <c r="AC31" s="48"/>
      <c r="AD31" s="48"/>
      <c r="AE31" s="48"/>
      <c r="AF31" s="48"/>
      <c r="AG31" s="48"/>
      <c r="AH31" s="48"/>
      <c r="AI31" s="48"/>
    </row>
    <row r="32" spans="1:35">
      <c r="A32" s="28"/>
      <c r="B32" s="28"/>
      <c r="C32" s="75" t="s">
        <v>49</v>
      </c>
      <c r="D32" s="69"/>
      <c r="E32" s="82"/>
      <c r="F32" s="79"/>
      <c r="G32" s="80" t="e">
        <f t="shared" si="1"/>
        <v>#DIV/0!</v>
      </c>
      <c r="H32" s="80" t="e">
        <f t="shared" si="2"/>
        <v>#DIV/0!</v>
      </c>
      <c r="I32" s="124"/>
      <c r="J32" s="110"/>
      <c r="K32" s="81"/>
      <c r="T32" s="28"/>
      <c r="U32" s="28"/>
      <c r="V32" s="28"/>
      <c r="W32" s="28"/>
      <c r="X32" s="28"/>
      <c r="Y32" s="28"/>
      <c r="Z32" s="28"/>
      <c r="AA32" s="28"/>
      <c r="AB32" s="28"/>
      <c r="AC32" s="28"/>
      <c r="AD32" s="28"/>
      <c r="AE32" s="28"/>
      <c r="AF32" s="28"/>
      <c r="AG32" s="28"/>
      <c r="AH32" s="28"/>
    </row>
    <row r="33" spans="1:35">
      <c r="A33" s="28"/>
      <c r="B33" s="28"/>
      <c r="C33" s="76" t="s">
        <v>57</v>
      </c>
      <c r="D33" s="69" t="e">
        <f ca="1">D22-#REF!-#REF!-#REF!-#REF!-#REF!-#REF!-#REF!-#REF!-D27</f>
        <v>#REF!</v>
      </c>
      <c r="E33" s="69" t="e">
        <f ca="1">E22-#REF!-#REF!-#REF!-#REF!-#REF!-#REF!-#REF!-#REF!-E27</f>
        <v>#REF!</v>
      </c>
      <c r="F33" s="53"/>
      <c r="G33" s="80" t="e">
        <f ca="1">E33/D33-1</f>
        <v>#REF!</v>
      </c>
      <c r="H33" s="80" t="e">
        <f ca="1">E33/F33-1</f>
        <v>#REF!</v>
      </c>
      <c r="I33" s="123" t="e">
        <f ca="1">I22-#REF!-#REF!-#REF!-#REF!-#REF!-#REF!-#REF!-#REF!-I27</f>
        <v>#REF!</v>
      </c>
      <c r="J33" s="110"/>
      <c r="K33" s="81"/>
      <c r="M33" s="84"/>
      <c r="T33" s="28"/>
      <c r="U33" s="28"/>
      <c r="V33" s="28"/>
      <c r="W33" s="28"/>
      <c r="X33" s="28"/>
      <c r="Y33" s="28"/>
      <c r="Z33" s="28"/>
      <c r="AA33" s="28"/>
      <c r="AB33" s="28"/>
      <c r="AC33" s="28"/>
      <c r="AD33" s="28"/>
      <c r="AE33" s="28"/>
      <c r="AF33" s="28"/>
      <c r="AG33" s="28"/>
      <c r="AH33" s="28"/>
    </row>
    <row r="34" spans="1:35">
      <c r="A34" s="28"/>
      <c r="B34" s="28"/>
      <c r="C34" s="76" t="s">
        <v>58</v>
      </c>
      <c r="D34" s="69" t="e">
        <f ca="1">D23-#REF!-#REF!-#REF!-#REF!-#REF!-#REF!-#REF!-#REF!-#REF!-#REF!-#REF!-#REF!-#REF!-#REF!-#REF!-#REF!-D28-D29</f>
        <v>#REF!</v>
      </c>
      <c r="E34" s="69" t="e">
        <f ca="1">E23-#REF!-#REF!-#REF!-#REF!-#REF!-#REF!-#REF!-#REF!-#REF!-#REF!-#REF!-#REF!-#REF!-#REF!-#REF!-#REF!-E28-E29</f>
        <v>#REF!</v>
      </c>
      <c r="F34" s="77" t="e">
        <f>F23-#REF!-#REF!-#REF!-#REF!-#REF!-#REF!-#REF!-#REF!-#REF!-#REF!-#REF!-#REF!-#REF!-#REF!-#REF!-#REF!-F28-F29</f>
        <v>#REF!</v>
      </c>
      <c r="G34" s="80" t="e">
        <f t="shared" ca="1" si="1"/>
        <v>#REF!</v>
      </c>
      <c r="H34" s="80" t="e">
        <f t="shared" ca="1" si="2"/>
        <v>#REF!</v>
      </c>
      <c r="I34" s="123" t="e">
        <f ca="1">I23-#REF!-#REF!-#REF!-#REF!-#REF!-#REF!-#REF!-#REF!-#REF!-#REF!</f>
        <v>#REF!</v>
      </c>
      <c r="J34" s="110"/>
      <c r="K34" s="81"/>
      <c r="T34" s="28"/>
      <c r="U34" s="28"/>
      <c r="V34" s="28"/>
      <c r="W34" s="28"/>
      <c r="X34" s="28"/>
      <c r="Y34" s="28"/>
      <c r="Z34" s="28"/>
      <c r="AA34" s="28"/>
      <c r="AB34" s="28"/>
      <c r="AC34" s="28"/>
      <c r="AD34" s="28"/>
      <c r="AE34" s="28"/>
      <c r="AF34" s="28"/>
      <c r="AG34" s="28"/>
      <c r="AH34" s="28"/>
    </row>
    <row r="35" spans="1:35">
      <c r="A35" s="28"/>
      <c r="B35" s="28"/>
      <c r="C35"/>
      <c r="D35" s="69"/>
      <c r="E35" s="82"/>
      <c r="F35" s="79"/>
      <c r="G35" s="80"/>
      <c r="H35" s="80"/>
      <c r="I35" s="124"/>
      <c r="J35" s="110"/>
      <c r="K35" s="81"/>
      <c r="T35" s="28"/>
      <c r="U35" s="28"/>
      <c r="V35" s="28"/>
      <c r="W35" s="28"/>
      <c r="X35" s="28"/>
      <c r="Y35" s="28"/>
      <c r="Z35" s="28"/>
      <c r="AA35" s="28"/>
      <c r="AB35" s="28"/>
      <c r="AC35" s="28"/>
      <c r="AD35" s="28"/>
      <c r="AE35" s="28"/>
      <c r="AF35" s="28"/>
      <c r="AG35" s="28"/>
      <c r="AH35" s="28"/>
    </row>
    <row r="36" spans="1:35" s="44" customFormat="1" ht="12.75" customHeight="1">
      <c r="B36" s="33"/>
      <c r="C36" s="45" t="s">
        <v>59</v>
      </c>
      <c r="D36" s="46" t="e">
        <f>#REF!+#REF!+#REF!</f>
        <v>#REF!</v>
      </c>
      <c r="E36" s="46" t="e">
        <f>#REF!+#REF!+#REF!</f>
        <v>#REF!</v>
      </c>
      <c r="F36" s="47"/>
      <c r="G36" s="47" t="e">
        <f t="shared" si="1"/>
        <v>#REF!</v>
      </c>
      <c r="H36" s="47" t="e">
        <f t="shared" si="2"/>
        <v>#REF!</v>
      </c>
      <c r="I36" s="121" t="e">
        <f>#REF!+#REF!+#REF!</f>
        <v>#REF!</v>
      </c>
      <c r="J36" s="109"/>
      <c r="K36" s="47"/>
      <c r="L36" s="48"/>
      <c r="M36" s="48"/>
      <c r="N36" s="48"/>
      <c r="O36" s="48"/>
      <c r="P36" s="48"/>
      <c r="Q36" s="48"/>
      <c r="R36" s="48"/>
      <c r="S36" s="48"/>
      <c r="T36" s="48"/>
      <c r="U36" s="48"/>
      <c r="V36" s="48"/>
      <c r="W36" s="48"/>
      <c r="X36" s="48"/>
      <c r="Y36" s="48"/>
      <c r="Z36" s="48"/>
      <c r="AA36" s="48"/>
      <c r="AB36" s="48"/>
      <c r="AC36" s="48"/>
      <c r="AD36" s="48"/>
      <c r="AE36" s="48"/>
      <c r="AF36" s="48"/>
      <c r="AG36" s="48"/>
      <c r="AH36" s="48"/>
      <c r="AI36" s="48"/>
    </row>
    <row r="37" spans="1:35">
      <c r="A37" s="28"/>
      <c r="B37" s="28"/>
      <c r="C37" s="85"/>
      <c r="D37" s="69"/>
      <c r="E37" s="82"/>
      <c r="F37" s="79"/>
      <c r="G37" s="80"/>
      <c r="H37" s="80"/>
      <c r="I37" s="124"/>
      <c r="J37" s="110"/>
      <c r="K37" s="81"/>
      <c r="T37" s="28"/>
      <c r="U37" s="28"/>
      <c r="V37" s="28"/>
      <c r="W37" s="28"/>
      <c r="X37" s="28"/>
      <c r="Y37" s="28"/>
      <c r="Z37" s="28"/>
      <c r="AA37" s="28"/>
      <c r="AB37" s="28"/>
      <c r="AC37" s="28"/>
      <c r="AD37" s="28"/>
      <c r="AE37" s="28"/>
      <c r="AF37" s="28"/>
      <c r="AG37" s="28"/>
      <c r="AH37" s="28"/>
    </row>
    <row r="38" spans="1:35" s="44" customFormat="1" ht="12.75" customHeight="1">
      <c r="B38" s="33"/>
      <c r="C38" s="45" t="s">
        <v>60</v>
      </c>
      <c r="D38" s="46" t="e">
        <f ca="1">D31-D36</f>
        <v>#REF!</v>
      </c>
      <c r="E38" s="46" t="e">
        <f ca="1">E31-E36</f>
        <v>#REF!</v>
      </c>
      <c r="F38" s="47"/>
      <c r="G38" s="47" t="e">
        <f t="shared" ca="1" si="1"/>
        <v>#REF!</v>
      </c>
      <c r="H38" s="47" t="e">
        <f t="shared" ca="1" si="2"/>
        <v>#REF!</v>
      </c>
      <c r="I38" s="121">
        <f>I39+I40</f>
        <v>0</v>
      </c>
      <c r="J38" s="109"/>
      <c r="K38" s="47"/>
      <c r="L38" s="48"/>
      <c r="M38" s="48"/>
      <c r="N38" s="48"/>
      <c r="O38" s="48"/>
      <c r="P38" s="48"/>
      <c r="Q38" s="48"/>
      <c r="R38" s="48"/>
      <c r="S38" s="48"/>
      <c r="T38" s="48"/>
      <c r="U38" s="48"/>
      <c r="V38" s="48"/>
      <c r="W38" s="48"/>
      <c r="X38" s="48"/>
      <c r="Y38" s="48"/>
      <c r="Z38" s="48"/>
      <c r="AA38" s="48"/>
      <c r="AB38" s="48"/>
      <c r="AC38" s="48"/>
      <c r="AD38" s="48"/>
      <c r="AE38" s="48"/>
      <c r="AF38" s="48"/>
      <c r="AG38" s="48"/>
      <c r="AH38" s="48"/>
      <c r="AI38" s="48"/>
    </row>
    <row r="39" spans="1:35" s="49" customFormat="1" outlineLevel="1">
      <c r="B39" s="50"/>
      <c r="C39" s="86" t="s">
        <v>61</v>
      </c>
      <c r="D39" s="54" t="e">
        <f ca="1">D33-#REF!</f>
        <v>#REF!</v>
      </c>
      <c r="E39" s="54" t="e">
        <f ca="1">E33-#REF!</f>
        <v>#REF!</v>
      </c>
      <c r="F39" s="87"/>
      <c r="G39" s="88" t="e">
        <f t="shared" ca="1" si="1"/>
        <v>#REF!</v>
      </c>
      <c r="H39" s="88" t="e">
        <f t="shared" ca="1" si="2"/>
        <v>#REF!</v>
      </c>
      <c r="I39" s="106"/>
      <c r="J39" s="111"/>
      <c r="K39" s="87"/>
      <c r="L39" s="56"/>
      <c r="M39" s="56"/>
      <c r="N39" s="56"/>
      <c r="O39" s="56"/>
      <c r="P39" s="56"/>
      <c r="Q39" s="56"/>
      <c r="R39" s="56"/>
      <c r="S39" s="56"/>
      <c r="T39" s="56"/>
      <c r="U39" s="56"/>
      <c r="V39" s="56"/>
      <c r="W39" s="56"/>
      <c r="X39" s="56"/>
      <c r="Y39" s="56"/>
      <c r="Z39" s="56"/>
      <c r="AA39" s="56"/>
      <c r="AB39" s="56"/>
      <c r="AC39" s="56"/>
      <c r="AD39" s="56"/>
      <c r="AE39" s="56"/>
      <c r="AF39" s="56"/>
      <c r="AG39" s="56"/>
      <c r="AH39" s="56"/>
    </row>
    <row r="40" spans="1:35" s="49" customFormat="1" outlineLevel="1">
      <c r="B40" s="50"/>
      <c r="C40" s="86" t="s">
        <v>62</v>
      </c>
      <c r="D40" s="54" t="e">
        <f ca="1">D34-#REF!-#REF!</f>
        <v>#REF!</v>
      </c>
      <c r="E40" s="54" t="e">
        <f ca="1">E34-#REF!-#REF!</f>
        <v>#REF!</v>
      </c>
      <c r="F40" s="87"/>
      <c r="G40" s="88" t="e">
        <f t="shared" ca="1" si="1"/>
        <v>#REF!</v>
      </c>
      <c r="H40" s="88" t="e">
        <f t="shared" ca="1" si="2"/>
        <v>#REF!</v>
      </c>
      <c r="I40" s="106"/>
      <c r="J40" s="111"/>
      <c r="K40" s="87"/>
      <c r="L40" s="56"/>
      <c r="M40" s="56"/>
      <c r="N40" s="56"/>
      <c r="O40" s="56"/>
      <c r="P40" s="56"/>
      <c r="Q40" s="56"/>
      <c r="R40" s="56"/>
      <c r="S40" s="56"/>
      <c r="T40" s="56"/>
      <c r="U40" s="56"/>
      <c r="V40" s="56"/>
      <c r="W40" s="56"/>
      <c r="X40" s="56"/>
      <c r="Y40" s="56"/>
      <c r="Z40" s="56"/>
      <c r="AA40" s="56"/>
      <c r="AB40" s="56"/>
      <c r="AC40" s="56"/>
      <c r="AD40" s="56"/>
      <c r="AE40" s="56"/>
      <c r="AF40" s="56"/>
      <c r="AG40" s="56"/>
      <c r="AH40" s="56"/>
    </row>
    <row r="41" spans="1:35">
      <c r="A41" s="28"/>
      <c r="B41" s="28"/>
      <c r="C41" s="89"/>
      <c r="D41" s="69"/>
      <c r="E41" s="82"/>
      <c r="F41" s="79"/>
      <c r="G41" s="80"/>
      <c r="H41" s="80"/>
      <c r="I41" s="124"/>
      <c r="J41" s="110"/>
      <c r="K41" s="81"/>
      <c r="T41" s="28"/>
      <c r="U41" s="28"/>
      <c r="V41" s="28"/>
      <c r="W41" s="28"/>
      <c r="X41" s="28"/>
      <c r="Y41" s="28"/>
      <c r="Z41" s="28"/>
      <c r="AA41" s="28"/>
      <c r="AB41" s="28"/>
      <c r="AC41" s="28"/>
      <c r="AD41" s="28"/>
      <c r="AE41" s="28"/>
      <c r="AF41" s="28"/>
      <c r="AG41" s="28"/>
      <c r="AH41" s="28"/>
    </row>
    <row r="42" spans="1:35" s="44" customFormat="1" ht="12.75" customHeight="1">
      <c r="B42" s="33"/>
      <c r="C42" s="45" t="s">
        <v>63</v>
      </c>
      <c r="D42" s="46">
        <f>SUM(D43:D45)</f>
        <v>0</v>
      </c>
      <c r="E42" s="46">
        <f>SUM(E43:E45)</f>
        <v>0</v>
      </c>
      <c r="F42" s="47"/>
      <c r="G42" s="47" t="e">
        <f t="shared" si="1"/>
        <v>#DIV/0!</v>
      </c>
      <c r="H42" s="47" t="e">
        <f t="shared" si="2"/>
        <v>#DIV/0!</v>
      </c>
      <c r="I42" s="121">
        <f>SUM(I43:I45)</f>
        <v>0</v>
      </c>
      <c r="J42" s="109"/>
      <c r="K42" s="47"/>
      <c r="L42" s="48"/>
      <c r="M42" s="48"/>
      <c r="N42" s="48"/>
      <c r="O42" s="48"/>
      <c r="P42" s="48"/>
      <c r="Q42" s="48"/>
      <c r="R42" s="48"/>
      <c r="S42" s="48"/>
      <c r="T42" s="48"/>
      <c r="U42" s="48"/>
      <c r="V42" s="48"/>
      <c r="W42" s="48"/>
      <c r="X42" s="48"/>
      <c r="Y42" s="48"/>
      <c r="Z42" s="48"/>
      <c r="AA42" s="48"/>
      <c r="AB42" s="48"/>
      <c r="AC42" s="48"/>
      <c r="AD42" s="48"/>
      <c r="AE42" s="48"/>
      <c r="AF42" s="48"/>
      <c r="AG42" s="48"/>
      <c r="AH42" s="48"/>
      <c r="AI42" s="48"/>
    </row>
    <row r="43" spans="1:35" outlineLevel="1">
      <c r="A43" s="28"/>
      <c r="B43" s="28"/>
      <c r="C43" s="90" t="s">
        <v>64</v>
      </c>
      <c r="D43" s="52"/>
      <c r="E43" s="52"/>
      <c r="F43" s="79"/>
      <c r="G43" s="80" t="e">
        <f t="shared" si="1"/>
        <v>#DIV/0!</v>
      </c>
      <c r="H43" s="80" t="e">
        <f t="shared" ref="H43:H50" si="3">E43/F43-1</f>
        <v>#DIV/0!</v>
      </c>
      <c r="I43" s="125"/>
      <c r="J43" s="110"/>
      <c r="K43" s="81"/>
      <c r="T43" s="28"/>
      <c r="U43" s="28"/>
      <c r="V43" s="28"/>
      <c r="W43" s="28"/>
      <c r="X43" s="28"/>
      <c r="Y43" s="28"/>
      <c r="Z43" s="28"/>
      <c r="AA43" s="28"/>
      <c r="AB43" s="28"/>
      <c r="AC43" s="28"/>
      <c r="AD43" s="28"/>
      <c r="AE43" s="28"/>
      <c r="AF43" s="28"/>
      <c r="AG43" s="28"/>
      <c r="AH43" s="28"/>
    </row>
    <row r="44" spans="1:35" outlineLevel="1">
      <c r="A44" s="28"/>
      <c r="B44" s="28"/>
      <c r="C44" s="90" t="s">
        <v>65</v>
      </c>
      <c r="D44" s="52"/>
      <c r="E44" s="52"/>
      <c r="F44" s="79"/>
      <c r="G44" s="80" t="e">
        <f t="shared" si="1"/>
        <v>#DIV/0!</v>
      </c>
      <c r="H44" s="80" t="e">
        <f t="shared" si="3"/>
        <v>#DIV/0!</v>
      </c>
      <c r="I44" s="125"/>
      <c r="J44" s="110"/>
      <c r="K44" s="81"/>
      <c r="T44" s="28"/>
      <c r="U44" s="28"/>
      <c r="V44" s="28"/>
      <c r="W44" s="28"/>
      <c r="X44" s="28"/>
      <c r="Y44" s="28"/>
      <c r="Z44" s="28"/>
      <c r="AA44" s="28"/>
      <c r="AB44" s="28"/>
      <c r="AC44" s="28"/>
      <c r="AD44" s="28"/>
      <c r="AE44" s="28"/>
      <c r="AF44" s="28"/>
      <c r="AG44" s="28"/>
      <c r="AH44" s="28"/>
    </row>
    <row r="45" spans="1:35" outlineLevel="1">
      <c r="A45" s="28"/>
      <c r="B45" s="28"/>
      <c r="C45" s="90" t="s">
        <v>66</v>
      </c>
      <c r="D45" s="52"/>
      <c r="E45" s="52"/>
      <c r="F45" s="79"/>
      <c r="G45" s="80" t="e">
        <f t="shared" si="1"/>
        <v>#DIV/0!</v>
      </c>
      <c r="H45" s="80" t="e">
        <f t="shared" si="3"/>
        <v>#DIV/0!</v>
      </c>
      <c r="I45" s="125"/>
      <c r="J45" s="110"/>
      <c r="K45" s="81"/>
      <c r="T45" s="28"/>
      <c r="U45" s="28"/>
      <c r="V45" s="28"/>
      <c r="W45" s="28"/>
      <c r="X45" s="28"/>
      <c r="Y45" s="28"/>
      <c r="Z45" s="28"/>
      <c r="AA45" s="28"/>
      <c r="AB45" s="28"/>
      <c r="AC45" s="28"/>
      <c r="AD45" s="28"/>
      <c r="AE45" s="28"/>
      <c r="AF45" s="28"/>
      <c r="AG45" s="28"/>
      <c r="AH45" s="28"/>
    </row>
    <row r="46" spans="1:35">
      <c r="A46" s="28"/>
      <c r="B46" s="28"/>
      <c r="C46" s="90"/>
      <c r="D46" s="52"/>
      <c r="E46" s="52"/>
      <c r="F46" s="79"/>
      <c r="G46" s="80"/>
      <c r="H46" s="80"/>
      <c r="I46" s="124"/>
      <c r="J46" s="110"/>
      <c r="K46" s="81"/>
      <c r="T46" s="28"/>
      <c r="U46" s="28"/>
      <c r="V46" s="28"/>
      <c r="W46" s="28"/>
      <c r="X46" s="28"/>
      <c r="Y46" s="28"/>
      <c r="Z46" s="28"/>
      <c r="AA46" s="28"/>
      <c r="AB46" s="28"/>
      <c r="AC46" s="28"/>
      <c r="AD46" s="28"/>
      <c r="AE46" s="28"/>
      <c r="AF46" s="28"/>
      <c r="AG46" s="28"/>
      <c r="AH46" s="28"/>
    </row>
    <row r="47" spans="1:35">
      <c r="A47" s="28"/>
      <c r="B47" s="28"/>
      <c r="C47" s="91"/>
      <c r="D47" s="52"/>
      <c r="E47" s="52"/>
      <c r="F47" s="79"/>
      <c r="G47" s="80"/>
      <c r="H47" s="80"/>
      <c r="I47" s="124"/>
      <c r="J47" s="110"/>
      <c r="K47" s="81"/>
      <c r="T47" s="28"/>
      <c r="U47" s="28"/>
      <c r="V47" s="28"/>
      <c r="W47" s="28"/>
      <c r="X47" s="28"/>
      <c r="Y47" s="28"/>
      <c r="Z47" s="28"/>
      <c r="AA47" s="28"/>
      <c r="AB47" s="28"/>
      <c r="AC47" s="28"/>
      <c r="AD47" s="28"/>
      <c r="AE47" s="28"/>
      <c r="AF47" s="28"/>
      <c r="AG47" s="28"/>
      <c r="AH47" s="28"/>
    </row>
    <row r="48" spans="1:35" s="44" customFormat="1" ht="12.75" customHeight="1">
      <c r="B48" s="33"/>
      <c r="C48" s="45" t="s">
        <v>67</v>
      </c>
      <c r="D48" s="46" t="e">
        <f>SUM(D49:D50)</f>
        <v>#REF!</v>
      </c>
      <c r="E48" s="46" t="e">
        <f>SUM(E49:E50)</f>
        <v>#REF!</v>
      </c>
      <c r="F48" s="47"/>
      <c r="G48" s="47" t="e">
        <f>E48/D48-1</f>
        <v>#REF!</v>
      </c>
      <c r="H48" s="47" t="e">
        <f t="shared" si="3"/>
        <v>#REF!</v>
      </c>
      <c r="I48" s="121">
        <f>SUM(I49:I50)</f>
        <v>0</v>
      </c>
      <c r="J48" s="109"/>
      <c r="K48" s="47"/>
      <c r="L48" s="48"/>
      <c r="M48" s="48"/>
      <c r="N48" s="48"/>
      <c r="O48" s="48"/>
      <c r="P48" s="48"/>
      <c r="Q48" s="48"/>
      <c r="R48" s="48"/>
      <c r="S48" s="48"/>
      <c r="T48" s="48"/>
      <c r="U48" s="48"/>
      <c r="V48" s="48"/>
      <c r="W48" s="48"/>
      <c r="X48" s="48"/>
      <c r="Y48" s="48"/>
      <c r="Z48" s="48"/>
      <c r="AA48" s="48"/>
      <c r="AB48" s="48"/>
      <c r="AC48" s="48"/>
      <c r="AD48" s="48"/>
      <c r="AE48" s="48"/>
      <c r="AF48" s="48"/>
      <c r="AG48" s="48"/>
      <c r="AH48" s="48"/>
      <c r="AI48" s="48"/>
    </row>
    <row r="49" spans="1:34" s="49" customFormat="1" outlineLevel="1">
      <c r="B49" s="50"/>
      <c r="C49" s="86" t="s">
        <v>68</v>
      </c>
      <c r="D49" s="54" t="e">
        <f>#REF!+#REF!</f>
        <v>#REF!</v>
      </c>
      <c r="E49" s="54" t="e">
        <f>#REF!+#REF!</f>
        <v>#REF!</v>
      </c>
      <c r="F49" s="87"/>
      <c r="G49" s="88" t="e">
        <f>E49/D49-1</f>
        <v>#REF!</v>
      </c>
      <c r="H49" s="88" t="e">
        <f t="shared" si="3"/>
        <v>#REF!</v>
      </c>
      <c r="I49" s="106"/>
      <c r="J49" s="111"/>
      <c r="K49" s="87"/>
      <c r="L49" s="56"/>
      <c r="M49" s="56"/>
      <c r="N49" s="56"/>
      <c r="O49" s="56"/>
      <c r="P49" s="56"/>
      <c r="Q49" s="56"/>
      <c r="R49" s="56"/>
      <c r="S49" s="56"/>
      <c r="T49" s="56"/>
      <c r="U49" s="56"/>
      <c r="V49" s="56"/>
      <c r="W49" s="56"/>
      <c r="X49" s="56"/>
      <c r="Y49" s="56"/>
      <c r="Z49" s="56"/>
      <c r="AA49" s="56"/>
      <c r="AB49" s="56"/>
      <c r="AC49" s="56"/>
      <c r="AD49" s="56"/>
      <c r="AE49" s="56"/>
      <c r="AF49" s="56"/>
      <c r="AG49" s="56"/>
      <c r="AH49" s="56"/>
    </row>
    <row r="50" spans="1:34" s="49" customFormat="1" outlineLevel="1">
      <c r="B50" s="50"/>
      <c r="C50" s="86" t="s">
        <v>69</v>
      </c>
      <c r="D50" s="54" t="e">
        <f>#REF!+#REF!+#REF!</f>
        <v>#REF!</v>
      </c>
      <c r="E50" s="54" t="e">
        <f>#REF!+#REF!+#REF!</f>
        <v>#REF!</v>
      </c>
      <c r="F50" s="87"/>
      <c r="G50" s="88" t="e">
        <f>E50/D50-1</f>
        <v>#REF!</v>
      </c>
      <c r="H50" s="88" t="e">
        <f t="shared" si="3"/>
        <v>#REF!</v>
      </c>
      <c r="I50" s="106"/>
      <c r="J50" s="111"/>
      <c r="K50" s="87"/>
      <c r="L50" s="56"/>
      <c r="M50" s="56"/>
      <c r="N50" s="56"/>
      <c r="O50" s="56"/>
      <c r="P50" s="56"/>
      <c r="Q50" s="56"/>
      <c r="R50" s="56"/>
      <c r="S50" s="56"/>
      <c r="T50" s="56"/>
      <c r="U50" s="56"/>
      <c r="V50" s="56"/>
      <c r="W50" s="56"/>
      <c r="X50" s="56"/>
      <c r="Y50" s="56"/>
      <c r="Z50" s="56"/>
      <c r="AA50" s="56"/>
      <c r="AB50" s="56"/>
      <c r="AC50" s="56"/>
      <c r="AD50" s="56"/>
      <c r="AE50" s="56"/>
      <c r="AF50" s="56"/>
      <c r="AG50" s="56"/>
      <c r="AH50" s="56"/>
    </row>
    <row r="51" spans="1:34">
      <c r="A51" s="28"/>
      <c r="B51" s="28"/>
      <c r="C51" s="28"/>
      <c r="D51" s="92"/>
      <c r="E51" s="92"/>
      <c r="F51" s="81"/>
      <c r="G51" s="93"/>
      <c r="H51" s="93"/>
      <c r="I51" s="126"/>
      <c r="J51" s="112"/>
      <c r="K51" s="81"/>
      <c r="T51" s="28"/>
      <c r="U51" s="28"/>
      <c r="V51" s="28"/>
      <c r="W51" s="28"/>
      <c r="X51" s="28"/>
      <c r="Y51" s="28"/>
      <c r="Z51" s="28"/>
      <c r="AA51" s="28"/>
      <c r="AB51" s="28"/>
      <c r="AC51" s="28"/>
      <c r="AD51" s="28"/>
      <c r="AE51" s="28"/>
      <c r="AF51" s="28"/>
      <c r="AG51" s="28"/>
      <c r="AH51" s="28"/>
    </row>
    <row r="52" spans="1:34" s="44" customFormat="1">
      <c r="A52" s="28"/>
      <c r="B52" s="28"/>
      <c r="C52" s="28"/>
      <c r="D52" s="94"/>
      <c r="E52" s="94"/>
      <c r="F52" s="28"/>
      <c r="G52" s="95"/>
      <c r="H52" s="95"/>
      <c r="I52" s="127"/>
      <c r="J52" s="113"/>
      <c r="K52" s="28"/>
      <c r="L52" s="28"/>
      <c r="M52" s="28"/>
      <c r="N52" s="28"/>
      <c r="O52" s="28"/>
      <c r="P52" s="28"/>
      <c r="Q52" s="28"/>
      <c r="R52" s="28"/>
      <c r="S52" s="28"/>
      <c r="T52" s="28"/>
      <c r="U52" s="28"/>
      <c r="V52" s="28"/>
      <c r="W52" s="28"/>
      <c r="X52" s="28"/>
      <c r="Y52" s="28"/>
      <c r="Z52" s="28"/>
      <c r="AA52" s="28"/>
      <c r="AB52" s="28"/>
      <c r="AC52" s="28"/>
      <c r="AD52" s="28"/>
      <c r="AE52" s="28"/>
      <c r="AF52" s="28"/>
      <c r="AG52" s="28"/>
      <c r="AH52" s="28"/>
    </row>
    <row r="53" spans="1:34">
      <c r="A53" s="28"/>
      <c r="B53" s="28"/>
      <c r="C53" s="28"/>
      <c r="D53" s="94"/>
      <c r="E53" s="94"/>
      <c r="F53" s="28"/>
      <c r="G53" s="95"/>
      <c r="H53" s="95"/>
      <c r="I53" s="127"/>
      <c r="J53" s="113"/>
      <c r="K53" s="28"/>
      <c r="T53" s="28"/>
      <c r="U53" s="28"/>
      <c r="V53" s="28"/>
      <c r="W53" s="28"/>
      <c r="X53" s="28"/>
      <c r="Y53" s="28"/>
      <c r="Z53" s="28"/>
      <c r="AA53" s="28"/>
      <c r="AB53" s="28"/>
      <c r="AC53" s="28"/>
      <c r="AD53" s="28"/>
      <c r="AE53" s="28"/>
      <c r="AF53" s="28"/>
      <c r="AG53" s="28"/>
      <c r="AH53" s="28"/>
    </row>
    <row r="54" spans="1:34" hidden="1" outlineLevel="1">
      <c r="A54" s="28"/>
      <c r="B54" s="28"/>
      <c r="C54" s="28"/>
      <c r="D54" s="94"/>
      <c r="E54" s="94"/>
      <c r="F54" s="28"/>
      <c r="G54" s="95"/>
      <c r="H54" s="95"/>
      <c r="I54" s="127"/>
      <c r="J54" s="113"/>
      <c r="K54" s="28"/>
      <c r="T54" s="28"/>
      <c r="U54" s="28"/>
      <c r="V54" s="28"/>
      <c r="W54" s="28"/>
      <c r="X54" s="28"/>
      <c r="Y54" s="28"/>
      <c r="Z54" s="28"/>
      <c r="AA54" s="28"/>
      <c r="AB54" s="28"/>
      <c r="AC54" s="28"/>
      <c r="AD54" s="28"/>
      <c r="AE54" s="28"/>
      <c r="AF54" s="28"/>
      <c r="AG54" s="28"/>
      <c r="AH54" s="28"/>
    </row>
    <row r="55" spans="1:34" hidden="1" outlineLevel="1">
      <c r="A55" s="28"/>
      <c r="B55" s="28"/>
      <c r="C55" s="28"/>
      <c r="D55" s="94"/>
      <c r="E55" s="94"/>
      <c r="F55" s="28"/>
      <c r="G55" s="95"/>
      <c r="H55" s="95"/>
      <c r="I55" s="127"/>
      <c r="J55" s="113"/>
      <c r="K55" s="28"/>
      <c r="T55" s="28"/>
      <c r="U55" s="28"/>
      <c r="V55" s="28"/>
      <c r="W55" s="28"/>
      <c r="X55" s="28"/>
      <c r="Y55" s="28"/>
      <c r="Z55" s="28"/>
      <c r="AA55" s="28"/>
      <c r="AB55" s="28"/>
      <c r="AC55" s="28"/>
      <c r="AD55" s="28"/>
      <c r="AE55" s="28"/>
      <c r="AF55" s="28"/>
      <c r="AG55" s="28"/>
      <c r="AH55" s="28"/>
    </row>
    <row r="56" spans="1:34" s="25" customFormat="1" collapsed="1">
      <c r="A56" s="28"/>
      <c r="B56" s="28"/>
      <c r="C56" s="28"/>
      <c r="D56" s="94"/>
      <c r="E56" s="94"/>
      <c r="F56" s="28"/>
      <c r="G56" s="95"/>
      <c r="H56" s="95"/>
      <c r="I56" s="127"/>
      <c r="J56" s="113"/>
      <c r="K56" s="28"/>
      <c r="L56" s="28"/>
      <c r="M56" s="28"/>
      <c r="N56" s="28"/>
      <c r="O56" s="28"/>
      <c r="P56" s="28"/>
      <c r="Q56" s="28"/>
      <c r="R56" s="28"/>
      <c r="S56" s="28"/>
      <c r="T56" s="28"/>
      <c r="U56" s="28"/>
      <c r="V56" s="28"/>
      <c r="W56" s="28"/>
      <c r="X56" s="28"/>
      <c r="Y56" s="28"/>
      <c r="Z56" s="28"/>
      <c r="AA56" s="28"/>
      <c r="AB56" s="28"/>
      <c r="AC56" s="28"/>
      <c r="AD56" s="28"/>
      <c r="AE56" s="28"/>
      <c r="AF56" s="28"/>
      <c r="AG56" s="28"/>
      <c r="AH56" s="28"/>
    </row>
    <row r="57" spans="1:34">
      <c r="A57" s="28"/>
      <c r="B57" s="28"/>
      <c r="C57" s="28"/>
      <c r="D57" s="94"/>
      <c r="E57" s="94"/>
      <c r="F57" s="28"/>
      <c r="G57" s="95"/>
      <c r="H57" s="95"/>
      <c r="I57" s="127"/>
      <c r="J57" s="113"/>
      <c r="K57" s="28"/>
      <c r="T57" s="28"/>
      <c r="U57" s="28"/>
      <c r="V57" s="28"/>
      <c r="W57" s="28"/>
      <c r="X57" s="28"/>
      <c r="Y57" s="28"/>
      <c r="Z57" s="28"/>
      <c r="AA57" s="28"/>
      <c r="AB57" s="28"/>
      <c r="AC57" s="28"/>
      <c r="AD57" s="28"/>
      <c r="AE57" s="28"/>
      <c r="AF57" s="28"/>
      <c r="AG57" s="28"/>
      <c r="AH57" s="28"/>
    </row>
    <row r="58" spans="1:34" s="44" customFormat="1">
      <c r="A58" s="28"/>
      <c r="B58" s="28"/>
      <c r="C58" s="28"/>
      <c r="D58" s="94"/>
      <c r="E58" s="94"/>
      <c r="F58" s="28"/>
      <c r="G58" s="95"/>
      <c r="H58" s="95"/>
      <c r="I58" s="127"/>
      <c r="J58" s="113"/>
      <c r="K58" s="28"/>
      <c r="L58" s="28"/>
      <c r="M58" s="28"/>
      <c r="N58" s="28"/>
      <c r="O58" s="28"/>
      <c r="P58" s="28"/>
      <c r="Q58" s="28"/>
      <c r="R58" s="28"/>
      <c r="S58" s="28"/>
      <c r="T58" s="28"/>
      <c r="U58" s="28"/>
      <c r="V58" s="28"/>
      <c r="W58" s="28"/>
      <c r="X58" s="28"/>
      <c r="Y58" s="28"/>
      <c r="Z58" s="28"/>
      <c r="AA58" s="28"/>
      <c r="AB58" s="28"/>
      <c r="AC58" s="28"/>
      <c r="AD58" s="28"/>
      <c r="AE58" s="28"/>
      <c r="AF58" s="28"/>
      <c r="AG58" s="28"/>
      <c r="AH58" s="28"/>
    </row>
    <row r="59" spans="1:34">
      <c r="A59" s="28"/>
      <c r="B59" s="28"/>
      <c r="C59" s="28"/>
      <c r="D59" s="94"/>
      <c r="E59" s="94"/>
      <c r="F59" s="28"/>
      <c r="G59" s="95"/>
      <c r="H59" s="95"/>
      <c r="I59" s="127"/>
      <c r="J59" s="113"/>
      <c r="K59" s="28"/>
      <c r="T59" s="28"/>
      <c r="U59" s="28"/>
      <c r="V59" s="28"/>
      <c r="W59" s="28"/>
      <c r="X59" s="28"/>
      <c r="Y59" s="28"/>
      <c r="Z59" s="28"/>
      <c r="AA59" s="28"/>
      <c r="AB59" s="28"/>
      <c r="AC59" s="28"/>
      <c r="AD59" s="28"/>
      <c r="AE59" s="28"/>
      <c r="AF59" s="28"/>
      <c r="AG59" s="28"/>
      <c r="AH59" s="28"/>
    </row>
    <row r="60" spans="1:34" s="44" customFormat="1">
      <c r="A60" s="28"/>
      <c r="B60" s="28"/>
      <c r="C60" s="28"/>
      <c r="D60" s="94"/>
      <c r="E60" s="94"/>
      <c r="F60" s="28"/>
      <c r="G60" s="95"/>
      <c r="H60" s="95"/>
      <c r="I60" s="127"/>
      <c r="J60" s="113"/>
      <c r="K60" s="28"/>
      <c r="L60" s="28"/>
      <c r="M60" s="28"/>
      <c r="N60" s="28"/>
      <c r="O60" s="28"/>
      <c r="P60" s="28"/>
      <c r="Q60" s="28"/>
      <c r="R60" s="28"/>
      <c r="S60" s="28"/>
      <c r="T60" s="28"/>
      <c r="U60" s="28"/>
      <c r="V60" s="28"/>
      <c r="W60" s="28"/>
      <c r="X60" s="28"/>
      <c r="Y60" s="28"/>
      <c r="Z60" s="28"/>
      <c r="AA60" s="28"/>
      <c r="AB60" s="28"/>
      <c r="AC60" s="28"/>
      <c r="AD60" s="28"/>
      <c r="AE60" s="28"/>
      <c r="AF60" s="28"/>
      <c r="AG60" s="28"/>
      <c r="AH60" s="28"/>
    </row>
    <row r="61" spans="1:34">
      <c r="A61" s="28"/>
      <c r="B61" s="28"/>
      <c r="C61" s="28"/>
      <c r="D61" s="94"/>
      <c r="E61" s="94"/>
      <c r="F61" s="28"/>
      <c r="G61" s="95"/>
      <c r="H61" s="95"/>
      <c r="I61" s="127"/>
      <c r="J61" s="113"/>
      <c r="K61" s="28"/>
      <c r="T61" s="28"/>
      <c r="U61" s="28"/>
      <c r="V61" s="28"/>
      <c r="W61" s="28"/>
      <c r="X61" s="28"/>
      <c r="Y61" s="28"/>
      <c r="Z61" s="28"/>
      <c r="AA61" s="28"/>
      <c r="AB61" s="28"/>
      <c r="AC61" s="28"/>
      <c r="AD61" s="28"/>
      <c r="AE61" s="28"/>
      <c r="AF61" s="28"/>
      <c r="AG61" s="28"/>
      <c r="AH61" s="28"/>
    </row>
    <row r="62" spans="1:34">
      <c r="A62" s="28"/>
      <c r="B62" s="28"/>
      <c r="C62" s="28"/>
      <c r="D62" s="94"/>
      <c r="E62" s="94"/>
      <c r="F62" s="28"/>
      <c r="G62" s="95"/>
      <c r="H62" s="95"/>
      <c r="I62" s="127"/>
      <c r="J62" s="113"/>
      <c r="K62" s="28"/>
      <c r="T62" s="28"/>
      <c r="U62" s="28"/>
      <c r="V62" s="28"/>
      <c r="W62" s="28"/>
      <c r="X62" s="28"/>
      <c r="Y62" s="28"/>
      <c r="Z62" s="28"/>
      <c r="AA62" s="28"/>
      <c r="AB62" s="28"/>
      <c r="AC62" s="28"/>
      <c r="AD62" s="28"/>
      <c r="AE62" s="28"/>
      <c r="AF62" s="28"/>
      <c r="AG62" s="28"/>
      <c r="AH62" s="28"/>
    </row>
    <row r="63" spans="1:34">
      <c r="A63" s="28"/>
      <c r="B63" s="28"/>
      <c r="C63" s="28"/>
      <c r="D63" s="94"/>
      <c r="E63" s="94"/>
      <c r="F63" s="28"/>
      <c r="G63" s="95"/>
      <c r="H63" s="95"/>
      <c r="I63" s="127"/>
      <c r="J63" s="113"/>
      <c r="K63" s="28"/>
      <c r="T63" s="28"/>
      <c r="U63" s="28"/>
      <c r="V63" s="28"/>
      <c r="W63" s="28"/>
      <c r="X63" s="28"/>
      <c r="Y63" s="28"/>
      <c r="Z63" s="28"/>
      <c r="AA63" s="28"/>
      <c r="AB63" s="28"/>
      <c r="AC63" s="28"/>
      <c r="AD63" s="28"/>
      <c r="AE63" s="28"/>
      <c r="AF63" s="28"/>
      <c r="AG63" s="28"/>
      <c r="AH63" s="28"/>
    </row>
    <row r="64" spans="1:34">
      <c r="A64" s="28"/>
      <c r="B64" s="28"/>
      <c r="C64" s="28"/>
      <c r="D64" s="94"/>
      <c r="E64" s="94"/>
      <c r="F64" s="28"/>
      <c r="G64" s="95"/>
      <c r="H64" s="95"/>
      <c r="I64" s="127"/>
      <c r="J64" s="113"/>
      <c r="K64" s="28"/>
      <c r="T64" s="28"/>
      <c r="U64" s="28"/>
      <c r="V64" s="28"/>
      <c r="W64" s="28"/>
      <c r="X64" s="28"/>
      <c r="Y64" s="28"/>
      <c r="Z64" s="28"/>
      <c r="AA64" s="28"/>
      <c r="AB64" s="28"/>
      <c r="AC64" s="28"/>
      <c r="AD64" s="28"/>
      <c r="AE64" s="28"/>
      <c r="AF64" s="28"/>
      <c r="AG64" s="28"/>
      <c r="AH64" s="28"/>
    </row>
    <row r="65" spans="1:34" s="44" customFormat="1">
      <c r="A65" s="28"/>
      <c r="B65" s="28"/>
      <c r="C65" s="28"/>
      <c r="D65" s="94"/>
      <c r="E65" s="94"/>
      <c r="F65" s="28"/>
      <c r="G65" s="95"/>
      <c r="H65" s="95"/>
      <c r="I65" s="127"/>
      <c r="J65" s="113"/>
      <c r="K65" s="28"/>
      <c r="L65" s="28"/>
      <c r="M65" s="28"/>
      <c r="N65" s="28"/>
      <c r="O65" s="28"/>
      <c r="P65" s="28"/>
      <c r="Q65" s="28"/>
      <c r="R65" s="28"/>
      <c r="S65" s="28"/>
      <c r="T65" s="28"/>
      <c r="U65" s="28"/>
      <c r="V65" s="28"/>
      <c r="W65" s="28"/>
      <c r="X65" s="28"/>
      <c r="Y65" s="28"/>
      <c r="Z65" s="28"/>
      <c r="AA65" s="28"/>
      <c r="AB65" s="28"/>
      <c r="AC65" s="28"/>
      <c r="AD65" s="28"/>
      <c r="AE65" s="28"/>
      <c r="AF65" s="28"/>
      <c r="AG65" s="28"/>
      <c r="AH65" s="28"/>
    </row>
    <row r="66" spans="1:34">
      <c r="A66" s="28"/>
      <c r="B66" s="28"/>
      <c r="C66" s="28"/>
      <c r="D66" s="94"/>
      <c r="E66" s="94"/>
      <c r="F66" s="28"/>
      <c r="G66" s="95"/>
      <c r="H66" s="95"/>
      <c r="I66" s="127"/>
      <c r="J66" s="113"/>
      <c r="K66" s="28"/>
      <c r="T66" s="28"/>
      <c r="U66" s="28"/>
      <c r="V66" s="28"/>
      <c r="W66" s="28"/>
      <c r="X66" s="28"/>
      <c r="Y66" s="28"/>
      <c r="Z66" s="28"/>
      <c r="AA66" s="28"/>
      <c r="AB66" s="28"/>
      <c r="AC66" s="28"/>
      <c r="AD66" s="28"/>
      <c r="AE66" s="28"/>
      <c r="AF66" s="28"/>
      <c r="AG66" s="28"/>
      <c r="AH66" s="28"/>
    </row>
    <row r="67" spans="1:34">
      <c r="A67" s="28"/>
      <c r="B67" s="28"/>
      <c r="C67" s="28"/>
      <c r="D67" s="94"/>
      <c r="E67" s="94"/>
      <c r="F67" s="28"/>
      <c r="G67" s="95"/>
      <c r="H67" s="95"/>
      <c r="I67" s="127"/>
      <c r="J67" s="113"/>
      <c r="K67" s="28"/>
      <c r="T67" s="28"/>
      <c r="U67" s="28"/>
      <c r="V67" s="28"/>
      <c r="W67" s="28"/>
      <c r="X67" s="28"/>
      <c r="Y67" s="28"/>
      <c r="Z67" s="28"/>
      <c r="AA67" s="28"/>
      <c r="AB67" s="28"/>
      <c r="AC67" s="28"/>
      <c r="AD67" s="28"/>
      <c r="AE67" s="28"/>
      <c r="AF67" s="28"/>
      <c r="AG67" s="28"/>
      <c r="AH67" s="28"/>
    </row>
    <row r="68" spans="1:34">
      <c r="A68" s="28"/>
      <c r="B68" s="28"/>
      <c r="C68" s="28"/>
      <c r="D68" s="94"/>
      <c r="E68" s="94"/>
      <c r="F68" s="28"/>
      <c r="G68" s="95"/>
      <c r="H68" s="95"/>
      <c r="I68" s="127"/>
      <c r="J68" s="113"/>
      <c r="K68" s="28"/>
      <c r="T68" s="28"/>
      <c r="U68" s="28"/>
      <c r="V68" s="28"/>
      <c r="W68" s="28"/>
      <c r="X68" s="28"/>
      <c r="Y68" s="28"/>
      <c r="Z68" s="28"/>
      <c r="AA68" s="28"/>
      <c r="AB68" s="28"/>
      <c r="AC68" s="28"/>
      <c r="AD68" s="28"/>
      <c r="AE68" s="28"/>
      <c r="AF68" s="28"/>
      <c r="AG68" s="28"/>
      <c r="AH68" s="28"/>
    </row>
    <row r="69" spans="1:34">
      <c r="A69" s="28"/>
      <c r="B69" s="28"/>
      <c r="C69" s="28"/>
      <c r="D69" s="94"/>
      <c r="E69" s="94"/>
      <c r="F69" s="28"/>
      <c r="G69" s="95"/>
      <c r="H69" s="95"/>
      <c r="I69" s="127"/>
      <c r="J69" s="113"/>
      <c r="K69" s="28"/>
      <c r="T69" s="28"/>
      <c r="U69" s="28"/>
      <c r="V69" s="28"/>
      <c r="W69" s="28"/>
      <c r="X69" s="28"/>
      <c r="Y69" s="28"/>
      <c r="Z69" s="28"/>
      <c r="AA69" s="28"/>
      <c r="AB69" s="28"/>
      <c r="AC69" s="28"/>
      <c r="AD69" s="28"/>
      <c r="AE69" s="28"/>
      <c r="AF69" s="28"/>
      <c r="AG69" s="28"/>
      <c r="AH69" s="28"/>
    </row>
    <row r="70" spans="1:34" s="44" customFormat="1">
      <c r="A70" s="28"/>
      <c r="B70" s="28"/>
      <c r="C70" s="28"/>
      <c r="D70" s="94"/>
      <c r="E70" s="94"/>
      <c r="F70" s="28"/>
      <c r="G70" s="95"/>
      <c r="H70" s="95"/>
      <c r="I70" s="127"/>
      <c r="J70" s="113"/>
      <c r="K70" s="28"/>
      <c r="L70" s="28"/>
      <c r="M70" s="28"/>
      <c r="N70" s="28"/>
      <c r="O70" s="28"/>
      <c r="P70" s="28"/>
      <c r="Q70" s="28"/>
      <c r="R70" s="28"/>
      <c r="S70" s="28"/>
      <c r="T70" s="28"/>
      <c r="U70" s="28"/>
      <c r="V70" s="28"/>
      <c r="W70" s="28"/>
      <c r="X70" s="28"/>
      <c r="Y70" s="28"/>
      <c r="Z70" s="28"/>
      <c r="AA70" s="28"/>
      <c r="AB70" s="28"/>
      <c r="AC70" s="28"/>
      <c r="AD70" s="28"/>
      <c r="AE70" s="28"/>
      <c r="AF70" s="28"/>
      <c r="AG70" s="28"/>
      <c r="AH70" s="28"/>
    </row>
    <row r="71" spans="1:34">
      <c r="A71" s="28"/>
      <c r="B71" s="28"/>
      <c r="C71" s="28"/>
      <c r="D71" s="94"/>
      <c r="E71" s="94"/>
      <c r="F71" s="28"/>
      <c r="G71" s="95"/>
      <c r="H71" s="95"/>
      <c r="I71" s="127"/>
      <c r="J71" s="113"/>
      <c r="K71" s="28"/>
      <c r="T71" s="28"/>
      <c r="U71" s="28"/>
      <c r="V71" s="28"/>
      <c r="W71" s="28"/>
      <c r="X71" s="28"/>
      <c r="Y71" s="28"/>
      <c r="Z71" s="28"/>
      <c r="AA71" s="28"/>
      <c r="AB71" s="28"/>
      <c r="AC71" s="28"/>
      <c r="AD71" s="28"/>
      <c r="AE71" s="28"/>
      <c r="AF71" s="28"/>
      <c r="AG71" s="28"/>
      <c r="AH71" s="28"/>
    </row>
    <row r="72" spans="1:34">
      <c r="A72" s="28"/>
      <c r="B72" s="28"/>
      <c r="C72" s="28"/>
      <c r="D72" s="94"/>
      <c r="E72" s="94"/>
      <c r="F72" s="28"/>
      <c r="G72" s="95"/>
      <c r="H72" s="95"/>
      <c r="I72" s="127"/>
      <c r="J72" s="113"/>
      <c r="K72" s="28"/>
      <c r="T72" s="28"/>
      <c r="U72" s="28"/>
      <c r="V72" s="28"/>
      <c r="W72" s="28"/>
      <c r="X72" s="28"/>
      <c r="Y72" s="28"/>
      <c r="Z72" s="28"/>
      <c r="AA72" s="28"/>
      <c r="AB72" s="28"/>
      <c r="AC72" s="28"/>
      <c r="AD72" s="28"/>
      <c r="AE72" s="28"/>
      <c r="AF72" s="28"/>
      <c r="AG72" s="28"/>
      <c r="AH72" s="28"/>
    </row>
    <row r="73" spans="1:34">
      <c r="A73" s="28"/>
      <c r="B73" s="28"/>
      <c r="C73" s="28"/>
      <c r="D73" s="94"/>
      <c r="E73" s="94"/>
      <c r="F73" s="28"/>
      <c r="G73" s="95"/>
      <c r="H73" s="95"/>
      <c r="I73" s="127"/>
      <c r="J73" s="113"/>
      <c r="K73" s="28"/>
      <c r="T73" s="28"/>
      <c r="U73" s="28"/>
      <c r="V73" s="28"/>
      <c r="W73" s="28"/>
      <c r="X73" s="28"/>
      <c r="Y73" s="28"/>
      <c r="Z73" s="28"/>
      <c r="AA73" s="28"/>
      <c r="AB73" s="28"/>
      <c r="AC73" s="28"/>
      <c r="AD73" s="28"/>
      <c r="AE73" s="28"/>
      <c r="AF73" s="28"/>
      <c r="AG73" s="28"/>
      <c r="AH73" s="28"/>
    </row>
    <row r="74" spans="1:34">
      <c r="A74" s="28"/>
      <c r="B74" s="28"/>
      <c r="C74" s="28"/>
      <c r="D74" s="94"/>
      <c r="E74" s="94"/>
      <c r="F74" s="28"/>
      <c r="G74" s="95"/>
      <c r="H74" s="95"/>
      <c r="I74" s="127"/>
      <c r="J74" s="113"/>
      <c r="K74" s="28"/>
      <c r="T74" s="28"/>
      <c r="U74" s="28"/>
      <c r="V74" s="28"/>
      <c r="W74" s="28"/>
      <c r="X74" s="28"/>
      <c r="Y74" s="28"/>
      <c r="Z74" s="28"/>
      <c r="AA74" s="28"/>
      <c r="AB74" s="28"/>
      <c r="AC74" s="28"/>
      <c r="AD74" s="28"/>
      <c r="AE74" s="28"/>
      <c r="AF74" s="28"/>
      <c r="AG74" s="28"/>
      <c r="AH74" s="28"/>
    </row>
    <row r="75" spans="1:34">
      <c r="A75" s="28"/>
      <c r="B75" s="28"/>
      <c r="C75" s="28"/>
      <c r="D75" s="94"/>
      <c r="E75" s="94"/>
      <c r="F75" s="28"/>
      <c r="G75" s="95"/>
      <c r="H75" s="95"/>
      <c r="I75" s="127"/>
      <c r="J75" s="113"/>
      <c r="K75" s="28"/>
      <c r="T75" s="28"/>
      <c r="U75" s="28"/>
      <c r="V75" s="28"/>
      <c r="W75" s="28"/>
      <c r="X75" s="28"/>
      <c r="Y75" s="28"/>
      <c r="Z75" s="28"/>
      <c r="AA75" s="28"/>
      <c r="AB75" s="28"/>
      <c r="AC75" s="28"/>
      <c r="AD75" s="28"/>
      <c r="AE75" s="28"/>
      <c r="AF75" s="28"/>
      <c r="AG75" s="28"/>
      <c r="AH75" s="28"/>
    </row>
    <row r="76" spans="1:34">
      <c r="A76" s="28"/>
      <c r="B76" s="28"/>
      <c r="C76" s="28"/>
      <c r="D76" s="94"/>
      <c r="E76" s="94"/>
      <c r="F76" s="28"/>
      <c r="G76" s="95"/>
      <c r="H76" s="95"/>
      <c r="I76" s="127"/>
      <c r="J76" s="113"/>
      <c r="K76" s="28"/>
      <c r="T76" s="28"/>
      <c r="U76" s="28"/>
      <c r="V76" s="28"/>
      <c r="W76" s="28"/>
      <c r="X76" s="28"/>
      <c r="Y76" s="28"/>
      <c r="Z76" s="28"/>
      <c r="AA76" s="28"/>
      <c r="AB76" s="28"/>
      <c r="AC76" s="28"/>
      <c r="AD76" s="28"/>
      <c r="AE76" s="28"/>
      <c r="AF76" s="28"/>
      <c r="AG76" s="28"/>
      <c r="AH76" s="28"/>
    </row>
    <row r="77" spans="1:34">
      <c r="A77" s="28"/>
      <c r="B77" s="28"/>
      <c r="C77" s="28"/>
      <c r="D77" s="94"/>
      <c r="E77" s="94"/>
      <c r="F77" s="28"/>
      <c r="G77" s="95"/>
      <c r="H77" s="95"/>
      <c r="I77" s="127"/>
      <c r="J77" s="113"/>
      <c r="K77" s="28"/>
      <c r="T77" s="28"/>
      <c r="U77" s="28"/>
      <c r="V77" s="28"/>
      <c r="W77" s="28"/>
      <c r="X77" s="28"/>
      <c r="Y77" s="28"/>
      <c r="Z77" s="28"/>
      <c r="AA77" s="28"/>
      <c r="AB77" s="28"/>
      <c r="AC77" s="28"/>
      <c r="AD77" s="28"/>
      <c r="AE77" s="28"/>
      <c r="AF77" s="28"/>
      <c r="AG77" s="28"/>
      <c r="AH77" s="28"/>
    </row>
    <row r="78" spans="1:34">
      <c r="A78" s="28"/>
      <c r="B78" s="28"/>
      <c r="C78" s="28"/>
      <c r="D78" s="94"/>
      <c r="E78" s="94"/>
      <c r="F78" s="28"/>
      <c r="G78" s="95"/>
      <c r="H78" s="95"/>
      <c r="I78" s="127"/>
      <c r="J78" s="113"/>
      <c r="K78" s="28"/>
      <c r="T78" s="28"/>
      <c r="U78" s="28"/>
      <c r="V78" s="28"/>
      <c r="W78" s="28"/>
      <c r="X78" s="28"/>
      <c r="Y78" s="28"/>
      <c r="Z78" s="28"/>
      <c r="AA78" s="28"/>
      <c r="AB78" s="28"/>
      <c r="AC78" s="28"/>
      <c r="AD78" s="28"/>
      <c r="AE78" s="28"/>
      <c r="AF78" s="28"/>
      <c r="AG78" s="28"/>
      <c r="AH78" s="28"/>
    </row>
    <row r="79" spans="1:34">
      <c r="A79" s="28"/>
      <c r="B79" s="28"/>
      <c r="C79" s="28"/>
      <c r="D79" s="94"/>
      <c r="E79" s="94"/>
      <c r="F79" s="28"/>
      <c r="G79" s="95"/>
      <c r="H79" s="95"/>
      <c r="I79" s="127"/>
      <c r="J79" s="113"/>
      <c r="K79" s="28"/>
      <c r="T79" s="28"/>
      <c r="U79" s="28"/>
      <c r="V79" s="28"/>
      <c r="W79" s="28"/>
      <c r="X79" s="28"/>
      <c r="Y79" s="28"/>
      <c r="Z79" s="28"/>
      <c r="AA79" s="28"/>
      <c r="AB79" s="28"/>
      <c r="AC79" s="28"/>
      <c r="AD79" s="28"/>
      <c r="AE79" s="28"/>
      <c r="AF79" s="28"/>
      <c r="AG79" s="28"/>
      <c r="AH79" s="28"/>
    </row>
    <row r="80" spans="1:34">
      <c r="A80" s="28"/>
      <c r="B80" s="28"/>
      <c r="C80" s="28"/>
      <c r="D80" s="94"/>
      <c r="E80" s="94"/>
      <c r="F80" s="28"/>
      <c r="G80" s="95"/>
      <c r="H80" s="95"/>
      <c r="I80" s="127"/>
      <c r="J80" s="113"/>
      <c r="K80" s="28"/>
      <c r="T80" s="28"/>
      <c r="U80" s="28"/>
      <c r="V80" s="28"/>
      <c r="W80" s="28"/>
      <c r="X80" s="28"/>
      <c r="Y80" s="28"/>
      <c r="Z80" s="28"/>
      <c r="AA80" s="28"/>
      <c r="AB80" s="28"/>
      <c r="AC80" s="28"/>
      <c r="AD80" s="28"/>
      <c r="AE80" s="28"/>
      <c r="AF80" s="28"/>
      <c r="AG80" s="28"/>
      <c r="AH80" s="28"/>
    </row>
    <row r="81" spans="1:34">
      <c r="A81" s="28"/>
      <c r="B81" s="28"/>
      <c r="C81" s="28"/>
      <c r="D81" s="94"/>
      <c r="E81" s="94"/>
      <c r="F81" s="28"/>
      <c r="G81" s="95"/>
      <c r="H81" s="95"/>
      <c r="I81" s="127"/>
      <c r="J81" s="113"/>
      <c r="K81" s="28"/>
      <c r="T81" s="28"/>
      <c r="U81" s="28"/>
      <c r="V81" s="28"/>
      <c r="W81" s="28"/>
      <c r="X81" s="28"/>
      <c r="Y81" s="28"/>
      <c r="Z81" s="28"/>
      <c r="AA81" s="28"/>
      <c r="AB81" s="28"/>
      <c r="AC81" s="28"/>
      <c r="AD81" s="28"/>
      <c r="AE81" s="28"/>
      <c r="AF81" s="28"/>
      <c r="AG81" s="28"/>
      <c r="AH81" s="28"/>
    </row>
    <row r="82" spans="1:34">
      <c r="A82" s="28"/>
      <c r="B82" s="28"/>
      <c r="C82" s="28"/>
      <c r="D82" s="94"/>
      <c r="E82" s="94"/>
      <c r="F82" s="28"/>
      <c r="G82" s="95"/>
      <c r="H82" s="95"/>
      <c r="I82" s="127"/>
      <c r="J82" s="113"/>
      <c r="K82" s="28"/>
      <c r="T82" s="28"/>
      <c r="U82" s="28"/>
      <c r="V82" s="28"/>
      <c r="W82" s="28"/>
      <c r="X82" s="28"/>
      <c r="Y82" s="28"/>
      <c r="Z82" s="28"/>
      <c r="AA82" s="28"/>
      <c r="AB82" s="28"/>
      <c r="AC82" s="28"/>
      <c r="AD82" s="28"/>
      <c r="AE82" s="28"/>
      <c r="AF82" s="28"/>
      <c r="AG82" s="28"/>
      <c r="AH82" s="28"/>
    </row>
    <row r="83" spans="1:34">
      <c r="A83" s="28"/>
      <c r="B83" s="28"/>
      <c r="C83" s="28"/>
      <c r="D83" s="94"/>
      <c r="E83" s="94"/>
      <c r="F83" s="28"/>
      <c r="G83" s="95"/>
      <c r="H83" s="95"/>
      <c r="I83" s="127"/>
      <c r="J83" s="113"/>
      <c r="K83" s="28"/>
      <c r="T83" s="28"/>
      <c r="U83" s="28"/>
      <c r="V83" s="28"/>
      <c r="W83" s="28"/>
      <c r="X83" s="28"/>
      <c r="Y83" s="28"/>
      <c r="Z83" s="28"/>
      <c r="AA83" s="28"/>
      <c r="AB83" s="28"/>
      <c r="AC83" s="28"/>
      <c r="AD83" s="28"/>
      <c r="AE83" s="28"/>
      <c r="AF83" s="28"/>
      <c r="AG83" s="28"/>
      <c r="AH83" s="28"/>
    </row>
    <row r="84" spans="1:34">
      <c r="A84" s="28"/>
      <c r="B84" s="28"/>
      <c r="C84" s="28"/>
      <c r="D84" s="94"/>
      <c r="E84" s="94"/>
      <c r="F84" s="28"/>
      <c r="G84" s="95"/>
      <c r="H84" s="95"/>
      <c r="I84" s="127"/>
      <c r="J84" s="113"/>
      <c r="K84" s="28"/>
      <c r="T84" s="28"/>
      <c r="U84" s="28"/>
      <c r="V84" s="28"/>
      <c r="W84" s="28"/>
      <c r="X84" s="28"/>
      <c r="Y84" s="28"/>
      <c r="Z84" s="28"/>
      <c r="AA84" s="28"/>
      <c r="AB84" s="28"/>
      <c r="AC84" s="28"/>
      <c r="AD84" s="28"/>
      <c r="AE84" s="28"/>
      <c r="AF84" s="28"/>
      <c r="AG84" s="28"/>
      <c r="AH84" s="28"/>
    </row>
    <row r="85" spans="1:34">
      <c r="A85" s="28"/>
      <c r="B85" s="28"/>
      <c r="C85" s="28"/>
      <c r="D85" s="94"/>
      <c r="E85" s="94"/>
      <c r="F85" s="28"/>
      <c r="G85" s="95"/>
      <c r="H85" s="95"/>
      <c r="I85" s="127"/>
      <c r="J85" s="113"/>
      <c r="K85" s="28"/>
      <c r="T85" s="28"/>
      <c r="U85" s="28"/>
      <c r="V85" s="28"/>
      <c r="W85" s="28"/>
      <c r="X85" s="28"/>
      <c r="Y85" s="28"/>
      <c r="Z85" s="28"/>
      <c r="AA85" s="28"/>
      <c r="AB85" s="28"/>
      <c r="AC85" s="28"/>
      <c r="AD85" s="28"/>
      <c r="AE85" s="28"/>
      <c r="AF85" s="28"/>
      <c r="AG85" s="28"/>
      <c r="AH85" s="28"/>
    </row>
    <row r="86" spans="1:34">
      <c r="A86" s="28"/>
      <c r="B86" s="28"/>
      <c r="C86" s="28"/>
      <c r="D86" s="94"/>
      <c r="E86" s="94"/>
      <c r="F86" s="28"/>
      <c r="G86" s="95"/>
      <c r="H86" s="95"/>
      <c r="I86" s="127"/>
      <c r="J86" s="113"/>
      <c r="K86" s="28"/>
      <c r="T86" s="28"/>
      <c r="U86" s="28"/>
      <c r="V86" s="28"/>
      <c r="W86" s="28"/>
      <c r="X86" s="28"/>
      <c r="Y86" s="28"/>
      <c r="Z86" s="28"/>
      <c r="AA86" s="28"/>
      <c r="AB86" s="28"/>
      <c r="AC86" s="28"/>
      <c r="AD86" s="28"/>
      <c r="AE86" s="28"/>
      <c r="AF86" s="28"/>
      <c r="AG86" s="28"/>
      <c r="AH86" s="28"/>
    </row>
    <row r="87" spans="1:34">
      <c r="A87" s="28"/>
      <c r="B87" s="28"/>
      <c r="C87" s="28"/>
      <c r="D87" s="94"/>
      <c r="E87" s="94"/>
      <c r="F87" s="28"/>
      <c r="G87" s="95"/>
      <c r="H87" s="95"/>
      <c r="I87" s="127"/>
      <c r="J87" s="113"/>
      <c r="K87" s="28"/>
      <c r="T87" s="28"/>
      <c r="U87" s="28"/>
      <c r="V87" s="28"/>
      <c r="W87" s="28"/>
      <c r="X87" s="28"/>
      <c r="Y87" s="28"/>
      <c r="Z87" s="28"/>
      <c r="AA87" s="28"/>
      <c r="AB87" s="28"/>
      <c r="AC87" s="28"/>
      <c r="AD87" s="28"/>
      <c r="AE87" s="28"/>
      <c r="AF87" s="28"/>
      <c r="AG87" s="28"/>
      <c r="AH87" s="28"/>
    </row>
    <row r="88" spans="1:34">
      <c r="A88" s="28"/>
      <c r="B88" s="28"/>
      <c r="C88" s="28"/>
      <c r="D88" s="94"/>
      <c r="E88" s="94"/>
      <c r="F88" s="28"/>
      <c r="G88" s="95"/>
      <c r="H88" s="95"/>
      <c r="I88" s="127"/>
      <c r="J88" s="113"/>
      <c r="K88" s="28"/>
      <c r="T88" s="28"/>
      <c r="U88" s="28"/>
      <c r="V88" s="28"/>
      <c r="W88" s="28"/>
      <c r="X88" s="28"/>
      <c r="Y88" s="28"/>
      <c r="Z88" s="28"/>
      <c r="AA88" s="28"/>
      <c r="AB88" s="28"/>
      <c r="AC88" s="28"/>
      <c r="AD88" s="28"/>
      <c r="AE88" s="28"/>
      <c r="AF88" s="28"/>
      <c r="AG88" s="28"/>
      <c r="AH88" s="28"/>
    </row>
    <row r="89" spans="1:34">
      <c r="A89" s="28"/>
      <c r="B89" s="28"/>
      <c r="C89" s="28"/>
      <c r="D89" s="94"/>
      <c r="E89" s="94"/>
      <c r="F89" s="28"/>
      <c r="G89" s="95"/>
      <c r="H89" s="95"/>
      <c r="I89" s="127"/>
      <c r="J89" s="113"/>
      <c r="K89" s="28"/>
      <c r="T89" s="28"/>
      <c r="U89" s="28"/>
      <c r="V89" s="28"/>
      <c r="W89" s="28"/>
      <c r="X89" s="28"/>
      <c r="Y89" s="28"/>
      <c r="Z89" s="28"/>
      <c r="AA89" s="28"/>
      <c r="AB89" s="28"/>
      <c r="AC89" s="28"/>
      <c r="AD89" s="28"/>
      <c r="AE89" s="28"/>
      <c r="AF89" s="28"/>
      <c r="AG89" s="28"/>
      <c r="AH89" s="28"/>
    </row>
    <row r="90" spans="1:34">
      <c r="A90" s="28"/>
      <c r="B90" s="28"/>
      <c r="C90" s="28"/>
      <c r="D90" s="94"/>
      <c r="E90" s="94"/>
      <c r="F90" s="28"/>
      <c r="G90" s="95"/>
      <c r="H90" s="95"/>
      <c r="I90" s="127"/>
      <c r="J90" s="113"/>
      <c r="K90" s="28"/>
      <c r="T90" s="28"/>
      <c r="U90" s="28"/>
      <c r="V90" s="28"/>
      <c r="W90" s="28"/>
      <c r="X90" s="28"/>
      <c r="Y90" s="28"/>
      <c r="Z90" s="28"/>
      <c r="AA90" s="28"/>
      <c r="AB90" s="28"/>
      <c r="AC90" s="28"/>
      <c r="AD90" s="28"/>
      <c r="AE90" s="28"/>
      <c r="AF90" s="28"/>
      <c r="AG90" s="28"/>
      <c r="AH90" s="28"/>
    </row>
    <row r="91" spans="1:34">
      <c r="A91" s="28"/>
      <c r="B91" s="28"/>
      <c r="C91" s="28"/>
      <c r="D91" s="94"/>
      <c r="E91" s="94"/>
      <c r="F91" s="28"/>
      <c r="G91" s="95"/>
      <c r="H91" s="95"/>
      <c r="I91" s="127"/>
      <c r="J91" s="113"/>
      <c r="K91" s="28"/>
      <c r="T91" s="28"/>
      <c r="U91" s="28"/>
      <c r="V91" s="28"/>
      <c r="W91" s="28"/>
      <c r="X91" s="28"/>
      <c r="Y91" s="28"/>
      <c r="Z91" s="28"/>
      <c r="AA91" s="28"/>
      <c r="AB91" s="28"/>
      <c r="AC91" s="28"/>
      <c r="AD91" s="28"/>
      <c r="AE91" s="28"/>
      <c r="AF91" s="28"/>
      <c r="AG91" s="28"/>
      <c r="AH91" s="28"/>
    </row>
    <row r="92" spans="1:34">
      <c r="A92" s="28"/>
      <c r="B92" s="28"/>
      <c r="C92" s="28"/>
      <c r="D92" s="94"/>
      <c r="E92" s="94"/>
      <c r="F92" s="28"/>
      <c r="G92" s="95"/>
      <c r="H92" s="95"/>
      <c r="I92" s="127"/>
      <c r="J92" s="113"/>
      <c r="K92" s="28"/>
      <c r="T92" s="28"/>
      <c r="U92" s="28"/>
      <c r="V92" s="28"/>
      <c r="W92" s="28"/>
      <c r="X92" s="28"/>
      <c r="Y92" s="28"/>
      <c r="Z92" s="28"/>
      <c r="AA92" s="28"/>
      <c r="AB92" s="28"/>
      <c r="AC92" s="28"/>
      <c r="AD92" s="28"/>
      <c r="AE92" s="28"/>
      <c r="AF92" s="28"/>
      <c r="AG92" s="28"/>
      <c r="AH92" s="28"/>
    </row>
    <row r="93" spans="1:34">
      <c r="A93" s="28"/>
      <c r="B93" s="28"/>
      <c r="C93" s="28"/>
      <c r="D93" s="94"/>
      <c r="E93" s="94"/>
      <c r="F93" s="28"/>
      <c r="G93" s="95"/>
      <c r="H93" s="95"/>
      <c r="I93" s="127"/>
      <c r="J93" s="113"/>
      <c r="K93" s="28"/>
      <c r="T93" s="28"/>
      <c r="U93" s="28"/>
      <c r="V93" s="28"/>
      <c r="W93" s="28"/>
      <c r="X93" s="28"/>
      <c r="Y93" s="28"/>
      <c r="Z93" s="28"/>
      <c r="AA93" s="28"/>
      <c r="AB93" s="28"/>
      <c r="AC93" s="28"/>
      <c r="AD93" s="28"/>
      <c r="AE93" s="28"/>
      <c r="AF93" s="28"/>
      <c r="AG93" s="28"/>
      <c r="AH93" s="28"/>
    </row>
    <row r="94" spans="1:34">
      <c r="A94" s="28"/>
      <c r="B94" s="28"/>
      <c r="C94" s="28"/>
      <c r="D94" s="94"/>
      <c r="E94" s="94"/>
      <c r="F94" s="28"/>
      <c r="G94" s="95"/>
      <c r="H94" s="95"/>
      <c r="I94" s="127"/>
      <c r="J94" s="113"/>
      <c r="K94" s="28"/>
      <c r="T94" s="28"/>
      <c r="U94" s="28"/>
      <c r="V94" s="28"/>
      <c r="W94" s="28"/>
      <c r="X94" s="28"/>
      <c r="Y94" s="28"/>
      <c r="Z94" s="28"/>
      <c r="AA94" s="28"/>
      <c r="AB94" s="28"/>
      <c r="AC94" s="28"/>
      <c r="AD94" s="28"/>
      <c r="AE94" s="28"/>
      <c r="AF94" s="28"/>
      <c r="AG94" s="28"/>
      <c r="AH94" s="28"/>
    </row>
    <row r="95" spans="1:34">
      <c r="A95" s="28"/>
      <c r="B95" s="28"/>
      <c r="C95" s="28"/>
      <c r="D95" s="94"/>
      <c r="E95" s="94"/>
      <c r="F95" s="28"/>
      <c r="G95" s="95"/>
      <c r="H95" s="95"/>
      <c r="I95" s="127"/>
      <c r="J95" s="113"/>
      <c r="K95" s="28"/>
      <c r="T95" s="28"/>
      <c r="U95" s="28"/>
      <c r="V95" s="28"/>
      <c r="W95" s="28"/>
      <c r="X95" s="28"/>
      <c r="Y95" s="28"/>
      <c r="Z95" s="28"/>
      <c r="AA95" s="28"/>
      <c r="AB95" s="28"/>
      <c r="AC95" s="28"/>
      <c r="AD95" s="28"/>
      <c r="AE95" s="28"/>
      <c r="AF95" s="28"/>
      <c r="AG95" s="28"/>
      <c r="AH95" s="28"/>
    </row>
    <row r="96" spans="1:34">
      <c r="A96" s="28"/>
      <c r="B96" s="28"/>
      <c r="C96" s="28"/>
      <c r="D96" s="94"/>
      <c r="E96" s="94"/>
      <c r="F96" s="28"/>
      <c r="G96" s="95"/>
      <c r="H96" s="95"/>
      <c r="I96" s="127"/>
      <c r="J96" s="113"/>
      <c r="K96" s="28"/>
      <c r="T96" s="28"/>
      <c r="U96" s="28"/>
      <c r="V96" s="28"/>
      <c r="W96" s="28"/>
      <c r="X96" s="28"/>
      <c r="Y96" s="28"/>
      <c r="Z96" s="28"/>
      <c r="AA96" s="28"/>
      <c r="AB96" s="28"/>
      <c r="AC96" s="28"/>
      <c r="AD96" s="28"/>
      <c r="AE96" s="28"/>
      <c r="AF96" s="28"/>
      <c r="AG96" s="28"/>
      <c r="AH96" s="28"/>
    </row>
    <row r="97" spans="1:34">
      <c r="A97" s="28"/>
      <c r="B97" s="28"/>
      <c r="C97" s="28"/>
      <c r="D97" s="94"/>
      <c r="E97" s="94"/>
      <c r="F97" s="28"/>
      <c r="G97" s="95"/>
      <c r="H97" s="95"/>
      <c r="I97" s="127"/>
      <c r="J97" s="113"/>
      <c r="K97" s="28"/>
      <c r="T97" s="28"/>
      <c r="U97" s="28"/>
      <c r="V97" s="28"/>
      <c r="W97" s="28"/>
      <c r="X97" s="28"/>
      <c r="Y97" s="28"/>
      <c r="Z97" s="28"/>
      <c r="AA97" s="28"/>
      <c r="AB97" s="28"/>
      <c r="AC97" s="28"/>
      <c r="AD97" s="28"/>
      <c r="AE97" s="28"/>
      <c r="AF97" s="28"/>
      <c r="AG97" s="28"/>
      <c r="AH97" s="28"/>
    </row>
    <row r="98" spans="1:34">
      <c r="A98" s="28"/>
      <c r="B98" s="28"/>
      <c r="C98" s="28"/>
      <c r="D98" s="94"/>
      <c r="E98" s="94"/>
      <c r="F98" s="28"/>
      <c r="G98" s="95"/>
      <c r="H98" s="95"/>
      <c r="I98" s="127"/>
      <c r="J98" s="113"/>
      <c r="K98" s="28"/>
      <c r="T98" s="28"/>
      <c r="U98" s="28"/>
      <c r="V98" s="28"/>
      <c r="W98" s="28"/>
      <c r="X98" s="28"/>
      <c r="Y98" s="28"/>
      <c r="Z98" s="28"/>
      <c r="AA98" s="28"/>
      <c r="AB98" s="28"/>
      <c r="AC98" s="28"/>
      <c r="AD98" s="28"/>
      <c r="AE98" s="28"/>
      <c r="AF98" s="28"/>
      <c r="AG98" s="28"/>
      <c r="AH98" s="28"/>
    </row>
    <row r="99" spans="1:34">
      <c r="A99" s="28"/>
      <c r="B99" s="28"/>
      <c r="C99" s="28"/>
      <c r="D99" s="94"/>
      <c r="E99" s="94"/>
      <c r="F99" s="28"/>
      <c r="G99" s="95"/>
      <c r="H99" s="95"/>
      <c r="I99" s="127"/>
      <c r="J99" s="113"/>
      <c r="K99" s="28"/>
      <c r="T99" s="28"/>
      <c r="U99" s="28"/>
      <c r="V99" s="28"/>
      <c r="W99" s="28"/>
      <c r="X99" s="28"/>
      <c r="Y99" s="28"/>
      <c r="Z99" s="28"/>
      <c r="AA99" s="28"/>
      <c r="AB99" s="28"/>
      <c r="AC99" s="28"/>
      <c r="AD99" s="28"/>
      <c r="AE99" s="28"/>
      <c r="AF99" s="28"/>
      <c r="AG99" s="28"/>
      <c r="AH99" s="28"/>
    </row>
    <row r="100" spans="1:34">
      <c r="A100" s="28"/>
      <c r="B100" s="28"/>
      <c r="C100" s="28"/>
      <c r="D100" s="94"/>
      <c r="E100" s="94"/>
      <c r="F100" s="28"/>
      <c r="G100" s="95"/>
      <c r="H100" s="95"/>
      <c r="I100" s="127"/>
      <c r="J100" s="113"/>
      <c r="K100" s="28"/>
      <c r="T100" s="28"/>
      <c r="U100" s="28"/>
      <c r="V100" s="28"/>
      <c r="W100" s="28"/>
      <c r="X100" s="28"/>
      <c r="Y100" s="28"/>
      <c r="Z100" s="28"/>
      <c r="AA100" s="28"/>
      <c r="AB100" s="28"/>
      <c r="AC100" s="28"/>
      <c r="AD100" s="28"/>
      <c r="AE100" s="28"/>
      <c r="AF100" s="28"/>
      <c r="AG100" s="28"/>
      <c r="AH100" s="28"/>
    </row>
    <row r="101" spans="1:34">
      <c r="A101" s="28"/>
      <c r="B101" s="28"/>
      <c r="C101" s="28"/>
      <c r="D101" s="94"/>
      <c r="E101" s="94"/>
      <c r="F101" s="28"/>
      <c r="G101" s="95"/>
      <c r="H101" s="95"/>
      <c r="I101" s="127"/>
      <c r="J101" s="113"/>
      <c r="K101" s="28"/>
      <c r="T101" s="28"/>
      <c r="U101" s="28"/>
      <c r="V101" s="28"/>
      <c r="W101" s="28"/>
      <c r="X101" s="28"/>
      <c r="Y101" s="28"/>
      <c r="Z101" s="28"/>
      <c r="AA101" s="28"/>
      <c r="AB101" s="28"/>
      <c r="AC101" s="28"/>
      <c r="AD101" s="28"/>
      <c r="AE101" s="28"/>
      <c r="AF101" s="28"/>
      <c r="AG101" s="28"/>
      <c r="AH101" s="28"/>
    </row>
    <row r="102" spans="1:34">
      <c r="A102" s="28"/>
      <c r="B102" s="28"/>
      <c r="C102" s="28"/>
      <c r="D102" s="94"/>
      <c r="E102" s="94"/>
      <c r="F102" s="28"/>
      <c r="G102" s="95"/>
      <c r="H102" s="95"/>
      <c r="I102" s="127"/>
      <c r="J102" s="113"/>
      <c r="K102" s="28"/>
      <c r="T102" s="28"/>
      <c r="U102" s="28"/>
      <c r="V102" s="28"/>
      <c r="W102" s="28"/>
      <c r="X102" s="28"/>
      <c r="Y102" s="28"/>
      <c r="Z102" s="28"/>
      <c r="AA102" s="28"/>
      <c r="AB102" s="28"/>
      <c r="AC102" s="28"/>
      <c r="AD102" s="28"/>
      <c r="AE102" s="28"/>
      <c r="AF102" s="28"/>
      <c r="AG102" s="28"/>
      <c r="AH102" s="28"/>
    </row>
    <row r="103" spans="1:34">
      <c r="A103" s="28"/>
      <c r="B103" s="28"/>
      <c r="C103" s="28"/>
      <c r="D103" s="94"/>
      <c r="E103" s="94"/>
      <c r="F103" s="28"/>
      <c r="G103" s="95"/>
      <c r="H103" s="95"/>
      <c r="I103" s="127"/>
      <c r="J103" s="113"/>
      <c r="K103" s="28"/>
      <c r="T103" s="28"/>
      <c r="U103" s="28"/>
      <c r="V103" s="28"/>
      <c r="W103" s="28"/>
      <c r="X103" s="28"/>
      <c r="Y103" s="28"/>
      <c r="Z103" s="28"/>
      <c r="AA103" s="28"/>
      <c r="AB103" s="28"/>
      <c r="AC103" s="28"/>
      <c r="AD103" s="28"/>
      <c r="AE103" s="28"/>
      <c r="AF103" s="28"/>
      <c r="AG103" s="28"/>
      <c r="AH103" s="28"/>
    </row>
    <row r="104" spans="1:34">
      <c r="A104" s="28"/>
      <c r="B104" s="28"/>
      <c r="C104" s="28"/>
      <c r="D104" s="94"/>
      <c r="E104" s="94"/>
      <c r="F104" s="28"/>
      <c r="G104" s="95"/>
      <c r="H104" s="95"/>
      <c r="I104" s="127"/>
      <c r="J104" s="113"/>
      <c r="K104" s="28"/>
      <c r="T104" s="28"/>
      <c r="U104" s="28"/>
      <c r="V104" s="28"/>
      <c r="W104" s="28"/>
      <c r="X104" s="28"/>
      <c r="Y104" s="28"/>
      <c r="Z104" s="28"/>
      <c r="AA104" s="28"/>
      <c r="AB104" s="28"/>
      <c r="AC104" s="28"/>
      <c r="AD104" s="28"/>
      <c r="AE104" s="28"/>
      <c r="AF104" s="28"/>
      <c r="AG104" s="28"/>
      <c r="AH104" s="28"/>
    </row>
    <row r="105" spans="1:34">
      <c r="A105" s="28"/>
      <c r="B105" s="28"/>
      <c r="C105" s="28"/>
      <c r="D105" s="94"/>
      <c r="E105" s="94"/>
      <c r="F105" s="28"/>
      <c r="G105" s="95"/>
      <c r="H105" s="95"/>
      <c r="I105" s="127"/>
      <c r="J105" s="113"/>
      <c r="K105" s="28"/>
      <c r="T105" s="28"/>
      <c r="U105" s="28"/>
      <c r="V105" s="28"/>
      <c r="W105" s="28"/>
      <c r="X105" s="28"/>
      <c r="Y105" s="28"/>
      <c r="Z105" s="28"/>
      <c r="AA105" s="28"/>
      <c r="AB105" s="28"/>
      <c r="AC105" s="28"/>
      <c r="AD105" s="28"/>
      <c r="AE105" s="28"/>
      <c r="AF105" s="28"/>
      <c r="AG105" s="28"/>
      <c r="AH105" s="28"/>
    </row>
    <row r="106" spans="1:34">
      <c r="A106" s="28"/>
      <c r="B106" s="28"/>
      <c r="C106" s="28"/>
      <c r="D106" s="94"/>
      <c r="E106" s="94"/>
      <c r="F106" s="28"/>
      <c r="G106" s="95"/>
      <c r="H106" s="95"/>
      <c r="I106" s="127"/>
      <c r="J106" s="113"/>
      <c r="K106" s="28"/>
      <c r="T106" s="28"/>
      <c r="U106" s="28"/>
      <c r="V106" s="28"/>
      <c r="W106" s="28"/>
      <c r="X106" s="28"/>
      <c r="Y106" s="28"/>
      <c r="Z106" s="28"/>
      <c r="AA106" s="28"/>
      <c r="AB106" s="28"/>
      <c r="AC106" s="28"/>
      <c r="AD106" s="28"/>
      <c r="AE106" s="28"/>
      <c r="AF106" s="28"/>
      <c r="AG106" s="28"/>
      <c r="AH106" s="28"/>
    </row>
    <row r="107" spans="1:34">
      <c r="A107" s="28"/>
      <c r="B107" s="28"/>
      <c r="C107" s="28"/>
      <c r="D107" s="94"/>
      <c r="E107" s="94"/>
      <c r="F107" s="28"/>
      <c r="G107" s="95"/>
      <c r="H107" s="95"/>
      <c r="I107" s="127"/>
      <c r="J107" s="113"/>
      <c r="K107" s="28"/>
      <c r="T107" s="28"/>
      <c r="U107" s="28"/>
      <c r="V107" s="28"/>
      <c r="W107" s="28"/>
      <c r="X107" s="28"/>
      <c r="Y107" s="28"/>
      <c r="Z107" s="28"/>
      <c r="AA107" s="28"/>
      <c r="AB107" s="28"/>
      <c r="AC107" s="28"/>
      <c r="AD107" s="28"/>
      <c r="AE107" s="28"/>
      <c r="AF107" s="28"/>
      <c r="AG107" s="28"/>
      <c r="AH107" s="28"/>
    </row>
    <row r="108" spans="1:34">
      <c r="A108" s="28"/>
      <c r="B108" s="28"/>
      <c r="C108" s="28"/>
      <c r="D108" s="94"/>
      <c r="E108" s="94"/>
      <c r="F108" s="28"/>
      <c r="G108" s="95"/>
      <c r="H108" s="95"/>
      <c r="I108" s="127"/>
      <c r="J108" s="113"/>
      <c r="K108" s="28"/>
      <c r="T108" s="28"/>
      <c r="U108" s="28"/>
      <c r="V108" s="28"/>
      <c r="W108" s="28"/>
      <c r="X108" s="28"/>
      <c r="Y108" s="28"/>
      <c r="Z108" s="28"/>
      <c r="AA108" s="28"/>
      <c r="AB108" s="28"/>
      <c r="AC108" s="28"/>
      <c r="AD108" s="28"/>
      <c r="AE108" s="28"/>
      <c r="AF108" s="28"/>
      <c r="AG108" s="28"/>
      <c r="AH108" s="28"/>
    </row>
    <row r="109" spans="1:34">
      <c r="A109" s="28"/>
      <c r="B109" s="28"/>
      <c r="C109" s="28"/>
      <c r="D109" s="94"/>
      <c r="E109" s="94"/>
      <c r="F109" s="28"/>
      <c r="G109" s="95"/>
      <c r="H109" s="95"/>
      <c r="I109" s="127"/>
      <c r="J109" s="113"/>
      <c r="K109" s="28"/>
      <c r="T109" s="28"/>
      <c r="U109" s="28"/>
      <c r="V109" s="28"/>
      <c r="W109" s="28"/>
      <c r="X109" s="28"/>
      <c r="Y109" s="28"/>
      <c r="Z109" s="28"/>
      <c r="AA109" s="28"/>
      <c r="AB109" s="28"/>
      <c r="AC109" s="28"/>
      <c r="AD109" s="28"/>
      <c r="AE109" s="28"/>
      <c r="AF109" s="28"/>
      <c r="AG109" s="28"/>
      <c r="AH109" s="28"/>
    </row>
    <row r="110" spans="1:34">
      <c r="A110" s="28"/>
      <c r="B110" s="28"/>
      <c r="C110" s="28"/>
      <c r="D110" s="94"/>
      <c r="E110" s="94"/>
      <c r="F110" s="28"/>
      <c r="G110" s="95"/>
      <c r="H110" s="95"/>
      <c r="I110" s="127"/>
      <c r="J110" s="113"/>
      <c r="K110" s="28"/>
      <c r="T110" s="28"/>
      <c r="U110" s="28"/>
      <c r="V110" s="28"/>
      <c r="W110" s="28"/>
      <c r="X110" s="28"/>
      <c r="Y110" s="28"/>
      <c r="Z110" s="28"/>
      <c r="AA110" s="28"/>
      <c r="AB110" s="28"/>
      <c r="AC110" s="28"/>
      <c r="AD110" s="28"/>
      <c r="AE110" s="28"/>
      <c r="AF110" s="28"/>
      <c r="AG110" s="28"/>
      <c r="AH110" s="28"/>
    </row>
    <row r="111" spans="1:34">
      <c r="A111" s="28"/>
      <c r="B111" s="28"/>
      <c r="C111" s="28"/>
      <c r="D111" s="94"/>
      <c r="E111" s="94"/>
      <c r="F111" s="28"/>
      <c r="G111" s="95"/>
      <c r="H111" s="95"/>
      <c r="I111" s="127"/>
      <c r="J111" s="113"/>
      <c r="K111" s="28"/>
      <c r="T111" s="28"/>
      <c r="U111" s="28"/>
      <c r="V111" s="28"/>
      <c r="W111" s="28"/>
      <c r="X111" s="28"/>
      <c r="Y111" s="28"/>
      <c r="Z111" s="28"/>
      <c r="AA111" s="28"/>
      <c r="AB111" s="28"/>
      <c r="AC111" s="28"/>
      <c r="AD111" s="28"/>
      <c r="AE111" s="28"/>
      <c r="AF111" s="28"/>
      <c r="AG111" s="28"/>
      <c r="AH111" s="28"/>
    </row>
    <row r="112" spans="1:34">
      <c r="A112" s="28"/>
      <c r="B112" s="28"/>
      <c r="C112" s="28"/>
      <c r="D112" s="94"/>
      <c r="E112" s="94"/>
      <c r="F112" s="28"/>
      <c r="G112" s="95"/>
      <c r="H112" s="95"/>
      <c r="I112" s="127"/>
      <c r="J112" s="113"/>
      <c r="K112" s="28"/>
      <c r="T112" s="28"/>
      <c r="U112" s="28"/>
      <c r="V112" s="28"/>
      <c r="W112" s="28"/>
      <c r="X112" s="28"/>
      <c r="Y112" s="28"/>
      <c r="Z112" s="28"/>
      <c r="AA112" s="28"/>
      <c r="AB112" s="28"/>
      <c r="AC112" s="28"/>
      <c r="AD112" s="28"/>
      <c r="AE112" s="28"/>
      <c r="AF112" s="28"/>
      <c r="AG112" s="28"/>
      <c r="AH112" s="28"/>
    </row>
    <row r="113" spans="1:34">
      <c r="A113" s="28"/>
      <c r="B113" s="28"/>
      <c r="C113" s="28"/>
      <c r="D113" s="94"/>
      <c r="E113" s="94"/>
      <c r="F113" s="28"/>
      <c r="G113" s="95"/>
      <c r="H113" s="95"/>
      <c r="I113" s="127"/>
      <c r="J113" s="113"/>
      <c r="K113" s="28"/>
      <c r="T113" s="28"/>
      <c r="U113" s="28"/>
      <c r="V113" s="28"/>
      <c r="W113" s="28"/>
      <c r="X113" s="28"/>
      <c r="Y113" s="28"/>
      <c r="Z113" s="28"/>
      <c r="AA113" s="28"/>
      <c r="AB113" s="28"/>
      <c r="AC113" s="28"/>
      <c r="AD113" s="28"/>
      <c r="AE113" s="28"/>
      <c r="AF113" s="28"/>
      <c r="AG113" s="28"/>
      <c r="AH113" s="28"/>
    </row>
    <row r="114" spans="1:34">
      <c r="A114" s="28"/>
      <c r="B114" s="28"/>
      <c r="C114" s="28"/>
      <c r="D114" s="94"/>
      <c r="E114" s="94"/>
      <c r="F114" s="28"/>
      <c r="G114" s="95"/>
      <c r="H114" s="95"/>
      <c r="I114" s="127"/>
      <c r="J114" s="113"/>
      <c r="K114" s="28"/>
      <c r="T114" s="28"/>
      <c r="U114" s="28"/>
      <c r="V114" s="28"/>
      <c r="W114" s="28"/>
      <c r="X114" s="28"/>
      <c r="Y114" s="28"/>
      <c r="Z114" s="28"/>
      <c r="AA114" s="28"/>
      <c r="AB114" s="28"/>
      <c r="AC114" s="28"/>
      <c r="AD114" s="28"/>
      <c r="AE114" s="28"/>
      <c r="AF114" s="28"/>
      <c r="AG114" s="28"/>
      <c r="AH114" s="28"/>
    </row>
    <row r="115" spans="1:34">
      <c r="A115" s="28"/>
      <c r="B115" s="28"/>
      <c r="C115" s="28"/>
      <c r="D115" s="94"/>
      <c r="E115" s="94"/>
      <c r="F115" s="28"/>
      <c r="G115" s="95"/>
      <c r="H115" s="95"/>
      <c r="I115" s="127"/>
      <c r="J115" s="113"/>
      <c r="K115" s="28"/>
    </row>
    <row r="116" spans="1:34">
      <c r="A116" s="28"/>
      <c r="B116" s="28"/>
      <c r="C116" s="28"/>
      <c r="D116" s="94"/>
      <c r="E116" s="94"/>
      <c r="F116" s="28"/>
      <c r="G116" s="95"/>
      <c r="H116" s="95"/>
      <c r="I116" s="127"/>
      <c r="J116" s="113"/>
      <c r="K116" s="28"/>
    </row>
    <row r="117" spans="1:34">
      <c r="A117" s="28"/>
      <c r="B117" s="28"/>
      <c r="C117" s="28"/>
      <c r="D117" s="94"/>
      <c r="E117" s="94"/>
      <c r="F117" s="28"/>
      <c r="G117" s="95"/>
      <c r="H117" s="95"/>
      <c r="I117" s="127"/>
      <c r="J117" s="113"/>
      <c r="K117" s="28"/>
    </row>
    <row r="118" spans="1:34">
      <c r="A118" s="28"/>
      <c r="B118" s="28"/>
      <c r="C118" s="28"/>
      <c r="D118" s="94"/>
      <c r="E118" s="94"/>
      <c r="F118" s="28"/>
      <c r="G118" s="95"/>
      <c r="H118" s="95"/>
      <c r="I118" s="127"/>
      <c r="J118" s="113"/>
      <c r="K118" s="28"/>
    </row>
  </sheetData>
  <phoneticPr fontId="51" type="noConversion"/>
  <pageMargins left="0.78740157499999996" right="0.78740157499999996" top="0.984251969" bottom="0.984251969" header="0.5" footer="0.5"/>
  <pageSetup paperSize="9" scale="55" orientation="portrait" r:id="rId1"/>
  <headerFooter alignWithMargins="0"/>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6</vt:i4>
      </vt:variant>
    </vt:vector>
  </HeadingPairs>
  <TitlesOfParts>
    <vt:vector size="13" baseType="lpstr">
      <vt:lpstr>Sources&gt;&gt;&gt;</vt:lpstr>
      <vt:lpstr>Jan11</vt:lpstr>
      <vt:lpstr>Dec10</vt:lpstr>
      <vt:lpstr>Nov10</vt:lpstr>
      <vt:lpstr>Oct10</vt:lpstr>
      <vt:lpstr>Sep10</vt:lpstr>
      <vt:lpstr>0.Reporting P&amp;L</vt:lpstr>
      <vt:lpstr>année</vt:lpstr>
      <vt:lpstr>ListeFeuilles</vt:lpstr>
      <vt:lpstr>MONTHS</vt:lpstr>
      <vt:lpstr>Revenues_France</vt:lpstr>
      <vt:lpstr>YEARS</vt:lpstr>
      <vt:lpstr>'0.Reporting P&amp;L'!Zone_d_impression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Thibault</dc:creator>
  <cp:lastModifiedBy>Dédé</cp:lastModifiedBy>
  <dcterms:created xsi:type="dcterms:W3CDTF">2012-01-06T08:43:48Z</dcterms:created>
  <dcterms:modified xsi:type="dcterms:W3CDTF">2012-01-06T15:54:36Z</dcterms:modified>
</cp:coreProperties>
</file>